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config\Config Builder\"/>
    </mc:Choice>
  </mc:AlternateContent>
  <bookViews>
    <workbookView xWindow="0" yWindow="0" windowWidth="11670" windowHeight="4635" firstSheet="8" activeTab="11"/>
  </bookViews>
  <sheets>
    <sheet name="betaflight-targets (2)" sheetId="25" r:id="rId1"/>
    <sheet name="Overview" sheetId="17" r:id="rId2"/>
    <sheet name="Calcs" sheetId="1" r:id="rId3"/>
    <sheet name="Temp" sheetId="26" r:id="rId4"/>
    <sheet name="STM32F722" sheetId="9" r:id="rId5"/>
    <sheet name="Sheet20" sheetId="24" r:id="rId6"/>
    <sheet name="Pivot" sheetId="18" r:id="rId7"/>
    <sheet name="Sheet19" sheetId="23" r:id="rId8"/>
    <sheet name="betaflight-targets" sheetId="5" r:id="rId9"/>
    <sheet name="STM32F405" sheetId="3" r:id="rId10"/>
    <sheet name="STM32F411" sheetId="4" r:id="rId11"/>
    <sheet name="Sheet2" sheetId="7" r:id="rId12"/>
    <sheet name="722_DMA" sheetId="8" r:id="rId13"/>
    <sheet name="Saved 722 DMA" sheetId="11" r:id="rId14"/>
  </sheets>
  <definedNames>
    <definedName name="_C1">STM32F722!$B$35:$J$35</definedName>
    <definedName name="_C10">STM32F722!$B$44:$J$44</definedName>
    <definedName name="_C11">STM32F722!$B$45:$J$45</definedName>
    <definedName name="_C12">STM32F722!$B$46:$J$46</definedName>
    <definedName name="_C2">STM32F722!$B$36:$J$36</definedName>
    <definedName name="_C3">STM32F722!$B$37:$J$37</definedName>
    <definedName name="_C4">STM32F722!$B$38:$J$38</definedName>
    <definedName name="_C5">STM32F722!$B$39:$J$39</definedName>
    <definedName name="_C6">STM32F722!$B$40:$J$40</definedName>
    <definedName name="_C7">STM32F722!$B$41:$J$41</definedName>
    <definedName name="_C8">STM32F722!$B$42:$J$42</definedName>
    <definedName name="_C9">STM32F722!$B$43:$J$43</definedName>
    <definedName name="_xlnm._FilterDatabase" localSheetId="4" hidden="1">STM32F722!$A$2:$A$46</definedName>
    <definedName name="_xlcn.WorksheetConnection_betaflighttargetsA1C1131" hidden="1">'betaflight-targets'!$A$1:$C$113</definedName>
    <definedName name="A0">STM32F722!$B$2:$J$2</definedName>
    <definedName name="A1_">STM32F722!$B$3:$J$3</definedName>
    <definedName name="A10_">STM32F722!$B$12:$J$12</definedName>
    <definedName name="A11_">STM32F722!$B$13:$J$13</definedName>
    <definedName name="A12_">STM32F722!$B$14:$J$14</definedName>
    <definedName name="A13_">STM32F722!$B$15:$J$15</definedName>
    <definedName name="A14_">STM32F722!$B$16:$J$16</definedName>
    <definedName name="A15_">STM32F722!$B$17:$J$17</definedName>
    <definedName name="A2_">STM32F722!$B$4:$J$4</definedName>
    <definedName name="A3_">STM32F722!$B$5:$J$5</definedName>
    <definedName name="A4_">STM32F722!$B$6:$J$6</definedName>
    <definedName name="A5_">STM32F722!$B$7:$J$7</definedName>
    <definedName name="A6_">STM32F722!$B$8:$J$8</definedName>
    <definedName name="A7_">STM32F722!$B$9:$J$9</definedName>
    <definedName name="A8_">STM32F722!$B$10:$J$10</definedName>
    <definedName name="A9_">STM32F722!$B$11:$J$11</definedName>
    <definedName name="B0">STM32F722!$B$18:$J$18</definedName>
    <definedName name="B1_">STM32F722!$B$19:$J$19</definedName>
    <definedName name="B10_">STM32F722!$B$28:$J$28</definedName>
    <definedName name="B11_">STM32F722!$B$29:$J$29</definedName>
    <definedName name="B12_">STM32F722!$B$30:$J$30</definedName>
    <definedName name="B13_">STM32F722!$B$31:$J$31</definedName>
    <definedName name="B14_">STM32F722!$B$32:$J$32</definedName>
    <definedName name="B15_">STM32F722!$B$33:$J$33</definedName>
    <definedName name="B2_">STM32F722!$B$20:$J$20</definedName>
    <definedName name="B3_">STM32F722!$B$21:$J$21</definedName>
    <definedName name="B4_">STM32F722!$B$22:$J$22</definedName>
    <definedName name="B5_">STM32F722!$B$23:$J$23</definedName>
    <definedName name="B6_">STM32F722!$B$24:$J$24</definedName>
    <definedName name="B7_">STM32F722!$B$25:$J$25</definedName>
    <definedName name="B8_">STM32F722!$B$26:$J$26</definedName>
    <definedName name="B9_">STM32F722!$B$27:$J$27</definedName>
    <definedName name="C0">STM32F722!$B$34:$J$34</definedName>
    <definedName name="MOTOR_1">Calcs!$C$21:$C$45</definedName>
    <definedName name="MOTOR_2">Calcs!$D$21:$D$45</definedName>
    <definedName name="Pins">STM32F722!$A$2:$J$46</definedName>
    <definedName name="SERVO_1">Calcs!$E$20:$E$45</definedName>
    <definedName name="SERVO_2">Calcs!$F$20:$F$45</definedName>
    <definedName name="SERVO_3">Calcs!$G$20:$G$45</definedName>
  </definedNames>
  <calcPr calcId="152511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b2d9ec0-ece7-4a0d-b46e-e5320baf799e" name="Range" connection="WorksheetConnection_betaflight-targets!$A$1:$C$113"/>
        </x15:modelTables>
      </x15:dataModel>
    </ext>
  </extLst>
</workbook>
</file>

<file path=xl/calcChain.xml><?xml version="1.0" encoding="utf-8"?>
<calcChain xmlns="http://schemas.openxmlformats.org/spreadsheetml/2006/main">
  <c r="P47" i="7" l="1"/>
  <c r="Q47" i="7"/>
  <c r="R47" i="7"/>
  <c r="S47" i="7"/>
  <c r="T47" i="7"/>
  <c r="U47" i="7"/>
  <c r="V47" i="7"/>
  <c r="P48" i="7"/>
  <c r="Q48" i="7"/>
  <c r="R48" i="7"/>
  <c r="S48" i="7"/>
  <c r="T48" i="7"/>
  <c r="U48" i="7"/>
  <c r="V48" i="7"/>
  <c r="P49" i="7"/>
  <c r="Q49" i="7"/>
  <c r="R49" i="7"/>
  <c r="S49" i="7"/>
  <c r="T49" i="7"/>
  <c r="U49" i="7"/>
  <c r="V49" i="7"/>
  <c r="G25" i="17" l="1"/>
  <c r="G24" i="17"/>
  <c r="G23" i="17"/>
  <c r="G22" i="17"/>
  <c r="G21" i="17"/>
  <c r="C7" i="26"/>
  <c r="C6" i="26"/>
  <c r="C5" i="26"/>
  <c r="C4" i="26"/>
  <c r="C3" i="26"/>
  <c r="C2" i="26"/>
  <c r="C1" i="26"/>
  <c r="B9" i="26"/>
  <c r="B13" i="26" s="1"/>
  <c r="D13" i="26" s="1"/>
  <c r="C49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2" i="8"/>
  <c r="I4" i="1"/>
  <c r="I5" i="1"/>
  <c r="I6" i="1"/>
  <c r="I7" i="1"/>
  <c r="I8" i="1"/>
  <c r="I3" i="1"/>
  <c r="D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2" i="1"/>
  <c r="H23" i="1"/>
  <c r="H21" i="1"/>
  <c r="D13" i="1"/>
  <c r="D17" i="1"/>
  <c r="G22" i="1"/>
  <c r="F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G21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1" i="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D7" i="1"/>
  <c r="D4" i="1"/>
  <c r="D5" i="1"/>
  <c r="D6" i="1"/>
  <c r="D3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2" i="7"/>
  <c r="V46" i="7"/>
  <c r="U46" i="7"/>
  <c r="T46" i="7"/>
  <c r="R46" i="7"/>
  <c r="Q46" i="7"/>
  <c r="P46" i="7"/>
  <c r="V45" i="7"/>
  <c r="U45" i="7"/>
  <c r="T45" i="7"/>
  <c r="R45" i="7"/>
  <c r="Q45" i="7"/>
  <c r="P45" i="7"/>
  <c r="V44" i="7"/>
  <c r="U44" i="7"/>
  <c r="T44" i="7"/>
  <c r="R44" i="7"/>
  <c r="Q44" i="7"/>
  <c r="P44" i="7"/>
  <c r="V43" i="7"/>
  <c r="U43" i="7"/>
  <c r="T43" i="7"/>
  <c r="R43" i="7"/>
  <c r="Q43" i="7"/>
  <c r="P43" i="7"/>
  <c r="V42" i="7"/>
  <c r="U42" i="7"/>
  <c r="T42" i="7"/>
  <c r="R42" i="7"/>
  <c r="Q42" i="7"/>
  <c r="P42" i="7"/>
  <c r="V41" i="7"/>
  <c r="U41" i="7"/>
  <c r="T41" i="7"/>
  <c r="R41" i="7"/>
  <c r="Q41" i="7"/>
  <c r="P41" i="7"/>
  <c r="V40" i="7"/>
  <c r="U40" i="7"/>
  <c r="T40" i="7"/>
  <c r="R40" i="7"/>
  <c r="Q40" i="7"/>
  <c r="P40" i="7"/>
  <c r="V39" i="7"/>
  <c r="U39" i="7"/>
  <c r="T39" i="7"/>
  <c r="R39" i="7"/>
  <c r="Q39" i="7"/>
  <c r="P39" i="7"/>
  <c r="V38" i="7"/>
  <c r="U38" i="7"/>
  <c r="T38" i="7"/>
  <c r="R38" i="7"/>
  <c r="Q38" i="7"/>
  <c r="P38" i="7"/>
  <c r="V37" i="7"/>
  <c r="U37" i="7"/>
  <c r="T37" i="7"/>
  <c r="R37" i="7"/>
  <c r="Q37" i="7"/>
  <c r="P37" i="7"/>
  <c r="V36" i="7"/>
  <c r="U36" i="7"/>
  <c r="T36" i="7"/>
  <c r="R36" i="7"/>
  <c r="Q36" i="7"/>
  <c r="P36" i="7"/>
  <c r="V35" i="7"/>
  <c r="U35" i="7"/>
  <c r="T35" i="7"/>
  <c r="R35" i="7"/>
  <c r="Q35" i="7"/>
  <c r="P35" i="7"/>
  <c r="V34" i="7"/>
  <c r="U34" i="7"/>
  <c r="T34" i="7"/>
  <c r="R34" i="7"/>
  <c r="Q34" i="7"/>
  <c r="P34" i="7"/>
  <c r="V33" i="7"/>
  <c r="U33" i="7"/>
  <c r="T33" i="7"/>
  <c r="R33" i="7"/>
  <c r="Q33" i="7"/>
  <c r="P33" i="7"/>
  <c r="V32" i="7"/>
  <c r="U32" i="7"/>
  <c r="T32" i="7"/>
  <c r="R32" i="7"/>
  <c r="Q32" i="7"/>
  <c r="P32" i="7"/>
  <c r="V31" i="7"/>
  <c r="U31" i="7"/>
  <c r="T31" i="7"/>
  <c r="R31" i="7"/>
  <c r="Q31" i="7"/>
  <c r="P31" i="7"/>
  <c r="V30" i="7"/>
  <c r="U30" i="7"/>
  <c r="T30" i="7"/>
  <c r="R30" i="7"/>
  <c r="Q30" i="7"/>
  <c r="P30" i="7"/>
  <c r="V29" i="7"/>
  <c r="U29" i="7"/>
  <c r="T29" i="7"/>
  <c r="R29" i="7"/>
  <c r="Q29" i="7"/>
  <c r="P29" i="7"/>
  <c r="V28" i="7"/>
  <c r="U28" i="7"/>
  <c r="T28" i="7"/>
  <c r="R28" i="7"/>
  <c r="Q28" i="7"/>
  <c r="P28" i="7"/>
  <c r="V27" i="7"/>
  <c r="U27" i="7"/>
  <c r="T27" i="7"/>
  <c r="R27" i="7"/>
  <c r="Q27" i="7"/>
  <c r="P27" i="7"/>
  <c r="V26" i="7"/>
  <c r="U26" i="7"/>
  <c r="T26" i="7"/>
  <c r="R26" i="7"/>
  <c r="Q26" i="7"/>
  <c r="P26" i="7"/>
  <c r="V25" i="7"/>
  <c r="U25" i="7"/>
  <c r="T25" i="7"/>
  <c r="R25" i="7"/>
  <c r="Q25" i="7"/>
  <c r="P25" i="7"/>
  <c r="V24" i="7"/>
  <c r="U24" i="7"/>
  <c r="T24" i="7"/>
  <c r="R24" i="7"/>
  <c r="Q24" i="7"/>
  <c r="P24" i="7"/>
  <c r="V23" i="7"/>
  <c r="U23" i="7"/>
  <c r="T23" i="7"/>
  <c r="R23" i="7"/>
  <c r="Q23" i="7"/>
  <c r="P23" i="7"/>
  <c r="V22" i="7"/>
  <c r="U22" i="7"/>
  <c r="T22" i="7"/>
  <c r="R22" i="7"/>
  <c r="Q22" i="7"/>
  <c r="P22" i="7"/>
  <c r="V21" i="7"/>
  <c r="U21" i="7"/>
  <c r="T21" i="7"/>
  <c r="R21" i="7"/>
  <c r="Q21" i="7"/>
  <c r="P21" i="7"/>
  <c r="V20" i="7"/>
  <c r="U20" i="7"/>
  <c r="T20" i="7"/>
  <c r="R20" i="7"/>
  <c r="Q20" i="7"/>
  <c r="P20" i="7"/>
  <c r="V19" i="7"/>
  <c r="U19" i="7"/>
  <c r="T19" i="7"/>
  <c r="R19" i="7"/>
  <c r="Q19" i="7"/>
  <c r="P19" i="7"/>
  <c r="V18" i="7"/>
  <c r="U18" i="7"/>
  <c r="T18" i="7"/>
  <c r="R18" i="7"/>
  <c r="Q18" i="7"/>
  <c r="P18" i="7"/>
  <c r="V17" i="7"/>
  <c r="U17" i="7"/>
  <c r="T17" i="7"/>
  <c r="R17" i="7"/>
  <c r="Q17" i="7"/>
  <c r="P17" i="7"/>
  <c r="V16" i="7"/>
  <c r="U16" i="7"/>
  <c r="T16" i="7"/>
  <c r="R16" i="7"/>
  <c r="Q16" i="7"/>
  <c r="P16" i="7"/>
  <c r="V15" i="7"/>
  <c r="U15" i="7"/>
  <c r="T15" i="7"/>
  <c r="R15" i="7"/>
  <c r="Q15" i="7"/>
  <c r="P15" i="7"/>
  <c r="V14" i="7"/>
  <c r="U14" i="7"/>
  <c r="T14" i="7"/>
  <c r="R14" i="7"/>
  <c r="Q14" i="7"/>
  <c r="P14" i="7"/>
  <c r="V13" i="7"/>
  <c r="U13" i="7"/>
  <c r="T13" i="7"/>
  <c r="R13" i="7"/>
  <c r="Q13" i="7"/>
  <c r="P13" i="7"/>
  <c r="V12" i="7"/>
  <c r="U12" i="7"/>
  <c r="T12" i="7"/>
  <c r="R12" i="7"/>
  <c r="Q12" i="7"/>
  <c r="P12" i="7"/>
  <c r="V11" i="7"/>
  <c r="U11" i="7"/>
  <c r="T11" i="7"/>
  <c r="R11" i="7"/>
  <c r="Q11" i="7"/>
  <c r="P11" i="7"/>
  <c r="V10" i="7"/>
  <c r="U10" i="7"/>
  <c r="T10" i="7"/>
  <c r="R10" i="7"/>
  <c r="Q10" i="7"/>
  <c r="P10" i="7"/>
  <c r="V9" i="7"/>
  <c r="U9" i="7"/>
  <c r="T9" i="7"/>
  <c r="R9" i="7"/>
  <c r="Q9" i="7"/>
  <c r="P9" i="7"/>
  <c r="V8" i="7"/>
  <c r="U8" i="7"/>
  <c r="T8" i="7"/>
  <c r="R8" i="7"/>
  <c r="Q8" i="7"/>
  <c r="P8" i="7"/>
  <c r="V7" i="7"/>
  <c r="U7" i="7"/>
  <c r="T7" i="7"/>
  <c r="R7" i="7"/>
  <c r="Q7" i="7"/>
  <c r="P7" i="7"/>
  <c r="V6" i="7"/>
  <c r="U6" i="7"/>
  <c r="T6" i="7"/>
  <c r="R6" i="7"/>
  <c r="Q6" i="7"/>
  <c r="P6" i="7"/>
  <c r="V5" i="7"/>
  <c r="U5" i="7"/>
  <c r="T5" i="7"/>
  <c r="R5" i="7"/>
  <c r="Q5" i="7"/>
  <c r="P5" i="7"/>
  <c r="V4" i="7"/>
  <c r="U4" i="7"/>
  <c r="T4" i="7"/>
  <c r="R4" i="7"/>
  <c r="Q4" i="7"/>
  <c r="P4" i="7"/>
  <c r="V3" i="7"/>
  <c r="U3" i="7"/>
  <c r="T3" i="7"/>
  <c r="R3" i="7"/>
  <c r="Q3" i="7"/>
  <c r="P3" i="7"/>
  <c r="V2" i="7"/>
  <c r="U2" i="7"/>
  <c r="T2" i="7"/>
  <c r="R2" i="7"/>
  <c r="Q2" i="7"/>
  <c r="P2" i="7"/>
  <c r="B276" i="26" l="1"/>
  <c r="D276" i="26" s="1"/>
  <c r="B228" i="26"/>
  <c r="D228" i="26" s="1"/>
  <c r="B188" i="26"/>
  <c r="D188" i="26" s="1"/>
  <c r="B148" i="26"/>
  <c r="D148" i="26" s="1"/>
  <c r="B124" i="26"/>
  <c r="D124" i="26" s="1"/>
  <c r="B116" i="26"/>
  <c r="D116" i="26" s="1"/>
  <c r="B92" i="26"/>
  <c r="D92" i="26" s="1"/>
  <c r="B84" i="26"/>
  <c r="D84" i="26" s="1"/>
  <c r="B76" i="26"/>
  <c r="D76" i="26" s="1"/>
  <c r="B20" i="26"/>
  <c r="D20" i="26" s="1"/>
  <c r="B12" i="26"/>
  <c r="D12" i="26" s="1"/>
  <c r="B283" i="26"/>
  <c r="D283" i="26" s="1"/>
  <c r="B275" i="26"/>
  <c r="D275" i="26" s="1"/>
  <c r="B267" i="26"/>
  <c r="D267" i="26" s="1"/>
  <c r="B259" i="26"/>
  <c r="D259" i="26" s="1"/>
  <c r="B251" i="26"/>
  <c r="D251" i="26" s="1"/>
  <c r="B243" i="26"/>
  <c r="D243" i="26" s="1"/>
  <c r="B235" i="26"/>
  <c r="D235" i="26" s="1"/>
  <c r="B227" i="26"/>
  <c r="D227" i="26" s="1"/>
  <c r="B219" i="26"/>
  <c r="D219" i="26" s="1"/>
  <c r="B211" i="26"/>
  <c r="D211" i="26" s="1"/>
  <c r="B203" i="26"/>
  <c r="D203" i="26" s="1"/>
  <c r="B195" i="26"/>
  <c r="D195" i="26" s="1"/>
  <c r="B187" i="26"/>
  <c r="D187" i="26" s="1"/>
  <c r="B179" i="26"/>
  <c r="D179" i="26" s="1"/>
  <c r="B171" i="26"/>
  <c r="D171" i="26" s="1"/>
  <c r="B163" i="26"/>
  <c r="D163" i="26" s="1"/>
  <c r="B155" i="26"/>
  <c r="D155" i="26" s="1"/>
  <c r="B147" i="26"/>
  <c r="D147" i="26" s="1"/>
  <c r="B139" i="26"/>
  <c r="D139" i="26" s="1"/>
  <c r="B131" i="26"/>
  <c r="D131" i="26" s="1"/>
  <c r="B123" i="26"/>
  <c r="D123" i="26" s="1"/>
  <c r="B115" i="26"/>
  <c r="D115" i="26" s="1"/>
  <c r="B107" i="26"/>
  <c r="D107" i="26" s="1"/>
  <c r="B99" i="26"/>
  <c r="D99" i="26" s="1"/>
  <c r="B91" i="26"/>
  <c r="D91" i="26" s="1"/>
  <c r="B83" i="26"/>
  <c r="D83" i="26" s="1"/>
  <c r="B75" i="26"/>
  <c r="D75" i="26" s="1"/>
  <c r="B67" i="26"/>
  <c r="D67" i="26" s="1"/>
  <c r="B59" i="26"/>
  <c r="D59" i="26" s="1"/>
  <c r="B51" i="26"/>
  <c r="D51" i="26" s="1"/>
  <c r="B43" i="26"/>
  <c r="D43" i="26" s="1"/>
  <c r="B35" i="26"/>
  <c r="D35" i="26" s="1"/>
  <c r="B27" i="26"/>
  <c r="D27" i="26" s="1"/>
  <c r="B19" i="26"/>
  <c r="D19" i="26" s="1"/>
  <c r="B268" i="26"/>
  <c r="D268" i="26" s="1"/>
  <c r="B204" i="26"/>
  <c r="D204" i="26" s="1"/>
  <c r="B156" i="26"/>
  <c r="D156" i="26" s="1"/>
  <c r="B132" i="26"/>
  <c r="D132" i="26" s="1"/>
  <c r="B108" i="26"/>
  <c r="D108" i="26" s="1"/>
  <c r="B28" i="26"/>
  <c r="D28" i="26" s="1"/>
  <c r="B290" i="26"/>
  <c r="D290" i="26" s="1"/>
  <c r="B282" i="26"/>
  <c r="D282" i="26" s="1"/>
  <c r="B274" i="26"/>
  <c r="D274" i="26" s="1"/>
  <c r="B266" i="26"/>
  <c r="D266" i="26" s="1"/>
  <c r="B258" i="26"/>
  <c r="D258" i="26" s="1"/>
  <c r="B250" i="26"/>
  <c r="D250" i="26" s="1"/>
  <c r="B242" i="26"/>
  <c r="D242" i="26" s="1"/>
  <c r="B234" i="26"/>
  <c r="D234" i="26" s="1"/>
  <c r="B226" i="26"/>
  <c r="D226" i="26" s="1"/>
  <c r="B218" i="26"/>
  <c r="D218" i="26" s="1"/>
  <c r="B210" i="26"/>
  <c r="D210" i="26" s="1"/>
  <c r="B202" i="26"/>
  <c r="D202" i="26" s="1"/>
  <c r="B194" i="26"/>
  <c r="D194" i="26" s="1"/>
  <c r="B186" i="26"/>
  <c r="D186" i="26" s="1"/>
  <c r="B178" i="26"/>
  <c r="D178" i="26" s="1"/>
  <c r="B170" i="26"/>
  <c r="D170" i="26" s="1"/>
  <c r="B162" i="26"/>
  <c r="D162" i="26" s="1"/>
  <c r="B154" i="26"/>
  <c r="D154" i="26" s="1"/>
  <c r="B146" i="26"/>
  <c r="D146" i="26" s="1"/>
  <c r="B138" i="26"/>
  <c r="D138" i="26" s="1"/>
  <c r="B130" i="26"/>
  <c r="D130" i="26" s="1"/>
  <c r="B122" i="26"/>
  <c r="D122" i="26" s="1"/>
  <c r="B114" i="26"/>
  <c r="D114" i="26" s="1"/>
  <c r="B106" i="26"/>
  <c r="D106" i="26" s="1"/>
  <c r="B98" i="26"/>
  <c r="D98" i="26" s="1"/>
  <c r="B90" i="26"/>
  <c r="D90" i="26" s="1"/>
  <c r="B82" i="26"/>
  <c r="D82" i="26" s="1"/>
  <c r="B74" i="26"/>
  <c r="D74" i="26" s="1"/>
  <c r="B66" i="26"/>
  <c r="D66" i="26" s="1"/>
  <c r="B58" i="26"/>
  <c r="D58" i="26" s="1"/>
  <c r="B50" i="26"/>
  <c r="D50" i="26" s="1"/>
  <c r="B42" i="26"/>
  <c r="D42" i="26" s="1"/>
  <c r="B34" i="26"/>
  <c r="D34" i="26" s="1"/>
  <c r="B26" i="26"/>
  <c r="D26" i="26" s="1"/>
  <c r="B18" i="26"/>
  <c r="D18" i="26" s="1"/>
  <c r="B220" i="26"/>
  <c r="D220" i="26" s="1"/>
  <c r="B68" i="26"/>
  <c r="D68" i="26" s="1"/>
  <c r="B289" i="26"/>
  <c r="D289" i="26" s="1"/>
  <c r="B281" i="26"/>
  <c r="D281" i="26" s="1"/>
  <c r="B273" i="26"/>
  <c r="D273" i="26" s="1"/>
  <c r="B265" i="26"/>
  <c r="D265" i="26" s="1"/>
  <c r="B257" i="26"/>
  <c r="D257" i="26" s="1"/>
  <c r="B249" i="26"/>
  <c r="D249" i="26" s="1"/>
  <c r="B241" i="26"/>
  <c r="D241" i="26" s="1"/>
  <c r="B233" i="26"/>
  <c r="D233" i="26" s="1"/>
  <c r="B225" i="26"/>
  <c r="D225" i="26" s="1"/>
  <c r="B217" i="26"/>
  <c r="D217" i="26" s="1"/>
  <c r="B209" i="26"/>
  <c r="D209" i="26" s="1"/>
  <c r="B201" i="26"/>
  <c r="D201" i="26" s="1"/>
  <c r="B193" i="26"/>
  <c r="D193" i="26" s="1"/>
  <c r="B185" i="26"/>
  <c r="D185" i="26" s="1"/>
  <c r="B177" i="26"/>
  <c r="D177" i="26" s="1"/>
  <c r="B169" i="26"/>
  <c r="D169" i="26" s="1"/>
  <c r="B161" i="26"/>
  <c r="D161" i="26" s="1"/>
  <c r="B153" i="26"/>
  <c r="D153" i="26" s="1"/>
  <c r="B145" i="26"/>
  <c r="D145" i="26" s="1"/>
  <c r="B137" i="26"/>
  <c r="D137" i="26" s="1"/>
  <c r="B129" i="26"/>
  <c r="D129" i="26" s="1"/>
  <c r="B121" i="26"/>
  <c r="D121" i="26" s="1"/>
  <c r="B113" i="26"/>
  <c r="D113" i="26" s="1"/>
  <c r="B105" i="26"/>
  <c r="D105" i="26" s="1"/>
  <c r="B97" i="26"/>
  <c r="D97" i="26" s="1"/>
  <c r="B89" i="26"/>
  <c r="D89" i="26" s="1"/>
  <c r="B81" i="26"/>
  <c r="D81" i="26" s="1"/>
  <c r="B73" i="26"/>
  <c r="D73" i="26" s="1"/>
  <c r="B65" i="26"/>
  <c r="D65" i="26" s="1"/>
  <c r="B57" i="26"/>
  <c r="D57" i="26" s="1"/>
  <c r="B49" i="26"/>
  <c r="D49" i="26" s="1"/>
  <c r="B41" i="26"/>
  <c r="D41" i="26" s="1"/>
  <c r="B33" i="26"/>
  <c r="D33" i="26" s="1"/>
  <c r="B25" i="26"/>
  <c r="D25" i="26" s="1"/>
  <c r="B17" i="26"/>
  <c r="D17" i="26" s="1"/>
  <c r="B284" i="26"/>
  <c r="D284" i="26" s="1"/>
  <c r="B244" i="26"/>
  <c r="D244" i="26" s="1"/>
  <c r="B196" i="26"/>
  <c r="D196" i="26" s="1"/>
  <c r="B60" i="26"/>
  <c r="D60" i="26" s="1"/>
  <c r="B288" i="26"/>
  <c r="D288" i="26" s="1"/>
  <c r="B280" i="26"/>
  <c r="D280" i="26" s="1"/>
  <c r="B272" i="26"/>
  <c r="D272" i="26" s="1"/>
  <c r="B264" i="26"/>
  <c r="D264" i="26" s="1"/>
  <c r="B256" i="26"/>
  <c r="D256" i="26" s="1"/>
  <c r="B248" i="26"/>
  <c r="D248" i="26" s="1"/>
  <c r="B240" i="26"/>
  <c r="D240" i="26" s="1"/>
  <c r="B232" i="26"/>
  <c r="D232" i="26" s="1"/>
  <c r="B224" i="26"/>
  <c r="D224" i="26" s="1"/>
  <c r="B216" i="26"/>
  <c r="D216" i="26" s="1"/>
  <c r="B208" i="26"/>
  <c r="D208" i="26" s="1"/>
  <c r="B200" i="26"/>
  <c r="D200" i="26" s="1"/>
  <c r="B192" i="26"/>
  <c r="D192" i="26" s="1"/>
  <c r="B184" i="26"/>
  <c r="D184" i="26" s="1"/>
  <c r="B176" i="26"/>
  <c r="D176" i="26" s="1"/>
  <c r="B168" i="26"/>
  <c r="D168" i="26" s="1"/>
  <c r="B160" i="26"/>
  <c r="D160" i="26" s="1"/>
  <c r="B152" i="26"/>
  <c r="D152" i="26" s="1"/>
  <c r="B144" i="26"/>
  <c r="D144" i="26" s="1"/>
  <c r="B136" i="26"/>
  <c r="D136" i="26" s="1"/>
  <c r="B128" i="26"/>
  <c r="D128" i="26" s="1"/>
  <c r="B120" i="26"/>
  <c r="D120" i="26" s="1"/>
  <c r="B112" i="26"/>
  <c r="D112" i="26" s="1"/>
  <c r="B104" i="26"/>
  <c r="D104" i="26" s="1"/>
  <c r="B96" i="26"/>
  <c r="D96" i="26" s="1"/>
  <c r="B88" i="26"/>
  <c r="D88" i="26" s="1"/>
  <c r="B80" i="26"/>
  <c r="D80" i="26" s="1"/>
  <c r="B72" i="26"/>
  <c r="D72" i="26" s="1"/>
  <c r="B64" i="26"/>
  <c r="D64" i="26" s="1"/>
  <c r="B56" i="26"/>
  <c r="D56" i="26" s="1"/>
  <c r="B48" i="26"/>
  <c r="D48" i="26" s="1"/>
  <c r="B40" i="26"/>
  <c r="D40" i="26" s="1"/>
  <c r="B32" i="26"/>
  <c r="D32" i="26" s="1"/>
  <c r="B24" i="26"/>
  <c r="D24" i="26" s="1"/>
  <c r="B16" i="26"/>
  <c r="D16" i="26" s="1"/>
  <c r="B236" i="26"/>
  <c r="D236" i="26" s="1"/>
  <c r="B164" i="26"/>
  <c r="D164" i="26" s="1"/>
  <c r="B36" i="26"/>
  <c r="D36" i="26" s="1"/>
  <c r="B287" i="26"/>
  <c r="D287" i="26" s="1"/>
  <c r="B279" i="26"/>
  <c r="D279" i="26" s="1"/>
  <c r="B271" i="26"/>
  <c r="D271" i="26" s="1"/>
  <c r="B263" i="26"/>
  <c r="D263" i="26" s="1"/>
  <c r="B255" i="26"/>
  <c r="D255" i="26" s="1"/>
  <c r="B247" i="26"/>
  <c r="D247" i="26" s="1"/>
  <c r="B239" i="26"/>
  <c r="D239" i="26" s="1"/>
  <c r="B231" i="26"/>
  <c r="D231" i="26" s="1"/>
  <c r="B223" i="26"/>
  <c r="D223" i="26" s="1"/>
  <c r="B215" i="26"/>
  <c r="D215" i="26" s="1"/>
  <c r="B207" i="26"/>
  <c r="D207" i="26" s="1"/>
  <c r="B199" i="26"/>
  <c r="D199" i="26" s="1"/>
  <c r="B191" i="26"/>
  <c r="D191" i="26" s="1"/>
  <c r="B183" i="26"/>
  <c r="D183" i="26" s="1"/>
  <c r="B175" i="26"/>
  <c r="D175" i="26" s="1"/>
  <c r="B167" i="26"/>
  <c r="D167" i="26" s="1"/>
  <c r="B159" i="26"/>
  <c r="D159" i="26" s="1"/>
  <c r="B151" i="26"/>
  <c r="D151" i="26" s="1"/>
  <c r="B143" i="26"/>
  <c r="D143" i="26" s="1"/>
  <c r="B135" i="26"/>
  <c r="D135" i="26" s="1"/>
  <c r="B127" i="26"/>
  <c r="D127" i="26" s="1"/>
  <c r="B119" i="26"/>
  <c r="D119" i="26" s="1"/>
  <c r="B111" i="26"/>
  <c r="D111" i="26" s="1"/>
  <c r="B103" i="26"/>
  <c r="D103" i="26" s="1"/>
  <c r="B95" i="26"/>
  <c r="D95" i="26" s="1"/>
  <c r="B87" i="26"/>
  <c r="D87" i="26" s="1"/>
  <c r="B79" i="26"/>
  <c r="D79" i="26" s="1"/>
  <c r="B71" i="26"/>
  <c r="D71" i="26" s="1"/>
  <c r="B63" i="26"/>
  <c r="D63" i="26" s="1"/>
  <c r="B55" i="26"/>
  <c r="D55" i="26" s="1"/>
  <c r="B47" i="26"/>
  <c r="D47" i="26" s="1"/>
  <c r="B39" i="26"/>
  <c r="D39" i="26" s="1"/>
  <c r="B31" i="26"/>
  <c r="D31" i="26" s="1"/>
  <c r="B23" i="26"/>
  <c r="D23" i="26" s="1"/>
  <c r="B15" i="26"/>
  <c r="D15" i="26" s="1"/>
  <c r="B252" i="26"/>
  <c r="D252" i="26" s="1"/>
  <c r="B180" i="26"/>
  <c r="D180" i="26" s="1"/>
  <c r="B44" i="26"/>
  <c r="D44" i="26" s="1"/>
  <c r="B286" i="26"/>
  <c r="D286" i="26" s="1"/>
  <c r="B270" i="26"/>
  <c r="D270" i="26" s="1"/>
  <c r="B254" i="26"/>
  <c r="D254" i="26" s="1"/>
  <c r="B246" i="26"/>
  <c r="D246" i="26" s="1"/>
  <c r="B238" i="26"/>
  <c r="D238" i="26" s="1"/>
  <c r="B230" i="26"/>
  <c r="D230" i="26" s="1"/>
  <c r="B222" i="26"/>
  <c r="D222" i="26" s="1"/>
  <c r="B214" i="26"/>
  <c r="D214" i="26" s="1"/>
  <c r="B206" i="26"/>
  <c r="D206" i="26" s="1"/>
  <c r="B198" i="26"/>
  <c r="D198" i="26" s="1"/>
  <c r="B190" i="26"/>
  <c r="D190" i="26" s="1"/>
  <c r="B182" i="26"/>
  <c r="D182" i="26" s="1"/>
  <c r="B174" i="26"/>
  <c r="D174" i="26" s="1"/>
  <c r="B166" i="26"/>
  <c r="D166" i="26" s="1"/>
  <c r="B158" i="26"/>
  <c r="D158" i="26" s="1"/>
  <c r="B150" i="26"/>
  <c r="D150" i="26" s="1"/>
  <c r="B134" i="26"/>
  <c r="D134" i="26" s="1"/>
  <c r="B126" i="26"/>
  <c r="D126" i="26" s="1"/>
  <c r="B118" i="26"/>
  <c r="D118" i="26" s="1"/>
  <c r="B110" i="26"/>
  <c r="D110" i="26" s="1"/>
  <c r="B102" i="26"/>
  <c r="D102" i="26" s="1"/>
  <c r="B94" i="26"/>
  <c r="D94" i="26" s="1"/>
  <c r="B86" i="26"/>
  <c r="D86" i="26" s="1"/>
  <c r="B78" i="26"/>
  <c r="D78" i="26" s="1"/>
  <c r="B70" i="26"/>
  <c r="D70" i="26" s="1"/>
  <c r="B62" i="26"/>
  <c r="D62" i="26" s="1"/>
  <c r="B54" i="26"/>
  <c r="D54" i="26" s="1"/>
  <c r="B46" i="26"/>
  <c r="D46" i="26" s="1"/>
  <c r="B38" i="26"/>
  <c r="D38" i="26" s="1"/>
  <c r="B30" i="26"/>
  <c r="D30" i="26" s="1"/>
  <c r="B22" i="26"/>
  <c r="D22" i="26" s="1"/>
  <c r="B14" i="26"/>
  <c r="D14" i="26" s="1"/>
  <c r="B260" i="26"/>
  <c r="D260" i="26" s="1"/>
  <c r="B212" i="26"/>
  <c r="D212" i="26" s="1"/>
  <c r="B172" i="26"/>
  <c r="D172" i="26" s="1"/>
  <c r="B140" i="26"/>
  <c r="D140" i="26" s="1"/>
  <c r="B100" i="26"/>
  <c r="D100" i="26" s="1"/>
  <c r="B52" i="26"/>
  <c r="D52" i="26" s="1"/>
  <c r="B278" i="26"/>
  <c r="D278" i="26" s="1"/>
  <c r="B262" i="26"/>
  <c r="D262" i="26" s="1"/>
  <c r="B142" i="26"/>
  <c r="D142" i="26" s="1"/>
  <c r="B285" i="26"/>
  <c r="D285" i="26" s="1"/>
  <c r="B277" i="26"/>
  <c r="D277" i="26" s="1"/>
  <c r="B269" i="26"/>
  <c r="D269" i="26" s="1"/>
  <c r="B261" i="26"/>
  <c r="D261" i="26" s="1"/>
  <c r="B253" i="26"/>
  <c r="D253" i="26" s="1"/>
  <c r="B245" i="26"/>
  <c r="D245" i="26" s="1"/>
  <c r="B237" i="26"/>
  <c r="D237" i="26" s="1"/>
  <c r="B229" i="26"/>
  <c r="D229" i="26" s="1"/>
  <c r="B221" i="26"/>
  <c r="D221" i="26" s="1"/>
  <c r="B213" i="26"/>
  <c r="D213" i="26" s="1"/>
  <c r="B205" i="26"/>
  <c r="D205" i="26" s="1"/>
  <c r="B197" i="26"/>
  <c r="D197" i="26" s="1"/>
  <c r="B189" i="26"/>
  <c r="D189" i="26" s="1"/>
  <c r="B181" i="26"/>
  <c r="D181" i="26" s="1"/>
  <c r="B173" i="26"/>
  <c r="D173" i="26" s="1"/>
  <c r="B165" i="26"/>
  <c r="D165" i="26" s="1"/>
  <c r="B157" i="26"/>
  <c r="D157" i="26" s="1"/>
  <c r="B149" i="26"/>
  <c r="D149" i="26" s="1"/>
  <c r="B141" i="26"/>
  <c r="D141" i="26" s="1"/>
  <c r="B133" i="26"/>
  <c r="D133" i="26" s="1"/>
  <c r="B125" i="26"/>
  <c r="D125" i="26" s="1"/>
  <c r="B117" i="26"/>
  <c r="D117" i="26" s="1"/>
  <c r="B109" i="26"/>
  <c r="D109" i="26" s="1"/>
  <c r="B101" i="26"/>
  <c r="D101" i="26" s="1"/>
  <c r="B93" i="26"/>
  <c r="D93" i="26" s="1"/>
  <c r="B85" i="26"/>
  <c r="D85" i="26" s="1"/>
  <c r="B77" i="26"/>
  <c r="D77" i="26" s="1"/>
  <c r="B69" i="26"/>
  <c r="D69" i="26" s="1"/>
  <c r="B61" i="26"/>
  <c r="D61" i="26" s="1"/>
  <c r="B53" i="26"/>
  <c r="D53" i="26" s="1"/>
  <c r="B45" i="26"/>
  <c r="D45" i="26" s="1"/>
  <c r="B37" i="26"/>
  <c r="D37" i="26" s="1"/>
  <c r="B29" i="26"/>
  <c r="D29" i="26" s="1"/>
  <c r="B21" i="26"/>
  <c r="D21" i="26" s="1"/>
  <c r="D20" i="1"/>
  <c r="D14" i="1"/>
  <c r="D15" i="1"/>
  <c r="D16" i="1"/>
  <c r="D12" i="1"/>
  <c r="F30" i="26" l="1"/>
  <c r="E30" i="26"/>
  <c r="F88" i="26"/>
  <c r="E88" i="26"/>
  <c r="E289" i="26"/>
  <c r="F289" i="26"/>
  <c r="E100" i="26"/>
  <c r="F100" i="26"/>
  <c r="F174" i="26"/>
  <c r="E174" i="26"/>
  <c r="F79" i="26"/>
  <c r="E79" i="26"/>
  <c r="F143" i="26"/>
  <c r="E143" i="26"/>
  <c r="F207" i="26"/>
  <c r="E207" i="26"/>
  <c r="F271" i="26"/>
  <c r="E271" i="26"/>
  <c r="F32" i="26"/>
  <c r="E32" i="26"/>
  <c r="F96" i="26"/>
  <c r="E96" i="26"/>
  <c r="F160" i="26"/>
  <c r="E160" i="26"/>
  <c r="F224" i="26"/>
  <c r="E224" i="26"/>
  <c r="F288" i="26"/>
  <c r="E288" i="26"/>
  <c r="E41" i="26"/>
  <c r="F41" i="26"/>
  <c r="E105" i="26"/>
  <c r="F105" i="26"/>
  <c r="E169" i="26"/>
  <c r="F169" i="26"/>
  <c r="E233" i="26"/>
  <c r="F233" i="26"/>
  <c r="E68" i="26"/>
  <c r="F68" i="26"/>
  <c r="E66" i="26"/>
  <c r="F66" i="26"/>
  <c r="E130" i="26"/>
  <c r="F130" i="26"/>
  <c r="E194" i="26"/>
  <c r="F194" i="26"/>
  <c r="E258" i="26"/>
  <c r="F258" i="26"/>
  <c r="E156" i="26"/>
  <c r="F156" i="26"/>
  <c r="E59" i="26"/>
  <c r="F59" i="26"/>
  <c r="E123" i="26"/>
  <c r="F123" i="26"/>
  <c r="E187" i="26"/>
  <c r="F187" i="26"/>
  <c r="E251" i="26"/>
  <c r="F251" i="26"/>
  <c r="E84" i="26"/>
  <c r="F84" i="26"/>
  <c r="E253" i="26"/>
  <c r="F253" i="26"/>
  <c r="F135" i="26"/>
  <c r="E135" i="26"/>
  <c r="E161" i="26"/>
  <c r="F161" i="26"/>
  <c r="E261" i="26"/>
  <c r="F261" i="26"/>
  <c r="F102" i="26"/>
  <c r="E102" i="26"/>
  <c r="F238" i="26"/>
  <c r="E238" i="26"/>
  <c r="E77" i="26"/>
  <c r="F77" i="26"/>
  <c r="E141" i="26"/>
  <c r="F141" i="26"/>
  <c r="E205" i="26"/>
  <c r="F205" i="26"/>
  <c r="E269" i="26"/>
  <c r="F269" i="26"/>
  <c r="E140" i="26"/>
  <c r="F140" i="26"/>
  <c r="F46" i="26"/>
  <c r="E46" i="26"/>
  <c r="F110" i="26"/>
  <c r="E110" i="26"/>
  <c r="F182" i="26"/>
  <c r="E182" i="26"/>
  <c r="F246" i="26"/>
  <c r="E246" i="26"/>
  <c r="F23" i="26"/>
  <c r="E23" i="26"/>
  <c r="F87" i="26"/>
  <c r="E87" i="26"/>
  <c r="F151" i="26"/>
  <c r="E151" i="26"/>
  <c r="F215" i="26"/>
  <c r="E215" i="26"/>
  <c r="F279" i="26"/>
  <c r="E279" i="26"/>
  <c r="F40" i="26"/>
  <c r="E40" i="26"/>
  <c r="F104" i="26"/>
  <c r="E104" i="26"/>
  <c r="F168" i="26"/>
  <c r="E168" i="26"/>
  <c r="F232" i="26"/>
  <c r="E232" i="26"/>
  <c r="E60" i="26"/>
  <c r="F60" i="26"/>
  <c r="E49" i="26"/>
  <c r="F49" i="26"/>
  <c r="E113" i="26"/>
  <c r="F113" i="26"/>
  <c r="E177" i="26"/>
  <c r="F177" i="26"/>
  <c r="E241" i="26"/>
  <c r="F241" i="26"/>
  <c r="E220" i="26"/>
  <c r="F220" i="26"/>
  <c r="E74" i="26"/>
  <c r="F74" i="26"/>
  <c r="E138" i="26"/>
  <c r="F138" i="26"/>
  <c r="E202" i="26"/>
  <c r="F202" i="26"/>
  <c r="E266" i="26"/>
  <c r="F266" i="26"/>
  <c r="E204" i="26"/>
  <c r="F204" i="26"/>
  <c r="F67" i="26"/>
  <c r="E67" i="26"/>
  <c r="E131" i="26"/>
  <c r="F131" i="26"/>
  <c r="E195" i="26"/>
  <c r="F195" i="26"/>
  <c r="E259" i="26"/>
  <c r="F259" i="26"/>
  <c r="E92" i="26"/>
  <c r="F92" i="26"/>
  <c r="E52" i="26"/>
  <c r="F52" i="26"/>
  <c r="F199" i="26"/>
  <c r="E199" i="26"/>
  <c r="E33" i="26"/>
  <c r="F33" i="26"/>
  <c r="E197" i="26"/>
  <c r="F197" i="26"/>
  <c r="F38" i="26"/>
  <c r="E38" i="26"/>
  <c r="E21" i="26"/>
  <c r="F21" i="26"/>
  <c r="E85" i="26"/>
  <c r="F85" i="26"/>
  <c r="E149" i="26"/>
  <c r="F149" i="26"/>
  <c r="E213" i="26"/>
  <c r="F213" i="26"/>
  <c r="E277" i="26"/>
  <c r="F277" i="26"/>
  <c r="E172" i="26"/>
  <c r="F172" i="26"/>
  <c r="F54" i="26"/>
  <c r="E54" i="26"/>
  <c r="F118" i="26"/>
  <c r="E118" i="26"/>
  <c r="F190" i="26"/>
  <c r="E190" i="26"/>
  <c r="F254" i="26"/>
  <c r="E254" i="26"/>
  <c r="F31" i="26"/>
  <c r="E31" i="26"/>
  <c r="F95" i="26"/>
  <c r="E95" i="26"/>
  <c r="F159" i="26"/>
  <c r="E159" i="26"/>
  <c r="F223" i="26"/>
  <c r="E223" i="26"/>
  <c r="F287" i="26"/>
  <c r="E287" i="26"/>
  <c r="F48" i="26"/>
  <c r="E48" i="26"/>
  <c r="F112" i="26"/>
  <c r="E112" i="26"/>
  <c r="F176" i="26"/>
  <c r="E176" i="26"/>
  <c r="F240" i="26"/>
  <c r="E240" i="26"/>
  <c r="E196" i="26"/>
  <c r="F196" i="26"/>
  <c r="E57" i="26"/>
  <c r="F57" i="26"/>
  <c r="E121" i="26"/>
  <c r="F121" i="26"/>
  <c r="E185" i="26"/>
  <c r="F185" i="26"/>
  <c r="E249" i="26"/>
  <c r="F249" i="26"/>
  <c r="E18" i="26"/>
  <c r="F18" i="26"/>
  <c r="E82" i="26"/>
  <c r="F82" i="26"/>
  <c r="E146" i="26"/>
  <c r="F146" i="26"/>
  <c r="E210" i="26"/>
  <c r="F210" i="26"/>
  <c r="E274" i="26"/>
  <c r="F274" i="26"/>
  <c r="E268" i="26"/>
  <c r="F268" i="26"/>
  <c r="E75" i="26"/>
  <c r="F75" i="26"/>
  <c r="E139" i="26"/>
  <c r="F139" i="26"/>
  <c r="E203" i="26"/>
  <c r="F203" i="26"/>
  <c r="E267" i="26"/>
  <c r="F267" i="26"/>
  <c r="E116" i="26"/>
  <c r="F116" i="26"/>
  <c r="E189" i="26"/>
  <c r="F189" i="26"/>
  <c r="F71" i="26"/>
  <c r="E71" i="26"/>
  <c r="F280" i="26"/>
  <c r="E280" i="26"/>
  <c r="E69" i="26"/>
  <c r="F69" i="26"/>
  <c r="E221" i="26"/>
  <c r="F221" i="26"/>
  <c r="E285" i="26"/>
  <c r="F285" i="26"/>
  <c r="E212" i="26"/>
  <c r="F212" i="26"/>
  <c r="F62" i="26"/>
  <c r="E62" i="26"/>
  <c r="F126" i="26"/>
  <c r="E126" i="26"/>
  <c r="F198" i="26"/>
  <c r="E198" i="26"/>
  <c r="F270" i="26"/>
  <c r="E270" i="26"/>
  <c r="F39" i="26"/>
  <c r="E39" i="26"/>
  <c r="F103" i="26"/>
  <c r="E103" i="26"/>
  <c r="F167" i="26"/>
  <c r="E167" i="26"/>
  <c r="F231" i="26"/>
  <c r="E231" i="26"/>
  <c r="E36" i="26"/>
  <c r="F36" i="26"/>
  <c r="F56" i="26"/>
  <c r="E56" i="26"/>
  <c r="F120" i="26"/>
  <c r="E120" i="26"/>
  <c r="F184" i="26"/>
  <c r="E184" i="26"/>
  <c r="F248" i="26"/>
  <c r="E248" i="26"/>
  <c r="E244" i="26"/>
  <c r="F244" i="26"/>
  <c r="E65" i="26"/>
  <c r="F65" i="26"/>
  <c r="E129" i="26"/>
  <c r="F129" i="26"/>
  <c r="E193" i="26"/>
  <c r="F193" i="26"/>
  <c r="E257" i="26"/>
  <c r="F257" i="26"/>
  <c r="E26" i="26"/>
  <c r="F26" i="26"/>
  <c r="E90" i="26"/>
  <c r="F90" i="26"/>
  <c r="E154" i="26"/>
  <c r="F154" i="26"/>
  <c r="E218" i="26"/>
  <c r="F218" i="26"/>
  <c r="E282" i="26"/>
  <c r="F282" i="26"/>
  <c r="F19" i="26"/>
  <c r="E19" i="26"/>
  <c r="E83" i="26"/>
  <c r="F83" i="26"/>
  <c r="E147" i="26"/>
  <c r="F147" i="26"/>
  <c r="E211" i="26"/>
  <c r="F211" i="26"/>
  <c r="E275" i="26"/>
  <c r="F275" i="26"/>
  <c r="E124" i="26"/>
  <c r="F124" i="26"/>
  <c r="E125" i="26"/>
  <c r="F125" i="26"/>
  <c r="E252" i="26"/>
  <c r="F252" i="26"/>
  <c r="F216" i="26"/>
  <c r="E216" i="26"/>
  <c r="E133" i="26"/>
  <c r="F133" i="26"/>
  <c r="E93" i="26"/>
  <c r="F93" i="26"/>
  <c r="E165" i="26"/>
  <c r="F165" i="26"/>
  <c r="E260" i="26"/>
  <c r="F260" i="26"/>
  <c r="F70" i="26"/>
  <c r="E70" i="26"/>
  <c r="F134" i="26"/>
  <c r="E134" i="26"/>
  <c r="F206" i="26"/>
  <c r="E206" i="26"/>
  <c r="F286" i="26"/>
  <c r="E286" i="26"/>
  <c r="F47" i="26"/>
  <c r="E47" i="26"/>
  <c r="F111" i="26"/>
  <c r="E111" i="26"/>
  <c r="F175" i="26"/>
  <c r="E175" i="26"/>
  <c r="F239" i="26"/>
  <c r="E239" i="26"/>
  <c r="E164" i="26"/>
  <c r="F164" i="26"/>
  <c r="F64" i="26"/>
  <c r="E64" i="26"/>
  <c r="F128" i="26"/>
  <c r="E128" i="26"/>
  <c r="F192" i="26"/>
  <c r="E192" i="26"/>
  <c r="F256" i="26"/>
  <c r="E256" i="26"/>
  <c r="E284" i="26"/>
  <c r="F284" i="26"/>
  <c r="E73" i="26"/>
  <c r="F73" i="26"/>
  <c r="E137" i="26"/>
  <c r="F137" i="26"/>
  <c r="E201" i="26"/>
  <c r="F201" i="26"/>
  <c r="E265" i="26"/>
  <c r="F265" i="26"/>
  <c r="E34" i="26"/>
  <c r="F34" i="26"/>
  <c r="E98" i="26"/>
  <c r="F98" i="26"/>
  <c r="E162" i="26"/>
  <c r="F162" i="26"/>
  <c r="E226" i="26"/>
  <c r="F226" i="26"/>
  <c r="E290" i="26"/>
  <c r="F290" i="26"/>
  <c r="E27" i="26"/>
  <c r="F27" i="26"/>
  <c r="F91" i="26"/>
  <c r="E91" i="26"/>
  <c r="E155" i="26"/>
  <c r="F155" i="26"/>
  <c r="E219" i="26"/>
  <c r="F219" i="26"/>
  <c r="E283" i="26"/>
  <c r="F283" i="26"/>
  <c r="E148" i="26"/>
  <c r="F148" i="26"/>
  <c r="E61" i="26"/>
  <c r="F61" i="26"/>
  <c r="F230" i="26"/>
  <c r="E230" i="26"/>
  <c r="F24" i="26"/>
  <c r="E24" i="26"/>
  <c r="E97" i="26"/>
  <c r="F97" i="26"/>
  <c r="E29" i="26"/>
  <c r="F29" i="26"/>
  <c r="E37" i="26"/>
  <c r="F37" i="26"/>
  <c r="E101" i="26"/>
  <c r="F101" i="26"/>
  <c r="F142" i="26"/>
  <c r="E142" i="26"/>
  <c r="E45" i="26"/>
  <c r="F45" i="26"/>
  <c r="E109" i="26"/>
  <c r="F109" i="26"/>
  <c r="E173" i="26"/>
  <c r="F173" i="26"/>
  <c r="E237" i="26"/>
  <c r="F237" i="26"/>
  <c r="F262" i="26"/>
  <c r="E262" i="26"/>
  <c r="F78" i="26"/>
  <c r="E78" i="26"/>
  <c r="F150" i="26"/>
  <c r="E150" i="26"/>
  <c r="F214" i="26"/>
  <c r="E214" i="26"/>
  <c r="E44" i="26"/>
  <c r="F44" i="26"/>
  <c r="F55" i="26"/>
  <c r="E55" i="26"/>
  <c r="F119" i="26"/>
  <c r="E119" i="26"/>
  <c r="F183" i="26"/>
  <c r="E183" i="26"/>
  <c r="F247" i="26"/>
  <c r="E247" i="26"/>
  <c r="E236" i="26"/>
  <c r="F236" i="26"/>
  <c r="F72" i="26"/>
  <c r="E72" i="26"/>
  <c r="F136" i="26"/>
  <c r="E136" i="26"/>
  <c r="F200" i="26"/>
  <c r="E200" i="26"/>
  <c r="F264" i="26"/>
  <c r="E264" i="26"/>
  <c r="E17" i="26"/>
  <c r="F17" i="26"/>
  <c r="E81" i="26"/>
  <c r="F81" i="26"/>
  <c r="E145" i="26"/>
  <c r="F145" i="26"/>
  <c r="E209" i="26"/>
  <c r="F209" i="26"/>
  <c r="E273" i="26"/>
  <c r="F273" i="26"/>
  <c r="E42" i="26"/>
  <c r="F42" i="26"/>
  <c r="E106" i="26"/>
  <c r="F106" i="26"/>
  <c r="E170" i="26"/>
  <c r="F170" i="26"/>
  <c r="E234" i="26"/>
  <c r="F234" i="26"/>
  <c r="E28" i="26"/>
  <c r="F28" i="26"/>
  <c r="E35" i="26"/>
  <c r="F35" i="26"/>
  <c r="E99" i="26"/>
  <c r="F99" i="26"/>
  <c r="E163" i="26"/>
  <c r="F163" i="26"/>
  <c r="E227" i="26"/>
  <c r="F227" i="26"/>
  <c r="E188" i="26"/>
  <c r="F188" i="26"/>
  <c r="F166" i="26"/>
  <c r="E166" i="26"/>
  <c r="F152" i="26"/>
  <c r="E152" i="26"/>
  <c r="E58" i="26"/>
  <c r="F58" i="26"/>
  <c r="E157" i="26"/>
  <c r="F157" i="26"/>
  <c r="E229" i="26"/>
  <c r="F229" i="26"/>
  <c r="E53" i="26"/>
  <c r="F53" i="26"/>
  <c r="E117" i="26"/>
  <c r="F117" i="26"/>
  <c r="E181" i="26"/>
  <c r="F181" i="26"/>
  <c r="E245" i="26"/>
  <c r="F245" i="26"/>
  <c r="F278" i="26"/>
  <c r="E278" i="26"/>
  <c r="F22" i="26"/>
  <c r="E22" i="26"/>
  <c r="F86" i="26"/>
  <c r="E86" i="26"/>
  <c r="F158" i="26"/>
  <c r="E158" i="26"/>
  <c r="F222" i="26"/>
  <c r="E222" i="26"/>
  <c r="E180" i="26"/>
  <c r="F180" i="26"/>
  <c r="F63" i="26"/>
  <c r="E63" i="26"/>
  <c r="F127" i="26"/>
  <c r="E127" i="26"/>
  <c r="F191" i="26"/>
  <c r="E191" i="26"/>
  <c r="F255" i="26"/>
  <c r="E255" i="26"/>
  <c r="E16" i="26"/>
  <c r="F16" i="26"/>
  <c r="F80" i="26"/>
  <c r="E80" i="26"/>
  <c r="F144" i="26"/>
  <c r="E144" i="26"/>
  <c r="F208" i="26"/>
  <c r="E208" i="26"/>
  <c r="F272" i="26"/>
  <c r="E272" i="26"/>
  <c r="E25" i="26"/>
  <c r="F25" i="26"/>
  <c r="E89" i="26"/>
  <c r="F89" i="26"/>
  <c r="E153" i="26"/>
  <c r="F153" i="26"/>
  <c r="E217" i="26"/>
  <c r="F217" i="26"/>
  <c r="E281" i="26"/>
  <c r="F281" i="26"/>
  <c r="E50" i="26"/>
  <c r="F50" i="26"/>
  <c r="E114" i="26"/>
  <c r="F114" i="26"/>
  <c r="E178" i="26"/>
  <c r="F178" i="26"/>
  <c r="E242" i="26"/>
  <c r="F242" i="26"/>
  <c r="E108" i="26"/>
  <c r="F108" i="26"/>
  <c r="F43" i="26"/>
  <c r="E43" i="26"/>
  <c r="E107" i="26"/>
  <c r="F107" i="26"/>
  <c r="E171" i="26"/>
  <c r="F171" i="26"/>
  <c r="E235" i="26"/>
  <c r="F235" i="26"/>
  <c r="E20" i="26"/>
  <c r="F20" i="26"/>
  <c r="E228" i="26"/>
  <c r="F228" i="26"/>
  <c r="F94" i="26"/>
  <c r="E94" i="26"/>
  <c r="F263" i="26"/>
  <c r="E263" i="26"/>
  <c r="E225" i="26"/>
  <c r="F225" i="26"/>
  <c r="E122" i="26"/>
  <c r="F122" i="26"/>
  <c r="E186" i="26"/>
  <c r="F186" i="26"/>
  <c r="E250" i="26"/>
  <c r="F250" i="26"/>
  <c r="E132" i="26"/>
  <c r="F132" i="26"/>
  <c r="E51" i="26"/>
  <c r="F51" i="26"/>
  <c r="E115" i="26"/>
  <c r="F115" i="26"/>
  <c r="E179" i="26"/>
  <c r="F179" i="26"/>
  <c r="E243" i="26"/>
  <c r="F243" i="26"/>
  <c r="E76" i="26"/>
  <c r="F76" i="26"/>
  <c r="E276" i="26"/>
  <c r="F276" i="26"/>
  <c r="D19" i="1"/>
  <c r="I6" i="17" s="1"/>
  <c r="G14" i="17" s="1"/>
  <c r="C13" i="17" l="1"/>
  <c r="C21" i="17"/>
  <c r="C29" i="17"/>
  <c r="C14" i="17"/>
  <c r="C22" i="17"/>
  <c r="C30" i="17"/>
  <c r="C34" i="17"/>
  <c r="C15" i="17"/>
  <c r="H24" i="1" s="1"/>
  <c r="H20" i="1" s="1"/>
  <c r="H19" i="1" s="1"/>
  <c r="I10" i="17" s="1"/>
  <c r="C23" i="17"/>
  <c r="C31" i="17"/>
  <c r="C26" i="17"/>
  <c r="C16" i="17"/>
  <c r="C24" i="17"/>
  <c r="C32" i="17"/>
  <c r="C17" i="17"/>
  <c r="C25" i="17"/>
  <c r="C33" i="17"/>
  <c r="C18" i="17"/>
  <c r="C19" i="17"/>
  <c r="C27" i="17"/>
  <c r="C35" i="17"/>
  <c r="C20" i="17"/>
  <c r="C28" i="17"/>
  <c r="C12" i="17"/>
  <c r="E21" i="1" s="1"/>
  <c r="E20" i="1" s="1"/>
  <c r="E19" i="1" s="1"/>
  <c r="I7" i="17" s="1"/>
  <c r="F22" i="1"/>
  <c r="F20" i="1" s="1"/>
  <c r="F19" i="1" s="1"/>
  <c r="I8" i="17" s="1"/>
  <c r="C30" i="1"/>
  <c r="C20" i="1" s="1"/>
  <c r="C19" i="1" s="1"/>
  <c r="I5" i="17" s="1"/>
  <c r="R5" i="17" s="1"/>
  <c r="G23" i="1"/>
  <c r="G20" i="1" s="1"/>
  <c r="G19" i="1" s="1"/>
  <c r="I9" i="17" s="1"/>
  <c r="T6" i="17"/>
  <c r="S6" i="17"/>
  <c r="Q6" i="17"/>
  <c r="R6" i="17"/>
  <c r="E4" i="1"/>
  <c r="F4" i="1" s="1"/>
  <c r="G29" i="17"/>
  <c r="T5" i="17" l="1"/>
  <c r="G13" i="17"/>
  <c r="E3" i="1"/>
  <c r="F3" i="1" s="1"/>
  <c r="S5" i="17"/>
  <c r="Q5" i="17"/>
  <c r="G28" i="17"/>
  <c r="E8" i="1"/>
  <c r="F8" i="1" s="1"/>
  <c r="G18" i="17"/>
  <c r="T10" i="17"/>
  <c r="S10" i="17"/>
  <c r="R10" i="17"/>
  <c r="Q10" i="17"/>
  <c r="G15" i="17"/>
  <c r="S7" i="17"/>
  <c r="Q7" i="17"/>
  <c r="R7" i="17"/>
  <c r="T7" i="17"/>
  <c r="E5" i="1"/>
  <c r="F5" i="1" s="1"/>
  <c r="G30" i="17"/>
  <c r="G17" i="17"/>
  <c r="G31" i="17"/>
  <c r="R9" i="17"/>
  <c r="T9" i="17"/>
  <c r="E7" i="1"/>
  <c r="F7" i="1" s="1"/>
  <c r="Q9" i="17"/>
  <c r="S9" i="17"/>
  <c r="G16" i="17"/>
  <c r="T8" i="17"/>
  <c r="R8" i="17"/>
  <c r="S8" i="17"/>
  <c r="Q8" i="17"/>
  <c r="G32" i="17"/>
  <c r="E6" i="1"/>
  <c r="F6" i="1" s="1"/>
  <c r="G7" i="1" l="1"/>
  <c r="G6" i="1"/>
  <c r="G8" i="1"/>
  <c r="G4" i="1"/>
  <c r="G3" i="1"/>
  <c r="G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etaflight-targets!$A$1:$C$113" type="102" refreshedVersion="5" minRefreshableVersion="5">
    <extLst>
      <ext xmlns:x15="http://schemas.microsoft.com/office/spreadsheetml/2010/11/main" uri="{DE250136-89BD-433C-8126-D09CA5730AF9}">
        <x15:connection id="Range-eb2d9ec0-ece7-4a0d-b46e-e5320baf799e" autoDelete="1">
          <x15:rangePr sourceName="_xlcn.WorksheetConnection_betaflighttargetsA1C1131"/>
        </x15:connection>
      </ext>
    </extLst>
  </connection>
</connections>
</file>

<file path=xl/sharedStrings.xml><?xml version="1.0" encoding="utf-8"?>
<sst xmlns="http://schemas.openxmlformats.org/spreadsheetml/2006/main" count="3392" uniqueCount="682">
  <si>
    <t>Pin</t>
  </si>
  <si>
    <t>A0</t>
  </si>
  <si>
    <t>A1</t>
  </si>
  <si>
    <t>T1</t>
  </si>
  <si>
    <t>T1_ch</t>
  </si>
  <si>
    <t>T2</t>
  </si>
  <si>
    <t>T2_ch</t>
  </si>
  <si>
    <t>T3</t>
  </si>
  <si>
    <t>T3_ch</t>
  </si>
  <si>
    <t>T1_dma</t>
  </si>
  <si>
    <t>T2_dma</t>
  </si>
  <si>
    <t>T3_dma</t>
  </si>
  <si>
    <t>A2</t>
  </si>
  <si>
    <t>A3</t>
  </si>
  <si>
    <t>A5</t>
  </si>
  <si>
    <t>A6</t>
  </si>
  <si>
    <t>A7</t>
  </si>
  <si>
    <t>B0</t>
  </si>
  <si>
    <t>B1</t>
  </si>
  <si>
    <t>B10</t>
  </si>
  <si>
    <t>B11</t>
  </si>
  <si>
    <t>B13</t>
  </si>
  <si>
    <t>B14</t>
  </si>
  <si>
    <t>B15</t>
  </si>
  <si>
    <t>C6</t>
  </si>
  <si>
    <t>C7</t>
  </si>
  <si>
    <t>C8</t>
  </si>
  <si>
    <t>C9</t>
  </si>
  <si>
    <t>A8</t>
  </si>
  <si>
    <t>A9</t>
  </si>
  <si>
    <t>A10</t>
  </si>
  <si>
    <t>A11</t>
  </si>
  <si>
    <t>A12</t>
  </si>
  <si>
    <t>A15</t>
  </si>
  <si>
    <t>B5</t>
  </si>
  <si>
    <t>B6</t>
  </si>
  <si>
    <t>B3</t>
  </si>
  <si>
    <t>B4</t>
  </si>
  <si>
    <t>B7</t>
  </si>
  <si>
    <t>B8</t>
  </si>
  <si>
    <t>B9</t>
  </si>
  <si>
    <t>A4</t>
  </si>
  <si>
    <t>B2</t>
  </si>
  <si>
    <t>B12</t>
  </si>
  <si>
    <t>A13</t>
  </si>
  <si>
    <t>A14</t>
  </si>
  <si>
    <t>C10</t>
  </si>
  <si>
    <t>C11</t>
  </si>
  <si>
    <t>C12</t>
  </si>
  <si>
    <t>C0</t>
  </si>
  <si>
    <t>C1</t>
  </si>
  <si>
    <t>C2</t>
  </si>
  <si>
    <t>C3</t>
  </si>
  <si>
    <t>C4</t>
  </si>
  <si>
    <t>C5</t>
  </si>
  <si>
    <t>timer</t>
  </si>
  <si>
    <t>AF1</t>
  </si>
  <si>
    <t>AF2</t>
  </si>
  <si>
    <t>AF3</t>
  </si>
  <si>
    <t>AF9</t>
  </si>
  <si>
    <t>board_name FOXEERF722V2</t>
  </si>
  <si>
    <t>manufacturer_id FOXE</t>
  </si>
  <si>
    <t># resources</t>
  </si>
  <si>
    <t>resource BEEPER 1 A04</t>
  </si>
  <si>
    <t>resource MOTOR 1 A09</t>
  </si>
  <si>
    <t>resource MOTOR 2 A08</t>
  </si>
  <si>
    <t>resource MOTOR 3 C09</t>
  </si>
  <si>
    <t>resource MOTOR 4 C08</t>
  </si>
  <si>
    <t>resource MOTOR 5 C06</t>
  </si>
  <si>
    <t>resource MOTOR 6 C07</t>
  </si>
  <si>
    <t>resource PPM 1 B07</t>
  </si>
  <si>
    <t>resource LED_STRIP 1 A15</t>
  </si>
  <si>
    <t>resource SERIAL_TX 1 B06</t>
  </si>
  <si>
    <t>resource SERIAL_TX 2 A02</t>
  </si>
  <si>
    <t>resource SERIAL_TX 3 B10</t>
  </si>
  <si>
    <t>resource SERIAL_TX 4 A00</t>
  </si>
  <si>
    <t>resource SERIAL_TX 5 C12</t>
  </si>
  <si>
    <t>resource SERIAL_RX 1 B07</t>
  </si>
  <si>
    <t>resource SERIAL_RX 2 A03</t>
  </si>
  <si>
    <t>resource SERIAL_RX 3 B11</t>
  </si>
  <si>
    <t>resource SERIAL_RX 4 A01</t>
  </si>
  <si>
    <t>resource SERIAL_RX 5 D02</t>
  </si>
  <si>
    <t>resource I2C_SCL 1 B08</t>
  </si>
  <si>
    <t>resource I2C_SDA 1 B09</t>
  </si>
  <si>
    <t>resource LED 1 C15</t>
  </si>
  <si>
    <t>resource SPI_SCK 1 A05</t>
  </si>
  <si>
    <t>resource SPI_SCK 2 B13</t>
  </si>
  <si>
    <t>resource SPI_SCK 3 C10</t>
  </si>
  <si>
    <t>resource SPI_MISO 1 A06</t>
  </si>
  <si>
    <t>resource SPI_MISO 2 B14</t>
  </si>
  <si>
    <t>resource SPI_MISO 3 C11</t>
  </si>
  <si>
    <t>resource SPI_MOSI 1 A07</t>
  </si>
  <si>
    <t>resource SPI_MOSI 2 B15</t>
  </si>
  <si>
    <t>resource SPI_MOSI 3 B05</t>
  </si>
  <si>
    <t>resource CAMERA_CONTROL 1 B03</t>
  </si>
  <si>
    <t>resource ADC_BATT 1 C00</t>
  </si>
  <si>
    <t>resource ADC_RSSI 1 A00</t>
  </si>
  <si>
    <t>resource ADC_CURR 1 C02</t>
  </si>
  <si>
    <t>resource FLASH_CS 1 B12</t>
  </si>
  <si>
    <t>resource OSD_CS 1 C03</t>
  </si>
  <si>
    <t>resource GYRO_EXTI 1 C04</t>
  </si>
  <si>
    <t>resource GYRO_CS 1 B02</t>
  </si>
  <si>
    <t># timer</t>
  </si>
  <si>
    <t>timer B07 AF2</t>
  </si>
  <si>
    <t># pin B07: TIM4 CH2 (AF2)</t>
  </si>
  <si>
    <t>timer A09 AF1</t>
  </si>
  <si>
    <t># pin A09: TIM1 CH2 (AF1)</t>
  </si>
  <si>
    <t>timer A08 AF1</t>
  </si>
  <si>
    <t># pin A08: TIM1 CH1 (AF1)</t>
  </si>
  <si>
    <t>timer C09 AF3</t>
  </si>
  <si>
    <t># pin C09: TIM8 CH4 (AF3)</t>
  </si>
  <si>
    <t>timer C08 AF3</t>
  </si>
  <si>
    <t># pin C08: TIM8 CH3 (AF3)</t>
  </si>
  <si>
    <t>timer C06 AF3</t>
  </si>
  <si>
    <t># pin C06: TIM8 CH1 (AF3)</t>
  </si>
  <si>
    <t>timer C07 AF3</t>
  </si>
  <si>
    <t># pin C07: TIM8 CH2 (AF3)</t>
  </si>
  <si>
    <t>timer A15 AF1</t>
  </si>
  <si>
    <t># pin A15: TIM2 CH1 (AF1)</t>
  </si>
  <si>
    <t>timer B03 AF1</t>
  </si>
  <si>
    <t># pin B03: TIM2 CH2 (AF1)</t>
  </si>
  <si>
    <t># dma</t>
  </si>
  <si>
    <t>dma ADC 3 0</t>
  </si>
  <si>
    <t># ADC 3: DMA2 Stream 0 Channel 2</t>
  </si>
  <si>
    <t>dma pin B07 0</t>
  </si>
  <si>
    <t># pin B07: DMA1 Stream 3 Channel 2</t>
  </si>
  <si>
    <t>dma pin A09 0</t>
  </si>
  <si>
    <t># pin A09: DMA2 Stream 6 Channel 0</t>
  </si>
  <si>
    <t>dma pin A08 0</t>
  </si>
  <si>
    <t># pin A08: DMA2 Stream 6 Channel 0</t>
  </si>
  <si>
    <t>dma pin C09 0</t>
  </si>
  <si>
    <t># pin C09: DMA2 Stream 7 Channel 7</t>
  </si>
  <si>
    <t>dma pin C08 0</t>
  </si>
  <si>
    <t># pin C08: DMA2 Stream 2 Channel 0</t>
  </si>
  <si>
    <t>dma pin C06 0</t>
  </si>
  <si>
    <t># pin C06: DMA2 Stream 2 Channel 0</t>
  </si>
  <si>
    <t>dma pin C07 0</t>
  </si>
  <si>
    <t># pin C07: DMA2 Stream 2 Channel 0</t>
  </si>
  <si>
    <t>dma pin A15 0</t>
  </si>
  <si>
    <t># pin A15: DMA1 Stream 5 Channel 3</t>
  </si>
  <si>
    <t>dma pin B03 0</t>
  </si>
  <si>
    <t># pin B03: DMA1 Stream 6 Channel 3</t>
  </si>
  <si>
    <t># feature</t>
  </si>
  <si>
    <t>feature OSD</t>
  </si>
  <si>
    <t># master</t>
  </si>
  <si>
    <t>set mag_bustype = I2C</t>
  </si>
  <si>
    <t>set mag_i2c_device = 1</t>
  </si>
  <si>
    <t>set baro_bustype = I2C</t>
  </si>
  <si>
    <t>set baro_i2c_device = 1</t>
  </si>
  <si>
    <t>set adc_device = 3</t>
  </si>
  <si>
    <t>set blackbox_device = SPIFLASH</t>
  </si>
  <si>
    <t>set dshot_burst = ON</t>
  </si>
  <si>
    <t>set current_meter = ADC</t>
  </si>
  <si>
    <t>set battery_meter = ADC</t>
  </si>
  <si>
    <t>set beeper_inversion = ON</t>
  </si>
  <si>
    <t>set beeper_od = OFF</t>
  </si>
  <si>
    <t>set max7456_spi_bus = 3</t>
  </si>
  <si>
    <t>set flash_spi_bus = 2</t>
  </si>
  <si>
    <t>set gyro_1_bustype = SPI</t>
  </si>
  <si>
    <t>set gyro_1_spibus = 1</t>
  </si>
  <si>
    <t>set gyro_1_sensor_align = CW270</t>
  </si>
  <si>
    <t>board_name TALONF7V2</t>
  </si>
  <si>
    <t>manufacturer_id HENA</t>
  </si>
  <si>
    <t>resource BEEPER 1 B04</t>
  </si>
  <si>
    <t>resource MOTOR 1 B06</t>
  </si>
  <si>
    <t>resource MOTOR 2 B07</t>
  </si>
  <si>
    <t>resource MOTOR 3 B08</t>
  </si>
  <si>
    <t>resource MOTOR 5 A01</t>
  </si>
  <si>
    <t>resource MOTOR 6 B09</t>
  </si>
  <si>
    <t>resource MOTOR 7 C09</t>
  </si>
  <si>
    <t>resource MOTOR 8 B01</t>
  </si>
  <si>
    <t>resource LED_STRIP 1 B01</t>
  </si>
  <si>
    <t>resource SERIAL_TX 1 A09</t>
  </si>
  <si>
    <t>resource SERIAL_TX 6 C06</t>
  </si>
  <si>
    <t>resource SERIAL_RX 1 A10</t>
  </si>
  <si>
    <t>resource SERIAL_RX 6 C07</t>
  </si>
  <si>
    <t>resource LED 1 B00</t>
  </si>
  <si>
    <t>resource RX_BIND 1 B02</t>
  </si>
  <si>
    <t>resource ADC_BATT 1 C02</t>
  </si>
  <si>
    <t>resource ADC_RSSI 1 C03</t>
  </si>
  <si>
    <t>resource ADC_CURR 1 C01</t>
  </si>
  <si>
    <t># Disabling the VTX switch due to thermal problems reported in</t>
  </si>
  <si>
    <t># https://github.com/betaflight/betaflight/issues/9516</t>
  </si>
  <si>
    <t>#resource PINIO 1 A14</t>
  </si>
  <si>
    <t>resource OSD_CS 1 A15</t>
  </si>
  <si>
    <t>resource GYRO_CS 1 A04</t>
  </si>
  <si>
    <t>timer B03 AF1 # pin B03: TIM2 CH2 (AF1)</t>
  </si>
  <si>
    <t>timer B06 AF2 # pin B06: TIM4 CH1 (AF2)</t>
  </si>
  <si>
    <t>timer B07 AF2 # pin B07: TIM4 CH2 (AF2)</t>
  </si>
  <si>
    <t>timer B08 AF2 # pin B08: TIM4 CH3 (AF2)</t>
  </si>
  <si>
    <t>timer B09 AF2 # pin B09: TIM4 CH4 (AF2)</t>
  </si>
  <si>
    <t>timer A01 AF2 # pin A01: TIM5 CH2 (AF2)</t>
  </si>
  <si>
    <t>timer C08 AF3 # pin C08: TIM8 CH3 (AF3)</t>
  </si>
  <si>
    <t>timer C09 AF3 # pin C09: TIM8 CH4 (AF3)</t>
  </si>
  <si>
    <t>timer B01 AF2 # pin B01: TIM3 CH4 (AF2)</t>
  </si>
  <si>
    <t>dma ADC 1 1 # ADC 1: DMA2 Stream 4 Channel 0</t>
  </si>
  <si>
    <t>dma pin B03 0 # pin B03: DMA1 Stream 6 Channel 3</t>
  </si>
  <si>
    <t>dma pin B06 0 # pin B06: DMA1 Stream 0 Channel 2</t>
  </si>
  <si>
    <t>dma pin B07 0 # pin B07: DMA1 Stream 3 Channel 2</t>
  </si>
  <si>
    <t>dma pin B08 0 # pin B08: DMA1 Stream 7 Channel 2</t>
  </si>
  <si>
    <t>dma pin A01 0 # pin A01: DMA1 Stream 4 Channel 6</t>
  </si>
  <si>
    <t>dma pin C08 0 # pin C08: DMA2 Stream 2 Channel 0</t>
  </si>
  <si>
    <t>dma pin C09 0 # pin C09: DMA2 Stream 7 Channel 7</t>
  </si>
  <si>
    <t>dma pin B01 0 # pin B01: DMA1 Stream 2 Channel 5</t>
  </si>
  <si>
    <t>feature -RX_PARALLEL_PWM</t>
  </si>
  <si>
    <t>feature RX_SERIAL</t>
  </si>
  <si>
    <t># serial</t>
  </si>
  <si>
    <t>serial 0 2048 115200 57600 0 115200</t>
  </si>
  <si>
    <t>serial 2 64 115200 57600 0 115200</t>
  </si>
  <si>
    <t># aux</t>
  </si>
  <si>
    <t>aux 0 40 0 900 2100 0 0</t>
  </si>
  <si>
    <t>set mag_hardware = NONE</t>
  </si>
  <si>
    <t>set baro_hardware = NONE</t>
  </si>
  <si>
    <t>set serialrx_provider = SBUS</t>
  </si>
  <si>
    <t>set motor_pwm_protocol = DSHOT600</t>
  </si>
  <si>
    <t>set vbat_scale = 160</t>
  </si>
  <si>
    <t>set ibata_scale = 150</t>
  </si>
  <si>
    <t>set pid_process_denom = 1</t>
  </si>
  <si>
    <t>set osd_vbat_pos = 2447</t>
  </si>
  <si>
    <t>set osd_rssi_pos = 2074</t>
  </si>
  <si>
    <t>set osd_tim_2_pos = 2456</t>
  </si>
  <si>
    <t>set osd_vtx_channel_pos = 2049</t>
  </si>
  <si>
    <t>set osd_current_pos = 2439</t>
  </si>
  <si>
    <t>set osd_mah_drawn_pos = 2433</t>
  </si>
  <si>
    <t>set osd_craft_name_pos = 2058</t>
  </si>
  <si>
    <t>set osd_warnings_pos = 14378</t>
  </si>
  <si>
    <t>set gyro_1_sensor_align = CW0</t>
  </si>
  <si>
    <t>#set pinio_box = 40,255,255,255</t>
  </si>
  <si>
    <t>dma pin A0</t>
  </si>
  <si>
    <t>0: DMA1 Stream 5 Channel 3</t>
  </si>
  <si>
    <t>0: DMA1 Stream 2 Channel 6</t>
  </si>
  <si>
    <t>dma pin A1</t>
  </si>
  <si>
    <t>0: DMA1 Stream 6 Channel 3</t>
  </si>
  <si>
    <t>0: DMA1 Stream 4 Channel 6</t>
  </si>
  <si>
    <t>dma pin A2</t>
  </si>
  <si>
    <t>0: DMA1 Stream 1 Channel 3</t>
  </si>
  <si>
    <t>0: DMA1 Stream 0 Channel 6</t>
  </si>
  <si>
    <t>dma pin A3</t>
  </si>
  <si>
    <t>0: DMA1 Stream 7 Channel 3</t>
  </si>
  <si>
    <t>0: DMA1 Stream 1 Channel 6</t>
  </si>
  <si>
    <t>1: DMA1 Stream 6 Channel 3</t>
  </si>
  <si>
    <t>1: DMA1 Stream 3 Channel 6</t>
  </si>
  <si>
    <t>dma pin A4</t>
  </si>
  <si>
    <t>dma pin A5</t>
  </si>
  <si>
    <t>0: DMA2 Stream 2 Channel 0</t>
  </si>
  <si>
    <t>1: DMA2 Stream 2 Channel 7</t>
  </si>
  <si>
    <t>dma pin A6</t>
  </si>
  <si>
    <t>0: DMA1 Stream 4 Channel 5</t>
  </si>
  <si>
    <t>dma pin A7</t>
  </si>
  <si>
    <t>0: DMA2 Stream 6 Channel 0</t>
  </si>
  <si>
    <t>0: DMA1 Stream 5 Channel 5</t>
  </si>
  <si>
    <t>1: DMA2 Stream 1 Channel 6</t>
  </si>
  <si>
    <t>2: DMA2 Stream 3 Channel 6</t>
  </si>
  <si>
    <t>dma pin A8</t>
  </si>
  <si>
    <t>dma pin A9</t>
  </si>
  <si>
    <t>1: DMA2 Stream 2 Channel 6</t>
  </si>
  <si>
    <t>dma pin A10</t>
  </si>
  <si>
    <t>1: DMA2 Stream 6 Channel 6</t>
  </si>
  <si>
    <t>dma pin A11</t>
  </si>
  <si>
    <t>dma pin A12</t>
  </si>
  <si>
    <t>dma pin A13</t>
  </si>
  <si>
    <t>dma pin A14</t>
  </si>
  <si>
    <t>dma pin A15</t>
  </si>
  <si>
    <t>dma pin B0</t>
  </si>
  <si>
    <t>0: DMA1 Stream 7 Channel 5</t>
  </si>
  <si>
    <t>1: DMA2 Stream 3 Channel 7</t>
  </si>
  <si>
    <t>dma pin B1</t>
  </si>
  <si>
    <t>0: DMA1 Stream 2 Channel 5</t>
  </si>
  <si>
    <t>1: DMA2 Stream 4 Channel 7</t>
  </si>
  <si>
    <t>dma pin B2</t>
  </si>
  <si>
    <t>dma pin B3</t>
  </si>
  <si>
    <t>dma pin B4</t>
  </si>
  <si>
    <t>dma pin B5</t>
  </si>
  <si>
    <t>dma pin B6</t>
  </si>
  <si>
    <t>0: DMA1 Stream 0 Channel 2</t>
  </si>
  <si>
    <t>dma pin B7</t>
  </si>
  <si>
    <t>0: DMA1 Stream 3 Channel 2</t>
  </si>
  <si>
    <t>dma pin B8</t>
  </si>
  <si>
    <t>0: DMA1 Stream 7 Channel 2</t>
  </si>
  <si>
    <t>dma pin B9</t>
  </si>
  <si>
    <t>dma pin B10</t>
  </si>
  <si>
    <t>dma pin B11</t>
  </si>
  <si>
    <t>dma pin B12</t>
  </si>
  <si>
    <t>dma pin B13</t>
  </si>
  <si>
    <t>dma pin B14</t>
  </si>
  <si>
    <t>dma pin B15</t>
  </si>
  <si>
    <t>dma pin C0</t>
  </si>
  <si>
    <t>dma pin C1</t>
  </si>
  <si>
    <t>dma pin C2</t>
  </si>
  <si>
    <t>dma pin C3</t>
  </si>
  <si>
    <t>dma pin C4</t>
  </si>
  <si>
    <t>dma pin C5</t>
  </si>
  <si>
    <t>dma pin C6</t>
  </si>
  <si>
    <t>dma pin C7</t>
  </si>
  <si>
    <t>dma pin C8</t>
  </si>
  <si>
    <t>dma pin C9</t>
  </si>
  <si>
    <t>0: DMA2 Stream 7 Channel 7</t>
  </si>
  <si>
    <t>Timer</t>
  </si>
  <si>
    <t>dma</t>
  </si>
  <si>
    <t>TIM2 CH1 (AF1)</t>
  </si>
  <si>
    <t>TIM5 CH1 (AF2)</t>
  </si>
  <si>
    <t>TIM2 CH2 (AF1)</t>
  </si>
  <si>
    <t>TIM2 CH3 (AF1)</t>
  </si>
  <si>
    <t>TIM2 CH4 (AF1)</t>
  </si>
  <si>
    <t>TIM5 CH2 (AF2)</t>
  </si>
  <si>
    <t>TIM5 CH3 (AF2)</t>
  </si>
  <si>
    <t>TIM5 CH4 (AF2)</t>
  </si>
  <si>
    <t>TIM9 CH1 (AF3)</t>
  </si>
  <si>
    <t>TIM9 CH2 (AF3)</t>
  </si>
  <si>
    <t>TIM8 CH1N (AF3)</t>
  </si>
  <si>
    <t>TIM1 CH1 (AF1)</t>
  </si>
  <si>
    <t>TIM1 CH2 (AF1)</t>
  </si>
  <si>
    <t>TIM1 CH3 (AF1)</t>
  </si>
  <si>
    <t>TIM1 CH1N (AF1)</t>
  </si>
  <si>
    <t>TIM3 CH1 (AF2)</t>
  </si>
  <si>
    <t>TIM3 CH2 (AF2)</t>
  </si>
  <si>
    <t>TIM14 CH1 (AF9)</t>
  </si>
  <si>
    <t>TIM13 CH1 (AF9)</t>
  </si>
  <si>
    <t>TIM12 CH1 (AF9)</t>
  </si>
  <si>
    <t>TIM12 CH1 (AF2)</t>
  </si>
  <si>
    <t>TIM1 CH2N (AF1)</t>
  </si>
  <si>
    <t>TIM1 CH3N (AF1)</t>
  </si>
  <si>
    <t>TIM3 CH3 (AF2)</t>
  </si>
  <si>
    <t>TIM3 CH4 (AF2)</t>
  </si>
  <si>
    <t>TIM8 CH4 (AF3)</t>
  </si>
  <si>
    <t>TIM8 CH3 (AF3)</t>
  </si>
  <si>
    <t>TIM8 CH2 (AF3)</t>
  </si>
  <si>
    <t>TIM8 CH1 (AF3)</t>
  </si>
  <si>
    <t>TIM4 CH1 (AF2)</t>
  </si>
  <si>
    <t>TIM4 CH2 (AF2)</t>
  </si>
  <si>
    <t>TIM4 CH3 (AF2)</t>
  </si>
  <si>
    <t>TIM4 CH4 (AF2)</t>
  </si>
  <si>
    <t>TIM8 CH2N (AF3)</t>
  </si>
  <si>
    <t>TIM8 CH3N (AF3)</t>
  </si>
  <si>
    <t>TIM10 CH1 (AF3)</t>
  </si>
  <si>
    <t>TIM11 CH1 (AF3)</t>
  </si>
  <si>
    <t>---------------</t>
  </si>
  <si>
    <t># timers</t>
  </si>
  <si>
    <t>Row Labels</t>
  </si>
  <si>
    <t>Grand Total</t>
  </si>
  <si>
    <t>Column Labels</t>
  </si>
  <si>
    <t>board_name JHEF7DUAL</t>
  </si>
  <si>
    <t>manufacturer_id JHEF</t>
  </si>
  <si>
    <t>resource BEEPER 1 C15</t>
  </si>
  <si>
    <t>resource MOTOR 1 B00</t>
  </si>
  <si>
    <t>resource MOTOR 2 B01</t>
  </si>
  <si>
    <t>resource MOTOR 3 B04</t>
  </si>
  <si>
    <t>resource MOTOR 4 B03</t>
  </si>
  <si>
    <t>resource MOTOR 5 C09</t>
  </si>
  <si>
    <t>resource MOTOR 6 C08</t>
  </si>
  <si>
    <t>resource PPM 1 A03</t>
  </si>
  <si>
    <t>resource LED_STRIP 1 A08</t>
  </si>
  <si>
    <t>resource I2C_SCL 1 B06</t>
  </si>
  <si>
    <t>resource I2C_SDA 1 B07</t>
  </si>
  <si>
    <t>resource LED 1 A15</t>
  </si>
  <si>
    <t>resource CAMERA_CONTROL 1 B08</t>
  </si>
  <si>
    <t>resource ADC_RSSI 1 C00</t>
  </si>
  <si>
    <t>resource PINIO 1 C14</t>
  </si>
  <si>
    <t>resource PINIO 2 B09</t>
  </si>
  <si>
    <t>resource FLASH_CS 1 C13</t>
  </si>
  <si>
    <t>resource OSD_CS 1 B12</t>
  </si>
  <si>
    <t>resource GYRO_EXTI 2 C03</t>
  </si>
  <si>
    <t>resource GYRO_CS 2 A04</t>
  </si>
  <si>
    <t>timer A03 AF3</t>
  </si>
  <si>
    <t># pin A03: TIM9 CH2 (AF3)</t>
  </si>
  <si>
    <t>timer B00 AF2</t>
  </si>
  <si>
    <t># pin B00: TIM3 CH3 (AF2)</t>
  </si>
  <si>
    <t>timer B01 AF2</t>
  </si>
  <si>
    <t># pin B01: TIM3 CH4 (AF2)</t>
  </si>
  <si>
    <t>timer B04 AF2</t>
  </si>
  <si>
    <t># pin B04: TIM3 CH1 (AF2)</t>
  </si>
  <si>
    <t>timer B08 AF2</t>
  </si>
  <si>
    <t># pin B08: TIM4 CH3 (AF2)</t>
  </si>
  <si>
    <t>dma ADC 3 1</t>
  </si>
  <si>
    <t># ADC 3: DMA2 Stream 1 Channel 2</t>
  </si>
  <si>
    <t>dma pin B00 0</t>
  </si>
  <si>
    <t># pin B00: DMA1 Stream 7 Channel 5</t>
  </si>
  <si>
    <t>dma pin B01 0</t>
  </si>
  <si>
    <t># pin B01: DMA1 Stream 2 Channel 5</t>
  </si>
  <si>
    <t>dma pin B04 0</t>
  </si>
  <si>
    <t># pin B04: DMA1 Stream 4 Channel 5</t>
  </si>
  <si>
    <t>dma pin B08 0</t>
  </si>
  <si>
    <t># pin B08: DMA1 Stream 7 Channel 2</t>
  </si>
  <si>
    <t>set ibata_scale = 450</t>
  </si>
  <si>
    <t>set max7456_spi_bus = 2</t>
  </si>
  <si>
    <t>set pinio_box = 40,41,255,255</t>
  </si>
  <si>
    <t>set flash_spi_bus = 3</t>
  </si>
  <si>
    <t>set gyro_1_sensor_align = CW90</t>
  </si>
  <si>
    <t>set gyro_2_spibus = 1</t>
  </si>
  <si>
    <t>set gyro_2_sensor_align = CW90</t>
  </si>
  <si>
    <t>MOTOR 8</t>
  </si>
  <si>
    <t>MOTOR 1</t>
  </si>
  <si>
    <t>MOTOR 2</t>
  </si>
  <si>
    <t>MOTOR 3</t>
  </si>
  <si>
    <t>MOTOR 4</t>
  </si>
  <si>
    <t>MOTOR 5</t>
  </si>
  <si>
    <t>MOTOR 6</t>
  </si>
  <si>
    <t>MOTOR 7</t>
  </si>
  <si>
    <t>LED_STRIP 1</t>
  </si>
  <si>
    <t>SERIAL_TX 1</t>
  </si>
  <si>
    <t>SERIAL_TX 2</t>
  </si>
  <si>
    <t>SERIAL_TX 3</t>
  </si>
  <si>
    <t>SERIAL_TX 4</t>
  </si>
  <si>
    <t>SERIAL_TX 5</t>
  </si>
  <si>
    <t>SERIAL_TX 6</t>
  </si>
  <si>
    <t>SERIAL_RX 1</t>
  </si>
  <si>
    <t>SERIAL_RX 2</t>
  </si>
  <si>
    <t>SERIAL_RX 3</t>
  </si>
  <si>
    <t>SERIAL_RX 4</t>
  </si>
  <si>
    <t>SERIAL_RX 5</t>
  </si>
  <si>
    <t>SERIAL_RX 6</t>
  </si>
  <si>
    <t>I2C_SCL 1</t>
  </si>
  <si>
    <t>I2C_SDA 1</t>
  </si>
  <si>
    <t>PPM 1</t>
  </si>
  <si>
    <t>SERVO 1</t>
  </si>
  <si>
    <t>SERVO 2</t>
  </si>
  <si>
    <t>SERVO 3</t>
  </si>
  <si>
    <t>default</t>
  </si>
  <si>
    <t>Board Label:</t>
  </si>
  <si>
    <t>none</t>
  </si>
  <si>
    <t>Function</t>
  </si>
  <si>
    <t>Test</t>
  </si>
  <si>
    <t>SERVO 4</t>
  </si>
  <si>
    <t>Available timers</t>
  </si>
  <si>
    <t>A09</t>
  </si>
  <si>
    <t>A08</t>
  </si>
  <si>
    <t>C09</t>
  </si>
  <si>
    <t>C08</t>
  </si>
  <si>
    <t>A00</t>
  </si>
  <si>
    <t>A01</t>
  </si>
  <si>
    <t>A02</t>
  </si>
  <si>
    <t>A03</t>
  </si>
  <si>
    <t>A04</t>
  </si>
  <si>
    <t>A05</t>
  </si>
  <si>
    <t>A06</t>
  </si>
  <si>
    <t>A07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</si>
  <si>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</si>
  <si>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</si>
  <si>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</si>
  <si>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</si>
  <si>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</si>
  <si>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</si>
  <si>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</si>
  <si>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</si>
  <si>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</si>
  <si>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</si>
  <si>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C00</t>
  </si>
  <si>
    <t>C01</t>
  </si>
  <si>
    <t>C02</t>
  </si>
  <si>
    <t>C03</t>
  </si>
  <si>
    <t>C04</t>
  </si>
  <si>
    <t>C05</t>
  </si>
  <si>
    <t>C06</t>
  </si>
  <si>
    <t>C07</t>
  </si>
  <si>
    <t>Selector list</t>
  </si>
  <si>
    <t>Selector names</t>
  </si>
  <si>
    <t>Instructions:</t>
  </si>
  <si>
    <t xml:space="preserve">1. Click and select your board_name from the dropdown </t>
  </si>
  <si>
    <t>2. Determine where you want to connect your Motors and Servos</t>
  </si>
  <si>
    <t>1.</t>
  </si>
  <si>
    <t>2.</t>
  </si>
  <si>
    <t>3.</t>
  </si>
  <si>
    <t xml:space="preserve">3. Choose from the available timers on that pin (AF1, AF2, AF3 or AF9). </t>
  </si>
  <si>
    <t>4. Make sure timers are valid and servo timers don’t clasg with Motor timers</t>
  </si>
  <si>
    <t>4.</t>
  </si>
  <si>
    <t>5. Chose DMA option. 0 is usually fine</t>
  </si>
  <si>
    <t xml:space="preserve">6. Copy and past the resulting text into a file or past directly into the </t>
  </si>
  <si>
    <t xml:space="preserve">     Rotorflight Command Line Interface (CLI) </t>
  </si>
  <si>
    <t>Timers</t>
  </si>
  <si>
    <t>DMA</t>
  </si>
  <si>
    <t>(blank)</t>
  </si>
  <si>
    <t># dma Total</t>
  </si>
  <si>
    <t># feature Total</t>
  </si>
  <si>
    <t># master Total</t>
  </si>
  <si>
    <t># resources Total</t>
  </si>
  <si>
    <t># timer Total</t>
  </si>
  <si>
    <t>feature OSD Total</t>
  </si>
  <si>
    <t>resource ADC_BATT 1 C02 Total</t>
  </si>
  <si>
    <t>resource ADC_CURR 1 C01 Total</t>
  </si>
  <si>
    <t>resource CAMERA_CONTROL 1 B03 Total</t>
  </si>
  <si>
    <t>resource FLASH_CS 1 B12 Total</t>
  </si>
  <si>
    <t>resource GYRO_EXTI 1 C04 Total</t>
  </si>
  <si>
    <t>resource MOTOR 4 C08 Total</t>
  </si>
  <si>
    <t>resource SERIAL_RX 1 A10 Total</t>
  </si>
  <si>
    <t>resource SERIAL_RX 2 A03 Total</t>
  </si>
  <si>
    <t>resource SERIAL_RX 3 B11 Total</t>
  </si>
  <si>
    <t>resource SERIAL_RX 4 A01 Total</t>
  </si>
  <si>
    <t>resource SERIAL_RX 5 D02 Total</t>
  </si>
  <si>
    <t>resource SERIAL_RX 6 C07 Total</t>
  </si>
  <si>
    <t>resource SERIAL_TX 1 A09 Total</t>
  </si>
  <si>
    <t>resource SERIAL_TX 2 A02 Total</t>
  </si>
  <si>
    <t>resource SERIAL_TX 3 B10 Total</t>
  </si>
  <si>
    <t>resource SERIAL_TX 4 A00 Total</t>
  </si>
  <si>
    <t>resource SERIAL_TX 5 C12 Total</t>
  </si>
  <si>
    <t>resource SERIAL_TX 6 C06 Total</t>
  </si>
  <si>
    <t>resource SPI_MISO 1 A06 Total</t>
  </si>
  <si>
    <t>resource SPI_MISO 2 B14 Total</t>
  </si>
  <si>
    <t>resource SPI_MISO 3 C11 Total</t>
  </si>
  <si>
    <t>resource SPI_MOSI 1 A07 Total</t>
  </si>
  <si>
    <t>resource SPI_MOSI 2 B15 Total</t>
  </si>
  <si>
    <t>resource SPI_MOSI 3 B05 Total</t>
  </si>
  <si>
    <t>resource SPI_SCK 1 A05 Total</t>
  </si>
  <si>
    <t>resource SPI_SCK 2 B13 Total</t>
  </si>
  <si>
    <t>resource SPI_SCK 3 C10 Total</t>
  </si>
  <si>
    <t>set battery_meter = ADC Total</t>
  </si>
  <si>
    <t>set beeper_inversion = ON Total</t>
  </si>
  <si>
    <t>set beeper_od = OFF Total</t>
  </si>
  <si>
    <t>set blackbox_device = SPIFLASH Total</t>
  </si>
  <si>
    <t>set current_meter = ADC Total</t>
  </si>
  <si>
    <t>set dshot_burst = ON Total</t>
  </si>
  <si>
    <t>set flash_spi_bus = 2 Total</t>
  </si>
  <si>
    <t>set gyro_1_bustype = SPI Total</t>
  </si>
  <si>
    <t>set gyro_1_spibus = 1 Total</t>
  </si>
  <si>
    <t>set max7456_spi_bus = 3 Total</t>
  </si>
  <si>
    <t>(blank) Total</t>
  </si>
  <si>
    <t>dma pin C07 0 Total</t>
  </si>
  <si>
    <t># pin C07: TIM8 CH2 (AF3) Total</t>
  </si>
  <si>
    <t>dma pin A09 0 Total</t>
  </si>
  <si>
    <t># pin A15: DMA1 Stream 5 Channel 3 Total</t>
  </si>
  <si>
    <t># pin C09: DMA2 Stream 7 Channel 7 Total</t>
  </si>
  <si>
    <t>timer A09 AF1 Total</t>
  </si>
  <si>
    <t>resource GYRO_CS 1 B02 Total</t>
  </si>
  <si>
    <t># pin C07: DMA2 Stream 2 Channel 0 Total</t>
  </si>
  <si>
    <t>timer A15 AF1 Total</t>
  </si>
  <si>
    <t>dma pin B07 0 Total</t>
  </si>
  <si>
    <t># pin A15: TIM2 CH1 (AF1) Total</t>
  </si>
  <si>
    <t>timer B03 AF1 Total</t>
  </si>
  <si>
    <t># pin B03: TIM2 CH2 (AF1) Total</t>
  </si>
  <si>
    <t>dma ADC 3 0 Total</t>
  </si>
  <si>
    <t># ADC 3: DMA2 Stream 0 Channel 2 Total</t>
  </si>
  <si>
    <t># pin A08: DMA2 Stream 6 Channel 0 Total</t>
  </si>
  <si>
    <t># pin A09: DMA2 Stream 6 Channel 0 Total</t>
  </si>
  <si>
    <t>dma pin A08 0 Total</t>
  </si>
  <si>
    <t>manufacturer_id FOXE Total</t>
  </si>
  <si>
    <t>resource ADC_CURR 1 C02 Total</t>
  </si>
  <si>
    <t>resource OSD_CS 1 C03 Total</t>
  </si>
  <si>
    <t>resource BEEPER 1 A04 Total</t>
  </si>
  <si>
    <t>resource ADC_RSSI 1 A00 Total</t>
  </si>
  <si>
    <t>timer B07 AF2 Total</t>
  </si>
  <si>
    <t>resource SERIAL_TX 1 B06 Total</t>
  </si>
  <si>
    <t>resource MOTOR 1 A09 Total</t>
  </si>
  <si>
    <t>resource MOTOR 2 A08 Total</t>
  </si>
  <si>
    <t>resource MOTOR 3 C09 Total</t>
  </si>
  <si>
    <t>resource MOTOR 5 C06 Total</t>
  </si>
  <si>
    <t>resource MOTOR 6 C07 Total</t>
  </si>
  <si>
    <t>resource PPM 1 B07 Total</t>
  </si>
  <si>
    <t>resource LED_STRIP 1 A15 Total</t>
  </si>
  <si>
    <t>resource I2C_SCL 1 B08 Total</t>
  </si>
  <si>
    <t>resource I2C_SDA 1 B09 Total</t>
  </si>
  <si>
    <t>resource LED 1 C15 Total</t>
  </si>
  <si>
    <t>resource SERIAL_RX 1 B07 Total</t>
  </si>
  <si>
    <t>resource ADC_BATT 1 C00 Total</t>
  </si>
  <si>
    <t>dma pin C08 0 Total</t>
  </si>
  <si>
    <t># pin C08: DMA2 Stream 2 Channel 0 Total</t>
  </si>
  <si>
    <t># pin B03: DMA1 Stream 6 Channel 3 Total</t>
  </si>
  <si>
    <t>set mag_bustype = I2C Total</t>
  </si>
  <si>
    <t>set baro_i2c_device = 1 Total</t>
  </si>
  <si>
    <t>set adc_device = 3 Total</t>
  </si>
  <si>
    <t>set gyro_1_sensor_align = CW270 Total</t>
  </si>
  <si>
    <t>set baro_bustype = I2C Total</t>
  </si>
  <si>
    <t>dma pin B03 0 Total</t>
  </si>
  <si>
    <t>set mag_i2c_device = 1 Total</t>
  </si>
  <si>
    <t>timer C08 AF3 Total</t>
  </si>
  <si>
    <t># pin C06: TIM8 CH1 (AF3) Total</t>
  </si>
  <si>
    <t># pin A09: TIM1 CH2 (AF1) Total</t>
  </si>
  <si>
    <t>timer A08 AF1 Total</t>
  </si>
  <si>
    <t># pin A08: TIM1 CH1 (AF1) Total</t>
  </si>
  <si>
    <t>timer C09 AF3 Total</t>
  </si>
  <si>
    <t># pin C09: TIM8 CH4 (AF3) Total</t>
  </si>
  <si>
    <t># pin C08: TIM8 CH3 (AF3) Total</t>
  </si>
  <si>
    <t>timer C06 AF3 Total</t>
  </si>
  <si>
    <t># pin B07: DMA1 Stream 3 Channel 2 Total</t>
  </si>
  <si>
    <t># pin B07: TIM4 CH2 (AF2) Total</t>
  </si>
  <si>
    <t># pin C06: DMA2 Stream 2 Channel 0 Total</t>
  </si>
  <si>
    <t>dma pin A15 0 Total</t>
  </si>
  <si>
    <t>dma pin C06 0 Total</t>
  </si>
  <si>
    <t>dma pin C09 0 Total</t>
  </si>
  <si>
    <t>timer C07 AF3 Total</t>
  </si>
  <si>
    <t># ADC 3: DMA2 Stream 1 Channel 2 Total</t>
  </si>
  <si>
    <t># pin A03: TIM9 CH2 (AF3) Total</t>
  </si>
  <si>
    <t># pin B00: DMA1 Stream 7 Channel 5 Total</t>
  </si>
  <si>
    <t># pin B00: TIM3 CH3 (AF2) Total</t>
  </si>
  <si>
    <t># pin B01: DMA1 Stream 2 Channel 5 Total</t>
  </si>
  <si>
    <t># pin B01: TIM3 CH4 (AF2) Total</t>
  </si>
  <si>
    <t># pin B04: DMA1 Stream 4 Channel 5 Total</t>
  </si>
  <si>
    <t># pin B04: TIM3 CH1 (AF2) Total</t>
  </si>
  <si>
    <t># pin B08: DMA1 Stream 7 Channel 2 Total</t>
  </si>
  <si>
    <t># pin B08: TIM4 CH3 (AF2) Total</t>
  </si>
  <si>
    <t>dma ADC 3 1 Total</t>
  </si>
  <si>
    <t>dma pin B00 0 Total</t>
  </si>
  <si>
    <t>dma pin B01 0 Total</t>
  </si>
  <si>
    <t>dma pin B04 0 Total</t>
  </si>
  <si>
    <t>dma pin B08 0 Total</t>
  </si>
  <si>
    <t>manufacturer_id JHEF Total</t>
  </si>
  <si>
    <t>resource ADC_RSSI 1 C00 Total</t>
  </si>
  <si>
    <t>resource BEEPER 1 C15 Total</t>
  </si>
  <si>
    <t>resource CAMERA_CONTROL 1 B08 Total</t>
  </si>
  <si>
    <t>resource FLASH_CS 1 C13 Total</t>
  </si>
  <si>
    <t>resource GYRO_CS 2 A04 Total</t>
  </si>
  <si>
    <t>resource GYRO_EXTI 2 C03 Total</t>
  </si>
  <si>
    <t>resource I2C_SCL 1 B06 Total</t>
  </si>
  <si>
    <t>resource I2C_SDA 1 B07 Total</t>
  </si>
  <si>
    <t>resource LED 1 A15 Total</t>
  </si>
  <si>
    <t>resource LED_STRIP 1 A08 Total</t>
  </si>
  <si>
    <t>resource MOTOR 1 B00 Total</t>
  </si>
  <si>
    <t>resource MOTOR 2 B01 Total</t>
  </si>
  <si>
    <t>resource MOTOR 3 B04 Total</t>
  </si>
  <si>
    <t>resource MOTOR 4 B03 Total</t>
  </si>
  <si>
    <t>resource MOTOR 5 C09 Total</t>
  </si>
  <si>
    <t>resource MOTOR 6 C08 Total</t>
  </si>
  <si>
    <t>resource OSD_CS 1 B12 Total</t>
  </si>
  <si>
    <t>resource PINIO 1 C14 Total</t>
  </si>
  <si>
    <t>resource PINIO 2 B09 Total</t>
  </si>
  <si>
    <t>resource PPM 1 A03 Total</t>
  </si>
  <si>
    <t>set flash_spi_bus = 3 Total</t>
  </si>
  <si>
    <t>set gyro_1_sensor_align = CW90 Total</t>
  </si>
  <si>
    <t>set gyro_2_sensor_align = CW90 Total</t>
  </si>
  <si>
    <t>set gyro_2_spibus = 1 Total</t>
  </si>
  <si>
    <t>set ibata_scale = 450 Total</t>
  </si>
  <si>
    <t>set max7456_spi_bus = 2 Total</t>
  </si>
  <si>
    <t>set pinio_box = 40,41,255,255 Total</t>
  </si>
  <si>
    <t>timer A03 AF3 Total</t>
  </si>
  <si>
    <t>timer B00 AF2 Total</t>
  </si>
  <si>
    <t>timer B01 AF2 Total</t>
  </si>
  <si>
    <t>timer B04 AF2 Total</t>
  </si>
  <si>
    <t>timer B08 AF2 Total</t>
  </si>
  <si>
    <t>Select Board</t>
  </si>
  <si>
    <t>resource CAMERA</t>
  </si>
  <si>
    <t>resource OSD_CS</t>
  </si>
  <si>
    <t>set max7456</t>
  </si>
  <si>
    <t>Map for resources</t>
  </si>
  <si>
    <t>Betaflight origin</t>
  </si>
  <si>
    <t>resource MOTOR5</t>
  </si>
  <si>
    <t>resource MOTOR6</t>
  </si>
  <si>
    <t># dma pin A0 list</t>
  </si>
  <si>
    <t># 0: DMA1 Stream 5 Channel 3</t>
  </si>
  <si>
    <t># dma pin A1 list</t>
  </si>
  <si>
    <t># 0: DMA1 Stream 6 Channel 3</t>
  </si>
  <si>
    <t># dma pin A2 list</t>
  </si>
  <si>
    <t># 0: DMA1 Stream 1 Channel 3</t>
  </si>
  <si>
    <t># dma pin A3 list</t>
  </si>
  <si>
    <t># 0: DMA1 Stream 7 Channel 3</t>
  </si>
  <si>
    <t># 1: DMA1 Stream 6 Channel 3</t>
  </si>
  <si>
    <t># dma pin A4 list</t>
  </si>
  <si>
    <t># dma pin A5 list</t>
  </si>
  <si>
    <t># dma pin A6 list</t>
  </si>
  <si>
    <t># dma pin A7 list</t>
  </si>
  <si>
    <t># 0: DMA2 Stream 6 Channel 0</t>
  </si>
  <si>
    <t># 1: DMA2 Stream 1 Channel 6</t>
  </si>
  <si>
    <t># 2: DMA2 Stream 3 Channel 6</t>
  </si>
  <si>
    <t># dma pin A8 list</t>
  </si>
  <si>
    <t># dma pin A9 list</t>
  </si>
  <si>
    <t># 1: DMA2 Stream 2 Channel 6</t>
  </si>
  <si>
    <t># dma pin A10 list</t>
  </si>
  <si>
    <t># 1: DMA2 Stream 6 Channel 6</t>
  </si>
  <si>
    <t># dma pin A11 list</t>
  </si>
  <si>
    <t># dma pin A12 list</t>
  </si>
  <si>
    <t># dma pin A13 list</t>
  </si>
  <si>
    <t># dma pin A14 list</t>
  </si>
  <si>
    <t># dma pin A15 list</t>
  </si>
  <si>
    <t># dma pin B0 list</t>
  </si>
  <si>
    <t># dma pin B1 list</t>
  </si>
  <si>
    <t># dma pin B2 list</t>
  </si>
  <si>
    <t># dma pin B3 list</t>
  </si>
  <si>
    <t># dma pin B4 list</t>
  </si>
  <si>
    <t># dma pin B5 list</t>
  </si>
  <si>
    <t># dma pin B6 list</t>
  </si>
  <si>
    <t># 0: DMA1 Stream 0 Channel 2</t>
  </si>
  <si>
    <t># dma pin B7 list</t>
  </si>
  <si>
    <t># 0: DMA1 Stream 3 Channel 2</t>
  </si>
  <si>
    <t># dma pin B8 list</t>
  </si>
  <si>
    <t># 0: DMA1 Stream 7 Channel 2</t>
  </si>
  <si>
    <t># dma pin B9 list</t>
  </si>
  <si>
    <t># dma pin B10 list</t>
  </si>
  <si>
    <t># dma pin B11 list</t>
  </si>
  <si>
    <t># dma pin B12 list</t>
  </si>
  <si>
    <t># dma pin B13 list</t>
  </si>
  <si>
    <t># dma pin B14 list</t>
  </si>
  <si>
    <t># dma pin B15 list</t>
  </si>
  <si>
    <t>C13</t>
  </si>
  <si>
    <t>C14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</si>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</sst>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4292F"/>
      <name val="Consolas"/>
      <family val="3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vertical="top" wrapText="1" indent="1"/>
    </xf>
    <xf numFmtId="0" fontId="0" fillId="3" borderId="0" xfId="0" applyFill="1"/>
    <xf numFmtId="1" fontId="0" fillId="3" borderId="0" xfId="0" applyNumberFormat="1" applyFill="1"/>
    <xf numFmtId="0" fontId="1" fillId="2" borderId="0" xfId="0" applyFont="1" applyFill="1" applyAlignment="1">
      <alignment horizontal="right" vertical="top" inden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4" borderId="2" xfId="0" applyFont="1" applyFill="1" applyBorder="1" applyAlignment="1">
      <alignment vertical="top" wrapText="1" indent="1"/>
    </xf>
    <xf numFmtId="0" fontId="1" fillId="4" borderId="3" xfId="0" applyFont="1" applyFill="1" applyBorder="1" applyAlignment="1">
      <alignment vertical="top" wrapText="1" indent="1"/>
    </xf>
    <xf numFmtId="0" fontId="1" fillId="4" borderId="5" xfId="0" applyFont="1" applyFill="1" applyBorder="1" applyAlignment="1">
      <alignment vertical="top" wrapText="1" indent="1"/>
    </xf>
    <xf numFmtId="0" fontId="1" fillId="4" borderId="0" xfId="0" applyFont="1" applyFill="1" applyBorder="1" applyAlignment="1">
      <alignment vertical="top" wrapText="1" indent="1"/>
    </xf>
    <xf numFmtId="0" fontId="1" fillId="4" borderId="7" xfId="0" applyFont="1" applyFill="1" applyBorder="1" applyAlignment="1">
      <alignment vertical="top" wrapText="1" indent="1"/>
    </xf>
    <xf numFmtId="0" fontId="1" fillId="4" borderId="8" xfId="0" applyFont="1" applyFill="1" applyBorder="1" applyAlignment="1">
      <alignment vertical="top" wrapText="1" indent="1"/>
    </xf>
    <xf numFmtId="0" fontId="1" fillId="4" borderId="10" xfId="0" applyFont="1" applyFill="1" applyBorder="1" applyAlignment="1">
      <alignment vertical="top" wrapText="1" indent="1"/>
    </xf>
    <xf numFmtId="0" fontId="1" fillId="4" borderId="11" xfId="0" applyFont="1" applyFill="1" applyBorder="1" applyAlignment="1">
      <alignment vertical="top" wrapText="1" indent="1"/>
    </xf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0" xfId="0" applyFill="1"/>
    <xf numFmtId="0" fontId="1" fillId="4" borderId="12" xfId="0" applyFont="1" applyFill="1" applyBorder="1" applyAlignment="1">
      <alignment vertical="top" wrapText="1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3" fillId="6" borderId="13" xfId="0" applyFont="1" applyFill="1" applyBorder="1"/>
    <xf numFmtId="0" fontId="0" fillId="4" borderId="0" xfId="0" applyFill="1" applyBorder="1"/>
    <xf numFmtId="0" fontId="3" fillId="6" borderId="17" xfId="0" applyFont="1" applyFill="1" applyBorder="1"/>
    <xf numFmtId="0" fontId="0" fillId="3" borderId="14" xfId="0" applyFill="1" applyBorder="1"/>
    <xf numFmtId="0" fontId="3" fillId="3" borderId="15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49" fontId="0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 vertical="top" wrapText="1"/>
    </xf>
    <xf numFmtId="0" fontId="2" fillId="5" borderId="0" xfId="0" applyFont="1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4" borderId="8" xfId="0" applyFill="1" applyBorder="1"/>
    <xf numFmtId="0" fontId="0" fillId="4" borderId="3" xfId="0" applyFill="1" applyBorder="1"/>
    <xf numFmtId="0" fontId="0" fillId="0" borderId="5" xfId="0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7" borderId="10" xfId="0" applyFill="1" applyBorder="1" applyAlignment="1"/>
    <xf numFmtId="0" fontId="0" fillId="7" borderId="11" xfId="0" applyFill="1" applyBorder="1" applyAlignment="1"/>
    <xf numFmtId="0" fontId="0" fillId="7" borderId="12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 Kaighin" refreshedDate="44506.994782291666" createdVersion="5" refreshedVersion="5" minRefreshableVersion="3" recordCount="112">
  <cacheSource type="worksheet">
    <worksheetSource ref="A1:C113" sheet="betaflight-targets"/>
  </cacheSource>
  <cacheFields count="3">
    <cacheField name="board_name FOXEERF722V2" numFmtId="0">
      <sharedItems containsBlank="1" count="101">
        <s v="manufacturer_id FOXE"/>
        <m/>
        <s v="# resources"/>
        <s v="resource BEEPER 1 A04"/>
        <s v="resource MOTOR 1 A09"/>
        <s v="resource MOTOR 2 A08"/>
        <s v="resource MOTOR 3 C09"/>
        <s v="resource MOTOR 4 C08"/>
        <s v="resource MOTOR 5 C06"/>
        <s v="resource MOTOR 6 C07"/>
        <s v="resource PPM 1 B07"/>
        <s v="resource LED_STRIP 1 A15"/>
        <s v="resource SERIAL_TX 1 B06"/>
        <s v="resource SERIAL_TX 2 A02"/>
        <s v="resource SERIAL_TX 3 B10"/>
        <s v="resource SERIAL_TX 4 A00"/>
        <s v="resource SERIAL_TX 5 C12"/>
        <s v="resource SERIAL_RX 1 B07"/>
        <s v="resource SERIAL_RX 2 A03"/>
        <s v="resource SERIAL_RX 3 B11"/>
        <s v="resource SERIAL_RX 4 A01"/>
        <s v="resource SERIAL_RX 5 D02"/>
        <s v="resource I2C_SCL 1 B08"/>
        <s v="resource I2C_SDA 1 B09"/>
        <s v="resource LED 1 C15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3"/>
        <s v="resource ADC_BATT 1 C00"/>
        <s v="resource ADC_RSSI 1 A00"/>
        <s v="resource ADC_CURR 1 C02"/>
        <s v="resource FLASH_CS 1 B12"/>
        <s v="resource OSD_CS 1 C03"/>
        <s v="resource GYRO_EXTI 1 C04"/>
        <s v="resource GYRO_CS 1 B02"/>
        <s v="# timer"/>
        <s v="timer B07 AF2"/>
        <s v="# pin B07: TIM4 CH2 (AF2)"/>
        <s v="timer A09 AF1"/>
        <s v="# pin A09: TIM1 CH2 (AF1)"/>
        <s v="timer A08 AF1"/>
        <s v="# pin A08: TIM1 CH1 (AF1)"/>
        <s v="timer C09 AF3"/>
        <s v="# pin C09: TIM8 CH4 (AF3)"/>
        <s v="timer C08 AF3"/>
        <s v="# pin C08: TIM8 CH3 (AF3)"/>
        <s v="timer C06 AF3"/>
        <s v="# pin C06: TIM8 CH1 (AF3)"/>
        <s v="timer C07 AF3"/>
        <s v="# pin C07: TIM8 CH2 (AF3)"/>
        <s v="timer A15 AF1"/>
        <s v="# pin A15: TIM2 CH1 (AF1)"/>
        <s v="timer B03 AF1"/>
        <s v="# pin B03: TIM2 CH2 (AF1)"/>
        <s v="# dma"/>
        <s v="dma ADC 3 0"/>
        <s v="# ADC 3: DMA2 Stream 0 Channel 2"/>
        <s v="dma pin B07 0"/>
        <s v="# pin B07: DMA1 Stream 3 Channel 2"/>
        <s v="dma pin A09 0"/>
        <s v="# pin A09: DMA2 Stream 6 Channel 0"/>
        <s v="dma pin A08 0"/>
        <s v="# pin A08: DMA2 Stream 6 Channel 0"/>
        <s v="dma pin C09 0"/>
        <s v="# pin C09: DMA2 Stream 7 Channel 7"/>
        <s v="dma pin C08 0"/>
        <s v="# pin C08: DMA2 Stream 2 Channel 0"/>
        <s v="dma pin C06 0"/>
        <s v="# pin C06: DMA2 Stream 2 Channel 0"/>
        <s v="dma pin C07 0"/>
        <s v="# pin C07: DMA2 Stream 2 Channel 0"/>
        <s v="dma pin A15 0"/>
        <s v="# pin A15: DMA1 Stream 5 Channel 3"/>
        <s v="dma pin B03 0"/>
        <s v="# pin B03: DMA1 Stream 6 Channel 3"/>
        <s v="# feature"/>
        <s v="feature OSD"/>
        <s v="# master"/>
        <s v="set mag_bustype = I2C"/>
        <s v="set mag_i2c_device = 1"/>
        <s v="set baro_bustype = I2C"/>
        <s v="set baro_i2c_device = 1"/>
        <s v="set adc_device = 3"/>
        <s v="set blackbox_device = SPIFLASH"/>
        <s v="set dshot_burst = ON"/>
        <s v="set current_meter = ADC"/>
        <s v="set battery_meter = ADC"/>
        <s v="set beeper_inversion = ON"/>
        <s v="set beeper_od = OFF"/>
        <s v="set max7456_spi_bus = 3"/>
        <s v="set flash_spi_bus = 2"/>
        <s v="set gyro_1_bustype = SPI"/>
        <s v="set gyro_1_spibus = 1"/>
        <s v="set gyro_1_sensor_align = CW270"/>
      </sharedItems>
    </cacheField>
    <cacheField name="board_name TALONF7V2" numFmtId="0">
      <sharedItems containsBlank="1" count="104">
        <s v="manufacturer_id HENA"/>
        <m/>
        <s v="# resources"/>
        <s v="resource BEEPER 1 B04"/>
        <s v="resource MOTOR 1 B06"/>
        <s v="resource MOTOR 2 B07"/>
        <s v="resource MOTOR 3 B08"/>
        <s v="resource MOTOR 4 C08"/>
        <s v="resource MOTOR 5 A01"/>
        <s v="resource MOTOR 6 B09"/>
        <s v="resource MOTOR 7 C09"/>
        <s v="resource MOTOR 8 B01"/>
        <s v="resource LED_STRIP 1 B01"/>
        <s v="resource SERIAL_TX 1 A09"/>
        <s v="resource SERIAL_TX 2 A02"/>
        <s v="resource SERIAL_TX 3 B10"/>
        <s v="resource SERIAL_TX 4 A00"/>
        <s v="resource SERIAL_TX 5 C12"/>
        <s v="resource SERIAL_TX 6 C06"/>
        <s v="resource SERIAL_RX 1 A10"/>
        <s v="resource SERIAL_RX 2 A03"/>
        <s v="resource SERIAL_RX 3 B11"/>
        <s v="resource SERIAL_RX 4 A01"/>
        <s v="resource SERIAL_RX 5 D02"/>
        <s v="resource SERIAL_RX 6 C07"/>
        <s v="resource LED 1 B00"/>
        <s v="resource RX_BIND 1 B02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3"/>
        <s v="resource ADC_BATT 1 C02"/>
        <s v="resource ADC_RSSI 1 C03"/>
        <s v="resource ADC_CURR 1 C01"/>
        <s v="# Disabling the VTX switch due to thermal problems reported in"/>
        <s v="# https://github.com/betaflight/betaflight/issues/9516"/>
        <s v="#resource PINIO 1 A14"/>
        <s v="resource FLASH_CS 1 B12"/>
        <s v="resource OSD_CS 1 A15"/>
        <s v="resource GYRO_EXTI 1 C04"/>
        <s v="resource GYRO_CS 1 A04"/>
        <s v="# timer"/>
        <s v="timer B03 AF1 # pin B03: TIM2 CH2 (AF1)"/>
        <s v="timer B06 AF2 # pin B06: TIM4 CH1 (AF2)"/>
        <s v="timer B07 AF2 # pin B07: TIM4 CH2 (AF2)"/>
        <s v="timer B08 AF2 # pin B08: TIM4 CH3 (AF2)"/>
        <s v="timer B09 AF2 # pin B09: TIM4 CH4 (AF2)"/>
        <s v="timer A01 AF2 # pin A01: TIM5 CH2 (AF2)"/>
        <s v="timer C08 AF3 # pin C08: TIM8 CH3 (AF3)"/>
        <s v="timer C09 AF3 # pin C09: TIM8 CH4 (AF3)"/>
        <s v="timer B01 AF2 # pin B01: TIM3 CH4 (AF2)"/>
        <s v="# dma"/>
        <s v="dma ADC 1 1 # ADC 1: DMA2 Stream 4 Channel 0"/>
        <s v="dma pin B03 0 # pin B03: DMA1 Stream 6 Channel 3"/>
        <s v="dma pin B06 0 # pin B06: DMA1 Stream 0 Channel 2"/>
        <s v="dma pin B07 0 # pin B07: DMA1 Stream 3 Channel 2"/>
        <s v="dma pin B08 0 # pin B08: DMA1 Stream 7 Channel 2"/>
        <s v="dma pin A01 0 # pin A01: DMA1 Stream 4 Channel 6"/>
        <s v="dma pin C08 0 # pin C08: DMA2 Stream 2 Channel 0"/>
        <s v="dma pin C09 0 # pin C09: DMA2 Stream 7 Channel 7"/>
        <s v="dma pin B01 0 # pin B01: DMA1 Stream 2 Channel 5"/>
        <s v="# feature"/>
        <s v="feature -RX_PARALLEL_PWM"/>
        <s v="feature RX_SERIAL"/>
        <s v="feature OSD"/>
        <s v="# serial"/>
        <s v="serial 0 2048 115200 57600 0 115200"/>
        <s v="serial 2 64 115200 57600 0 115200"/>
        <s v="# aux"/>
        <s v="aux 0 40 0 900 2100 0 0"/>
        <s v="# master"/>
        <s v="set mag_hardware = NONE"/>
        <s v="set baro_hardware = NONE"/>
        <s v="set serialrx_provider = SBUS"/>
        <s v="set blackbox_device = SPIFLASH"/>
        <s v="set dshot_burst = ON"/>
        <s v="set motor_pwm_protocol = DSHOT600"/>
        <s v="set current_meter = ADC"/>
        <s v="set battery_meter = ADC"/>
        <s v="set vbat_scale = 160"/>
        <s v="set ibata_scale = 150"/>
        <s v="set beeper_inversion = ON"/>
        <s v="set beeper_od = OFF"/>
        <s v="set pid_process_denom = 1"/>
        <s v="set osd_vbat_pos = 2447"/>
        <s v="set osd_rssi_pos = 2074"/>
        <s v="set osd_tim_2_pos = 2456"/>
        <s v="set osd_vtx_channel_pos = 2049"/>
        <s v="set osd_current_pos = 2439"/>
        <s v="set osd_mah_drawn_pos = 2433"/>
        <s v="set osd_craft_name_pos = 2058"/>
        <s v="set osd_warnings_pos = 14378"/>
        <s v="set max7456_spi_bus = 3"/>
        <s v="set flash_spi_bus = 2"/>
        <s v="set gyro_1_bustype = SPI"/>
        <s v="set gyro_1_spibus = 1"/>
        <s v="set gyro_1_sensor_align = CW0"/>
        <s v="#set pinio_box = 40,255,255,255"/>
      </sharedItems>
    </cacheField>
    <cacheField name="board_name JHEF7DUAL" numFmtId="0">
      <sharedItems containsBlank="1" count="107">
        <s v="manufacturer_id JHEF"/>
        <m/>
        <s v="# resources"/>
        <s v="resource BEEPER 1 C15"/>
        <s v="resource MOTOR 1 B00"/>
        <s v="resource MOTOR 2 B01"/>
        <s v="resource MOTOR 3 B04"/>
        <s v="resource MOTOR 4 B03"/>
        <s v="resource MOTOR 5 C09"/>
        <s v="resource MOTOR 6 C08"/>
        <s v="resource PPM 1 A03"/>
        <s v="resource LED_STRIP 1 A08"/>
        <s v="resource SERIAL_TX 1 A09"/>
        <s v="resource SERIAL_TX 2 A02"/>
        <s v="resource SERIAL_TX 3 B10"/>
        <s v="resource SERIAL_TX 4 A00"/>
        <s v="resource SERIAL_TX 5 C12"/>
        <s v="resource SERIAL_TX 6 C06"/>
        <s v="resource SERIAL_RX 1 A10"/>
        <s v="resource SERIAL_RX 2 A03"/>
        <s v="resource SERIAL_RX 3 B11"/>
        <s v="resource SERIAL_RX 4 A01"/>
        <s v="resource SERIAL_RX 5 D02"/>
        <s v="resource SERIAL_RX 6 C07"/>
        <s v="resource I2C_SCL 1 B06"/>
        <s v="resource I2C_SDA 1 B07"/>
        <s v="resource LED 1 A15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8"/>
        <s v="resource ADC_BATT 1 C02"/>
        <s v="resource ADC_RSSI 1 C00"/>
        <s v="resource ADC_CURR 1 C01"/>
        <s v="resource PINIO 1 C14"/>
        <s v="resource PINIO 2 B09"/>
        <s v="resource FLASH_CS 1 C13"/>
        <s v="resource OSD_CS 1 B12"/>
        <s v="resource GYRO_EXTI 1 C04"/>
        <s v="resource GYRO_EXTI 2 C03"/>
        <s v="resource GYRO_CS 1 B02"/>
        <s v="resource GYRO_CS 2 A04"/>
        <s v="# timer"/>
        <s v="timer A03 AF3"/>
        <s v="# pin A03: TIM9 CH2 (AF3)"/>
        <s v="timer B00 AF2"/>
        <s v="# pin B00: TIM3 CH3 (AF2)"/>
        <s v="timer B01 AF2"/>
        <s v="# pin B01: TIM3 CH4 (AF2)"/>
        <s v="timer B04 AF2"/>
        <s v="# pin B04: TIM3 CH1 (AF2)"/>
        <s v="timer B03 AF1"/>
        <s v="# pin B03: TIM2 CH2 (AF1)"/>
        <s v="timer C09 AF3"/>
        <s v="# pin C09: TIM8 CH4 (AF3)"/>
        <s v="timer C08 AF3"/>
        <s v="# pin C08: TIM8 CH3 (AF3)"/>
        <s v="timer A08 AF1"/>
        <s v="# pin A08: TIM1 CH1 (AF1)"/>
        <s v="timer B08 AF2"/>
        <s v="# pin B08: TIM4 CH3 (AF2)"/>
        <s v="# dma"/>
        <s v="dma ADC 3 1"/>
        <s v="# ADC 3: DMA2 Stream 1 Channel 2"/>
        <s v="dma pin B00 0"/>
        <s v="# pin B00: DMA1 Stream 7 Channel 5"/>
        <s v="dma pin B01 0"/>
        <s v="# pin B01: DMA1 Stream 2 Channel 5"/>
        <s v="dma pin B04 0"/>
        <s v="# pin B04: DMA1 Stream 4 Channel 5"/>
        <s v="dma pin B03 0"/>
        <s v="# pin B03: DMA1 Stream 6 Channel 3"/>
        <s v="dma pin C09 0"/>
        <s v="# pin C09: DMA2 Stream 7 Channel 7"/>
        <s v="dma pin C08 0"/>
        <s v="# pin C08: DMA2 Stream 2 Channel 0"/>
        <s v="dma pin A08 0"/>
        <s v="# pin A08: DMA2 Stream 6 Channel 0"/>
        <s v="dma pin B08 0"/>
        <s v="# pin B08: DMA1 Stream 7 Channel 2"/>
        <s v="# feature"/>
        <s v="feature OSD"/>
        <s v="# master"/>
        <s v="set baro_bustype = I2C"/>
        <s v="set baro_i2c_device = 1"/>
        <s v="set adc_device = 3"/>
        <s v="set blackbox_device = SPIFLASH"/>
        <s v="set dshot_burst = ON"/>
        <s v="set current_meter = ADC"/>
        <s v="set battery_meter = ADC"/>
        <s v="set ibata_scale = 450"/>
        <s v="set beeper_inversion = ON"/>
        <s v="set beeper_od = OFF"/>
        <s v="set max7456_spi_bus = 2"/>
        <s v="set pinio_box = 40,41,255,255"/>
        <s v="set flash_spi_bus = 3"/>
        <s v="set gyro_1_bustype = SPI"/>
        <s v="set gyro_1_spibus = 1"/>
        <s v="set gyro_1_sensor_align = CW90"/>
        <s v="set gyro_2_spibus = 1"/>
        <s v="set gyro_2_sensor_align = CW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hil Kaighin" refreshedDate="44507.002577199077" createdVersion="5" refreshedVersion="5" minRefreshableVersion="3" recordCount="112">
  <cacheSource type="worksheet">
    <worksheetSource ref="A1:C1048576" sheet="betaflight-targets"/>
  </cacheSource>
  <cacheFields count="3">
    <cacheField name="board_name FOXEERF722V2" numFmtId="0">
      <sharedItems containsBlank="1" count="101">
        <s v="manufacturer_id FOXE"/>
        <m/>
        <s v="# resources"/>
        <s v="resource BEEPER 1 A04"/>
        <s v="resource MOTOR 1 A09"/>
        <s v="resource MOTOR 2 A08"/>
        <s v="resource MOTOR 3 C09"/>
        <s v="resource MOTOR 4 C08"/>
        <s v="resource MOTOR 5 C06"/>
        <s v="resource MOTOR 6 C07"/>
        <s v="resource PPM 1 B07"/>
        <s v="resource LED_STRIP 1 A15"/>
        <s v="resource SERIAL_TX 1 B06"/>
        <s v="resource SERIAL_TX 2 A02"/>
        <s v="resource SERIAL_TX 3 B10"/>
        <s v="resource SERIAL_TX 4 A00"/>
        <s v="resource SERIAL_TX 5 C12"/>
        <s v="resource SERIAL_RX 1 B07"/>
        <s v="resource SERIAL_RX 2 A03"/>
        <s v="resource SERIAL_RX 3 B11"/>
        <s v="resource SERIAL_RX 4 A01"/>
        <s v="resource SERIAL_RX 5 D02"/>
        <s v="resource I2C_SCL 1 B08"/>
        <s v="resource I2C_SDA 1 B09"/>
        <s v="resource LED 1 C15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3"/>
        <s v="resource ADC_BATT 1 C00"/>
        <s v="resource ADC_RSSI 1 A00"/>
        <s v="resource ADC_CURR 1 C02"/>
        <s v="resource FLASH_CS 1 B12"/>
        <s v="resource OSD_CS 1 C03"/>
        <s v="resource GYRO_EXTI 1 C04"/>
        <s v="resource GYRO_CS 1 B02"/>
        <s v="# timer"/>
        <s v="timer B07 AF2"/>
        <s v="# pin B07: TIM4 CH2 (AF2)"/>
        <s v="timer A09 AF1"/>
        <s v="# pin A09: TIM1 CH2 (AF1)"/>
        <s v="timer A08 AF1"/>
        <s v="# pin A08: TIM1 CH1 (AF1)"/>
        <s v="timer C09 AF3"/>
        <s v="# pin C09: TIM8 CH4 (AF3)"/>
        <s v="timer C08 AF3"/>
        <s v="# pin C08: TIM8 CH3 (AF3)"/>
        <s v="timer C06 AF3"/>
        <s v="# pin C06: TIM8 CH1 (AF3)"/>
        <s v="timer C07 AF3"/>
        <s v="# pin C07: TIM8 CH2 (AF3)"/>
        <s v="timer A15 AF1"/>
        <s v="# pin A15: TIM2 CH1 (AF1)"/>
        <s v="timer B03 AF1"/>
        <s v="# pin B03: TIM2 CH2 (AF1)"/>
        <s v="# dma"/>
        <s v="dma ADC 3 0"/>
        <s v="# ADC 3: DMA2 Stream 0 Channel 2"/>
        <s v="dma pin B07 0"/>
        <s v="# pin B07: DMA1 Stream 3 Channel 2"/>
        <s v="dma pin A09 0"/>
        <s v="# pin A09: DMA2 Stream 6 Channel 0"/>
        <s v="dma pin A08 0"/>
        <s v="# pin A08: DMA2 Stream 6 Channel 0"/>
        <s v="dma pin C09 0"/>
        <s v="# pin C09: DMA2 Stream 7 Channel 7"/>
        <s v="dma pin C08 0"/>
        <s v="# pin C08: DMA2 Stream 2 Channel 0"/>
        <s v="dma pin C06 0"/>
        <s v="# pin C06: DMA2 Stream 2 Channel 0"/>
        <s v="dma pin C07 0"/>
        <s v="# pin C07: DMA2 Stream 2 Channel 0"/>
        <s v="dma pin A15 0"/>
        <s v="# pin A15: DMA1 Stream 5 Channel 3"/>
        <s v="dma pin B03 0"/>
        <s v="# pin B03: DMA1 Stream 6 Channel 3"/>
        <s v="# feature"/>
        <s v="feature OSD"/>
        <s v="# master"/>
        <s v="set mag_bustype = I2C"/>
        <s v="set mag_i2c_device = 1"/>
        <s v="set baro_bustype = I2C"/>
        <s v="set baro_i2c_device = 1"/>
        <s v="set adc_device = 3"/>
        <s v="set blackbox_device = SPIFLASH"/>
        <s v="set dshot_burst = ON"/>
        <s v="set current_meter = ADC"/>
        <s v="set battery_meter = ADC"/>
        <s v="set beeper_inversion = ON"/>
        <s v="set beeper_od = OFF"/>
        <s v="set max7456_spi_bus = 3"/>
        <s v="set flash_spi_bus = 2"/>
        <s v="set gyro_1_bustype = SPI"/>
        <s v="set gyro_1_spibus = 1"/>
        <s v="set gyro_1_sensor_align = CW270"/>
      </sharedItems>
    </cacheField>
    <cacheField name="board_name TALONF7V2" numFmtId="0">
      <sharedItems containsBlank="1" count="104">
        <s v="manufacturer_id HENA"/>
        <m/>
        <s v="# resources"/>
        <s v="resource BEEPER 1 B04"/>
        <s v="resource MOTOR 1 B06"/>
        <s v="resource MOTOR 2 B07"/>
        <s v="resource MOTOR 3 B08"/>
        <s v="resource MOTOR 4 C08"/>
        <s v="resource MOTOR 5 A01"/>
        <s v="resource MOTOR 6 B09"/>
        <s v="resource MOTOR 7 C09"/>
        <s v="resource MOTOR 8 B01"/>
        <s v="resource LED_STRIP 1 B01"/>
        <s v="resource SERIAL_TX 1 A09"/>
        <s v="resource SERIAL_TX 2 A02"/>
        <s v="resource SERIAL_TX 3 B10"/>
        <s v="resource SERIAL_TX 4 A00"/>
        <s v="resource SERIAL_TX 5 C12"/>
        <s v="resource SERIAL_TX 6 C06"/>
        <s v="resource SERIAL_RX 1 A10"/>
        <s v="resource SERIAL_RX 2 A03"/>
        <s v="resource SERIAL_RX 3 B11"/>
        <s v="resource SERIAL_RX 4 A01"/>
        <s v="resource SERIAL_RX 5 D02"/>
        <s v="resource SERIAL_RX 6 C07"/>
        <s v="resource LED 1 B00"/>
        <s v="resource RX_BIND 1 B02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3"/>
        <s v="resource ADC_BATT 1 C02"/>
        <s v="resource ADC_RSSI 1 C03"/>
        <s v="resource ADC_CURR 1 C01"/>
        <s v="# Disabling the VTX switch due to thermal problems reported in"/>
        <s v="# https://github.com/betaflight/betaflight/issues/9516"/>
        <s v="#resource PINIO 1 A14"/>
        <s v="resource FLASH_CS 1 B12"/>
        <s v="resource OSD_CS 1 A15"/>
        <s v="resource GYRO_EXTI 1 C04"/>
        <s v="resource GYRO_CS 1 A04"/>
        <s v="# timer"/>
        <s v="timer B03 AF1 # pin B03: TIM2 CH2 (AF1)"/>
        <s v="timer B06 AF2 # pin B06: TIM4 CH1 (AF2)"/>
        <s v="timer B07 AF2 # pin B07: TIM4 CH2 (AF2)"/>
        <s v="timer B08 AF2 # pin B08: TIM4 CH3 (AF2)"/>
        <s v="timer B09 AF2 # pin B09: TIM4 CH4 (AF2)"/>
        <s v="timer A01 AF2 # pin A01: TIM5 CH2 (AF2)"/>
        <s v="timer C08 AF3 # pin C08: TIM8 CH3 (AF3)"/>
        <s v="timer C09 AF3 # pin C09: TIM8 CH4 (AF3)"/>
        <s v="timer B01 AF2 # pin B01: TIM3 CH4 (AF2)"/>
        <s v="# dma"/>
        <s v="dma ADC 1 1 # ADC 1: DMA2 Stream 4 Channel 0"/>
        <s v="dma pin B03 0 # pin B03: DMA1 Stream 6 Channel 3"/>
        <s v="dma pin B06 0 # pin B06: DMA1 Stream 0 Channel 2"/>
        <s v="dma pin B07 0 # pin B07: DMA1 Stream 3 Channel 2"/>
        <s v="dma pin B08 0 # pin B08: DMA1 Stream 7 Channel 2"/>
        <s v="dma pin A01 0 # pin A01: DMA1 Stream 4 Channel 6"/>
        <s v="dma pin C08 0 # pin C08: DMA2 Stream 2 Channel 0"/>
        <s v="dma pin C09 0 # pin C09: DMA2 Stream 7 Channel 7"/>
        <s v="dma pin B01 0 # pin B01: DMA1 Stream 2 Channel 5"/>
        <s v="# feature"/>
        <s v="feature -RX_PARALLEL_PWM"/>
        <s v="feature RX_SERIAL"/>
        <s v="feature OSD"/>
        <s v="# serial"/>
        <s v="serial 0 2048 115200 57600 0 115200"/>
        <s v="serial 2 64 115200 57600 0 115200"/>
        <s v="# aux"/>
        <s v="aux 0 40 0 900 2100 0 0"/>
        <s v="# master"/>
        <s v="set mag_hardware = NONE"/>
        <s v="set baro_hardware = NONE"/>
        <s v="set serialrx_provider = SBUS"/>
        <s v="set blackbox_device = SPIFLASH"/>
        <s v="set dshot_burst = ON"/>
        <s v="set motor_pwm_protocol = DSHOT600"/>
        <s v="set current_meter = ADC"/>
        <s v="set battery_meter = ADC"/>
        <s v="set vbat_scale = 160"/>
        <s v="set ibata_scale = 150"/>
        <s v="set beeper_inversion = ON"/>
        <s v="set beeper_od = OFF"/>
        <s v="set pid_process_denom = 1"/>
        <s v="set osd_vbat_pos = 2447"/>
        <s v="set osd_rssi_pos = 2074"/>
        <s v="set osd_tim_2_pos = 2456"/>
        <s v="set osd_vtx_channel_pos = 2049"/>
        <s v="set osd_current_pos = 2439"/>
        <s v="set osd_mah_drawn_pos = 2433"/>
        <s v="set osd_craft_name_pos = 2058"/>
        <s v="set osd_warnings_pos = 14378"/>
        <s v="set max7456_spi_bus = 3"/>
        <s v="set flash_spi_bus = 2"/>
        <s v="set gyro_1_bustype = SPI"/>
        <s v="set gyro_1_spibus = 1"/>
        <s v="set gyro_1_sensor_align = CW0"/>
        <s v="#set pinio_box = 40,255,255,255"/>
      </sharedItems>
    </cacheField>
    <cacheField name="board_name JHEF7DUAL" numFmtId="0">
      <sharedItems containsBlank="1" count="107">
        <s v="manufacturer_id JHEF"/>
        <m/>
        <s v="# resources"/>
        <s v="resource BEEPER 1 C15"/>
        <s v="resource MOTOR 1 B00"/>
        <s v="resource MOTOR 2 B01"/>
        <s v="resource MOTOR 3 B04"/>
        <s v="resource MOTOR 4 B03"/>
        <s v="resource MOTOR 5 C09"/>
        <s v="resource MOTOR 6 C08"/>
        <s v="resource PPM 1 A03"/>
        <s v="resource LED_STRIP 1 A08"/>
        <s v="resource SERIAL_TX 1 A09"/>
        <s v="resource SERIAL_TX 2 A02"/>
        <s v="resource SERIAL_TX 3 B10"/>
        <s v="resource SERIAL_TX 4 A00"/>
        <s v="resource SERIAL_TX 5 C12"/>
        <s v="resource SERIAL_TX 6 C06"/>
        <s v="resource SERIAL_RX 1 A10"/>
        <s v="resource SERIAL_RX 2 A03"/>
        <s v="resource SERIAL_RX 3 B11"/>
        <s v="resource SERIAL_RX 4 A01"/>
        <s v="resource SERIAL_RX 5 D02"/>
        <s v="resource SERIAL_RX 6 C07"/>
        <s v="resource I2C_SCL 1 B06"/>
        <s v="resource I2C_SDA 1 B07"/>
        <s v="resource LED 1 A15"/>
        <s v="resource SPI_SCK 1 A05"/>
        <s v="resource SPI_SCK 2 B13"/>
        <s v="resource SPI_SCK 3 C10"/>
        <s v="resource SPI_MISO 1 A06"/>
        <s v="resource SPI_MISO 2 B14"/>
        <s v="resource SPI_MISO 3 C11"/>
        <s v="resource SPI_MOSI 1 A07"/>
        <s v="resource SPI_MOSI 2 B15"/>
        <s v="resource SPI_MOSI 3 B05"/>
        <s v="resource CAMERA_CONTROL 1 B08"/>
        <s v="resource ADC_BATT 1 C02"/>
        <s v="resource ADC_RSSI 1 C00"/>
        <s v="resource ADC_CURR 1 C01"/>
        <s v="resource PINIO 1 C14"/>
        <s v="resource PINIO 2 B09"/>
        <s v="resource FLASH_CS 1 C13"/>
        <s v="resource OSD_CS 1 B12"/>
        <s v="resource GYRO_EXTI 1 C04"/>
        <s v="resource GYRO_EXTI 2 C03"/>
        <s v="resource GYRO_CS 1 B02"/>
        <s v="resource GYRO_CS 2 A04"/>
        <s v="# timer"/>
        <s v="timer A03 AF3"/>
        <s v="# pin A03: TIM9 CH2 (AF3)"/>
        <s v="timer B00 AF2"/>
        <s v="# pin B00: TIM3 CH3 (AF2)"/>
        <s v="timer B01 AF2"/>
        <s v="# pin B01: TIM3 CH4 (AF2)"/>
        <s v="timer B04 AF2"/>
        <s v="# pin B04: TIM3 CH1 (AF2)"/>
        <s v="timer B03 AF1"/>
        <s v="# pin B03: TIM2 CH2 (AF1)"/>
        <s v="timer C09 AF3"/>
        <s v="# pin C09: TIM8 CH4 (AF3)"/>
        <s v="timer C08 AF3"/>
        <s v="# pin C08: TIM8 CH3 (AF3)"/>
        <s v="timer A08 AF1"/>
        <s v="# pin A08: TIM1 CH1 (AF1)"/>
        <s v="timer B08 AF2"/>
        <s v="# pin B08: TIM4 CH3 (AF2)"/>
        <s v="# dma"/>
        <s v="dma ADC 3 1"/>
        <s v="# ADC 3: DMA2 Stream 1 Channel 2"/>
        <s v="dma pin B00 0"/>
        <s v="# pin B00: DMA1 Stream 7 Channel 5"/>
        <s v="dma pin B01 0"/>
        <s v="# pin B01: DMA1 Stream 2 Channel 5"/>
        <s v="dma pin B04 0"/>
        <s v="# pin B04: DMA1 Stream 4 Channel 5"/>
        <s v="dma pin B03 0"/>
        <s v="# pin B03: DMA1 Stream 6 Channel 3"/>
        <s v="dma pin C09 0"/>
        <s v="# pin C09: DMA2 Stream 7 Channel 7"/>
        <s v="dma pin C08 0"/>
        <s v="# pin C08: DMA2 Stream 2 Channel 0"/>
        <s v="dma pin A08 0"/>
        <s v="# pin A08: DMA2 Stream 6 Channel 0"/>
        <s v="dma pin B08 0"/>
        <s v="# pin B08: DMA1 Stream 7 Channel 2"/>
        <s v="# feature"/>
        <s v="feature OSD"/>
        <s v="# master"/>
        <s v="set baro_bustype = I2C"/>
        <s v="set baro_i2c_device = 1"/>
        <s v="set adc_device = 3"/>
        <s v="set blackbox_device = SPIFLASH"/>
        <s v="set dshot_burst = ON"/>
        <s v="set current_meter = ADC"/>
        <s v="set battery_meter = ADC"/>
        <s v="set ibata_scale = 450"/>
        <s v="set beeper_inversion = ON"/>
        <s v="set beeper_od = OFF"/>
        <s v="set max7456_spi_bus = 2"/>
        <s v="set pinio_box = 40,41,255,255"/>
        <s v="set flash_spi_bus = 3"/>
        <s v="set gyro_1_bustype = SPI"/>
        <s v="set gyro_1_spibus = 1"/>
        <s v="set gyro_1_sensor_align = CW90"/>
        <s v="set gyro_2_spibus = 1"/>
        <s v="set gyro_2_sensor_align = CW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hil Kaighin" refreshedDate="44507.003277314812" backgroundQuery="1" createdVersion="5" refreshedVersion="5" minRefreshableVersion="3" recordCount="0" supportSubquery="1" supportAdvancedDrill="1">
  <cacheSource type="external" connectionId="1"/>
  <cacheFields count="3">
    <cacheField name="[Range].[board_name JHEF7DUAL].[board_name JHEF7DUAL]" caption="board_name JHEF7DUAL" numFmtId="0" hierarchy="2" level="1">
      <sharedItems containsBlank="1" count="107">
        <m/>
        <s v="# ADC 3: DMA2 Stream 1 Channel 2"/>
        <s v="# dma"/>
        <s v="# feature"/>
        <s v="# master"/>
        <s v="# pin A03: TIM9 CH2 (AF3)"/>
        <s v="# pin A08: DMA2 Stream 6 Channel 0"/>
        <s v="# pin A08: TIM1 CH1 (AF1)"/>
        <s v="# pin B00: DMA1 Stream 7 Channel 5"/>
        <s v="# pin B00: TIM3 CH3 (AF2)"/>
        <s v="# pin B01: DMA1 Stream 2 Channel 5"/>
        <s v="# pin B01: TIM3 CH4 (AF2)"/>
        <s v="# pin B03: DMA1 Stream 6 Channel 3"/>
        <s v="# pin B03: TIM2 CH2 (AF1)"/>
        <s v="# pin B04: DMA1 Stream 4 Channel 5"/>
        <s v="# pin B04: TIM3 CH1 (AF2)"/>
        <s v="# pin B08: DMA1 Stream 7 Channel 2"/>
        <s v="# pin B08: TIM4 CH3 (AF2)"/>
        <s v="# pin C08: DMA2 Stream 2 Channel 0"/>
        <s v="# pin C08: TIM8 CH3 (AF3)"/>
        <s v="# pin C09: DMA2 Stream 7 Channel 7"/>
        <s v="# pin C09: TIM8 CH4 (AF3)"/>
        <s v="# resources"/>
        <s v="# timer"/>
        <s v="dma ADC 3 1"/>
        <s v="dma pin A08 0"/>
        <s v="dma pin B00 0"/>
        <s v="dma pin B01 0"/>
        <s v="dma pin B03 0"/>
        <s v="dma pin B04 0"/>
        <s v="dma pin B08 0"/>
        <s v="dma pin C08 0"/>
        <s v="dma pin C09 0"/>
        <s v="feature OSD"/>
        <s v="manufacturer_id JHEF"/>
        <s v="resource ADC_BATT 1 C02"/>
        <s v="resource ADC_CURR 1 C01"/>
        <s v="resource ADC_RSSI 1 C00"/>
        <s v="resource BEEPER 1 C15"/>
        <s v="resource CAMERA_CONTROL 1 B08"/>
        <s v="resource FLASH_CS 1 C13"/>
        <s v="resource GYRO_CS 1 B02"/>
        <s v="resource GYRO_CS 2 A04"/>
        <s v="resource GYRO_EXTI 1 C04"/>
        <s v="resource GYRO_EXTI 2 C03"/>
        <s v="resource I2C_SCL 1 B06"/>
        <s v="resource I2C_SDA 1 B07"/>
        <s v="resource LED 1 A15"/>
        <s v="resource LED_STRIP 1 A08"/>
        <s v="resource MOTOR 1 B00"/>
        <s v="resource MOTOR 2 B01"/>
        <s v="resource MOTOR 3 B04"/>
        <s v="resource MOTOR 4 B03"/>
        <s v="resource MOTOR 5 C09"/>
        <s v="resource MOTOR 6 C08"/>
        <s v="resource OSD_CS 1 B12"/>
        <s v="resource PINIO 1 C14"/>
        <s v="resource PINIO 2 B09"/>
        <s v="resource PPM 1 A03"/>
        <s v="resource SERIAL_RX 1 A10"/>
        <s v="resource SERIAL_RX 2 A03"/>
        <s v="resource SERIAL_RX 3 B11"/>
        <s v="resource SERIAL_RX 4 A01"/>
        <s v="resource SERIAL_RX 5 D02"/>
        <s v="resource SERIAL_RX 6 C07"/>
        <s v="resource SERIAL_TX 1 A09"/>
        <s v="resource SERIAL_TX 2 A02"/>
        <s v="resource SERIAL_TX 3 B10"/>
        <s v="resource SERIAL_TX 4 A00"/>
        <s v="resource SERIAL_TX 5 C12"/>
        <s v="resource SERIAL_TX 6 C06"/>
        <s v="resource SPI_MISO 1 A06"/>
        <s v="resource SPI_MISO 2 B14"/>
        <s v="resource SPI_MISO 3 C11"/>
        <s v="resource SPI_MOSI 1 A07"/>
        <s v="resource SPI_MOSI 2 B15"/>
        <s v="resource SPI_MOSI 3 B05"/>
        <s v="resource SPI_SCK 1 A05"/>
        <s v="resource SPI_SCK 2 B13"/>
        <s v="resource SPI_SCK 3 C10"/>
        <s v="set adc_device = 3"/>
        <s v="set baro_bustype = I2C"/>
        <s v="set baro_i2c_device = 1"/>
        <s v="set battery_meter = ADC"/>
        <s v="set beeper_inversion = ON"/>
        <s v="set beeper_od = OFF"/>
        <s v="set blackbox_device = SPIFLASH"/>
        <s v="set current_meter = ADC"/>
        <s v="set dshot_burst = ON"/>
        <s v="set flash_spi_bus = 3"/>
        <s v="set gyro_1_bustype = SPI"/>
        <s v="set gyro_1_sensor_align = CW90"/>
        <s v="set gyro_1_spibus = 1"/>
        <s v="set gyro_2_sensor_align = CW90"/>
        <s v="set gyro_2_spibus = 1"/>
        <s v="set ibata_scale = 450"/>
        <s v="set max7456_spi_bus = 2"/>
        <s v="set pinio_box = 40,41,255,255"/>
        <s v="timer A03 AF3"/>
        <s v="timer A08 AF1"/>
        <s v="timer B00 AF2"/>
        <s v="timer B01 AF2"/>
        <s v="timer B03 AF1"/>
        <s v="timer B04 AF2"/>
        <s v="timer B08 AF2"/>
        <s v="timer C08 AF3"/>
        <s v="timer C09 AF3"/>
      </sharedItems>
    </cacheField>
    <cacheField name="[Range].[board_name FOXEERF722V2].[board_name FOXEERF722V2]" caption="board_name FOXEERF722V2" numFmtId="0" level="1">
      <sharedItems containsBlank="1" count="101">
        <m/>
        <s v="dma pin B07 0"/>
        <s v="feature OSD"/>
        <s v="set mag_bustype = I2C"/>
        <s v="timer A09 AF1"/>
        <s v="# pin A09: DMA2 Stream 6 Channel 0"/>
        <s v="# pin B07: DMA1 Stream 3 Channel 2"/>
        <s v="set mag_i2c_device = 1"/>
        <s v="# pin A08: TIM1 CH1 (AF1)"/>
        <s v="# pin B03: DMA1 Stream 6 Channel 3"/>
        <s v="# dma"/>
        <s v="# pin A08: DMA2 Stream 6 Channel 0"/>
        <s v="# pin C09: TIM8 CH4 (AF3)"/>
        <s v="# pin C09: DMA2 Stream 7 Channel 7"/>
        <s v="# pin C08: TIM8 CH3 (AF3)"/>
        <s v="# pin C06: DMA2 Stream 2 Channel 0"/>
        <s v="# pin C07: TIM8 CH2 (AF3)"/>
        <s v="# pin C08: DMA2 Stream 2 Channel 0"/>
        <s v="# pin C06: TIM8 CH1 (AF3)"/>
        <s v="# feature"/>
        <s v="# ADC 3: DMA2 Stream 0 Channel 2"/>
        <s v="# pin A15: DMA1 Stream 5 Channel 3"/>
        <s v="# pin B03: TIM2 CH2 (AF1)"/>
        <s v="# pin C07: DMA2 Stream 2 Channel 0"/>
        <s v="# pin A15: TIM2 CH1 (AF1)"/>
        <s v="# resources"/>
        <s v="# pin A09: TIM1 CH2 (AF1)"/>
        <s v="dma pin A09 0"/>
        <s v="dma pin B03 0"/>
        <s v="dma pin A08 0"/>
        <s v="dma pin C09 0"/>
        <s v="dma pin C06 0"/>
        <s v="dma pin C08 0"/>
        <s v="dma pin A15 0"/>
        <s v="dma pin C07 0"/>
        <s v="# master"/>
        <s v="manufacturer_id FOXE"/>
        <s v="resource ADC_CURR 1 C02"/>
        <s v="resource OSD_CS 1 C03"/>
        <s v="resource FLASH_CS 1 B12"/>
        <s v="resource BEEPER 1 A04"/>
        <s v="resource ADC_RSSI 1 A00"/>
        <s v="resource GYRO_CS 1 B02"/>
        <s v="timer B07 AF2"/>
        <s v="# pin B07: TIM4 CH2 (AF2)"/>
        <s v="# timer"/>
        <s v="resource LED 1 C15"/>
        <s v="resource SPI_SCK 1 A05"/>
        <s v="resource SPI_SCK 2 B13"/>
        <s v="resource LED_STRIP 1 A15"/>
        <s v="resource MOTOR 1 A09"/>
        <s v="resource MOTOR 2 A08"/>
        <s v="resource MOTOR 3 C09"/>
        <s v="resource MOTOR 4 C08"/>
        <s v="resource MOTOR 5 C06"/>
        <s v="resource MOTOR 6 C07"/>
        <s v="resource GYRO_EXTI 1 C04"/>
        <s v="resource PPM 1 B07"/>
        <s v="resource SERIAL_RX 2 A03"/>
        <s v="resource SERIAL_RX 3 B11"/>
        <s v="resource SERIAL_RX 4 A01"/>
        <s v="resource SERIAL_RX 5 D02"/>
        <s v="resource I2C_SCL 1 B08"/>
        <s v="resource I2C_SDA 1 B09"/>
        <s v="resource SERIAL_TX 1 B06"/>
        <s v="resource SERIAL_TX 2 A02"/>
        <s v="resource SERIAL_TX 3 B10"/>
        <s v="resource SERIAL_TX 4 A00"/>
        <s v="resource SERIAL_TX 5 C12"/>
        <s v="resource SERIAL_RX 1 B07"/>
        <s v="resource SPI_MISO 3 C11"/>
        <s v="resource SPI_MOSI 1 A07"/>
        <s v="resource SPI_MOSI 2 B15"/>
        <s v="resource SPI_MOSI 3 B05"/>
        <s v="resource CAMERA_CONTROL 1 B03"/>
        <s v="resource ADC_BATT 1 C00"/>
        <s v="resource SPI_SCK 3 C10"/>
        <s v="resource SPI_MISO 1 A06"/>
        <s v="resource SPI_MISO 2 B14"/>
        <s v="set adc_device = 3"/>
        <s v="set baro_bustype = I2C"/>
        <s v="set baro_i2c_device = 1"/>
        <s v="set battery_meter = ADC"/>
        <s v="set beeper_od = OFF"/>
        <s v="set max7456_spi_bus = 3"/>
        <s v="set blackbox_device = SPIFLASH"/>
        <s v="set current_meter = ADC"/>
        <s v="set dshot_burst = ON"/>
        <s v="set gyro_1_spibus = 1"/>
        <s v="set gyro_1_sensor_align = CW270"/>
        <s v="set beeper_inversion = ON"/>
        <s v="set flash_spi_bus = 2"/>
        <s v="set gyro_1_bustype = SPI"/>
        <s v="timer A08 AF1"/>
        <s v="timer C09 AF3"/>
        <s v="timer C08 AF3"/>
        <s v="timer C07 AF3"/>
        <s v="timer C06 AF3"/>
        <s v="dma ADC 3 0"/>
        <s v="timer B03 AF1"/>
        <s v="timer A15 AF1"/>
      </sharedItems>
    </cacheField>
    <cacheField name="[Range].[board_name TALONF7V2].[board_name TALONF7V2]" caption="board_name TALONF7V2" numFmtId="0" hierarchy="1" level="1">
      <sharedItems containsBlank="1" count="104">
        <m/>
        <s v="dma pin B01 0 # pin B01: DMA1 Stream 2 Channel 5"/>
        <s v="set dshot_burst = ON"/>
        <s v="set battery_meter = ADC"/>
        <s v="# timer"/>
        <s v="feature -RX_PARALLEL_PWM"/>
        <s v="set motor_pwm_protocol = DSHOT600"/>
        <s v="set vbat_scale = 160"/>
        <s v="timer B07 AF2 # pin B07: TIM4 CH2 (AF2)"/>
        <s v="set baro_hardware = NONE"/>
        <s v="dma pin A01 0 # pin A01: DMA1 Stream 4 Channel 6"/>
        <s v="feature OSD"/>
        <s v="timer B09 AF2 # pin B09: TIM4 CH4 (AF2)"/>
        <s v="# serial"/>
        <s v="timer C08 AF3 # pin C08: TIM8 CH3 (AF3)"/>
        <s v="# dma"/>
        <s v="serial 2 64 115200 57600 0 115200"/>
        <s v="timer B01 AF2 # pin B01: TIM3 CH4 (AF2)"/>
        <s v="set blackbox_device = SPIFLASH"/>
        <s v="dma pin C09 0 # pin C09: DMA2 Stream 7 Channel 7"/>
        <s v="# master"/>
        <s v="dma pin B07 0 # pin B07: DMA1 Stream 3 Channel 2"/>
        <s v="aux 0 40 0 900 2100 0 0"/>
        <s v="dma pin B03 0 # pin B03: DMA1 Stream 6 Channel 3"/>
        <s v="# resources"/>
        <s v="timer B03 AF1 # pin B03: TIM2 CH2 (AF1)"/>
        <s v="# feature"/>
        <s v="set mag_hardware = NONE"/>
        <s v="feature RX_SERIAL"/>
        <s v="serial 0 2048 115200 57600 0 115200"/>
        <s v="set serialrx_provider = SBUS"/>
        <s v="# aux"/>
        <s v="set current_meter = ADC"/>
        <s v="manufacturer_id HENA"/>
        <s v="resource ADC_BATT 1 C02"/>
        <s v="resource ADC_CURR 1 C01"/>
        <s v="resource ADC_RSSI 1 C03"/>
        <s v="resource BEEPER 1 B04"/>
        <s v="resource CAMERA_CONTROL 1 B03"/>
        <s v="#resource PINIO 1 A14"/>
        <s v="resource GYRO_CS 1 A04"/>
        <s v="resource OSD_CS 1 A15"/>
        <s v="resource GYRO_EXTI 1 C04"/>
        <s v="resource SERIAL_RX 6 C07"/>
        <s v="resource LED 1 B00"/>
        <s v="resource RX_BIND 1 B02"/>
        <s v="resource MOTOR 8 B01"/>
        <s v="resource MOTOR 1 B06"/>
        <s v="resource MOTOR 2 B07"/>
        <s v="resource MOTOR 3 B08"/>
        <s v="resource MOTOR 4 C08"/>
        <s v="resource MOTOR 5 A01"/>
        <s v="resource MOTOR 6 B09"/>
        <s v="resource FLASH_CS 1 B12"/>
        <s v="# Disabling the VTX switch due to thermal problems reported in"/>
        <s v="# https://github.com/betaflight/betaflight/issues/9516"/>
        <s v="resource MOTOR 7 C09"/>
        <s v="resource SERIAL_TX 6 C06"/>
        <s v="resource SERIAL_RX 1 A10"/>
        <s v="resource SERIAL_RX 2 A03"/>
        <s v="resource SERIAL_RX 3 B11"/>
        <s v="resource SERIAL_RX 4 A01"/>
        <s v="resource SERIAL_RX 5 D02"/>
        <s v="resource LED_STRIP 1 B01"/>
        <s v="resource SERIAL_TX 1 A09"/>
        <s v="resource SERIAL_TX 2 A02"/>
        <s v="resource SERIAL_TX 3 B10"/>
        <s v="resource SERIAL_TX 4 A00"/>
        <s v="resource SERIAL_TX 5 C12"/>
        <s v="resource SPI_MISO 1 A06"/>
        <s v="resource SPI_MISO 2 B14"/>
        <s v="resource SPI_MISO 3 C11"/>
        <s v="resource SPI_MOSI 1 A07"/>
        <s v="resource SPI_MOSI 2 B15"/>
        <s v="resource SPI_MOSI 3 B05"/>
        <s v="resource SPI_SCK 1 A05"/>
        <s v="resource SPI_SCK 2 B13"/>
        <s v="resource SPI_SCK 3 C10"/>
        <s v="set beeper_od = OFF"/>
        <s v="set ibata_scale = 150"/>
        <s v="set beeper_inversion = ON"/>
        <s v="set osd_tim_2_pos = 2456"/>
        <s v="set osd_current_pos = 2439"/>
        <s v="set osd_mah_drawn_pos = 2433"/>
        <s v="set pid_process_denom = 1"/>
        <s v="set osd_rssi_pos = 2074"/>
        <s v="set osd_vbat_pos = 2447"/>
        <s v="set max7456_spi_bus = 3"/>
        <s v="set flash_spi_bus = 2"/>
        <s v="set gyro_1_spibus = 1"/>
        <s v="set gyro_1_bustype = SPI"/>
        <s v="#set pinio_box = 40,255,255,255"/>
        <s v="set gyro_1_sensor_align = CW0"/>
        <s v="set osd_vtx_channel_pos = 2049"/>
        <s v="set osd_craft_name_pos = 2058"/>
        <s v="set osd_warnings_pos = 14378"/>
        <s v="timer B06 AF2 # pin B06: TIM4 CH1 (AF2)"/>
        <s v="dma pin B08 0 # pin B08: DMA1 Stream 7 Channel 2"/>
        <s v="timer B08 AF2 # pin B08: TIM4 CH3 (AF2)"/>
        <s v="timer A01 AF2 # pin A01: TIM5 CH2 (AF2)"/>
        <s v="timer C09 AF3 # pin C09: TIM8 CH4 (AF3)"/>
        <s v="dma pin C08 0 # pin C08: DMA2 Stream 2 Channel 0"/>
        <s v="dma pin B06 0 # pin B06: DMA1 Stream 0 Channel 2"/>
        <s v="dma ADC 1 1 # ADC 1: DMA2 Stream 4 Channel 0"/>
      </sharedItems>
    </cacheField>
  </cacheFields>
  <cacheHierarchies count="5">
    <cacheHierarchy uniqueName="[Range].[board_name FOXEERF722V2]" caption="board_name FOXEERF722V2" attribute="1" defaultMemberUniqueName="[Range].[board_name FOXEERF722V2].[All]" allUniqueName="[Range].[board_name FOXEERF722V2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oard_name TALONF7V2]" caption="board_name TALONF7V2" attribute="1" defaultMemberUniqueName="[Range].[board_name TALONF7V2].[All]" allUniqueName="[Range].[board_name TALONF7V2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oard_name JHEF7DUAL]" caption="board_name JHEF7DUAL" attribute="1" defaultMemberUniqueName="[Range].[board_name JHEF7DUAL].[All]" allUniqueName="[Range].[board_name JHEF7DUAL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1"/>
    <x v="41"/>
    <x v="41"/>
  </r>
  <r>
    <x v="41"/>
    <x v="42"/>
    <x v="42"/>
  </r>
  <r>
    <x v="1"/>
    <x v="43"/>
    <x v="43"/>
  </r>
  <r>
    <x v="1"/>
    <x v="44"/>
    <x v="44"/>
  </r>
  <r>
    <x v="42"/>
    <x v="45"/>
    <x v="45"/>
  </r>
  <r>
    <x v="43"/>
    <x v="46"/>
    <x v="46"/>
  </r>
  <r>
    <x v="44"/>
    <x v="1"/>
    <x v="47"/>
  </r>
  <r>
    <x v="45"/>
    <x v="47"/>
    <x v="1"/>
  </r>
  <r>
    <x v="46"/>
    <x v="48"/>
    <x v="48"/>
  </r>
  <r>
    <x v="47"/>
    <x v="49"/>
    <x v="49"/>
  </r>
  <r>
    <x v="48"/>
    <x v="50"/>
    <x v="50"/>
  </r>
  <r>
    <x v="49"/>
    <x v="51"/>
    <x v="51"/>
  </r>
  <r>
    <x v="50"/>
    <x v="52"/>
    <x v="52"/>
  </r>
  <r>
    <x v="51"/>
    <x v="53"/>
    <x v="53"/>
  </r>
  <r>
    <x v="52"/>
    <x v="54"/>
    <x v="54"/>
  </r>
  <r>
    <x v="53"/>
    <x v="55"/>
    <x v="55"/>
  </r>
  <r>
    <x v="54"/>
    <x v="56"/>
    <x v="56"/>
  </r>
  <r>
    <x v="55"/>
    <x v="1"/>
    <x v="57"/>
  </r>
  <r>
    <x v="56"/>
    <x v="57"/>
    <x v="58"/>
  </r>
  <r>
    <x v="57"/>
    <x v="58"/>
    <x v="59"/>
  </r>
  <r>
    <x v="58"/>
    <x v="59"/>
    <x v="60"/>
  </r>
  <r>
    <x v="59"/>
    <x v="60"/>
    <x v="61"/>
  </r>
  <r>
    <x v="60"/>
    <x v="61"/>
    <x v="62"/>
  </r>
  <r>
    <x v="1"/>
    <x v="62"/>
    <x v="63"/>
  </r>
  <r>
    <x v="61"/>
    <x v="63"/>
    <x v="64"/>
  </r>
  <r>
    <x v="62"/>
    <x v="64"/>
    <x v="65"/>
  </r>
  <r>
    <x v="63"/>
    <x v="65"/>
    <x v="66"/>
  </r>
  <r>
    <x v="64"/>
    <x v="66"/>
    <x v="1"/>
  </r>
  <r>
    <x v="65"/>
    <x v="1"/>
    <x v="67"/>
  </r>
  <r>
    <x v="66"/>
    <x v="67"/>
    <x v="68"/>
  </r>
  <r>
    <x v="67"/>
    <x v="68"/>
    <x v="69"/>
  </r>
  <r>
    <x v="68"/>
    <x v="69"/>
    <x v="70"/>
  </r>
  <r>
    <x v="69"/>
    <x v="70"/>
    <x v="71"/>
  </r>
  <r>
    <x v="70"/>
    <x v="1"/>
    <x v="72"/>
  </r>
  <r>
    <x v="71"/>
    <x v="71"/>
    <x v="73"/>
  </r>
  <r>
    <x v="72"/>
    <x v="72"/>
    <x v="74"/>
  </r>
  <r>
    <x v="73"/>
    <x v="73"/>
    <x v="75"/>
  </r>
  <r>
    <x v="74"/>
    <x v="1"/>
    <x v="76"/>
  </r>
  <r>
    <x v="75"/>
    <x v="1"/>
    <x v="77"/>
  </r>
  <r>
    <x v="76"/>
    <x v="74"/>
    <x v="78"/>
  </r>
  <r>
    <x v="77"/>
    <x v="75"/>
    <x v="79"/>
  </r>
  <r>
    <x v="78"/>
    <x v="1"/>
    <x v="80"/>
  </r>
  <r>
    <x v="79"/>
    <x v="76"/>
    <x v="81"/>
  </r>
  <r>
    <x v="80"/>
    <x v="77"/>
    <x v="82"/>
  </r>
  <r>
    <x v="81"/>
    <x v="78"/>
    <x v="83"/>
  </r>
  <r>
    <x v="1"/>
    <x v="79"/>
    <x v="84"/>
  </r>
  <r>
    <x v="82"/>
    <x v="80"/>
    <x v="85"/>
  </r>
  <r>
    <x v="83"/>
    <x v="81"/>
    <x v="1"/>
  </r>
  <r>
    <x v="1"/>
    <x v="82"/>
    <x v="86"/>
  </r>
  <r>
    <x v="84"/>
    <x v="83"/>
    <x v="87"/>
  </r>
  <r>
    <x v="85"/>
    <x v="84"/>
    <x v="1"/>
  </r>
  <r>
    <x v="86"/>
    <x v="85"/>
    <x v="88"/>
  </r>
  <r>
    <x v="87"/>
    <x v="86"/>
    <x v="89"/>
  </r>
  <r>
    <x v="88"/>
    <x v="87"/>
    <x v="90"/>
  </r>
  <r>
    <x v="89"/>
    <x v="88"/>
    <x v="91"/>
  </r>
  <r>
    <x v="90"/>
    <x v="89"/>
    <x v="92"/>
  </r>
  <r>
    <x v="91"/>
    <x v="90"/>
    <x v="93"/>
  </r>
  <r>
    <x v="92"/>
    <x v="91"/>
    <x v="94"/>
  </r>
  <r>
    <x v="93"/>
    <x v="92"/>
    <x v="95"/>
  </r>
  <r>
    <x v="94"/>
    <x v="93"/>
    <x v="96"/>
  </r>
  <r>
    <x v="95"/>
    <x v="94"/>
    <x v="97"/>
  </r>
  <r>
    <x v="96"/>
    <x v="95"/>
    <x v="98"/>
  </r>
  <r>
    <x v="97"/>
    <x v="96"/>
    <x v="99"/>
  </r>
  <r>
    <x v="98"/>
    <x v="97"/>
    <x v="100"/>
  </r>
  <r>
    <x v="99"/>
    <x v="98"/>
    <x v="101"/>
  </r>
  <r>
    <x v="100"/>
    <x v="99"/>
    <x v="102"/>
  </r>
  <r>
    <x v="1"/>
    <x v="100"/>
    <x v="103"/>
  </r>
  <r>
    <x v="1"/>
    <x v="101"/>
    <x v="104"/>
  </r>
  <r>
    <x v="1"/>
    <x v="102"/>
    <x v="105"/>
  </r>
  <r>
    <x v="1"/>
    <x v="103"/>
    <x v="106"/>
  </r>
  <r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1"/>
    <x v="41"/>
    <x v="41"/>
  </r>
  <r>
    <x v="41"/>
    <x v="42"/>
    <x v="42"/>
  </r>
  <r>
    <x v="1"/>
    <x v="43"/>
    <x v="43"/>
  </r>
  <r>
    <x v="1"/>
    <x v="44"/>
    <x v="44"/>
  </r>
  <r>
    <x v="42"/>
    <x v="45"/>
    <x v="45"/>
  </r>
  <r>
    <x v="43"/>
    <x v="46"/>
    <x v="46"/>
  </r>
  <r>
    <x v="44"/>
    <x v="1"/>
    <x v="47"/>
  </r>
  <r>
    <x v="45"/>
    <x v="47"/>
    <x v="1"/>
  </r>
  <r>
    <x v="46"/>
    <x v="48"/>
    <x v="48"/>
  </r>
  <r>
    <x v="47"/>
    <x v="49"/>
    <x v="49"/>
  </r>
  <r>
    <x v="48"/>
    <x v="50"/>
    <x v="50"/>
  </r>
  <r>
    <x v="49"/>
    <x v="51"/>
    <x v="51"/>
  </r>
  <r>
    <x v="50"/>
    <x v="52"/>
    <x v="52"/>
  </r>
  <r>
    <x v="51"/>
    <x v="53"/>
    <x v="53"/>
  </r>
  <r>
    <x v="52"/>
    <x v="54"/>
    <x v="54"/>
  </r>
  <r>
    <x v="53"/>
    <x v="55"/>
    <x v="55"/>
  </r>
  <r>
    <x v="54"/>
    <x v="56"/>
    <x v="56"/>
  </r>
  <r>
    <x v="55"/>
    <x v="1"/>
    <x v="57"/>
  </r>
  <r>
    <x v="56"/>
    <x v="57"/>
    <x v="58"/>
  </r>
  <r>
    <x v="57"/>
    <x v="58"/>
    <x v="59"/>
  </r>
  <r>
    <x v="58"/>
    <x v="59"/>
    <x v="60"/>
  </r>
  <r>
    <x v="59"/>
    <x v="60"/>
    <x v="61"/>
  </r>
  <r>
    <x v="60"/>
    <x v="61"/>
    <x v="62"/>
  </r>
  <r>
    <x v="1"/>
    <x v="62"/>
    <x v="63"/>
  </r>
  <r>
    <x v="61"/>
    <x v="63"/>
    <x v="64"/>
  </r>
  <r>
    <x v="62"/>
    <x v="64"/>
    <x v="65"/>
  </r>
  <r>
    <x v="63"/>
    <x v="65"/>
    <x v="66"/>
  </r>
  <r>
    <x v="64"/>
    <x v="66"/>
    <x v="1"/>
  </r>
  <r>
    <x v="65"/>
    <x v="1"/>
    <x v="67"/>
  </r>
  <r>
    <x v="66"/>
    <x v="67"/>
    <x v="68"/>
  </r>
  <r>
    <x v="67"/>
    <x v="68"/>
    <x v="69"/>
  </r>
  <r>
    <x v="68"/>
    <x v="69"/>
    <x v="70"/>
  </r>
  <r>
    <x v="69"/>
    <x v="70"/>
    <x v="71"/>
  </r>
  <r>
    <x v="70"/>
    <x v="1"/>
    <x v="72"/>
  </r>
  <r>
    <x v="71"/>
    <x v="71"/>
    <x v="73"/>
  </r>
  <r>
    <x v="72"/>
    <x v="72"/>
    <x v="74"/>
  </r>
  <r>
    <x v="73"/>
    <x v="73"/>
    <x v="75"/>
  </r>
  <r>
    <x v="74"/>
    <x v="1"/>
    <x v="76"/>
  </r>
  <r>
    <x v="75"/>
    <x v="1"/>
    <x v="77"/>
  </r>
  <r>
    <x v="76"/>
    <x v="74"/>
    <x v="78"/>
  </r>
  <r>
    <x v="77"/>
    <x v="75"/>
    <x v="79"/>
  </r>
  <r>
    <x v="78"/>
    <x v="1"/>
    <x v="80"/>
  </r>
  <r>
    <x v="79"/>
    <x v="76"/>
    <x v="81"/>
  </r>
  <r>
    <x v="80"/>
    <x v="77"/>
    <x v="82"/>
  </r>
  <r>
    <x v="81"/>
    <x v="78"/>
    <x v="83"/>
  </r>
  <r>
    <x v="1"/>
    <x v="79"/>
    <x v="84"/>
  </r>
  <r>
    <x v="82"/>
    <x v="80"/>
    <x v="85"/>
  </r>
  <r>
    <x v="83"/>
    <x v="81"/>
    <x v="1"/>
  </r>
  <r>
    <x v="1"/>
    <x v="82"/>
    <x v="86"/>
  </r>
  <r>
    <x v="84"/>
    <x v="83"/>
    <x v="87"/>
  </r>
  <r>
    <x v="85"/>
    <x v="84"/>
    <x v="1"/>
  </r>
  <r>
    <x v="86"/>
    <x v="85"/>
    <x v="88"/>
  </r>
  <r>
    <x v="87"/>
    <x v="86"/>
    <x v="89"/>
  </r>
  <r>
    <x v="88"/>
    <x v="87"/>
    <x v="90"/>
  </r>
  <r>
    <x v="89"/>
    <x v="88"/>
    <x v="91"/>
  </r>
  <r>
    <x v="90"/>
    <x v="89"/>
    <x v="92"/>
  </r>
  <r>
    <x v="91"/>
    <x v="90"/>
    <x v="93"/>
  </r>
  <r>
    <x v="92"/>
    <x v="91"/>
    <x v="94"/>
  </r>
  <r>
    <x v="93"/>
    <x v="92"/>
    <x v="95"/>
  </r>
  <r>
    <x v="94"/>
    <x v="93"/>
    <x v="96"/>
  </r>
  <r>
    <x v="95"/>
    <x v="94"/>
    <x v="97"/>
  </r>
  <r>
    <x v="96"/>
    <x v="95"/>
    <x v="98"/>
  </r>
  <r>
    <x v="97"/>
    <x v="96"/>
    <x v="99"/>
  </r>
  <r>
    <x v="98"/>
    <x v="97"/>
    <x v="100"/>
  </r>
  <r>
    <x v="99"/>
    <x v="98"/>
    <x v="101"/>
  </r>
  <r>
    <x v="100"/>
    <x v="99"/>
    <x v="102"/>
  </r>
  <r>
    <x v="1"/>
    <x v="100"/>
    <x v="103"/>
  </r>
  <r>
    <x v="1"/>
    <x v="101"/>
    <x v="104"/>
  </r>
  <r>
    <x v="1"/>
    <x v="102"/>
    <x v="105"/>
  </r>
  <r>
    <x v="1"/>
    <x v="103"/>
    <x v="106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R6" firstHeaderRow="1" firstDataRow="4" firstDataCol="0"/>
  <pivotFields count="3">
    <pivotField axis="axisCol" allDrilled="1" showAll="0" dataSourceSort="1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Col" allDrilled="1" showAll="0" dataSourceSort="1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Col" allDrilled="1" showAll="0" dataSourceSort="1" defaultAttributeDrillState="1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</pivotFields>
  <colFields count="3">
    <field x="0"/>
    <field x="1"/>
    <field x="2"/>
  </colFields>
  <colItems count="330">
    <i>
      <x/>
      <x/>
      <x/>
    </i>
    <i t="default" r="1">
      <x/>
    </i>
    <i r="1">
      <x v="1"/>
      <x v="1"/>
    </i>
    <i t="default" r="1">
      <x v="1"/>
    </i>
    <i r="1">
      <x v="2"/>
      <x v="2"/>
    </i>
    <i t="default" r="1">
      <x v="2"/>
    </i>
    <i r="1">
      <x v="3"/>
      <x v="3"/>
    </i>
    <i t="default" r="1">
      <x v="3"/>
    </i>
    <i r="1">
      <x v="4"/>
      <x v="4"/>
    </i>
    <i t="default" r="1">
      <x v="4"/>
    </i>
    <i t="default">
      <x/>
    </i>
    <i>
      <x v="1"/>
      <x v="5"/>
      <x v="5"/>
    </i>
    <i t="default" r="1">
      <x v="5"/>
    </i>
    <i t="default">
      <x v="1"/>
    </i>
    <i>
      <x v="2"/>
      <x v="6"/>
      <x/>
    </i>
    <i t="default" r="1">
      <x v="6"/>
    </i>
    <i t="default">
      <x v="2"/>
    </i>
    <i>
      <x v="3"/>
      <x/>
      <x v="6"/>
    </i>
    <i t="default" r="1">
      <x/>
    </i>
    <i t="default">
      <x v="3"/>
    </i>
    <i>
      <x v="4"/>
      <x v="7"/>
      <x v="7"/>
    </i>
    <i t="default" r="1">
      <x v="7"/>
    </i>
    <i t="default">
      <x v="4"/>
    </i>
    <i>
      <x v="5"/>
      <x v="8"/>
      <x v="8"/>
    </i>
    <i t="default" r="1">
      <x v="8"/>
    </i>
    <i t="default">
      <x v="5"/>
    </i>
    <i>
      <x v="6"/>
      <x v="9"/>
      <x v="9"/>
    </i>
    <i t="default" r="1">
      <x v="9"/>
    </i>
    <i t="default">
      <x v="6"/>
    </i>
    <i>
      <x v="7"/>
      <x v="10"/>
      <x v="10"/>
    </i>
    <i t="default" r="1">
      <x v="10"/>
    </i>
    <i t="default">
      <x v="7"/>
    </i>
    <i>
      <x v="8"/>
      <x v="11"/>
      <x v="11"/>
    </i>
    <i t="default" r="1">
      <x v="11"/>
    </i>
    <i t="default">
      <x v="8"/>
    </i>
    <i>
      <x v="9"/>
      <x v="12"/>
      <x v="12"/>
    </i>
    <i t="default" r="1">
      <x v="12"/>
    </i>
    <i t="default">
      <x v="9"/>
    </i>
    <i>
      <x v="10"/>
      <x v="13"/>
      <x v="13"/>
    </i>
    <i t="default" r="1">
      <x v="13"/>
    </i>
    <i t="default">
      <x v="10"/>
    </i>
    <i>
      <x v="11"/>
      <x v="14"/>
      <x v="14"/>
    </i>
    <i t="default" r="1">
      <x v="14"/>
    </i>
    <i t="default">
      <x v="11"/>
    </i>
    <i>
      <x v="12"/>
      <x v="15"/>
      <x/>
    </i>
    <i t="default" r="1">
      <x v="15"/>
    </i>
    <i t="default">
      <x v="12"/>
    </i>
    <i>
      <x v="13"/>
      <x v="16"/>
      <x v="15"/>
    </i>
    <i t="default" r="1">
      <x v="16"/>
    </i>
    <i t="default">
      <x v="13"/>
    </i>
    <i>
      <x v="14"/>
      <x v="17"/>
      <x v="16"/>
    </i>
    <i t="default" r="1">
      <x v="17"/>
    </i>
    <i t="default">
      <x v="14"/>
    </i>
    <i>
      <x v="15"/>
      <x v="18"/>
      <x v="17"/>
    </i>
    <i t="default" r="1">
      <x v="18"/>
    </i>
    <i t="default">
      <x v="15"/>
    </i>
    <i>
      <x v="16"/>
      <x v="19"/>
      <x v="18"/>
    </i>
    <i t="default" r="1">
      <x v="19"/>
    </i>
    <i t="default">
      <x v="16"/>
    </i>
    <i>
      <x v="17"/>
      <x v="20"/>
      <x v="19"/>
    </i>
    <i t="default" r="1">
      <x v="20"/>
    </i>
    <i t="default">
      <x v="17"/>
    </i>
    <i>
      <x v="18"/>
      <x v="21"/>
      <x v="20"/>
    </i>
    <i t="default" r="1">
      <x v="21"/>
    </i>
    <i t="default">
      <x v="18"/>
    </i>
    <i>
      <x v="19"/>
      <x v="22"/>
      <x v="21"/>
    </i>
    <i t="default" r="1">
      <x v="22"/>
    </i>
    <i t="default">
      <x v="19"/>
    </i>
    <i>
      <x v="20"/>
      <x v="23"/>
      <x v="22"/>
    </i>
    <i t="default" r="1">
      <x v="23"/>
    </i>
    <i t="default">
      <x v="20"/>
    </i>
    <i>
      <x v="21"/>
      <x v="24"/>
      <x v="23"/>
    </i>
    <i t="default" r="1">
      <x v="24"/>
    </i>
    <i t="default">
      <x v="21"/>
    </i>
    <i>
      <x v="22"/>
      <x v="25"/>
      <x v="24"/>
    </i>
    <i t="default" r="1">
      <x v="25"/>
    </i>
    <i t="default">
      <x v="22"/>
    </i>
    <i>
      <x v="23"/>
      <x v="26"/>
      <x v="25"/>
    </i>
    <i t="default" r="1">
      <x v="26"/>
    </i>
    <i t="default">
      <x v="23"/>
    </i>
    <i>
      <x v="24"/>
      <x v="27"/>
      <x v="26"/>
    </i>
    <i t="default" r="1">
      <x v="27"/>
    </i>
    <i t="default">
      <x v="24"/>
    </i>
    <i>
      <x v="25"/>
      <x v="28"/>
      <x v="27"/>
    </i>
    <i t="default" r="1">
      <x v="28"/>
    </i>
    <i t="default">
      <x v="25"/>
    </i>
    <i>
      <x v="26"/>
      <x v="29"/>
      <x v="28"/>
    </i>
    <i t="default" r="1">
      <x v="29"/>
    </i>
    <i t="default">
      <x v="26"/>
    </i>
    <i>
      <x v="27"/>
      <x v="30"/>
      <x/>
    </i>
    <i t="default" r="1">
      <x v="30"/>
    </i>
    <i t="default">
      <x v="27"/>
    </i>
    <i>
      <x v="28"/>
      <x v="31"/>
      <x/>
    </i>
    <i t="default" r="1">
      <x v="31"/>
    </i>
    <i t="default">
      <x v="28"/>
    </i>
    <i>
      <x v="29"/>
      <x v="32"/>
      <x v="29"/>
    </i>
    <i t="default" r="1">
      <x v="32"/>
    </i>
    <i t="default">
      <x v="29"/>
    </i>
    <i>
      <x v="30"/>
      <x/>
      <x v="30"/>
    </i>
    <i t="default" r="1">
      <x/>
    </i>
    <i t="default">
      <x v="30"/>
    </i>
    <i>
      <x v="31"/>
      <x v="33"/>
      <x/>
    </i>
    <i t="default" r="1">
      <x v="33"/>
    </i>
    <i t="default">
      <x v="31"/>
    </i>
    <i>
      <x v="32"/>
      <x v="34"/>
      <x v="31"/>
    </i>
    <i t="default" r="1">
      <x v="34"/>
    </i>
    <i t="default">
      <x v="32"/>
    </i>
    <i>
      <x v="33"/>
      <x v="35"/>
      <x v="32"/>
    </i>
    <i t="default" r="1">
      <x v="35"/>
    </i>
    <i t="default">
      <x v="33"/>
    </i>
    <i>
      <x v="34"/>
      <x v="36"/>
      <x v="33"/>
    </i>
    <i t="default" r="1">
      <x v="36"/>
    </i>
    <i t="default">
      <x v="34"/>
    </i>
    <i>
      <x v="35"/>
      <x v="37"/>
      <x v="34"/>
    </i>
    <i t="default" r="1">
      <x v="37"/>
    </i>
    <i t="default">
      <x v="35"/>
    </i>
    <i>
      <x v="36"/>
      <x v="38"/>
      <x v="35"/>
    </i>
    <i t="default" r="1">
      <x v="38"/>
    </i>
    <i t="default">
      <x v="36"/>
    </i>
    <i>
      <x v="37"/>
      <x v="39"/>
      <x v="36"/>
    </i>
    <i t="default" r="1">
      <x v="39"/>
    </i>
    <i t="default">
      <x v="37"/>
    </i>
    <i>
      <x v="38"/>
      <x v="40"/>
      <x v="37"/>
    </i>
    <i t="default" r="1">
      <x v="40"/>
    </i>
    <i t="default">
      <x v="38"/>
    </i>
    <i>
      <x v="39"/>
      <x v="41"/>
      <x v="38"/>
    </i>
    <i t="default" r="1">
      <x v="41"/>
    </i>
    <i t="default">
      <x v="39"/>
    </i>
    <i>
      <x v="40"/>
      <x v="42"/>
      <x v="39"/>
    </i>
    <i t="default" r="1">
      <x v="42"/>
    </i>
    <i t="default">
      <x v="40"/>
    </i>
    <i>
      <x v="41"/>
      <x v="43"/>
      <x v="40"/>
    </i>
    <i t="default" r="1">
      <x v="43"/>
    </i>
    <i t="default">
      <x v="41"/>
    </i>
    <i>
      <x v="42"/>
      <x v="44"/>
      <x/>
    </i>
    <i t="default" r="1">
      <x v="44"/>
    </i>
    <i t="default">
      <x v="42"/>
    </i>
    <i>
      <x v="43"/>
      <x/>
      <x v="41"/>
    </i>
    <i t="default" r="1">
      <x/>
    </i>
    <i t="default">
      <x v="43"/>
    </i>
    <i>
      <x v="44"/>
      <x v="45"/>
      <x v="42"/>
    </i>
    <i t="default" r="1">
      <x v="45"/>
    </i>
    <i t="default">
      <x v="44"/>
    </i>
    <i>
      <x v="45"/>
      <x v="46"/>
      <x v="43"/>
    </i>
    <i t="default" r="1">
      <x v="46"/>
    </i>
    <i t="default">
      <x v="45"/>
    </i>
    <i>
      <x v="46"/>
      <x v="47"/>
      <x v="44"/>
    </i>
    <i t="default" r="1">
      <x v="47"/>
    </i>
    <i t="default">
      <x v="46"/>
    </i>
    <i>
      <x v="47"/>
      <x v="48"/>
      <x v="45"/>
    </i>
    <i t="default" r="1">
      <x v="48"/>
    </i>
    <i t="default">
      <x v="47"/>
    </i>
    <i>
      <x v="48"/>
      <x v="49"/>
      <x v="46"/>
    </i>
    <i t="default" r="1">
      <x v="49"/>
    </i>
    <i t="default">
      <x v="48"/>
    </i>
    <i>
      <x v="49"/>
      <x v="50"/>
      <x v="47"/>
    </i>
    <i t="default" r="1">
      <x v="50"/>
    </i>
    <i t="default">
      <x v="49"/>
    </i>
    <i>
      <x v="50"/>
      <x v="51"/>
      <x v="48"/>
    </i>
    <i t="default" r="1">
      <x v="51"/>
    </i>
    <i t="default">
      <x v="50"/>
    </i>
    <i>
      <x v="51"/>
      <x v="52"/>
      <x v="49"/>
    </i>
    <i t="default" r="1">
      <x v="52"/>
    </i>
    <i t="default">
      <x v="51"/>
    </i>
    <i>
      <x v="52"/>
      <x v="53"/>
      <x v="50"/>
    </i>
    <i t="default" r="1">
      <x v="53"/>
    </i>
    <i t="default">
      <x v="52"/>
    </i>
    <i>
      <x v="53"/>
      <x v="54"/>
      <x v="51"/>
    </i>
    <i t="default" r="1">
      <x v="54"/>
    </i>
    <i t="default">
      <x v="53"/>
    </i>
    <i>
      <x v="54"/>
      <x v="55"/>
      <x v="52"/>
    </i>
    <i t="default" r="1">
      <x v="55"/>
    </i>
    <i t="default">
      <x v="54"/>
    </i>
    <i>
      <x v="55"/>
      <x/>
      <x v="53"/>
    </i>
    <i t="default" r="1">
      <x/>
    </i>
    <i t="default">
      <x v="55"/>
    </i>
    <i>
      <x v="56"/>
      <x v="56"/>
      <x v="54"/>
    </i>
    <i t="default" r="1">
      <x v="56"/>
    </i>
    <i t="default">
      <x v="56"/>
    </i>
    <i>
      <x v="57"/>
      <x/>
      <x v="55"/>
    </i>
    <i t="default" r="1">
      <x/>
    </i>
    <i t="default">
      <x v="57"/>
    </i>
    <i>
      <x v="58"/>
      <x v="57"/>
      <x v="56"/>
    </i>
    <i t="default" r="1">
      <x v="57"/>
    </i>
    <i t="default">
      <x v="58"/>
    </i>
    <i>
      <x v="59"/>
      <x v="58"/>
      <x v="57"/>
    </i>
    <i t="default" r="1">
      <x v="58"/>
    </i>
    <i t="default">
      <x v="59"/>
    </i>
    <i>
      <x v="60"/>
      <x v="59"/>
      <x v="58"/>
    </i>
    <i t="default" r="1">
      <x v="59"/>
    </i>
    <i t="default">
      <x v="60"/>
    </i>
    <i>
      <x v="61"/>
      <x v="60"/>
      <x v="59"/>
    </i>
    <i t="default" r="1">
      <x v="60"/>
    </i>
    <i t="default">
      <x v="61"/>
    </i>
    <i>
      <x v="62"/>
      <x v="61"/>
      <x v="60"/>
    </i>
    <i t="default" r="1">
      <x v="61"/>
    </i>
    <i t="default">
      <x v="62"/>
    </i>
    <i>
      <x v="63"/>
      <x v="62"/>
      <x v="61"/>
    </i>
    <i t="default" r="1">
      <x v="62"/>
    </i>
    <i t="default">
      <x v="63"/>
    </i>
    <i>
      <x v="64"/>
      <x v="63"/>
      <x v="62"/>
    </i>
    <i t="default" r="1">
      <x v="63"/>
    </i>
    <i t="default">
      <x v="64"/>
    </i>
    <i>
      <x v="65"/>
      <x v="64"/>
      <x v="63"/>
    </i>
    <i t="default" r="1">
      <x v="64"/>
    </i>
    <i t="default">
      <x v="65"/>
    </i>
    <i>
      <x v="66"/>
      <x v="65"/>
      <x v="64"/>
    </i>
    <i t="default" r="1">
      <x v="65"/>
    </i>
    <i t="default">
      <x v="66"/>
    </i>
    <i>
      <x v="67"/>
      <x v="66"/>
      <x v="65"/>
    </i>
    <i t="default" r="1">
      <x v="66"/>
    </i>
    <i t="default">
      <x v="67"/>
    </i>
    <i>
      <x v="68"/>
      <x v="67"/>
      <x v="66"/>
    </i>
    <i t="default" r="1">
      <x v="67"/>
    </i>
    <i t="default">
      <x v="68"/>
    </i>
    <i>
      <x v="69"/>
      <x v="68"/>
      <x v="67"/>
    </i>
    <i t="default" r="1">
      <x v="68"/>
    </i>
    <i t="default">
      <x v="69"/>
    </i>
    <i>
      <x v="70"/>
      <x v="69"/>
      <x v="68"/>
    </i>
    <i t="default" r="1">
      <x v="69"/>
    </i>
    <i t="default">
      <x v="70"/>
    </i>
    <i>
      <x v="71"/>
      <x v="70"/>
      <x v="69"/>
    </i>
    <i t="default" r="1">
      <x v="70"/>
    </i>
    <i t="default">
      <x v="71"/>
    </i>
    <i>
      <x v="72"/>
      <x v="71"/>
      <x v="70"/>
    </i>
    <i t="default" r="1">
      <x v="71"/>
    </i>
    <i t="default">
      <x v="72"/>
    </i>
    <i>
      <x v="73"/>
      <x v="72"/>
      <x v="71"/>
    </i>
    <i t="default" r="1">
      <x v="72"/>
    </i>
    <i t="default">
      <x v="73"/>
    </i>
    <i>
      <x v="74"/>
      <x v="73"/>
      <x v="72"/>
    </i>
    <i t="default" r="1">
      <x v="73"/>
    </i>
    <i t="default">
      <x v="74"/>
    </i>
    <i>
      <x v="75"/>
      <x v="74"/>
      <x v="73"/>
    </i>
    <i t="default" r="1">
      <x v="74"/>
    </i>
    <i t="default">
      <x v="75"/>
    </i>
    <i>
      <x v="76"/>
      <x v="75"/>
      <x v="74"/>
    </i>
    <i t="default" r="1">
      <x v="75"/>
    </i>
    <i t="default">
      <x v="76"/>
    </i>
    <i>
      <x v="77"/>
      <x v="76"/>
      <x v="75"/>
    </i>
    <i t="default" r="1">
      <x v="76"/>
    </i>
    <i t="default">
      <x v="77"/>
    </i>
    <i>
      <x v="78"/>
      <x v="77"/>
      <x v="76"/>
    </i>
    <i t="default" r="1">
      <x v="77"/>
    </i>
    <i t="default">
      <x v="78"/>
    </i>
    <i>
      <x v="79"/>
      <x v="78"/>
      <x v="77"/>
    </i>
    <i t="default" r="1">
      <x v="78"/>
    </i>
    <i t="default">
      <x v="79"/>
    </i>
    <i>
      <x v="80"/>
      <x v="79"/>
      <x v="78"/>
    </i>
    <i t="default" r="1">
      <x v="79"/>
    </i>
    <i t="default">
      <x v="80"/>
    </i>
    <i>
      <x v="81"/>
      <x v="80"/>
      <x v="79"/>
    </i>
    <i t="default" r="1">
      <x v="80"/>
    </i>
    <i t="default">
      <x v="81"/>
    </i>
    <i>
      <x v="82"/>
      <x v="81"/>
      <x v="80"/>
    </i>
    <i t="default" r="1">
      <x v="81"/>
    </i>
    <i t="default">
      <x v="82"/>
    </i>
    <i>
      <x v="83"/>
      <x v="82"/>
      <x v="81"/>
    </i>
    <i t="default" r="1">
      <x v="82"/>
    </i>
    <i t="default">
      <x v="83"/>
    </i>
    <i>
      <x v="84"/>
      <x v="83"/>
      <x v="82"/>
    </i>
    <i t="default" r="1">
      <x v="83"/>
    </i>
    <i t="default">
      <x v="84"/>
    </i>
    <i>
      <x v="85"/>
      <x v="84"/>
      <x v="83"/>
    </i>
    <i t="default" r="1">
      <x v="84"/>
    </i>
    <i t="default">
      <x v="85"/>
    </i>
    <i>
      <x v="86"/>
      <x v="85"/>
      <x v="84"/>
    </i>
    <i t="default" r="1">
      <x v="85"/>
    </i>
    <i t="default">
      <x v="86"/>
    </i>
    <i>
      <x v="87"/>
      <x v="86"/>
      <x v="85"/>
    </i>
    <i t="default" r="1">
      <x v="86"/>
    </i>
    <i t="default">
      <x v="87"/>
    </i>
    <i>
      <x v="88"/>
      <x v="87"/>
      <x v="86"/>
    </i>
    <i t="default" r="1">
      <x v="87"/>
    </i>
    <i t="default">
      <x v="88"/>
    </i>
    <i>
      <x v="89"/>
      <x v="88"/>
      <x v="87"/>
    </i>
    <i t="default" r="1">
      <x v="88"/>
    </i>
    <i t="default">
      <x v="89"/>
    </i>
    <i>
      <x v="90"/>
      <x v="89"/>
      <x v="88"/>
    </i>
    <i t="default" r="1">
      <x v="89"/>
    </i>
    <i t="default">
      <x v="90"/>
    </i>
    <i>
      <x v="91"/>
      <x/>
      <x v="89"/>
    </i>
    <i t="default" r="1">
      <x/>
    </i>
    <i t="default">
      <x v="91"/>
    </i>
    <i>
      <x v="92"/>
      <x/>
      <x v="90"/>
    </i>
    <i t="default" r="1">
      <x/>
    </i>
    <i t="default">
      <x v="92"/>
    </i>
    <i>
      <x v="93"/>
      <x/>
      <x v="91"/>
    </i>
    <i t="default" r="1">
      <x/>
    </i>
    <i t="default">
      <x v="93"/>
    </i>
    <i>
      <x v="94"/>
      <x/>
      <x v="92"/>
    </i>
    <i t="default" r="1">
      <x/>
    </i>
    <i t="default">
      <x v="94"/>
    </i>
    <i>
      <x v="95"/>
      <x v="90"/>
      <x v="93"/>
    </i>
    <i t="default" r="1">
      <x v="90"/>
    </i>
    <i t="default">
      <x v="95"/>
    </i>
    <i>
      <x v="96"/>
      <x v="91"/>
      <x v="94"/>
    </i>
    <i t="default" r="1">
      <x v="91"/>
    </i>
    <i t="default">
      <x v="96"/>
    </i>
    <i>
      <x v="97"/>
      <x v="92"/>
      <x v="95"/>
    </i>
    <i t="default" r="1">
      <x v="92"/>
    </i>
    <i t="default">
      <x v="97"/>
    </i>
    <i>
      <x v="98"/>
      <x v="93"/>
      <x v="96"/>
    </i>
    <i t="default" r="1">
      <x v="93"/>
    </i>
    <i t="default">
      <x v="98"/>
    </i>
    <i>
      <x v="99"/>
      <x/>
      <x v="97"/>
    </i>
    <i t="default" r="1">
      <x/>
    </i>
    <i t="default">
      <x v="99"/>
    </i>
    <i>
      <x v="100"/>
      <x v="94"/>
      <x v="98"/>
    </i>
    <i t="default" r="1">
      <x v="94"/>
    </i>
    <i t="default">
      <x v="100"/>
    </i>
    <i>
      <x v="101"/>
      <x v="95"/>
      <x v="99"/>
    </i>
    <i t="default" r="1">
      <x v="95"/>
    </i>
    <i t="default">
      <x v="101"/>
    </i>
    <i>
      <x v="102"/>
      <x v="96"/>
      <x/>
    </i>
    <i t="default" r="1">
      <x v="96"/>
    </i>
    <i t="default">
      <x v="102"/>
    </i>
    <i>
      <x v="103"/>
      <x v="97"/>
      <x v="100"/>
    </i>
    <i t="default" r="1">
      <x v="97"/>
    </i>
    <i t="default">
      <x v="103"/>
    </i>
    <i>
      <x v="104"/>
      <x v="98"/>
      <x v="101"/>
    </i>
    <i t="default" r="1">
      <x v="98"/>
    </i>
    <i t="default">
      <x v="104"/>
    </i>
    <i>
      <x v="105"/>
      <x v="99"/>
      <x v="102"/>
    </i>
    <i t="default" r="1">
      <x v="99"/>
    </i>
    <i t="default">
      <x v="105"/>
    </i>
    <i>
      <x v="106"/>
      <x v="100"/>
      <x v="103"/>
    </i>
    <i t="default" r="1">
      <x v="100"/>
    </i>
    <i t="default">
      <x v="106"/>
    </i>
    <i t="grand">
      <x/>
    </i>
  </colItem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3">
    <colHierarchyUsage hierarchyUsage="2"/>
    <colHierarchyUsage hierarchyUsage="0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taflight-targets!$A$1:$C$113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Select Board">
  <location ref="A5:LR8" firstHeaderRow="1" firstDataRow="4" firstDataCol="0"/>
  <pivotFields count="3">
    <pivotField axis="axisCol" multipleItemSelectionAllowed="1" showAll="0">
      <items count="102">
        <item x="63"/>
        <item x="61"/>
        <item x="82"/>
        <item x="84"/>
        <item x="69"/>
        <item x="48"/>
        <item x="67"/>
        <item x="46"/>
        <item x="79"/>
        <item x="58"/>
        <item x="81"/>
        <item x="60"/>
        <item x="65"/>
        <item x="44"/>
        <item x="75"/>
        <item x="54"/>
        <item x="77"/>
        <item x="56"/>
        <item x="73"/>
        <item x="52"/>
        <item x="71"/>
        <item x="50"/>
        <item x="2"/>
        <item x="42"/>
        <item x="62"/>
        <item x="68"/>
        <item x="66"/>
        <item x="78"/>
        <item x="80"/>
        <item x="64"/>
        <item x="74"/>
        <item x="76"/>
        <item x="72"/>
        <item x="70"/>
        <item x="83"/>
        <item x="0"/>
        <item x="35"/>
        <item x="37"/>
        <item x="36"/>
        <item x="3"/>
        <item x="34"/>
        <item x="38"/>
        <item x="41"/>
        <item x="40"/>
        <item x="22"/>
        <item x="23"/>
        <item x="24"/>
        <item x="11"/>
        <item x="4"/>
        <item x="5"/>
        <item x="6"/>
        <item x="7"/>
        <item x="8"/>
        <item x="9"/>
        <item x="39"/>
        <item x="10"/>
        <item x="17"/>
        <item x="18"/>
        <item x="19"/>
        <item x="20"/>
        <item x="21"/>
        <item x="12"/>
        <item x="13"/>
        <item x="14"/>
        <item x="15"/>
        <item x="16"/>
        <item x="28"/>
        <item x="29"/>
        <item x="30"/>
        <item x="31"/>
        <item x="32"/>
        <item x="33"/>
        <item x="25"/>
        <item x="26"/>
        <item x="27"/>
        <item x="89"/>
        <item x="87"/>
        <item x="88"/>
        <item x="93"/>
        <item x="94"/>
        <item x="95"/>
        <item x="90"/>
        <item x="92"/>
        <item x="91"/>
        <item x="97"/>
        <item x="98"/>
        <item x="100"/>
        <item x="99"/>
        <item x="85"/>
        <item x="86"/>
        <item x="96"/>
        <item x="47"/>
        <item x="45"/>
        <item x="57"/>
        <item x="59"/>
        <item x="43"/>
        <item x="53"/>
        <item x="55"/>
        <item x="51"/>
        <item x="49"/>
        <item x="1"/>
        <item t="default"/>
      </items>
    </pivotField>
    <pivotField axis="axisCol" showAll="0">
      <items count="105">
        <item x="74"/>
        <item x="40"/>
        <item x="57"/>
        <item x="67"/>
        <item x="41"/>
        <item x="76"/>
        <item x="2"/>
        <item x="71"/>
        <item x="47"/>
        <item x="42"/>
        <item x="103"/>
        <item x="75"/>
        <item x="58"/>
        <item x="63"/>
        <item x="66"/>
        <item x="59"/>
        <item x="60"/>
        <item x="61"/>
        <item x="62"/>
        <item x="64"/>
        <item x="65"/>
        <item x="70"/>
        <item x="68"/>
        <item x="69"/>
        <item x="0"/>
        <item x="37"/>
        <item x="39"/>
        <item x="38"/>
        <item x="3"/>
        <item x="36"/>
        <item x="43"/>
        <item x="46"/>
        <item x="45"/>
        <item x="25"/>
        <item x="12"/>
        <item x="4"/>
        <item x="5"/>
        <item x="6"/>
        <item x="7"/>
        <item x="8"/>
        <item x="9"/>
        <item x="10"/>
        <item x="11"/>
        <item x="44"/>
        <item x="26"/>
        <item x="19"/>
        <item x="20"/>
        <item x="21"/>
        <item x="22"/>
        <item x="23"/>
        <item x="24"/>
        <item x="13"/>
        <item x="14"/>
        <item x="15"/>
        <item x="16"/>
        <item x="17"/>
        <item x="18"/>
        <item x="30"/>
        <item x="31"/>
        <item x="32"/>
        <item x="33"/>
        <item x="34"/>
        <item x="35"/>
        <item x="27"/>
        <item x="28"/>
        <item x="29"/>
        <item x="72"/>
        <item x="73"/>
        <item x="78"/>
        <item x="84"/>
        <item x="87"/>
        <item x="88"/>
        <item x="80"/>
        <item x="83"/>
        <item x="81"/>
        <item x="99"/>
        <item x="100"/>
        <item x="102"/>
        <item x="101"/>
        <item x="86"/>
        <item x="77"/>
        <item x="98"/>
        <item x="82"/>
        <item x="96"/>
        <item x="94"/>
        <item x="95"/>
        <item x="91"/>
        <item x="92"/>
        <item x="90"/>
        <item x="93"/>
        <item x="97"/>
        <item x="89"/>
        <item x="79"/>
        <item x="85"/>
        <item x="53"/>
        <item x="56"/>
        <item x="48"/>
        <item x="49"/>
        <item x="50"/>
        <item x="51"/>
        <item x="52"/>
        <item x="54"/>
        <item x="55"/>
        <item x="1"/>
        <item t="default"/>
      </items>
    </pivotField>
    <pivotField axis="axisCol" showAll="0" nonAutoSortDefault="1">
      <items count="108">
        <item x="69"/>
        <item x="67"/>
        <item x="86"/>
        <item x="88"/>
        <item x="50"/>
        <item x="83"/>
        <item x="64"/>
        <item x="71"/>
        <item x="52"/>
        <item x="73"/>
        <item x="54"/>
        <item x="77"/>
        <item x="58"/>
        <item x="75"/>
        <item x="56"/>
        <item x="85"/>
        <item x="66"/>
        <item x="81"/>
        <item x="62"/>
        <item x="79"/>
        <item x="60"/>
        <item x="2"/>
        <item x="48"/>
        <item x="68"/>
        <item x="82"/>
        <item x="70"/>
        <item x="72"/>
        <item x="76"/>
        <item x="74"/>
        <item x="84"/>
        <item x="80"/>
        <item x="78"/>
        <item x="87"/>
        <item x="0"/>
        <item x="37"/>
        <item x="39"/>
        <item x="38"/>
        <item x="3"/>
        <item x="36"/>
        <item x="42"/>
        <item x="46"/>
        <item x="47"/>
        <item x="44"/>
        <item x="45"/>
        <item x="24"/>
        <item x="25"/>
        <item x="26"/>
        <item x="11"/>
        <item x="4"/>
        <item x="5"/>
        <item x="6"/>
        <item x="7"/>
        <item x="8"/>
        <item x="9"/>
        <item x="43"/>
        <item x="40"/>
        <item x="41"/>
        <item x="10"/>
        <item x="18"/>
        <item x="19"/>
        <item x="20"/>
        <item x="21"/>
        <item x="22"/>
        <item x="23"/>
        <item x="12"/>
        <item x="13"/>
        <item x="14"/>
        <item x="15"/>
        <item x="16"/>
        <item x="17"/>
        <item x="30"/>
        <item x="31"/>
        <item x="32"/>
        <item x="33"/>
        <item x="34"/>
        <item x="35"/>
        <item x="27"/>
        <item x="28"/>
        <item x="29"/>
        <item x="91"/>
        <item x="89"/>
        <item x="90"/>
        <item x="95"/>
        <item x="97"/>
        <item x="98"/>
        <item x="92"/>
        <item x="94"/>
        <item x="93"/>
        <item x="101"/>
        <item x="102"/>
        <item x="104"/>
        <item x="103"/>
        <item x="106"/>
        <item x="105"/>
        <item x="96"/>
        <item x="99"/>
        <item x="100"/>
        <item x="49"/>
        <item x="63"/>
        <item x="51"/>
        <item x="53"/>
        <item x="57"/>
        <item x="55"/>
        <item x="65"/>
        <item x="61"/>
        <item x="59"/>
        <item x="1"/>
        <item t="default"/>
      </items>
    </pivotField>
  </pivotFields>
  <rowItems count="1">
    <i/>
  </rowItems>
  <colFields count="3">
    <field x="2"/>
    <field x="0"/>
    <field x="1"/>
  </colFields>
  <colItems count="330">
    <i>
      <x/>
      <x v="6"/>
      <x v="22"/>
    </i>
    <i t="default" r="1">
      <x v="6"/>
    </i>
    <i t="default">
      <x/>
    </i>
    <i>
      <x v="1"/>
      <x v="12"/>
      <x v="103"/>
    </i>
    <i t="default" r="1">
      <x v="12"/>
    </i>
    <i t="default">
      <x v="1"/>
    </i>
    <i>
      <x v="2"/>
      <x v="100"/>
      <x v="82"/>
    </i>
    <i t="default" r="1">
      <x v="100"/>
    </i>
    <i t="default">
      <x v="2"/>
    </i>
    <i>
      <x v="3"/>
      <x v="89"/>
      <x v="93"/>
    </i>
    <i t="default" r="1">
      <x v="89"/>
    </i>
    <i t="default">
      <x v="3"/>
    </i>
    <i>
      <x v="4"/>
      <x v="5"/>
      <x v="98"/>
    </i>
    <i t="default" r="1">
      <x v="5"/>
    </i>
    <i t="default">
      <x v="4"/>
    </i>
    <i>
      <x v="5"/>
      <x v="10"/>
      <x v="68"/>
    </i>
    <i t="default" r="1">
      <x v="10"/>
    </i>
    <i t="default">
      <x v="5"/>
    </i>
    <i>
      <x v="6"/>
      <x v="1"/>
      <x v="13"/>
    </i>
    <i t="default" r="1">
      <x v="1"/>
    </i>
    <i t="default">
      <x v="6"/>
    </i>
    <i>
      <x v="7"/>
      <x v="4"/>
      <x v="21"/>
    </i>
    <i t="default" r="1">
      <x v="4"/>
    </i>
    <i t="default">
      <x v="7"/>
    </i>
    <i>
      <x v="8"/>
      <x v="21"/>
      <x v="100"/>
    </i>
    <i t="default" r="1">
      <x v="21"/>
    </i>
    <i t="default">
      <x v="8"/>
    </i>
    <i>
      <x v="9"/>
      <x v="20"/>
      <x v="7"/>
    </i>
    <i t="default" r="1">
      <x v="20"/>
    </i>
    <i t="default">
      <x v="9"/>
    </i>
    <i>
      <x v="10"/>
      <x v="19"/>
      <x v="101"/>
    </i>
    <i t="default" r="1">
      <x v="19"/>
    </i>
    <i t="default">
      <x v="10"/>
    </i>
    <i>
      <x v="11"/>
      <x v="14"/>
      <x v="103"/>
    </i>
    <i t="default" r="1">
      <x v="14"/>
    </i>
    <i t="default">
      <x v="11"/>
    </i>
    <i>
      <x v="12"/>
      <x v="17"/>
      <x v="2"/>
    </i>
    <i t="default" r="1">
      <x v="17"/>
    </i>
    <i t="default">
      <x v="12"/>
    </i>
    <i>
      <x v="13"/>
      <x v="18"/>
      <x v="67"/>
    </i>
    <i t="default" r="1">
      <x v="18"/>
    </i>
    <i t="default">
      <x v="13"/>
    </i>
    <i>
      <x v="14"/>
      <x v="15"/>
      <x v="95"/>
    </i>
    <i t="default" r="1">
      <x v="15"/>
    </i>
    <i t="default">
      <x v="14"/>
    </i>
    <i>
      <x v="15"/>
      <x v="2"/>
      <x v="72"/>
    </i>
    <i t="default" r="1">
      <x v="2"/>
    </i>
    <i t="default">
      <x v="15"/>
    </i>
    <i>
      <x v="16"/>
      <x/>
      <x v="20"/>
    </i>
    <i t="default" r="1">
      <x/>
    </i>
    <i t="default">
      <x v="16"/>
    </i>
    <i>
      <x v="17"/>
      <x v="8"/>
      <x v="5"/>
    </i>
    <i t="default" r="1">
      <x v="8"/>
    </i>
    <i t="default">
      <x v="17"/>
    </i>
    <i>
      <x v="18"/>
      <x v="11"/>
      <x v="17"/>
    </i>
    <i t="default" r="1">
      <x v="11"/>
    </i>
    <i t="default">
      <x v="18"/>
    </i>
    <i>
      <x v="19"/>
      <x v="16"/>
      <x v="11"/>
    </i>
    <i t="default" r="1">
      <x v="16"/>
    </i>
    <i t="default">
      <x v="19"/>
    </i>
    <i>
      <x v="20"/>
      <x v="9"/>
      <x v="15"/>
    </i>
    <i t="default" r="1">
      <x v="9"/>
    </i>
    <i t="default">
      <x v="20"/>
    </i>
    <i>
      <x v="21"/>
      <x v="22"/>
      <x v="6"/>
    </i>
    <i t="default" r="1">
      <x v="22"/>
    </i>
    <i t="default">
      <x v="21"/>
    </i>
    <i>
      <x v="22"/>
      <x v="7"/>
      <x v="96"/>
    </i>
    <i t="default" r="1">
      <x v="7"/>
    </i>
    <i t="default">
      <x v="22"/>
    </i>
    <i>
      <x v="23"/>
      <x v="26"/>
      <x v="3"/>
    </i>
    <i t="default" r="1">
      <x v="26"/>
    </i>
    <i t="default">
      <x v="23"/>
    </i>
    <i>
      <x v="24"/>
      <x v="28"/>
      <x v="80"/>
    </i>
    <i t="default" r="1">
      <x v="28"/>
    </i>
    <i t="default">
      <x v="24"/>
    </i>
    <i>
      <x v="25"/>
      <x v="25"/>
      <x v="23"/>
    </i>
    <i t="default" r="1">
      <x v="25"/>
    </i>
    <i t="default">
      <x v="25"/>
    </i>
    <i>
      <x v="26"/>
      <x v="33"/>
      <x v="103"/>
    </i>
    <i t="default" r="1">
      <x v="33"/>
    </i>
    <i t="default">
      <x v="26"/>
    </i>
    <i>
      <x v="27"/>
      <x v="30"/>
      <x v="103"/>
    </i>
    <i t="default" r="1">
      <x v="30"/>
    </i>
    <i t="default">
      <x v="27"/>
    </i>
    <i>
      <x v="28"/>
      <x v="32"/>
      <x v="66"/>
    </i>
    <i t="default" r="1">
      <x v="32"/>
    </i>
    <i t="default">
      <x v="28"/>
    </i>
    <i>
      <x v="29"/>
      <x v="100"/>
      <x v="92"/>
    </i>
    <i t="default" r="1">
      <x v="100"/>
    </i>
    <i t="default">
      <x v="29"/>
    </i>
    <i>
      <x v="30"/>
      <x v="27"/>
      <x v="103"/>
    </i>
    <i t="default" r="1">
      <x v="27"/>
    </i>
    <i t="default">
      <x v="30"/>
    </i>
    <i>
      <x v="31"/>
      <x v="31"/>
      <x/>
    </i>
    <i t="default" r="1">
      <x v="31"/>
    </i>
    <i t="default">
      <x v="31"/>
    </i>
    <i>
      <x v="32"/>
      <x v="3"/>
      <x v="73"/>
    </i>
    <i t="default" r="1">
      <x v="3"/>
    </i>
    <i t="default">
      <x v="32"/>
    </i>
    <i>
      <x v="33"/>
      <x v="35"/>
      <x v="24"/>
    </i>
    <i t="default" r="1">
      <x v="35"/>
    </i>
    <i t="default">
      <x v="33"/>
    </i>
    <i>
      <x v="34"/>
      <x v="37"/>
      <x v="25"/>
    </i>
    <i t="default" r="1">
      <x v="37"/>
    </i>
    <i t="default">
      <x v="34"/>
    </i>
    <i>
      <x v="35"/>
      <x v="54"/>
      <x v="26"/>
    </i>
    <i t="default" r="1">
      <x v="54"/>
    </i>
    <i t="default">
      <x v="35"/>
    </i>
    <i>
      <x v="36"/>
      <x v="41"/>
      <x v="27"/>
    </i>
    <i t="default" r="1">
      <x v="41"/>
    </i>
    <i t="default">
      <x v="36"/>
    </i>
    <i>
      <x v="37"/>
      <x v="39"/>
      <x v="28"/>
    </i>
    <i t="default" r="1">
      <x v="39"/>
    </i>
    <i t="default">
      <x v="37"/>
    </i>
    <i>
      <x v="38"/>
      <x v="38"/>
      <x v="29"/>
    </i>
    <i t="default" r="1">
      <x v="38"/>
    </i>
    <i t="default">
      <x v="38"/>
    </i>
    <i>
      <x v="39"/>
      <x v="42"/>
      <x v="9"/>
    </i>
    <i t="default" r="1">
      <x v="42"/>
    </i>
    <i t="default">
      <x v="39"/>
    </i>
    <i>
      <x v="40"/>
      <x v="95"/>
      <x v="31"/>
    </i>
    <i t="default" r="1">
      <x v="95"/>
    </i>
    <i t="default">
      <x v="40"/>
    </i>
    <i>
      <x v="41"/>
      <x v="13"/>
      <x v="103"/>
    </i>
    <i t="default" r="1">
      <x v="13"/>
    </i>
    <i t="default">
      <x v="41"/>
    </i>
    <i>
      <x v="42"/>
      <x v="100"/>
      <x v="43"/>
    </i>
    <i t="default" r="1">
      <x v="100"/>
    </i>
    <i t="default">
      <x v="42"/>
    </i>
    <i>
      <x v="43"/>
      <x v="23"/>
      <x v="32"/>
    </i>
    <i t="default" r="1">
      <x v="23"/>
    </i>
    <i t="default">
      <x v="43"/>
    </i>
    <i>
      <x v="44"/>
      <x v="46"/>
      <x v="50"/>
    </i>
    <i t="default" r="1">
      <x v="46"/>
    </i>
    <i t="default">
      <x v="44"/>
    </i>
    <i>
      <x v="45"/>
      <x v="72"/>
      <x v="33"/>
    </i>
    <i t="default" r="1">
      <x v="72"/>
    </i>
    <i t="default">
      <x v="45"/>
    </i>
    <i>
      <x v="46"/>
      <x v="73"/>
      <x v="44"/>
    </i>
    <i t="default" r="1">
      <x v="73"/>
    </i>
    <i t="default">
      <x v="46"/>
    </i>
    <i>
      <x v="47"/>
      <x v="47"/>
      <x v="42"/>
    </i>
    <i t="default" r="1">
      <x v="47"/>
    </i>
    <i t="default">
      <x v="47"/>
    </i>
    <i>
      <x v="48"/>
      <x v="48"/>
      <x v="35"/>
    </i>
    <i t="default" r="1">
      <x v="48"/>
    </i>
    <i t="default">
      <x v="48"/>
    </i>
    <i>
      <x v="49"/>
      <x v="49"/>
      <x v="36"/>
    </i>
    <i t="default" r="1">
      <x v="49"/>
    </i>
    <i t="default">
      <x v="49"/>
    </i>
    <i>
      <x v="50"/>
      <x v="50"/>
      <x v="37"/>
    </i>
    <i t="default" r="1">
      <x v="50"/>
    </i>
    <i t="default">
      <x v="50"/>
    </i>
    <i>
      <x v="51"/>
      <x v="51"/>
      <x v="38"/>
    </i>
    <i t="default" r="1">
      <x v="51"/>
    </i>
    <i t="default">
      <x v="51"/>
    </i>
    <i>
      <x v="52"/>
      <x v="52"/>
      <x v="39"/>
    </i>
    <i t="default" r="1">
      <x v="52"/>
    </i>
    <i t="default">
      <x v="52"/>
    </i>
    <i>
      <x v="53"/>
      <x v="53"/>
      <x v="40"/>
    </i>
    <i t="default" r="1">
      <x v="53"/>
    </i>
    <i t="default">
      <x v="53"/>
    </i>
    <i>
      <x v="54"/>
      <x v="100"/>
      <x v="30"/>
    </i>
    <i t="default" r="1">
      <x v="100"/>
    </i>
    <i t="default">
      <x v="54"/>
    </i>
    <i>
      <x v="55"/>
      <x v="43"/>
      <x v="1"/>
    </i>
    <i t="default" r="1">
      <x v="43"/>
    </i>
    <i t="default">
      <x v="55"/>
    </i>
    <i>
      <x v="56"/>
      <x v="100"/>
      <x v="4"/>
    </i>
    <i t="default" r="1">
      <x v="100"/>
    </i>
    <i t="default">
      <x v="56"/>
    </i>
    <i>
      <x v="57"/>
      <x v="55"/>
      <x v="41"/>
    </i>
    <i t="default" r="1">
      <x v="55"/>
    </i>
    <i t="default">
      <x v="57"/>
    </i>
    <i>
      <x v="58"/>
      <x v="57"/>
      <x v="56"/>
    </i>
    <i t="default" r="1">
      <x v="57"/>
    </i>
    <i t="default">
      <x v="58"/>
    </i>
    <i>
      <x v="59"/>
      <x v="58"/>
      <x v="45"/>
    </i>
    <i t="default" r="1">
      <x v="58"/>
    </i>
    <i t="default">
      <x v="59"/>
    </i>
    <i>
      <x v="60"/>
      <x v="59"/>
      <x v="46"/>
    </i>
    <i t="default" r="1">
      <x v="59"/>
    </i>
    <i t="default">
      <x v="60"/>
    </i>
    <i>
      <x v="61"/>
      <x v="60"/>
      <x v="47"/>
    </i>
    <i t="default" r="1">
      <x v="60"/>
    </i>
    <i t="default">
      <x v="61"/>
    </i>
    <i>
      <x v="62"/>
      <x v="44"/>
      <x v="48"/>
    </i>
    <i t="default" r="1">
      <x v="44"/>
    </i>
    <i t="default">
      <x v="62"/>
    </i>
    <i>
      <x v="63"/>
      <x v="45"/>
      <x v="49"/>
    </i>
    <i t="default" r="1">
      <x v="45"/>
    </i>
    <i t="default">
      <x v="63"/>
    </i>
    <i>
      <x v="64"/>
      <x v="61"/>
      <x v="34"/>
    </i>
    <i t="default" r="1">
      <x v="61"/>
    </i>
    <i t="default">
      <x v="64"/>
    </i>
    <i>
      <x v="65"/>
      <x v="62"/>
      <x v="51"/>
    </i>
    <i t="default" r="1">
      <x v="62"/>
    </i>
    <i t="default">
      <x v="65"/>
    </i>
    <i>
      <x v="66"/>
      <x v="63"/>
      <x v="52"/>
    </i>
    <i t="default" r="1">
      <x v="63"/>
    </i>
    <i t="default">
      <x v="66"/>
    </i>
    <i>
      <x v="67"/>
      <x v="64"/>
      <x v="53"/>
    </i>
    <i t="default" r="1">
      <x v="64"/>
    </i>
    <i t="default">
      <x v="67"/>
    </i>
    <i>
      <x v="68"/>
      <x v="65"/>
      <x v="54"/>
    </i>
    <i t="default" r="1">
      <x v="65"/>
    </i>
    <i t="default">
      <x v="68"/>
    </i>
    <i>
      <x v="69"/>
      <x v="56"/>
      <x v="55"/>
    </i>
    <i t="default" r="1">
      <x v="56"/>
    </i>
    <i t="default">
      <x v="69"/>
    </i>
    <i>
      <x v="70"/>
      <x v="68"/>
      <x v="57"/>
    </i>
    <i t="default" r="1">
      <x v="68"/>
    </i>
    <i t="default">
      <x v="70"/>
    </i>
    <i>
      <x v="71"/>
      <x v="69"/>
      <x v="58"/>
    </i>
    <i t="default" r="1">
      <x v="69"/>
    </i>
    <i t="default">
      <x v="71"/>
    </i>
    <i>
      <x v="72"/>
      <x v="70"/>
      <x v="59"/>
    </i>
    <i t="default" r="1">
      <x v="70"/>
    </i>
    <i t="default">
      <x v="72"/>
    </i>
    <i>
      <x v="73"/>
      <x v="71"/>
      <x v="60"/>
    </i>
    <i t="default" r="1">
      <x v="71"/>
    </i>
    <i t="default">
      <x v="73"/>
    </i>
    <i>
      <x v="74"/>
      <x v="40"/>
      <x v="61"/>
    </i>
    <i t="default" r="1">
      <x v="40"/>
    </i>
    <i t="default">
      <x v="74"/>
    </i>
    <i>
      <x v="75"/>
      <x v="36"/>
      <x v="62"/>
    </i>
    <i t="default" r="1">
      <x v="36"/>
    </i>
    <i t="default">
      <x v="75"/>
    </i>
    <i>
      <x v="76"/>
      <x v="74"/>
      <x v="63"/>
    </i>
    <i t="default" r="1">
      <x v="74"/>
    </i>
    <i t="default">
      <x v="76"/>
    </i>
    <i>
      <x v="77"/>
      <x v="66"/>
      <x v="64"/>
    </i>
    <i t="default" r="1">
      <x v="66"/>
    </i>
    <i t="default">
      <x v="77"/>
    </i>
    <i>
      <x v="78"/>
      <x v="67"/>
      <x v="65"/>
    </i>
    <i t="default" r="1">
      <x v="67"/>
    </i>
    <i t="default">
      <x v="78"/>
    </i>
    <i>
      <x v="79"/>
      <x v="75"/>
      <x v="71"/>
    </i>
    <i t="default" r="1">
      <x v="75"/>
    </i>
    <i t="default">
      <x v="79"/>
    </i>
    <i>
      <x v="80"/>
      <x v="76"/>
      <x v="79"/>
    </i>
    <i t="default" r="1">
      <x v="76"/>
    </i>
    <i t="default">
      <x v="80"/>
    </i>
    <i>
      <x v="81"/>
      <x v="77"/>
      <x v="70"/>
    </i>
    <i t="default" r="1">
      <x v="77"/>
    </i>
    <i t="default">
      <x v="81"/>
    </i>
    <i>
      <x v="82"/>
      <x v="78"/>
      <x v="87"/>
    </i>
    <i t="default" r="1">
      <x v="78"/>
    </i>
    <i t="default">
      <x v="82"/>
    </i>
    <i>
      <x v="83"/>
      <x v="80"/>
      <x v="84"/>
    </i>
    <i t="default" r="1">
      <x v="80"/>
    </i>
    <i t="default">
      <x v="83"/>
    </i>
    <i>
      <x v="84"/>
      <x v="90"/>
      <x v="85"/>
    </i>
    <i t="default" r="1">
      <x v="90"/>
    </i>
    <i t="default">
      <x v="84"/>
    </i>
    <i>
      <x v="85"/>
      <x v="81"/>
      <x v="91"/>
    </i>
    <i t="default" r="1">
      <x v="81"/>
    </i>
    <i t="default">
      <x v="85"/>
    </i>
    <i>
      <x v="86"/>
      <x v="82"/>
      <x v="86"/>
    </i>
    <i t="default" r="1">
      <x v="82"/>
    </i>
    <i t="default">
      <x v="86"/>
    </i>
    <i>
      <x v="87"/>
      <x v="83"/>
      <x v="88"/>
    </i>
    <i t="default" r="1">
      <x v="83"/>
    </i>
    <i t="default">
      <x v="87"/>
    </i>
    <i>
      <x v="88"/>
      <x v="87"/>
      <x v="81"/>
    </i>
    <i t="default" r="1">
      <x v="87"/>
    </i>
    <i t="default">
      <x v="88"/>
    </i>
    <i>
      <x v="89"/>
      <x v="86"/>
      <x v="75"/>
    </i>
    <i t="default" r="1">
      <x v="86"/>
    </i>
    <i t="default">
      <x v="89"/>
    </i>
    <i>
      <x v="90"/>
      <x v="100"/>
      <x v="78"/>
    </i>
    <i t="default" r="1">
      <x v="100"/>
    </i>
    <i t="default">
      <x v="90"/>
    </i>
    <i>
      <x v="91"/>
      <x v="100"/>
      <x v="76"/>
    </i>
    <i t="default" r="1">
      <x v="100"/>
    </i>
    <i t="default">
      <x v="91"/>
    </i>
    <i>
      <x v="92"/>
      <x v="100"/>
      <x v="10"/>
    </i>
    <i t="default" r="1">
      <x v="100"/>
    </i>
    <i t="default">
      <x v="92"/>
    </i>
    <i>
      <x v="93"/>
      <x v="100"/>
      <x v="77"/>
    </i>
    <i t="default" r="1">
      <x v="100"/>
    </i>
    <i t="default">
      <x v="93"/>
    </i>
    <i>
      <x v="94"/>
      <x v="79"/>
      <x v="89"/>
    </i>
    <i t="default" r="1">
      <x v="79"/>
    </i>
    <i t="default">
      <x v="94"/>
    </i>
    <i>
      <x v="95"/>
      <x v="84"/>
      <x v="83"/>
    </i>
    <i t="default" r="1">
      <x v="84"/>
    </i>
    <i t="default">
      <x v="95"/>
    </i>
    <i>
      <x v="96"/>
      <x v="85"/>
      <x v="90"/>
    </i>
    <i t="default" r="1">
      <x v="85"/>
    </i>
    <i t="default">
      <x v="96"/>
    </i>
    <i>
      <x v="97"/>
      <x v="91"/>
      <x v="97"/>
    </i>
    <i t="default" r="1">
      <x v="91"/>
    </i>
    <i t="default">
      <x v="97"/>
    </i>
    <i>
      <x v="98"/>
      <x v="100"/>
      <x v="18"/>
    </i>
    <i t="default" r="1">
      <x v="100"/>
    </i>
    <i t="default">
      <x v="98"/>
    </i>
    <i>
      <x v="99"/>
      <x v="99"/>
      <x v="99"/>
    </i>
    <i t="default" r="1">
      <x v="99"/>
    </i>
    <i t="default">
      <x v="99"/>
    </i>
    <i>
      <x v="100"/>
      <x v="98"/>
      <x v="94"/>
    </i>
    <i t="default" r="1">
      <x v="98"/>
    </i>
    <i t="default">
      <x v="100"/>
    </i>
    <i>
      <x v="101"/>
      <x v="97"/>
      <x v="103"/>
    </i>
    <i t="default" r="1">
      <x v="97"/>
    </i>
    <i t="default">
      <x v="101"/>
    </i>
    <i>
      <x v="102"/>
      <x v="96"/>
      <x v="102"/>
    </i>
    <i t="default" r="1">
      <x v="96"/>
    </i>
    <i t="default">
      <x v="102"/>
    </i>
    <i>
      <x v="103"/>
      <x v="24"/>
      <x v="19"/>
    </i>
    <i t="default" r="1">
      <x v="24"/>
    </i>
    <i t="default">
      <x v="103"/>
    </i>
    <i>
      <x v="104"/>
      <x v="94"/>
      <x v="16"/>
    </i>
    <i t="default" r="1">
      <x v="94"/>
    </i>
    <i t="default">
      <x v="104"/>
    </i>
    <i>
      <x v="105"/>
      <x v="93"/>
      <x v="12"/>
    </i>
    <i t="default" r="1">
      <x v="93"/>
    </i>
    <i t="default">
      <x v="105"/>
    </i>
    <i>
      <x v="106"/>
      <x v="29"/>
      <x v="14"/>
    </i>
    <i t="default" r="1">
      <x v="29"/>
    </i>
    <i r="1">
      <x v="34"/>
      <x v="74"/>
    </i>
    <i t="default" r="1">
      <x v="34"/>
    </i>
    <i r="1">
      <x v="88"/>
      <x v="69"/>
    </i>
    <i t="default" r="1">
      <x v="88"/>
    </i>
    <i r="1">
      <x v="92"/>
      <x v="8"/>
    </i>
    <i t="default" r="1">
      <x v="92"/>
    </i>
    <i r="1">
      <x v="100"/>
      <x v="103"/>
    </i>
    <i t="default" r="1">
      <x v="100"/>
    </i>
    <i t="default">
      <x v="10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27" firstHeaderRow="1" firstDataRow="1" firstDataCol="1"/>
  <pivotFields count="3">
    <pivotField axis="axisRow" showAll="0">
      <items count="102">
        <item x="63"/>
        <item x="61"/>
        <item x="82"/>
        <item x="84"/>
        <item x="69"/>
        <item x="48"/>
        <item x="67"/>
        <item x="46"/>
        <item x="79"/>
        <item x="58"/>
        <item x="81"/>
        <item x="60"/>
        <item x="65"/>
        <item x="44"/>
        <item x="75"/>
        <item x="54"/>
        <item x="77"/>
        <item x="56"/>
        <item x="73"/>
        <item x="52"/>
        <item x="71"/>
        <item x="50"/>
        <item x="2"/>
        <item x="42"/>
        <item x="62"/>
        <item x="68"/>
        <item x="66"/>
        <item x="78"/>
        <item x="80"/>
        <item x="64"/>
        <item x="74"/>
        <item x="76"/>
        <item x="72"/>
        <item x="70"/>
        <item x="83"/>
        <item x="0"/>
        <item x="35"/>
        <item x="37"/>
        <item x="36"/>
        <item x="3"/>
        <item x="34"/>
        <item x="38"/>
        <item x="41"/>
        <item x="40"/>
        <item x="22"/>
        <item x="23"/>
        <item x="24"/>
        <item x="11"/>
        <item x="4"/>
        <item x="5"/>
        <item x="6"/>
        <item x="7"/>
        <item x="8"/>
        <item x="9"/>
        <item x="39"/>
        <item x="10"/>
        <item x="17"/>
        <item x="18"/>
        <item x="19"/>
        <item x="20"/>
        <item x="21"/>
        <item x="12"/>
        <item x="13"/>
        <item x="14"/>
        <item x="15"/>
        <item x="16"/>
        <item x="28"/>
        <item x="29"/>
        <item x="30"/>
        <item x="31"/>
        <item x="32"/>
        <item x="33"/>
        <item x="25"/>
        <item x="26"/>
        <item x="27"/>
        <item x="89"/>
        <item x="87"/>
        <item x="88"/>
        <item x="93"/>
        <item x="94"/>
        <item x="95"/>
        <item x="90"/>
        <item x="92"/>
        <item x="91"/>
        <item x="97"/>
        <item x="98"/>
        <item x="100"/>
        <item x="99"/>
        <item x="85"/>
        <item x="86"/>
        <item x="96"/>
        <item x="47"/>
        <item x="45"/>
        <item x="57"/>
        <item x="59"/>
        <item x="43"/>
        <item x="53"/>
        <item x="55"/>
        <item x="51"/>
        <item x="49"/>
        <item x="1"/>
        <item t="default"/>
      </items>
    </pivotField>
    <pivotField axis="axisRow" showAll="0">
      <items count="105">
        <item x="74"/>
        <item x="40"/>
        <item x="57"/>
        <item x="67"/>
        <item x="41"/>
        <item x="76"/>
        <item x="2"/>
        <item x="71"/>
        <item x="47"/>
        <item x="42"/>
        <item x="103"/>
        <item x="75"/>
        <item x="58"/>
        <item x="63"/>
        <item x="66"/>
        <item x="59"/>
        <item x="60"/>
        <item x="61"/>
        <item x="62"/>
        <item x="64"/>
        <item x="65"/>
        <item x="70"/>
        <item x="68"/>
        <item x="69"/>
        <item x="0"/>
        <item x="37"/>
        <item x="39"/>
        <item x="38"/>
        <item x="3"/>
        <item x="36"/>
        <item x="43"/>
        <item x="46"/>
        <item x="45"/>
        <item x="25"/>
        <item x="12"/>
        <item x="4"/>
        <item x="5"/>
        <item x="6"/>
        <item x="7"/>
        <item x="8"/>
        <item x="9"/>
        <item x="10"/>
        <item x="11"/>
        <item x="44"/>
        <item x="26"/>
        <item x="19"/>
        <item x="20"/>
        <item x="21"/>
        <item x="22"/>
        <item x="23"/>
        <item x="24"/>
        <item x="13"/>
        <item x="14"/>
        <item x="15"/>
        <item x="16"/>
        <item x="17"/>
        <item x="18"/>
        <item x="30"/>
        <item x="31"/>
        <item x="32"/>
        <item x="33"/>
        <item x="34"/>
        <item x="35"/>
        <item x="27"/>
        <item x="28"/>
        <item x="29"/>
        <item x="72"/>
        <item x="73"/>
        <item x="78"/>
        <item x="84"/>
        <item x="87"/>
        <item x="88"/>
        <item x="80"/>
        <item x="83"/>
        <item x="81"/>
        <item x="99"/>
        <item x="100"/>
        <item x="102"/>
        <item x="101"/>
        <item x="86"/>
        <item x="77"/>
        <item x="98"/>
        <item x="82"/>
        <item x="96"/>
        <item x="94"/>
        <item x="95"/>
        <item x="91"/>
        <item x="92"/>
        <item x="90"/>
        <item x="93"/>
        <item x="97"/>
        <item x="89"/>
        <item x="79"/>
        <item x="85"/>
        <item x="53"/>
        <item x="56"/>
        <item x="48"/>
        <item x="49"/>
        <item x="50"/>
        <item x="51"/>
        <item x="52"/>
        <item x="54"/>
        <item x="55"/>
        <item x="1"/>
        <item t="default"/>
      </items>
    </pivotField>
    <pivotField axis="axisRow" showAll="0">
      <items count="108">
        <item x="69"/>
        <item x="67"/>
        <item x="86"/>
        <item x="88"/>
        <item x="50"/>
        <item x="83"/>
        <item x="64"/>
        <item x="71"/>
        <item x="52"/>
        <item x="73"/>
        <item x="54"/>
        <item x="77"/>
        <item x="58"/>
        <item x="75"/>
        <item x="56"/>
        <item x="85"/>
        <item x="66"/>
        <item x="81"/>
        <item x="62"/>
        <item x="79"/>
        <item x="60"/>
        <item x="2"/>
        <item x="48"/>
        <item x="68"/>
        <item x="82"/>
        <item x="70"/>
        <item x="72"/>
        <item x="76"/>
        <item x="74"/>
        <item x="84"/>
        <item x="80"/>
        <item x="78"/>
        <item x="87"/>
        <item x="0"/>
        <item x="37"/>
        <item x="39"/>
        <item x="38"/>
        <item x="3"/>
        <item x="36"/>
        <item x="42"/>
        <item x="46"/>
        <item x="47"/>
        <item x="44"/>
        <item x="45"/>
        <item x="24"/>
        <item x="25"/>
        <item x="26"/>
        <item x="11"/>
        <item x="4"/>
        <item x="5"/>
        <item x="6"/>
        <item x="7"/>
        <item x="8"/>
        <item x="9"/>
        <item x="43"/>
        <item x="40"/>
        <item x="41"/>
        <item x="10"/>
        <item x="18"/>
        <item x="19"/>
        <item x="20"/>
        <item x="21"/>
        <item x="22"/>
        <item x="23"/>
        <item x="12"/>
        <item x="13"/>
        <item x="14"/>
        <item x="15"/>
        <item x="16"/>
        <item x="17"/>
        <item x="30"/>
        <item x="31"/>
        <item x="32"/>
        <item x="33"/>
        <item x="34"/>
        <item x="35"/>
        <item x="27"/>
        <item x="28"/>
        <item x="29"/>
        <item x="91"/>
        <item x="89"/>
        <item x="90"/>
        <item x="95"/>
        <item x="97"/>
        <item x="98"/>
        <item x="92"/>
        <item x="94"/>
        <item x="93"/>
        <item x="101"/>
        <item x="102"/>
        <item x="104"/>
        <item x="103"/>
        <item x="106"/>
        <item x="105"/>
        <item x="96"/>
        <item x="99"/>
        <item x="100"/>
        <item x="49"/>
        <item x="63"/>
        <item x="51"/>
        <item x="53"/>
        <item x="57"/>
        <item x="55"/>
        <item x="65"/>
        <item x="61"/>
        <item x="59"/>
        <item x="1"/>
        <item t="default"/>
      </items>
    </pivotField>
  </pivotFields>
  <rowFields count="3">
    <field x="0"/>
    <field x="1"/>
    <field x="2"/>
  </rowFields>
  <rowItems count="324">
    <i>
      <x/>
    </i>
    <i r="1">
      <x v="20"/>
    </i>
    <i r="2">
      <x v="16"/>
    </i>
    <i>
      <x v="1"/>
    </i>
    <i r="1">
      <x v="13"/>
    </i>
    <i r="2">
      <x v="6"/>
    </i>
    <i>
      <x v="2"/>
    </i>
    <i r="1">
      <x v="72"/>
    </i>
    <i r="2">
      <x v="15"/>
    </i>
    <i>
      <x v="3"/>
    </i>
    <i r="1">
      <x v="73"/>
    </i>
    <i r="2">
      <x v="32"/>
    </i>
    <i>
      <x v="4"/>
    </i>
    <i r="1">
      <x v="21"/>
    </i>
    <i r="2">
      <x v="7"/>
    </i>
    <i>
      <x v="5"/>
    </i>
    <i r="1">
      <x v="98"/>
    </i>
    <i r="2">
      <x v="4"/>
    </i>
    <i>
      <x v="6"/>
    </i>
    <i r="1">
      <x v="22"/>
    </i>
    <i r="2">
      <x/>
    </i>
    <i>
      <x v="7"/>
    </i>
    <i r="1">
      <x v="96"/>
    </i>
    <i r="2">
      <x v="22"/>
    </i>
    <i>
      <x v="8"/>
    </i>
    <i r="1">
      <x v="5"/>
    </i>
    <i r="2">
      <x v="17"/>
    </i>
    <i>
      <x v="9"/>
    </i>
    <i r="1">
      <x v="15"/>
    </i>
    <i r="2">
      <x v="20"/>
    </i>
    <i>
      <x v="10"/>
    </i>
    <i r="1">
      <x v="68"/>
    </i>
    <i r="2">
      <x v="5"/>
    </i>
    <i>
      <x v="11"/>
    </i>
    <i r="1">
      <x v="17"/>
    </i>
    <i r="2">
      <x v="18"/>
    </i>
    <i>
      <x v="12"/>
    </i>
    <i r="1">
      <x v="103"/>
    </i>
    <i r="2">
      <x v="1"/>
    </i>
    <i>
      <x v="13"/>
    </i>
    <i r="1">
      <x v="103"/>
    </i>
    <i r="2">
      <x v="41"/>
    </i>
    <i>
      <x v="14"/>
    </i>
    <i r="1">
      <x v="103"/>
    </i>
    <i r="2">
      <x v="11"/>
    </i>
    <i>
      <x v="15"/>
    </i>
    <i r="1">
      <x v="95"/>
    </i>
    <i r="2">
      <x v="14"/>
    </i>
    <i>
      <x v="16"/>
    </i>
    <i r="1">
      <x v="11"/>
    </i>
    <i r="2">
      <x v="19"/>
    </i>
    <i>
      <x v="17"/>
    </i>
    <i r="1">
      <x v="2"/>
    </i>
    <i r="2">
      <x v="12"/>
    </i>
    <i>
      <x v="18"/>
    </i>
    <i r="1">
      <x v="67"/>
    </i>
    <i r="2">
      <x v="13"/>
    </i>
    <i>
      <x v="19"/>
    </i>
    <i r="1">
      <x v="101"/>
    </i>
    <i r="2">
      <x v="10"/>
    </i>
    <i>
      <x v="20"/>
    </i>
    <i r="1">
      <x v="7"/>
    </i>
    <i r="2">
      <x v="9"/>
    </i>
    <i>
      <x v="21"/>
    </i>
    <i r="1">
      <x v="100"/>
    </i>
    <i r="2">
      <x v="8"/>
    </i>
    <i>
      <x v="22"/>
    </i>
    <i r="1">
      <x v="6"/>
    </i>
    <i r="2">
      <x v="21"/>
    </i>
    <i>
      <x v="23"/>
    </i>
    <i r="1">
      <x v="32"/>
    </i>
    <i r="2">
      <x v="43"/>
    </i>
    <i>
      <x v="24"/>
    </i>
    <i r="1">
      <x v="19"/>
    </i>
    <i r="2">
      <x v="103"/>
    </i>
    <i>
      <x v="25"/>
    </i>
    <i r="1">
      <x v="23"/>
    </i>
    <i r="2">
      <x v="25"/>
    </i>
    <i>
      <x v="26"/>
    </i>
    <i r="1">
      <x v="3"/>
    </i>
    <i r="2">
      <x v="23"/>
    </i>
    <i>
      <x v="27"/>
    </i>
    <i r="1">
      <x v="103"/>
    </i>
    <i r="2">
      <x v="30"/>
    </i>
    <i>
      <x v="28"/>
    </i>
    <i r="1">
      <x v="80"/>
    </i>
    <i r="2">
      <x v="24"/>
    </i>
    <i>
      <x v="29"/>
    </i>
    <i r="1">
      <x v="14"/>
    </i>
    <i r="2">
      <x v="106"/>
    </i>
    <i>
      <x v="30"/>
    </i>
    <i r="1">
      <x v="103"/>
    </i>
    <i r="2">
      <x v="27"/>
    </i>
    <i>
      <x v="31"/>
    </i>
    <i r="1">
      <x/>
    </i>
    <i r="2">
      <x v="31"/>
    </i>
    <i>
      <x v="32"/>
    </i>
    <i r="1">
      <x v="66"/>
    </i>
    <i r="2">
      <x v="28"/>
    </i>
    <i>
      <x v="33"/>
    </i>
    <i r="1">
      <x v="103"/>
    </i>
    <i r="2">
      <x v="26"/>
    </i>
    <i>
      <x v="34"/>
    </i>
    <i r="1">
      <x v="74"/>
    </i>
    <i r="2">
      <x v="106"/>
    </i>
    <i>
      <x v="35"/>
    </i>
    <i r="1">
      <x v="24"/>
    </i>
    <i r="2">
      <x v="33"/>
    </i>
    <i>
      <x v="36"/>
    </i>
    <i r="1">
      <x v="62"/>
    </i>
    <i r="2">
      <x v="75"/>
    </i>
    <i>
      <x v="37"/>
    </i>
    <i r="1">
      <x v="25"/>
    </i>
    <i r="2">
      <x v="34"/>
    </i>
    <i>
      <x v="38"/>
    </i>
    <i r="1">
      <x v="29"/>
    </i>
    <i r="2">
      <x v="38"/>
    </i>
    <i>
      <x v="39"/>
    </i>
    <i r="1">
      <x v="28"/>
    </i>
    <i r="2">
      <x v="37"/>
    </i>
    <i>
      <x v="40"/>
    </i>
    <i r="1">
      <x v="61"/>
    </i>
    <i r="2">
      <x v="74"/>
    </i>
    <i>
      <x v="41"/>
    </i>
    <i r="1">
      <x v="27"/>
    </i>
    <i r="2">
      <x v="36"/>
    </i>
    <i>
      <x v="42"/>
    </i>
    <i r="1">
      <x v="9"/>
    </i>
    <i r="2">
      <x v="39"/>
    </i>
    <i>
      <x v="43"/>
    </i>
    <i r="1">
      <x v="1"/>
    </i>
    <i r="2">
      <x v="55"/>
    </i>
    <i>
      <x v="44"/>
    </i>
    <i r="1">
      <x v="48"/>
    </i>
    <i r="2">
      <x v="62"/>
    </i>
    <i>
      <x v="45"/>
    </i>
    <i r="1">
      <x v="49"/>
    </i>
    <i r="2">
      <x v="63"/>
    </i>
    <i>
      <x v="46"/>
    </i>
    <i r="1">
      <x v="50"/>
    </i>
    <i r="2">
      <x v="44"/>
    </i>
    <i>
      <x v="47"/>
    </i>
    <i r="1">
      <x v="42"/>
    </i>
    <i r="2">
      <x v="47"/>
    </i>
    <i>
      <x v="48"/>
    </i>
    <i r="1">
      <x v="35"/>
    </i>
    <i r="2">
      <x v="48"/>
    </i>
    <i>
      <x v="49"/>
    </i>
    <i r="1">
      <x v="36"/>
    </i>
    <i r="2">
      <x v="49"/>
    </i>
    <i>
      <x v="50"/>
    </i>
    <i r="1">
      <x v="37"/>
    </i>
    <i r="2">
      <x v="50"/>
    </i>
    <i>
      <x v="51"/>
    </i>
    <i r="1">
      <x v="38"/>
    </i>
    <i r="2">
      <x v="51"/>
    </i>
    <i>
      <x v="52"/>
    </i>
    <i r="1">
      <x v="39"/>
    </i>
    <i r="2">
      <x v="52"/>
    </i>
    <i>
      <x v="53"/>
    </i>
    <i r="1">
      <x v="40"/>
    </i>
    <i r="2">
      <x v="53"/>
    </i>
    <i>
      <x v="54"/>
    </i>
    <i r="1">
      <x v="26"/>
    </i>
    <i r="2">
      <x v="35"/>
    </i>
    <i>
      <x v="55"/>
    </i>
    <i r="1">
      <x v="41"/>
    </i>
    <i r="2">
      <x v="57"/>
    </i>
    <i>
      <x v="56"/>
    </i>
    <i r="1">
      <x v="55"/>
    </i>
    <i r="2">
      <x v="69"/>
    </i>
    <i>
      <x v="57"/>
    </i>
    <i r="1">
      <x v="56"/>
    </i>
    <i r="2">
      <x v="58"/>
    </i>
    <i>
      <x v="58"/>
    </i>
    <i r="1">
      <x v="45"/>
    </i>
    <i r="2">
      <x v="59"/>
    </i>
    <i>
      <x v="59"/>
    </i>
    <i r="1">
      <x v="46"/>
    </i>
    <i r="2">
      <x v="60"/>
    </i>
    <i>
      <x v="60"/>
    </i>
    <i r="1">
      <x v="47"/>
    </i>
    <i r="2">
      <x v="61"/>
    </i>
    <i>
      <x v="61"/>
    </i>
    <i r="1">
      <x v="34"/>
    </i>
    <i r="2">
      <x v="64"/>
    </i>
    <i>
      <x v="62"/>
    </i>
    <i r="1">
      <x v="51"/>
    </i>
    <i r="2">
      <x v="65"/>
    </i>
    <i>
      <x v="63"/>
    </i>
    <i r="1">
      <x v="52"/>
    </i>
    <i r="2">
      <x v="66"/>
    </i>
    <i>
      <x v="64"/>
    </i>
    <i r="1">
      <x v="53"/>
    </i>
    <i r="2">
      <x v="67"/>
    </i>
    <i>
      <x v="65"/>
    </i>
    <i r="1">
      <x v="54"/>
    </i>
    <i r="2">
      <x v="68"/>
    </i>
    <i>
      <x v="66"/>
    </i>
    <i r="1">
      <x v="64"/>
    </i>
    <i r="2">
      <x v="77"/>
    </i>
    <i>
      <x v="67"/>
    </i>
    <i r="1">
      <x v="65"/>
    </i>
    <i r="2">
      <x v="78"/>
    </i>
    <i>
      <x v="68"/>
    </i>
    <i r="1">
      <x v="57"/>
    </i>
    <i r="2">
      <x v="70"/>
    </i>
    <i>
      <x v="69"/>
    </i>
    <i r="1">
      <x v="58"/>
    </i>
    <i r="2">
      <x v="71"/>
    </i>
    <i>
      <x v="70"/>
    </i>
    <i r="1">
      <x v="59"/>
    </i>
    <i r="2">
      <x v="72"/>
    </i>
    <i>
      <x v="71"/>
    </i>
    <i r="1">
      <x v="60"/>
    </i>
    <i r="2">
      <x v="73"/>
    </i>
    <i>
      <x v="72"/>
    </i>
    <i r="1">
      <x v="33"/>
    </i>
    <i r="2">
      <x v="45"/>
    </i>
    <i>
      <x v="73"/>
    </i>
    <i r="1">
      <x v="44"/>
    </i>
    <i r="2">
      <x v="46"/>
    </i>
    <i>
      <x v="74"/>
    </i>
    <i r="1">
      <x v="63"/>
    </i>
    <i r="2">
      <x v="76"/>
    </i>
    <i>
      <x v="75"/>
    </i>
    <i r="1">
      <x v="71"/>
    </i>
    <i r="2">
      <x v="79"/>
    </i>
    <i>
      <x v="76"/>
    </i>
    <i r="1">
      <x v="79"/>
    </i>
    <i r="2">
      <x v="80"/>
    </i>
    <i>
      <x v="77"/>
    </i>
    <i r="1">
      <x v="70"/>
    </i>
    <i r="2">
      <x v="81"/>
    </i>
    <i>
      <x v="78"/>
    </i>
    <i r="1">
      <x v="87"/>
    </i>
    <i r="2">
      <x v="82"/>
    </i>
    <i>
      <x v="79"/>
    </i>
    <i r="1">
      <x v="89"/>
    </i>
    <i r="2">
      <x v="94"/>
    </i>
    <i>
      <x v="80"/>
    </i>
    <i r="1">
      <x v="84"/>
    </i>
    <i r="2">
      <x v="83"/>
    </i>
    <i>
      <x v="81"/>
    </i>
    <i r="1">
      <x v="91"/>
    </i>
    <i r="2">
      <x v="85"/>
    </i>
    <i>
      <x v="82"/>
    </i>
    <i r="1">
      <x v="86"/>
    </i>
    <i r="2">
      <x v="86"/>
    </i>
    <i>
      <x v="83"/>
    </i>
    <i r="1">
      <x v="88"/>
    </i>
    <i r="2">
      <x v="87"/>
    </i>
    <i>
      <x v="84"/>
    </i>
    <i r="1">
      <x v="83"/>
    </i>
    <i r="2">
      <x v="95"/>
    </i>
    <i>
      <x v="85"/>
    </i>
    <i r="1">
      <x v="90"/>
    </i>
    <i r="2">
      <x v="96"/>
    </i>
    <i>
      <x v="86"/>
    </i>
    <i r="1">
      <x v="75"/>
    </i>
    <i r="2">
      <x v="89"/>
    </i>
    <i>
      <x v="87"/>
    </i>
    <i r="1">
      <x v="81"/>
    </i>
    <i r="2">
      <x v="88"/>
    </i>
    <i>
      <x v="88"/>
    </i>
    <i r="1">
      <x v="69"/>
    </i>
    <i r="2">
      <x v="106"/>
    </i>
    <i>
      <x v="89"/>
    </i>
    <i r="1">
      <x v="93"/>
    </i>
    <i r="2">
      <x v="3"/>
    </i>
    <i>
      <x v="90"/>
    </i>
    <i r="1">
      <x v="85"/>
    </i>
    <i r="2">
      <x v="84"/>
    </i>
    <i>
      <x v="91"/>
    </i>
    <i r="1">
      <x v="97"/>
    </i>
    <i r="2">
      <x v="97"/>
    </i>
    <i>
      <x v="92"/>
    </i>
    <i r="1">
      <x v="8"/>
    </i>
    <i r="2">
      <x v="106"/>
    </i>
    <i>
      <x v="93"/>
    </i>
    <i r="1">
      <x v="12"/>
    </i>
    <i r="2">
      <x v="105"/>
    </i>
    <i>
      <x v="94"/>
    </i>
    <i r="1">
      <x v="16"/>
    </i>
    <i r="2">
      <x v="104"/>
    </i>
    <i>
      <x v="95"/>
    </i>
    <i r="1">
      <x v="31"/>
    </i>
    <i r="2">
      <x v="40"/>
    </i>
    <i>
      <x v="96"/>
    </i>
    <i r="1">
      <x v="102"/>
    </i>
    <i r="2">
      <x v="102"/>
    </i>
    <i>
      <x v="97"/>
    </i>
    <i r="1">
      <x v="103"/>
    </i>
    <i r="2">
      <x v="101"/>
    </i>
    <i>
      <x v="98"/>
    </i>
    <i r="1">
      <x v="94"/>
    </i>
    <i r="2">
      <x v="100"/>
    </i>
    <i>
      <x v="99"/>
    </i>
    <i r="1">
      <x v="99"/>
    </i>
    <i r="2">
      <x v="99"/>
    </i>
    <i>
      <x v="100"/>
    </i>
    <i r="1">
      <x v="4"/>
    </i>
    <i r="2">
      <x v="56"/>
    </i>
    <i r="1">
      <x v="10"/>
    </i>
    <i r="2">
      <x v="92"/>
    </i>
    <i r="1">
      <x v="18"/>
    </i>
    <i r="2">
      <x v="98"/>
    </i>
    <i r="1">
      <x v="30"/>
    </i>
    <i r="2">
      <x v="54"/>
    </i>
    <i r="1">
      <x v="43"/>
    </i>
    <i r="2">
      <x v="42"/>
    </i>
    <i r="1">
      <x v="76"/>
    </i>
    <i r="2">
      <x v="91"/>
    </i>
    <i r="1">
      <x v="77"/>
    </i>
    <i r="2">
      <x v="93"/>
    </i>
    <i r="1">
      <x v="78"/>
    </i>
    <i r="2">
      <x v="90"/>
    </i>
    <i r="1">
      <x v="82"/>
    </i>
    <i r="2">
      <x v="2"/>
    </i>
    <i r="1">
      <x v="92"/>
    </i>
    <i r="2">
      <x v="29"/>
    </i>
    <i r="1">
      <x v="103"/>
    </i>
    <i r="2">
      <x v="10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A93" sqref="A1:C1048576"/>
    </sheetView>
  </sheetViews>
  <sheetFormatPr defaultColWidth="25.7109375" defaultRowHeight="15" customHeight="1" x14ac:dyDescent="0.25"/>
  <cols>
    <col min="1" max="1" width="29.140625" customWidth="1"/>
    <col min="2" max="2" width="32.85546875" customWidth="1"/>
    <col min="3" max="3" width="37.140625" bestFit="1" customWidth="1"/>
  </cols>
  <sheetData>
    <row r="1" spans="1:6" ht="15" customHeight="1" x14ac:dyDescent="0.25">
      <c r="A1" s="3" t="s">
        <v>60</v>
      </c>
      <c r="B1" s="3" t="s">
        <v>161</v>
      </c>
      <c r="C1" s="3" t="s">
        <v>341</v>
      </c>
      <c r="D1" s="3"/>
      <c r="E1" s="3"/>
    </row>
    <row r="2" spans="1:6" ht="15" customHeight="1" x14ac:dyDescent="0.25">
      <c r="A2" s="3" t="s">
        <v>61</v>
      </c>
      <c r="B2" s="3" t="s">
        <v>162</v>
      </c>
      <c r="C2" s="3" t="s">
        <v>342</v>
      </c>
      <c r="D2" s="6"/>
      <c r="E2" s="3"/>
    </row>
    <row r="3" spans="1:6" ht="15" customHeight="1" x14ac:dyDescent="0.25">
      <c r="A3" s="3"/>
      <c r="B3" s="3"/>
      <c r="C3" s="3"/>
      <c r="D3" s="6"/>
      <c r="E3" s="3"/>
    </row>
    <row r="4" spans="1:6" ht="15" customHeight="1" x14ac:dyDescent="0.25">
      <c r="A4" s="3" t="s">
        <v>62</v>
      </c>
      <c r="B4" s="3" t="s">
        <v>62</v>
      </c>
      <c r="C4" s="3" t="s">
        <v>62</v>
      </c>
      <c r="D4" s="6"/>
      <c r="E4" s="3"/>
    </row>
    <row r="5" spans="1:6" ht="15" customHeight="1" x14ac:dyDescent="0.25">
      <c r="A5" s="3" t="s">
        <v>63</v>
      </c>
      <c r="B5" s="3" t="s">
        <v>163</v>
      </c>
      <c r="C5" s="3" t="s">
        <v>343</v>
      </c>
      <c r="D5" s="6"/>
      <c r="E5" s="3"/>
      <c r="F5" s="3"/>
    </row>
    <row r="6" spans="1:6" ht="15" customHeight="1" x14ac:dyDescent="0.25">
      <c r="A6" s="3" t="s">
        <v>64</v>
      </c>
      <c r="B6" s="3" t="s">
        <v>164</v>
      </c>
      <c r="C6" s="3" t="s">
        <v>344</v>
      </c>
      <c r="D6" s="6"/>
      <c r="E6" s="3"/>
      <c r="F6" s="3"/>
    </row>
    <row r="7" spans="1:6" ht="15" customHeight="1" x14ac:dyDescent="0.25">
      <c r="A7" s="3" t="s">
        <v>65</v>
      </c>
      <c r="B7" s="3" t="s">
        <v>165</v>
      </c>
      <c r="C7" s="3" t="s">
        <v>345</v>
      </c>
      <c r="D7" s="6"/>
      <c r="E7" s="3"/>
      <c r="F7" s="3"/>
    </row>
    <row r="8" spans="1:6" ht="15" customHeight="1" x14ac:dyDescent="0.25">
      <c r="A8" s="3" t="s">
        <v>66</v>
      </c>
      <c r="B8" s="3" t="s">
        <v>166</v>
      </c>
      <c r="C8" s="3" t="s">
        <v>346</v>
      </c>
      <c r="D8" s="6"/>
      <c r="E8" s="3"/>
      <c r="F8" s="3"/>
    </row>
    <row r="9" spans="1:6" ht="15" customHeight="1" x14ac:dyDescent="0.25">
      <c r="A9" s="3" t="s">
        <v>67</v>
      </c>
      <c r="B9" s="3" t="s">
        <v>67</v>
      </c>
      <c r="C9" s="3" t="s">
        <v>347</v>
      </c>
      <c r="D9" s="6"/>
      <c r="E9" s="3"/>
      <c r="F9" s="3"/>
    </row>
    <row r="10" spans="1:6" ht="15" customHeight="1" x14ac:dyDescent="0.25">
      <c r="A10" s="3" t="s">
        <v>68</v>
      </c>
      <c r="B10" s="3" t="s">
        <v>167</v>
      </c>
      <c r="C10" s="3" t="s">
        <v>348</v>
      </c>
      <c r="D10" s="6"/>
      <c r="E10" s="3"/>
      <c r="F10" s="3"/>
    </row>
    <row r="11" spans="1:6" ht="15" customHeight="1" x14ac:dyDescent="0.25">
      <c r="A11" s="3" t="s">
        <v>69</v>
      </c>
      <c r="B11" s="3" t="s">
        <v>168</v>
      </c>
      <c r="C11" s="3" t="s">
        <v>349</v>
      </c>
      <c r="D11" s="6"/>
      <c r="E11" s="3"/>
      <c r="F11" s="3"/>
    </row>
    <row r="12" spans="1:6" ht="15" customHeight="1" x14ac:dyDescent="0.25">
      <c r="A12" s="3" t="s">
        <v>70</v>
      </c>
      <c r="B12" s="3" t="s">
        <v>169</v>
      </c>
      <c r="C12" s="3" t="s">
        <v>350</v>
      </c>
      <c r="D12" s="6"/>
      <c r="E12" s="3"/>
      <c r="F12" s="3"/>
    </row>
    <row r="13" spans="1:6" ht="15" customHeight="1" x14ac:dyDescent="0.25">
      <c r="A13" s="3" t="s">
        <v>71</v>
      </c>
      <c r="B13" s="3" t="s">
        <v>170</v>
      </c>
      <c r="C13" s="3" t="s">
        <v>351</v>
      </c>
      <c r="D13" s="6"/>
      <c r="E13" s="3"/>
      <c r="F13" s="3"/>
    </row>
    <row r="14" spans="1:6" ht="15" customHeight="1" x14ac:dyDescent="0.25">
      <c r="A14" s="3" t="s">
        <v>72</v>
      </c>
      <c r="B14" s="3" t="s">
        <v>171</v>
      </c>
      <c r="C14" s="3" t="s">
        <v>172</v>
      </c>
      <c r="D14" s="6"/>
      <c r="E14" s="3"/>
      <c r="F14" s="3"/>
    </row>
    <row r="15" spans="1:6" ht="15" customHeight="1" x14ac:dyDescent="0.25">
      <c r="A15" s="3" t="s">
        <v>73</v>
      </c>
      <c r="B15" s="3" t="s">
        <v>172</v>
      </c>
      <c r="C15" s="3" t="s">
        <v>73</v>
      </c>
      <c r="D15" s="6"/>
      <c r="E15" s="3"/>
      <c r="F15" s="3"/>
    </row>
    <row r="16" spans="1:6" ht="15" customHeight="1" x14ac:dyDescent="0.25">
      <c r="A16" s="3" t="s">
        <v>74</v>
      </c>
      <c r="B16" s="3" t="s">
        <v>73</v>
      </c>
      <c r="C16" s="3" t="s">
        <v>74</v>
      </c>
      <c r="D16" s="6"/>
      <c r="E16" s="3"/>
      <c r="F16" s="3"/>
    </row>
    <row r="17" spans="1:6" ht="15" customHeight="1" x14ac:dyDescent="0.25">
      <c r="A17" s="3" t="s">
        <v>75</v>
      </c>
      <c r="B17" s="3" t="s">
        <v>74</v>
      </c>
      <c r="C17" s="3" t="s">
        <v>75</v>
      </c>
      <c r="D17" s="6"/>
      <c r="E17" s="3"/>
      <c r="F17" s="3"/>
    </row>
    <row r="18" spans="1:6" ht="15" customHeight="1" x14ac:dyDescent="0.25">
      <c r="A18" s="3" t="s">
        <v>76</v>
      </c>
      <c r="B18" s="3" t="s">
        <v>75</v>
      </c>
      <c r="C18" s="3" t="s">
        <v>76</v>
      </c>
      <c r="D18" s="6"/>
      <c r="E18" s="3"/>
      <c r="F18" s="3"/>
    </row>
    <row r="19" spans="1:6" ht="15" customHeight="1" x14ac:dyDescent="0.25">
      <c r="A19" s="3" t="s">
        <v>77</v>
      </c>
      <c r="B19" s="3" t="s">
        <v>76</v>
      </c>
      <c r="C19" s="3" t="s">
        <v>173</v>
      </c>
      <c r="D19" s="6"/>
      <c r="E19" s="3"/>
      <c r="F19" s="3"/>
    </row>
    <row r="20" spans="1:6" ht="15" customHeight="1" x14ac:dyDescent="0.25">
      <c r="A20" s="3" t="s">
        <v>78</v>
      </c>
      <c r="B20" s="3" t="s">
        <v>173</v>
      </c>
      <c r="C20" s="3" t="s">
        <v>174</v>
      </c>
      <c r="D20" s="6"/>
      <c r="E20" s="3"/>
      <c r="F20" s="3"/>
    </row>
    <row r="21" spans="1:6" ht="15" customHeight="1" x14ac:dyDescent="0.25">
      <c r="A21" s="3" t="s">
        <v>79</v>
      </c>
      <c r="B21" s="3" t="s">
        <v>174</v>
      </c>
      <c r="C21" s="3" t="s">
        <v>78</v>
      </c>
      <c r="D21" s="6"/>
      <c r="E21" s="3"/>
      <c r="F21" s="3"/>
    </row>
    <row r="22" spans="1:6" ht="15" customHeight="1" x14ac:dyDescent="0.25">
      <c r="A22" s="3" t="s">
        <v>80</v>
      </c>
      <c r="B22" s="3" t="s">
        <v>78</v>
      </c>
      <c r="C22" s="3" t="s">
        <v>79</v>
      </c>
      <c r="D22" s="6"/>
      <c r="E22" s="3"/>
      <c r="F22" s="3"/>
    </row>
    <row r="23" spans="1:6" ht="15" customHeight="1" x14ac:dyDescent="0.25">
      <c r="A23" s="3" t="s">
        <v>81</v>
      </c>
      <c r="B23" s="3" t="s">
        <v>79</v>
      </c>
      <c r="C23" s="3" t="s">
        <v>80</v>
      </c>
      <c r="D23" s="6"/>
      <c r="E23" s="3"/>
      <c r="F23" s="3"/>
    </row>
    <row r="24" spans="1:6" ht="15" customHeight="1" x14ac:dyDescent="0.25">
      <c r="A24" s="3" t="s">
        <v>82</v>
      </c>
      <c r="B24" s="3" t="s">
        <v>80</v>
      </c>
      <c r="C24" s="3" t="s">
        <v>81</v>
      </c>
      <c r="D24" s="6"/>
      <c r="E24" s="3"/>
      <c r="F24" s="3"/>
    </row>
    <row r="25" spans="1:6" ht="15" customHeight="1" x14ac:dyDescent="0.25">
      <c r="A25" s="3" t="s">
        <v>83</v>
      </c>
      <c r="B25" s="3" t="s">
        <v>81</v>
      </c>
      <c r="C25" s="3" t="s">
        <v>175</v>
      </c>
      <c r="D25" s="6"/>
      <c r="E25" s="3"/>
      <c r="F25" s="3"/>
    </row>
    <row r="26" spans="1:6" ht="15" customHeight="1" x14ac:dyDescent="0.25">
      <c r="A26" s="3" t="s">
        <v>84</v>
      </c>
      <c r="B26" s="3" t="s">
        <v>175</v>
      </c>
      <c r="C26" s="3" t="s">
        <v>352</v>
      </c>
      <c r="D26" s="6"/>
      <c r="E26" s="3"/>
      <c r="F26" s="3"/>
    </row>
    <row r="27" spans="1:6" ht="15" customHeight="1" x14ac:dyDescent="0.25">
      <c r="A27" s="3" t="s">
        <v>85</v>
      </c>
      <c r="B27" s="3" t="s">
        <v>176</v>
      </c>
      <c r="C27" s="3" t="s">
        <v>353</v>
      </c>
      <c r="D27" s="6"/>
      <c r="E27" s="3"/>
      <c r="F27" s="3"/>
    </row>
    <row r="28" spans="1:6" ht="15" customHeight="1" x14ac:dyDescent="0.25">
      <c r="A28" s="3" t="s">
        <v>86</v>
      </c>
      <c r="B28" s="3" t="s">
        <v>177</v>
      </c>
      <c r="C28" s="3" t="s">
        <v>354</v>
      </c>
      <c r="D28" s="6"/>
      <c r="E28" s="3"/>
      <c r="F28" s="3"/>
    </row>
    <row r="29" spans="1:6" ht="15" customHeight="1" x14ac:dyDescent="0.25">
      <c r="A29" s="3" t="s">
        <v>87</v>
      </c>
      <c r="B29" s="3" t="s">
        <v>85</v>
      </c>
      <c r="C29" s="3" t="s">
        <v>85</v>
      </c>
      <c r="D29" s="6"/>
      <c r="E29" s="3"/>
    </row>
    <row r="30" spans="1:6" ht="15" customHeight="1" x14ac:dyDescent="0.25">
      <c r="A30" s="3" t="s">
        <v>88</v>
      </c>
      <c r="B30" s="3" t="s">
        <v>86</v>
      </c>
      <c r="C30" s="3" t="s">
        <v>86</v>
      </c>
      <c r="D30" s="6"/>
      <c r="E30" s="3"/>
    </row>
    <row r="31" spans="1:6" ht="15" customHeight="1" x14ac:dyDescent="0.25">
      <c r="A31" s="3" t="s">
        <v>89</v>
      </c>
      <c r="B31" s="3" t="s">
        <v>87</v>
      </c>
      <c r="C31" s="3" t="s">
        <v>87</v>
      </c>
      <c r="D31" s="6"/>
      <c r="E31" s="3"/>
    </row>
    <row r="32" spans="1:6" ht="15" customHeight="1" x14ac:dyDescent="0.25">
      <c r="A32" s="3" t="s">
        <v>90</v>
      </c>
      <c r="B32" s="3" t="s">
        <v>88</v>
      </c>
      <c r="C32" s="3" t="s">
        <v>88</v>
      </c>
      <c r="D32" s="6"/>
      <c r="E32" s="3"/>
    </row>
    <row r="33" spans="1:5" ht="15" customHeight="1" x14ac:dyDescent="0.25">
      <c r="A33" s="3" t="s">
        <v>91</v>
      </c>
      <c r="B33" s="3" t="s">
        <v>89</v>
      </c>
      <c r="C33" s="3" t="s">
        <v>89</v>
      </c>
      <c r="D33" s="6"/>
      <c r="E33" s="3"/>
    </row>
    <row r="34" spans="1:5" ht="15" customHeight="1" x14ac:dyDescent="0.25">
      <c r="A34" s="3" t="s">
        <v>92</v>
      </c>
      <c r="B34" s="3" t="s">
        <v>90</v>
      </c>
      <c r="C34" s="3" t="s">
        <v>90</v>
      </c>
      <c r="D34" s="6"/>
      <c r="E34" s="3"/>
    </row>
    <row r="35" spans="1:5" ht="15" customHeight="1" x14ac:dyDescent="0.25">
      <c r="A35" s="3" t="s">
        <v>93</v>
      </c>
      <c r="B35" s="3" t="s">
        <v>91</v>
      </c>
      <c r="C35" s="3" t="s">
        <v>91</v>
      </c>
      <c r="D35" s="6"/>
      <c r="E35" s="3"/>
    </row>
    <row r="36" spans="1:5" ht="15" customHeight="1" x14ac:dyDescent="0.25">
      <c r="A36" s="3" t="s">
        <v>94</v>
      </c>
      <c r="B36" s="3" t="s">
        <v>92</v>
      </c>
      <c r="C36" s="3" t="s">
        <v>92</v>
      </c>
      <c r="D36" s="6"/>
      <c r="E36" s="3"/>
    </row>
    <row r="37" spans="1:5" ht="15" customHeight="1" x14ac:dyDescent="0.25">
      <c r="A37" s="3" t="s">
        <v>95</v>
      </c>
      <c r="B37" s="3" t="s">
        <v>93</v>
      </c>
      <c r="C37" s="3" t="s">
        <v>93</v>
      </c>
      <c r="D37" s="6"/>
      <c r="E37" s="3"/>
    </row>
    <row r="38" spans="1:5" ht="15" customHeight="1" x14ac:dyDescent="0.25">
      <c r="A38" s="3" t="s">
        <v>96</v>
      </c>
      <c r="B38" s="3" t="s">
        <v>94</v>
      </c>
      <c r="C38" s="3" t="s">
        <v>355</v>
      </c>
      <c r="D38" s="6"/>
      <c r="E38" s="3"/>
    </row>
    <row r="39" spans="1:5" ht="15" customHeight="1" x14ac:dyDescent="0.25">
      <c r="A39" s="3" t="s">
        <v>97</v>
      </c>
      <c r="B39" s="3" t="s">
        <v>178</v>
      </c>
      <c r="C39" s="3" t="s">
        <v>178</v>
      </c>
      <c r="D39" s="6"/>
      <c r="E39" s="3"/>
    </row>
    <row r="40" spans="1:5" ht="15" customHeight="1" x14ac:dyDescent="0.25">
      <c r="A40" s="3" t="s">
        <v>98</v>
      </c>
      <c r="B40" s="3" t="s">
        <v>179</v>
      </c>
      <c r="C40" s="3" t="s">
        <v>356</v>
      </c>
      <c r="D40" s="6"/>
      <c r="E40" s="3"/>
    </row>
    <row r="41" spans="1:5" ht="15" customHeight="1" x14ac:dyDescent="0.25">
      <c r="A41" s="3" t="s">
        <v>99</v>
      </c>
      <c r="B41" s="3" t="s">
        <v>180</v>
      </c>
      <c r="C41" s="3" t="s">
        <v>180</v>
      </c>
      <c r="D41" s="6"/>
      <c r="E41" s="3"/>
    </row>
    <row r="42" spans="1:5" ht="15" customHeight="1" x14ac:dyDescent="0.25">
      <c r="A42" s="3" t="s">
        <v>100</v>
      </c>
      <c r="B42" s="3" t="s">
        <v>181</v>
      </c>
      <c r="C42" s="3" t="s">
        <v>357</v>
      </c>
      <c r="D42" s="6"/>
      <c r="E42" s="3"/>
    </row>
    <row r="43" spans="1:5" ht="15" customHeight="1" x14ac:dyDescent="0.25">
      <c r="A43" s="3"/>
      <c r="B43" s="3" t="s">
        <v>182</v>
      </c>
      <c r="C43" s="3" t="s">
        <v>358</v>
      </c>
      <c r="D43" s="6"/>
      <c r="E43" s="3"/>
    </row>
    <row r="44" spans="1:5" ht="15" customHeight="1" x14ac:dyDescent="0.25">
      <c r="A44" s="3" t="s">
        <v>101</v>
      </c>
      <c r="B44" s="3" t="s">
        <v>183</v>
      </c>
      <c r="C44" s="3" t="s">
        <v>359</v>
      </c>
      <c r="D44" s="6"/>
      <c r="E44" s="3"/>
    </row>
    <row r="45" spans="1:5" ht="15" customHeight="1" x14ac:dyDescent="0.25">
      <c r="A45" s="3"/>
      <c r="B45" s="3" t="s">
        <v>98</v>
      </c>
      <c r="C45" s="3" t="s">
        <v>360</v>
      </c>
      <c r="D45" s="6"/>
      <c r="E45" s="3"/>
    </row>
    <row r="46" spans="1:5" ht="15" customHeight="1" x14ac:dyDescent="0.25">
      <c r="A46" s="3"/>
      <c r="B46" s="3" t="s">
        <v>184</v>
      </c>
      <c r="C46" s="3" t="s">
        <v>100</v>
      </c>
      <c r="D46" s="6"/>
      <c r="E46" s="3"/>
    </row>
    <row r="47" spans="1:5" ht="15" customHeight="1" x14ac:dyDescent="0.25">
      <c r="A47" s="3" t="s">
        <v>102</v>
      </c>
      <c r="B47" s="3" t="s">
        <v>100</v>
      </c>
      <c r="C47" s="3" t="s">
        <v>361</v>
      </c>
      <c r="D47" s="6"/>
      <c r="E47" s="3"/>
    </row>
    <row r="48" spans="1:5" ht="15" customHeight="1" x14ac:dyDescent="0.25">
      <c r="A48" s="3" t="s">
        <v>103</v>
      </c>
      <c r="B48" s="3" t="s">
        <v>185</v>
      </c>
      <c r="C48" s="3" t="s">
        <v>101</v>
      </c>
      <c r="D48" s="6"/>
      <c r="E48" s="3"/>
    </row>
    <row r="49" spans="1:5" ht="15" customHeight="1" x14ac:dyDescent="0.25">
      <c r="A49" s="3" t="s">
        <v>104</v>
      </c>
      <c r="B49" s="3"/>
      <c r="C49" s="3" t="s">
        <v>362</v>
      </c>
      <c r="D49" s="6"/>
      <c r="E49" s="3"/>
    </row>
    <row r="50" spans="1:5" ht="15" customHeight="1" x14ac:dyDescent="0.25">
      <c r="A50" s="3" t="s">
        <v>105</v>
      </c>
      <c r="B50" s="3" t="s">
        <v>102</v>
      </c>
      <c r="C50" s="3"/>
      <c r="D50" s="6"/>
      <c r="E50" s="3"/>
    </row>
    <row r="51" spans="1:5" ht="15" customHeight="1" x14ac:dyDescent="0.25">
      <c r="A51" s="3" t="s">
        <v>106</v>
      </c>
      <c r="B51" s="3" t="s">
        <v>186</v>
      </c>
      <c r="C51" s="3" t="s">
        <v>102</v>
      </c>
      <c r="D51" s="6"/>
      <c r="E51" s="3"/>
    </row>
    <row r="52" spans="1:5" ht="15" customHeight="1" x14ac:dyDescent="0.25">
      <c r="A52" s="3" t="s">
        <v>107</v>
      </c>
      <c r="B52" s="3" t="s">
        <v>187</v>
      </c>
      <c r="C52" s="3" t="s">
        <v>363</v>
      </c>
      <c r="D52" s="6"/>
      <c r="E52" s="3"/>
    </row>
    <row r="53" spans="1:5" ht="15" customHeight="1" x14ac:dyDescent="0.25">
      <c r="A53" s="3" t="s">
        <v>108</v>
      </c>
      <c r="B53" s="3" t="s">
        <v>188</v>
      </c>
      <c r="C53" s="3" t="s">
        <v>364</v>
      </c>
      <c r="D53" s="6"/>
      <c r="E53" s="3"/>
    </row>
    <row r="54" spans="1:5" ht="15" customHeight="1" x14ac:dyDescent="0.25">
      <c r="A54" s="3" t="s">
        <v>109</v>
      </c>
      <c r="B54" s="3" t="s">
        <v>189</v>
      </c>
      <c r="C54" s="3" t="s">
        <v>365</v>
      </c>
      <c r="D54" s="6"/>
      <c r="E54" s="3"/>
    </row>
    <row r="55" spans="1:5" ht="15" customHeight="1" x14ac:dyDescent="0.25">
      <c r="A55" s="3" t="s">
        <v>110</v>
      </c>
      <c r="B55" s="3" t="s">
        <v>190</v>
      </c>
      <c r="C55" s="3" t="s">
        <v>366</v>
      </c>
      <c r="D55" s="6"/>
      <c r="E55" s="3"/>
    </row>
    <row r="56" spans="1:5" ht="15" customHeight="1" x14ac:dyDescent="0.25">
      <c r="A56" s="3" t="s">
        <v>111</v>
      </c>
      <c r="B56" s="3" t="s">
        <v>191</v>
      </c>
      <c r="C56" s="3" t="s">
        <v>367</v>
      </c>
      <c r="D56" s="6"/>
      <c r="E56" s="3"/>
    </row>
    <row r="57" spans="1:5" ht="15" customHeight="1" x14ac:dyDescent="0.25">
      <c r="A57" s="3" t="s">
        <v>112</v>
      </c>
      <c r="B57" s="3" t="s">
        <v>192</v>
      </c>
      <c r="C57" s="3" t="s">
        <v>368</v>
      </c>
      <c r="D57" s="6"/>
      <c r="E57" s="3"/>
    </row>
    <row r="58" spans="1:5" ht="15" customHeight="1" x14ac:dyDescent="0.25">
      <c r="A58" s="3" t="s">
        <v>113</v>
      </c>
      <c r="B58" s="3" t="s">
        <v>193</v>
      </c>
      <c r="C58" s="3" t="s">
        <v>369</v>
      </c>
      <c r="D58" s="6"/>
      <c r="E58" s="3"/>
    </row>
    <row r="59" spans="1:5" ht="15" customHeight="1" x14ac:dyDescent="0.25">
      <c r="A59" s="3" t="s">
        <v>114</v>
      </c>
      <c r="B59" s="3" t="s">
        <v>194</v>
      </c>
      <c r="C59" s="3" t="s">
        <v>370</v>
      </c>
      <c r="D59" s="6"/>
      <c r="E59" s="3"/>
    </row>
    <row r="60" spans="1:5" ht="15" customHeight="1" x14ac:dyDescent="0.25">
      <c r="A60" s="3" t="s">
        <v>115</v>
      </c>
      <c r="B60" s="3"/>
      <c r="C60" s="3" t="s">
        <v>119</v>
      </c>
      <c r="D60" s="6"/>
      <c r="E60" s="3"/>
    </row>
    <row r="61" spans="1:5" ht="15" customHeight="1" x14ac:dyDescent="0.25">
      <c r="A61" s="3" t="s">
        <v>116</v>
      </c>
      <c r="B61" s="3" t="s">
        <v>121</v>
      </c>
      <c r="C61" s="3" t="s">
        <v>120</v>
      </c>
      <c r="D61" s="6"/>
      <c r="E61" s="3"/>
    </row>
    <row r="62" spans="1:5" ht="15" customHeight="1" x14ac:dyDescent="0.25">
      <c r="A62" s="3" t="s">
        <v>117</v>
      </c>
      <c r="B62" s="3" t="s">
        <v>195</v>
      </c>
      <c r="C62" s="3" t="s">
        <v>109</v>
      </c>
      <c r="D62" s="6"/>
      <c r="E62" s="3"/>
    </row>
    <row r="63" spans="1:5" ht="15" customHeight="1" x14ac:dyDescent="0.25">
      <c r="A63" s="3" t="s">
        <v>118</v>
      </c>
      <c r="B63" s="3" t="s">
        <v>196</v>
      </c>
      <c r="C63" s="3" t="s">
        <v>110</v>
      </c>
      <c r="D63" s="6"/>
      <c r="E63" s="3"/>
    </row>
    <row r="64" spans="1:5" ht="15" customHeight="1" x14ac:dyDescent="0.25">
      <c r="A64" s="3" t="s">
        <v>119</v>
      </c>
      <c r="B64" s="3" t="s">
        <v>197</v>
      </c>
      <c r="C64" s="3" t="s">
        <v>111</v>
      </c>
      <c r="D64" s="6"/>
      <c r="E64" s="3"/>
    </row>
    <row r="65" spans="1:5" ht="15" customHeight="1" x14ac:dyDescent="0.25">
      <c r="A65" s="3" t="s">
        <v>120</v>
      </c>
      <c r="B65" s="3" t="s">
        <v>198</v>
      </c>
      <c r="C65" s="3" t="s">
        <v>112</v>
      </c>
      <c r="D65" s="6"/>
      <c r="E65" s="3"/>
    </row>
    <row r="66" spans="1:5" ht="15" customHeight="1" x14ac:dyDescent="0.25">
      <c r="A66" s="3"/>
      <c r="B66" s="3" t="s">
        <v>199</v>
      </c>
      <c r="C66" s="3" t="s">
        <v>107</v>
      </c>
      <c r="D66" s="6"/>
      <c r="E66" s="3"/>
    </row>
    <row r="67" spans="1:5" ht="15" customHeight="1" x14ac:dyDescent="0.25">
      <c r="A67" s="3" t="s">
        <v>121</v>
      </c>
      <c r="B67" s="3" t="s">
        <v>200</v>
      </c>
      <c r="C67" s="3" t="s">
        <v>108</v>
      </c>
      <c r="D67" s="6"/>
      <c r="E67" s="3"/>
    </row>
    <row r="68" spans="1:5" ht="15" customHeight="1" x14ac:dyDescent="0.25">
      <c r="A68" s="3" t="s">
        <v>122</v>
      </c>
      <c r="B68" s="3" t="s">
        <v>201</v>
      </c>
      <c r="C68" s="3" t="s">
        <v>371</v>
      </c>
      <c r="D68" s="6"/>
      <c r="E68" s="3"/>
    </row>
    <row r="69" spans="1:5" ht="15" customHeight="1" x14ac:dyDescent="0.25">
      <c r="A69" s="3" t="s">
        <v>123</v>
      </c>
      <c r="B69" s="3" t="s">
        <v>202</v>
      </c>
      <c r="C69" s="3" t="s">
        <v>372</v>
      </c>
      <c r="D69" s="6"/>
      <c r="E69" s="3"/>
    </row>
    <row r="70" spans="1:5" ht="15" customHeight="1" x14ac:dyDescent="0.25">
      <c r="A70" s="3" t="s">
        <v>124</v>
      </c>
      <c r="B70" s="3" t="s">
        <v>203</v>
      </c>
      <c r="C70" s="3"/>
      <c r="D70" s="6"/>
      <c r="E70" s="3"/>
    </row>
    <row r="71" spans="1:5" ht="15" customHeight="1" x14ac:dyDescent="0.25">
      <c r="A71" s="3" t="s">
        <v>125</v>
      </c>
      <c r="B71" s="3"/>
      <c r="C71" s="3" t="s">
        <v>121</v>
      </c>
      <c r="D71" s="6"/>
      <c r="E71" s="3"/>
    </row>
    <row r="72" spans="1:5" ht="15" customHeight="1" x14ac:dyDescent="0.25">
      <c r="A72" s="3" t="s">
        <v>126</v>
      </c>
      <c r="B72" s="3" t="s">
        <v>142</v>
      </c>
      <c r="C72" s="3" t="s">
        <v>373</v>
      </c>
      <c r="D72" s="6"/>
      <c r="E72" s="3"/>
    </row>
    <row r="73" spans="1:5" ht="15" customHeight="1" x14ac:dyDescent="0.25">
      <c r="A73" s="3" t="s">
        <v>127</v>
      </c>
      <c r="B73" s="3" t="s">
        <v>204</v>
      </c>
      <c r="C73" s="3" t="s">
        <v>374</v>
      </c>
      <c r="D73" s="6"/>
      <c r="E73" s="3"/>
    </row>
    <row r="74" spans="1:5" ht="15" customHeight="1" x14ac:dyDescent="0.25">
      <c r="A74" s="3" t="s">
        <v>128</v>
      </c>
      <c r="B74" s="3" t="s">
        <v>205</v>
      </c>
      <c r="C74" s="3" t="s">
        <v>375</v>
      </c>
      <c r="D74" s="6"/>
      <c r="E74" s="3"/>
    </row>
    <row r="75" spans="1:5" ht="15" customHeight="1" x14ac:dyDescent="0.25">
      <c r="A75" s="3" t="s">
        <v>129</v>
      </c>
      <c r="B75" s="3" t="s">
        <v>143</v>
      </c>
      <c r="C75" s="3" t="s">
        <v>376</v>
      </c>
      <c r="D75" s="6"/>
      <c r="E75" s="3"/>
    </row>
    <row r="76" spans="1:5" ht="15" customHeight="1" x14ac:dyDescent="0.25">
      <c r="A76" s="3" t="s">
        <v>130</v>
      </c>
      <c r="B76" s="3"/>
      <c r="C76" s="3" t="s">
        <v>377</v>
      </c>
      <c r="D76" s="6"/>
      <c r="E76" s="3"/>
    </row>
    <row r="77" spans="1:5" ht="15" customHeight="1" x14ac:dyDescent="0.25">
      <c r="A77" s="3" t="s">
        <v>131</v>
      </c>
      <c r="B77" s="3" t="s">
        <v>206</v>
      </c>
      <c r="C77" s="3" t="s">
        <v>378</v>
      </c>
      <c r="D77" s="6"/>
      <c r="E77" s="3"/>
    </row>
    <row r="78" spans="1:5" ht="15" customHeight="1" x14ac:dyDescent="0.25">
      <c r="A78" s="3" t="s">
        <v>132</v>
      </c>
      <c r="B78" s="3" t="s">
        <v>207</v>
      </c>
      <c r="C78" s="3" t="s">
        <v>379</v>
      </c>
      <c r="D78" s="6"/>
      <c r="E78" s="3"/>
    </row>
    <row r="79" spans="1:5" ht="15" customHeight="1" x14ac:dyDescent="0.25">
      <c r="A79" s="3" t="s">
        <v>133</v>
      </c>
      <c r="B79" s="3" t="s">
        <v>208</v>
      </c>
      <c r="C79" s="3" t="s">
        <v>380</v>
      </c>
      <c r="D79" s="6"/>
      <c r="E79" s="3"/>
    </row>
    <row r="80" spans="1:5" ht="15" customHeight="1" x14ac:dyDescent="0.25">
      <c r="A80" s="3" t="s">
        <v>134</v>
      </c>
      <c r="B80" s="3"/>
      <c r="C80" s="3" t="s">
        <v>140</v>
      </c>
      <c r="D80" s="6"/>
      <c r="E80" s="3"/>
    </row>
    <row r="81" spans="1:5" ht="15" customHeight="1" x14ac:dyDescent="0.25">
      <c r="A81" s="3" t="s">
        <v>135</v>
      </c>
      <c r="B81" s="3"/>
      <c r="C81" s="3" t="s">
        <v>141</v>
      </c>
      <c r="D81" s="6"/>
      <c r="E81" s="3"/>
    </row>
    <row r="82" spans="1:5" ht="15" customHeight="1" x14ac:dyDescent="0.25">
      <c r="A82" s="3" t="s">
        <v>136</v>
      </c>
      <c r="B82" s="3" t="s">
        <v>209</v>
      </c>
      <c r="C82" s="3" t="s">
        <v>130</v>
      </c>
      <c r="D82" s="6"/>
      <c r="E82" s="3"/>
    </row>
    <row r="83" spans="1:5" ht="15" customHeight="1" x14ac:dyDescent="0.25">
      <c r="A83" s="3" t="s">
        <v>137</v>
      </c>
      <c r="B83" s="3" t="s">
        <v>210</v>
      </c>
      <c r="C83" s="3" t="s">
        <v>131</v>
      </c>
      <c r="D83" s="6"/>
      <c r="E83" s="3"/>
    </row>
    <row r="84" spans="1:5" ht="15" customHeight="1" x14ac:dyDescent="0.25">
      <c r="A84" s="3" t="s">
        <v>138</v>
      </c>
      <c r="B84" s="3"/>
      <c r="C84" s="3" t="s">
        <v>132</v>
      </c>
      <c r="D84" s="6"/>
      <c r="E84" s="3"/>
    </row>
    <row r="85" spans="1:5" ht="15" customHeight="1" x14ac:dyDescent="0.25">
      <c r="A85" s="3" t="s">
        <v>139</v>
      </c>
      <c r="B85" s="3" t="s">
        <v>144</v>
      </c>
      <c r="C85" s="3" t="s">
        <v>133</v>
      </c>
      <c r="D85" s="6"/>
      <c r="E85" s="3"/>
    </row>
    <row r="86" spans="1:5" ht="15" customHeight="1" x14ac:dyDescent="0.25">
      <c r="A86" s="3" t="s">
        <v>140</v>
      </c>
      <c r="B86" s="3" t="s">
        <v>211</v>
      </c>
      <c r="C86" s="3" t="s">
        <v>128</v>
      </c>
      <c r="D86" s="6"/>
      <c r="E86" s="3"/>
    </row>
    <row r="87" spans="1:5" ht="15" customHeight="1" x14ac:dyDescent="0.25">
      <c r="A87" s="3" t="s">
        <v>141</v>
      </c>
      <c r="B87" s="3" t="s">
        <v>212</v>
      </c>
      <c r="C87" s="3" t="s">
        <v>129</v>
      </c>
      <c r="D87" s="6"/>
      <c r="E87" s="3"/>
    </row>
    <row r="88" spans="1:5" ht="15" customHeight="1" x14ac:dyDescent="0.25">
      <c r="A88" s="3"/>
      <c r="B88" s="3" t="s">
        <v>213</v>
      </c>
      <c r="C88" s="3" t="s">
        <v>381</v>
      </c>
      <c r="D88" s="6"/>
      <c r="E88" s="3"/>
    </row>
    <row r="89" spans="1:5" ht="15" customHeight="1" x14ac:dyDescent="0.25">
      <c r="A89" s="3" t="s">
        <v>142</v>
      </c>
      <c r="B89" s="3" t="s">
        <v>150</v>
      </c>
      <c r="C89" s="3" t="s">
        <v>382</v>
      </c>
      <c r="D89" s="6"/>
      <c r="E89" s="3"/>
    </row>
    <row r="90" spans="1:5" ht="15" customHeight="1" x14ac:dyDescent="0.25">
      <c r="A90" s="3" t="s">
        <v>143</v>
      </c>
      <c r="B90" s="3" t="s">
        <v>151</v>
      </c>
      <c r="C90" s="3"/>
      <c r="D90" s="6"/>
      <c r="E90" s="3"/>
    </row>
    <row r="91" spans="1:5" ht="15" customHeight="1" x14ac:dyDescent="0.25">
      <c r="A91" s="3"/>
      <c r="B91" s="3" t="s">
        <v>214</v>
      </c>
      <c r="C91" s="3" t="s">
        <v>142</v>
      </c>
      <c r="D91" s="6"/>
      <c r="E91" s="3"/>
    </row>
    <row r="92" spans="1:5" ht="15" customHeight="1" x14ac:dyDescent="0.25">
      <c r="A92" s="3" t="s">
        <v>144</v>
      </c>
      <c r="B92" s="3" t="s">
        <v>152</v>
      </c>
      <c r="C92" s="3" t="s">
        <v>143</v>
      </c>
      <c r="D92" s="6"/>
      <c r="E92" s="3"/>
    </row>
    <row r="93" spans="1:5" ht="15" customHeight="1" x14ac:dyDescent="0.25">
      <c r="A93" s="3" t="s">
        <v>145</v>
      </c>
      <c r="B93" s="3" t="s">
        <v>153</v>
      </c>
      <c r="C93" s="3"/>
      <c r="D93" s="6"/>
      <c r="E93" s="3"/>
    </row>
    <row r="94" spans="1:5" ht="15" customHeight="1" x14ac:dyDescent="0.25">
      <c r="A94" s="3" t="s">
        <v>146</v>
      </c>
      <c r="B94" s="3" t="s">
        <v>215</v>
      </c>
      <c r="C94" s="3" t="s">
        <v>144</v>
      </c>
      <c r="D94" s="6"/>
      <c r="E94" s="3"/>
    </row>
    <row r="95" spans="1:5" ht="15" customHeight="1" x14ac:dyDescent="0.25">
      <c r="A95" s="3" t="s">
        <v>147</v>
      </c>
      <c r="B95" s="3" t="s">
        <v>216</v>
      </c>
      <c r="C95" s="3" t="s">
        <v>147</v>
      </c>
      <c r="D95" s="6"/>
      <c r="E95" s="3"/>
    </row>
    <row r="96" spans="1:5" ht="15" customHeight="1" x14ac:dyDescent="0.25">
      <c r="A96" s="3" t="s">
        <v>148</v>
      </c>
      <c r="B96" s="3" t="s">
        <v>154</v>
      </c>
      <c r="C96" s="3" t="s">
        <v>148</v>
      </c>
      <c r="D96" s="6"/>
      <c r="E96" s="3"/>
    </row>
    <row r="97" spans="1:5" ht="15" customHeight="1" x14ac:dyDescent="0.25">
      <c r="A97" s="3" t="s">
        <v>149</v>
      </c>
      <c r="B97" s="3" t="s">
        <v>155</v>
      </c>
      <c r="C97" s="3" t="s">
        <v>149</v>
      </c>
      <c r="D97" s="6"/>
      <c r="E97" s="3"/>
    </row>
    <row r="98" spans="1:5" ht="15" customHeight="1" x14ac:dyDescent="0.25">
      <c r="A98" s="3" t="s">
        <v>150</v>
      </c>
      <c r="B98" s="3" t="s">
        <v>217</v>
      </c>
      <c r="C98" s="3" t="s">
        <v>150</v>
      </c>
      <c r="D98" s="6"/>
      <c r="E98" s="3"/>
    </row>
    <row r="99" spans="1:5" ht="15" customHeight="1" x14ac:dyDescent="0.25">
      <c r="A99" s="3" t="s">
        <v>151</v>
      </c>
      <c r="B99" s="3" t="s">
        <v>218</v>
      </c>
      <c r="C99" s="3" t="s">
        <v>151</v>
      </c>
      <c r="D99" s="6"/>
      <c r="E99" s="3"/>
    </row>
    <row r="100" spans="1:5" ht="15" customHeight="1" x14ac:dyDescent="0.25">
      <c r="A100" s="3" t="s">
        <v>152</v>
      </c>
      <c r="B100" s="3" t="s">
        <v>219</v>
      </c>
      <c r="C100" s="3" t="s">
        <v>152</v>
      </c>
      <c r="D100" s="6"/>
      <c r="E100" s="3"/>
    </row>
    <row r="101" spans="1:5" ht="15" customHeight="1" x14ac:dyDescent="0.25">
      <c r="A101" s="3" t="s">
        <v>153</v>
      </c>
      <c r="B101" s="3" t="s">
        <v>220</v>
      </c>
      <c r="C101" s="3" t="s">
        <v>153</v>
      </c>
      <c r="D101" s="6"/>
      <c r="E101" s="3"/>
    </row>
    <row r="102" spans="1:5" ht="15" customHeight="1" x14ac:dyDescent="0.25">
      <c r="A102" s="3" t="s">
        <v>154</v>
      </c>
      <c r="B102" s="3" t="s">
        <v>221</v>
      </c>
      <c r="C102" s="3" t="s">
        <v>383</v>
      </c>
      <c r="D102" s="6"/>
      <c r="E102" s="3"/>
    </row>
    <row r="103" spans="1:5" ht="15" customHeight="1" x14ac:dyDescent="0.25">
      <c r="A103" s="3" t="s">
        <v>155</v>
      </c>
      <c r="B103" s="3" t="s">
        <v>222</v>
      </c>
      <c r="C103" s="3" t="s">
        <v>154</v>
      </c>
      <c r="D103" s="6"/>
      <c r="E103" s="3"/>
    </row>
    <row r="104" spans="1:5" ht="15" customHeight="1" x14ac:dyDescent="0.25">
      <c r="A104" s="3" t="s">
        <v>156</v>
      </c>
      <c r="B104" s="3" t="s">
        <v>223</v>
      </c>
      <c r="C104" s="3" t="s">
        <v>155</v>
      </c>
      <c r="D104" s="6"/>
      <c r="E104" s="3"/>
    </row>
    <row r="105" spans="1:5" ht="15" customHeight="1" x14ac:dyDescent="0.25">
      <c r="A105" s="3" t="s">
        <v>157</v>
      </c>
      <c r="B105" s="3" t="s">
        <v>224</v>
      </c>
      <c r="C105" s="3" t="s">
        <v>384</v>
      </c>
      <c r="D105" s="6"/>
      <c r="E105" s="3"/>
    </row>
    <row r="106" spans="1:5" ht="15" customHeight="1" x14ac:dyDescent="0.25">
      <c r="A106" s="3" t="s">
        <v>158</v>
      </c>
      <c r="B106" s="3" t="s">
        <v>225</v>
      </c>
      <c r="C106" s="3" t="s">
        <v>385</v>
      </c>
      <c r="D106" s="6"/>
      <c r="E106" s="3"/>
    </row>
    <row r="107" spans="1:5" ht="15" customHeight="1" x14ac:dyDescent="0.25">
      <c r="A107" s="3" t="s">
        <v>159</v>
      </c>
      <c r="B107" s="3" t="s">
        <v>156</v>
      </c>
      <c r="C107" s="3" t="s">
        <v>386</v>
      </c>
      <c r="D107" s="6"/>
      <c r="E107" s="3"/>
    </row>
    <row r="108" spans="1:5" ht="15" customHeight="1" x14ac:dyDescent="0.25">
      <c r="A108" s="3" t="s">
        <v>160</v>
      </c>
      <c r="B108" s="3" t="s">
        <v>157</v>
      </c>
      <c r="C108" s="3" t="s">
        <v>158</v>
      </c>
      <c r="D108" s="6"/>
      <c r="E108" s="3"/>
    </row>
    <row r="109" spans="1:5" ht="15" customHeight="1" x14ac:dyDescent="0.25">
      <c r="B109" s="3" t="s">
        <v>158</v>
      </c>
      <c r="C109" s="3" t="s">
        <v>159</v>
      </c>
      <c r="D109" s="6"/>
      <c r="E109" s="3"/>
    </row>
    <row r="110" spans="1:5" ht="15" customHeight="1" x14ac:dyDescent="0.25">
      <c r="B110" s="3" t="s">
        <v>159</v>
      </c>
      <c r="C110" s="3" t="s">
        <v>387</v>
      </c>
      <c r="D110" s="6"/>
      <c r="E110" s="3"/>
    </row>
    <row r="111" spans="1:5" ht="15" customHeight="1" x14ac:dyDescent="0.25">
      <c r="B111" s="3" t="s">
        <v>226</v>
      </c>
      <c r="C111" s="3" t="s">
        <v>388</v>
      </c>
      <c r="D111" s="6"/>
      <c r="E111" s="3"/>
    </row>
    <row r="112" spans="1:5" ht="15" customHeight="1" x14ac:dyDescent="0.25">
      <c r="B112" s="3" t="s">
        <v>227</v>
      </c>
      <c r="C112" s="3" t="s">
        <v>389</v>
      </c>
      <c r="D112" s="6"/>
      <c r="E11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3" sqref="A1:C1048576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S46"/>
  <sheetViews>
    <sheetView workbookViewId="0">
      <selection activeCell="A93" sqref="A1:C1048576"/>
    </sheetView>
  </sheetViews>
  <sheetFormatPr defaultRowHeight="15" x14ac:dyDescent="0.25"/>
  <cols>
    <col min="16" max="16" width="16.42578125" customWidth="1"/>
    <col min="17" max="17" width="17.42578125" customWidth="1"/>
    <col min="18" max="19" width="17.140625" customWidth="1"/>
    <col min="20" max="20" width="15.28515625" customWidth="1"/>
    <col min="21" max="21" width="17.42578125" customWidth="1"/>
    <col min="22" max="22" width="15.28515625" customWidth="1"/>
  </cols>
  <sheetData>
    <row r="2" spans="16:19" x14ac:dyDescent="0.25">
      <c r="P2" s="1"/>
      <c r="Q2" s="1"/>
      <c r="R2" s="1"/>
      <c r="S2" s="1"/>
    </row>
    <row r="3" spans="16:19" x14ac:dyDescent="0.25">
      <c r="P3" s="1"/>
      <c r="Q3" s="1"/>
      <c r="R3" s="1"/>
      <c r="S3" s="1"/>
    </row>
    <row r="4" spans="16:19" x14ac:dyDescent="0.25">
      <c r="P4" s="1"/>
      <c r="Q4" s="1"/>
      <c r="R4" s="1"/>
      <c r="S4" s="1"/>
    </row>
    <row r="5" spans="16:19" x14ac:dyDescent="0.25">
      <c r="P5" s="1"/>
      <c r="Q5" s="1"/>
      <c r="R5" s="1"/>
      <c r="S5" s="1"/>
    </row>
    <row r="6" spans="16:19" x14ac:dyDescent="0.25">
      <c r="P6" s="1"/>
      <c r="Q6" s="1"/>
      <c r="R6" s="1"/>
      <c r="S6" s="1"/>
    </row>
    <row r="7" spans="16:19" x14ac:dyDescent="0.25">
      <c r="P7" s="1"/>
      <c r="Q7" s="1"/>
      <c r="R7" s="1"/>
      <c r="S7" s="1"/>
    </row>
    <row r="8" spans="16:19" x14ac:dyDescent="0.25">
      <c r="P8" s="1"/>
      <c r="Q8" s="1"/>
      <c r="R8" s="1"/>
      <c r="S8" s="1"/>
    </row>
    <row r="9" spans="16:19" x14ac:dyDescent="0.25">
      <c r="P9" s="1"/>
      <c r="Q9" s="1"/>
      <c r="R9" s="1"/>
      <c r="S9" s="1"/>
    </row>
    <row r="10" spans="16:19" x14ac:dyDescent="0.25">
      <c r="P10" s="1"/>
      <c r="Q10" s="1"/>
      <c r="R10" s="1"/>
      <c r="S10" s="1"/>
    </row>
    <row r="11" spans="16:19" x14ac:dyDescent="0.25">
      <c r="P11" s="1"/>
      <c r="Q11" s="1"/>
      <c r="R11" s="1"/>
      <c r="S11" s="1"/>
    </row>
    <row r="12" spans="16:19" x14ac:dyDescent="0.25">
      <c r="P12" s="1"/>
      <c r="Q12" s="1"/>
      <c r="R12" s="1"/>
      <c r="S12" s="1"/>
    </row>
    <row r="13" spans="16:19" x14ac:dyDescent="0.25">
      <c r="P13" s="1"/>
      <c r="Q13" s="1"/>
      <c r="R13" s="1"/>
      <c r="S13" s="1"/>
    </row>
    <row r="14" spans="16:19" x14ac:dyDescent="0.25">
      <c r="P14" s="1"/>
      <c r="Q14" s="1"/>
      <c r="R14" s="1"/>
      <c r="S14" s="1"/>
    </row>
    <row r="15" spans="16:19" x14ac:dyDescent="0.25">
      <c r="P15" s="1"/>
      <c r="Q15" s="1"/>
      <c r="R15" s="1"/>
      <c r="S15" s="1"/>
    </row>
    <row r="16" spans="16:19" x14ac:dyDescent="0.25">
      <c r="P16" s="1"/>
      <c r="Q16" s="1"/>
      <c r="R16" s="1"/>
      <c r="S16" s="1"/>
    </row>
    <row r="17" spans="16:19" x14ac:dyDescent="0.25">
      <c r="P17" s="1"/>
      <c r="Q17" s="1"/>
      <c r="R17" s="1"/>
      <c r="S17" s="1"/>
    </row>
    <row r="18" spans="16:19" x14ac:dyDescent="0.25">
      <c r="P18" s="1"/>
      <c r="Q18" s="1"/>
      <c r="R18" s="1"/>
      <c r="S18" s="1"/>
    </row>
    <row r="19" spans="16:19" x14ac:dyDescent="0.25">
      <c r="P19" s="1"/>
      <c r="Q19" s="1"/>
      <c r="R19" s="1"/>
      <c r="S19" s="1"/>
    </row>
    <row r="20" spans="16:19" x14ac:dyDescent="0.25">
      <c r="P20" s="1"/>
      <c r="Q20" s="1"/>
      <c r="R20" s="1"/>
      <c r="S20" s="1"/>
    </row>
    <row r="21" spans="16:19" x14ac:dyDescent="0.25">
      <c r="P21" s="1"/>
      <c r="Q21" s="1"/>
      <c r="R21" s="1"/>
      <c r="S21" s="1"/>
    </row>
    <row r="22" spans="16:19" x14ac:dyDescent="0.25">
      <c r="P22" s="1"/>
      <c r="Q22" s="1"/>
      <c r="R22" s="1"/>
      <c r="S22" s="1"/>
    </row>
    <row r="23" spans="16:19" x14ac:dyDescent="0.25">
      <c r="P23" s="1"/>
      <c r="Q23" s="1"/>
      <c r="R23" s="1"/>
      <c r="S23" s="1"/>
    </row>
    <row r="24" spans="16:19" x14ac:dyDescent="0.25">
      <c r="P24" s="1"/>
      <c r="Q24" s="1"/>
      <c r="R24" s="1"/>
      <c r="S24" s="1"/>
    </row>
    <row r="25" spans="16:19" x14ac:dyDescent="0.25">
      <c r="P25" s="1"/>
      <c r="Q25" s="1"/>
      <c r="R25" s="1"/>
      <c r="S25" s="1"/>
    </row>
    <row r="26" spans="16:19" x14ac:dyDescent="0.25">
      <c r="P26" s="1"/>
      <c r="Q26" s="1"/>
      <c r="R26" s="1"/>
      <c r="S26" s="1"/>
    </row>
    <row r="27" spans="16:19" x14ac:dyDescent="0.25">
      <c r="P27" s="1"/>
      <c r="Q27" s="1"/>
      <c r="R27" s="1"/>
      <c r="S27" s="1"/>
    </row>
    <row r="28" spans="16:19" x14ac:dyDescent="0.25">
      <c r="P28" s="1"/>
      <c r="Q28" s="1"/>
      <c r="R28" s="1"/>
      <c r="S28" s="1"/>
    </row>
    <row r="29" spans="16:19" x14ac:dyDescent="0.25">
      <c r="P29" s="1"/>
      <c r="Q29" s="1"/>
      <c r="R29" s="1"/>
      <c r="S29" s="1"/>
    </row>
    <row r="30" spans="16:19" x14ac:dyDescent="0.25">
      <c r="P30" s="1"/>
      <c r="Q30" s="1"/>
      <c r="R30" s="1"/>
      <c r="S30" s="1"/>
    </row>
    <row r="31" spans="16:19" x14ac:dyDescent="0.25">
      <c r="P31" s="1"/>
      <c r="Q31" s="1"/>
      <c r="R31" s="1"/>
      <c r="S31" s="1"/>
    </row>
    <row r="32" spans="16:19" x14ac:dyDescent="0.25">
      <c r="P32" s="1"/>
      <c r="Q32" s="1"/>
      <c r="R32" s="1"/>
      <c r="S32" s="1"/>
    </row>
    <row r="33" spans="16:19" x14ac:dyDescent="0.25">
      <c r="P33" s="1"/>
      <c r="Q33" s="1"/>
      <c r="R33" s="1"/>
      <c r="S33" s="1"/>
    </row>
    <row r="34" spans="16:19" x14ac:dyDescent="0.25">
      <c r="P34" s="1"/>
      <c r="Q34" s="1"/>
      <c r="R34" s="1"/>
      <c r="S34" s="1"/>
    </row>
    <row r="35" spans="16:19" x14ac:dyDescent="0.25">
      <c r="P35" s="1"/>
      <c r="Q35" s="1"/>
      <c r="R35" s="1"/>
      <c r="S35" s="1"/>
    </row>
    <row r="36" spans="16:19" x14ac:dyDescent="0.25">
      <c r="P36" s="1"/>
      <c r="Q36" s="1"/>
      <c r="R36" s="1"/>
      <c r="S36" s="1"/>
    </row>
    <row r="37" spans="16:19" x14ac:dyDescent="0.25">
      <c r="P37" s="1"/>
      <c r="Q37" s="1"/>
      <c r="R37" s="1"/>
      <c r="S37" s="1"/>
    </row>
    <row r="38" spans="16:19" x14ac:dyDescent="0.25">
      <c r="P38" s="1"/>
      <c r="Q38" s="1"/>
      <c r="R38" s="1"/>
      <c r="S38" s="1"/>
    </row>
    <row r="39" spans="16:19" x14ac:dyDescent="0.25">
      <c r="P39" s="1"/>
      <c r="Q39" s="1"/>
      <c r="R39" s="1"/>
      <c r="S39" s="1"/>
    </row>
    <row r="40" spans="16:19" x14ac:dyDescent="0.25">
      <c r="P40" s="1"/>
      <c r="Q40" s="1"/>
      <c r="R40" s="1"/>
      <c r="S40" s="1"/>
    </row>
    <row r="41" spans="16:19" x14ac:dyDescent="0.25">
      <c r="P41" s="1"/>
      <c r="Q41" s="1"/>
      <c r="R41" s="1"/>
      <c r="S41" s="1"/>
    </row>
    <row r="42" spans="16:19" x14ac:dyDescent="0.25">
      <c r="P42" s="1"/>
      <c r="Q42" s="1"/>
      <c r="R42" s="1"/>
      <c r="S42" s="1"/>
    </row>
    <row r="43" spans="16:19" x14ac:dyDescent="0.25">
      <c r="P43" s="1"/>
      <c r="Q43" s="1"/>
      <c r="R43" s="1"/>
      <c r="S43" s="1"/>
    </row>
    <row r="44" spans="16:19" x14ac:dyDescent="0.25">
      <c r="P44" s="1"/>
      <c r="Q44" s="1"/>
      <c r="R44" s="1"/>
      <c r="S44" s="1"/>
    </row>
    <row r="45" spans="16:19" x14ac:dyDescent="0.25">
      <c r="P45" s="1"/>
      <c r="Q45" s="1"/>
      <c r="R45" s="1"/>
      <c r="S45" s="1"/>
    </row>
    <row r="46" spans="16:19" x14ac:dyDescent="0.25">
      <c r="P46" s="1"/>
      <c r="Q46" s="1"/>
      <c r="R46" s="1"/>
      <c r="S46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M23" workbookViewId="0">
      <selection activeCell="V34" sqref="V34:V49"/>
    </sheetView>
  </sheetViews>
  <sheetFormatPr defaultRowHeight="15" x14ac:dyDescent="0.25"/>
  <cols>
    <col min="16" max="16" width="16.5703125" customWidth="1"/>
    <col min="17" max="17" width="16.7109375" customWidth="1"/>
    <col min="18" max="18" width="16.42578125" customWidth="1"/>
    <col min="19" max="19" width="14.85546875" customWidth="1"/>
    <col min="20" max="20" width="15.5703125" customWidth="1"/>
    <col min="21" max="21" width="17.85546875" customWidth="1"/>
    <col min="22" max="22" width="18.5703125" customWidth="1"/>
    <col min="24" max="24" width="29.7109375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X1" t="s">
        <v>56</v>
      </c>
    </row>
    <row r="2" spans="1:24" x14ac:dyDescent="0.25">
      <c r="A2" t="s">
        <v>1</v>
      </c>
      <c r="N2" t="s">
        <v>55</v>
      </c>
      <c r="O2" t="s">
        <v>1</v>
      </c>
      <c r="P2" t="str">
        <f>$N$2 &amp;" " &amp; O2 &amp; " AF1"</f>
        <v>timer A0 AF1</v>
      </c>
      <c r="Q2" t="str">
        <f>$N$2 &amp;" " &amp; O2 &amp; " AF2"</f>
        <v>timer A0 AF2</v>
      </c>
      <c r="R2" t="str">
        <f>$N$2 &amp;" " &amp; O2 &amp; " AF3"</f>
        <v>timer A0 AF3</v>
      </c>
      <c r="S2" t="str">
        <f>$N$2 &amp;" " &amp; O2 &amp; " AF9"</f>
        <v>timer A0 AF9</v>
      </c>
      <c r="T2" t="str">
        <f t="shared" ref="T2:T46" si="0" xml:space="preserve"> $N$2 &amp; " " &amp; O2 &amp; " list"</f>
        <v>timer A0 list</v>
      </c>
      <c r="U2" t="str">
        <f xml:space="preserve"> $N$2 &amp; " " &amp; O2 &amp; " NONE"</f>
        <v>timer A0 NONE</v>
      </c>
      <c r="V2" t="str">
        <f xml:space="preserve"> "dma pin " &amp; O2 &amp; " list"</f>
        <v>dma pin A0 list</v>
      </c>
      <c r="X2" s="71" t="s">
        <v>634</v>
      </c>
    </row>
    <row r="3" spans="1:24" x14ac:dyDescent="0.25">
      <c r="A3" t="s">
        <v>2</v>
      </c>
      <c r="B3">
        <v>2</v>
      </c>
      <c r="C3">
        <v>2</v>
      </c>
      <c r="D3">
        <v>5</v>
      </c>
      <c r="E3">
        <v>2</v>
      </c>
      <c r="O3" t="s">
        <v>2</v>
      </c>
      <c r="P3" t="str">
        <f t="shared" ref="P3:P46" si="1">$N$2 &amp;" " &amp; O3 &amp; " AF1"</f>
        <v>timer A1 AF1</v>
      </c>
      <c r="Q3" t="str">
        <f t="shared" ref="Q3:Q46" si="2">$N$2 &amp;" " &amp; O3 &amp; " AF2"</f>
        <v>timer A1 AF2</v>
      </c>
      <c r="R3" t="str">
        <f t="shared" ref="R3:R46" si="3">$N$2 &amp;" " &amp; O3 &amp; " AF3"</f>
        <v>timer A1 AF3</v>
      </c>
      <c r="S3" t="str">
        <f t="shared" ref="S3:S46" si="4">$N$2 &amp;" " &amp; O3 &amp; " AF9"</f>
        <v>timer A1 AF9</v>
      </c>
      <c r="T3" t="str">
        <f t="shared" si="0"/>
        <v>timer A1 list</v>
      </c>
      <c r="U3" t="str">
        <f t="shared" ref="U3:U46" si="5" xml:space="preserve"> $N$2 &amp; " " &amp; O3 &amp; " NONE"</f>
        <v>timer A1 NONE</v>
      </c>
      <c r="V3" t="str">
        <f t="shared" ref="V3:V46" si="6" xml:space="preserve"> "dma pin " &amp; O3 &amp; " list"</f>
        <v>dma pin A1 list</v>
      </c>
      <c r="X3" s="71" t="s">
        <v>635</v>
      </c>
    </row>
    <row r="4" spans="1:24" x14ac:dyDescent="0.25">
      <c r="A4" t="s">
        <v>12</v>
      </c>
      <c r="O4" t="s">
        <v>12</v>
      </c>
      <c r="P4" t="str">
        <f t="shared" si="1"/>
        <v>timer A2 AF1</v>
      </c>
      <c r="Q4" t="str">
        <f t="shared" si="2"/>
        <v>timer A2 AF2</v>
      </c>
      <c r="R4" t="str">
        <f t="shared" si="3"/>
        <v>timer A2 AF3</v>
      </c>
      <c r="S4" t="str">
        <f t="shared" si="4"/>
        <v>timer A2 AF9</v>
      </c>
      <c r="T4" t="str">
        <f t="shared" si="0"/>
        <v>timer A2 list</v>
      </c>
      <c r="U4" t="str">
        <f t="shared" si="5"/>
        <v>timer A2 NONE</v>
      </c>
      <c r="V4" t="str">
        <f t="shared" si="6"/>
        <v>dma pin A2 list</v>
      </c>
      <c r="X4" s="72"/>
    </row>
    <row r="5" spans="1:24" x14ac:dyDescent="0.25">
      <c r="A5" t="s">
        <v>13</v>
      </c>
      <c r="O5" t="s">
        <v>13</v>
      </c>
      <c r="P5" t="str">
        <f t="shared" si="1"/>
        <v>timer A3 AF1</v>
      </c>
      <c r="Q5" t="str">
        <f t="shared" si="2"/>
        <v>timer A3 AF2</v>
      </c>
      <c r="R5" t="str">
        <f t="shared" si="3"/>
        <v>timer A3 AF3</v>
      </c>
      <c r="S5" t="str">
        <f t="shared" si="4"/>
        <v>timer A3 AF9</v>
      </c>
      <c r="T5" t="str">
        <f t="shared" si="0"/>
        <v>timer A3 list</v>
      </c>
      <c r="U5" t="str">
        <f t="shared" si="5"/>
        <v>timer A3 NONE</v>
      </c>
      <c r="V5" t="str">
        <f t="shared" si="6"/>
        <v>dma pin A3 list</v>
      </c>
      <c r="X5" s="71" t="s">
        <v>636</v>
      </c>
    </row>
    <row r="6" spans="1:24" x14ac:dyDescent="0.25">
      <c r="A6" t="s">
        <v>41</v>
      </c>
      <c r="O6" t="s">
        <v>41</v>
      </c>
      <c r="P6" t="str">
        <f t="shared" si="1"/>
        <v>timer A4 AF1</v>
      </c>
      <c r="Q6" t="str">
        <f t="shared" si="2"/>
        <v>timer A4 AF2</v>
      </c>
      <c r="R6" t="str">
        <f t="shared" si="3"/>
        <v>timer A4 AF3</v>
      </c>
      <c r="S6" t="str">
        <f t="shared" si="4"/>
        <v>timer A4 AF9</v>
      </c>
      <c r="T6" t="str">
        <f t="shared" si="0"/>
        <v>timer A4 list</v>
      </c>
      <c r="U6" t="str">
        <f t="shared" si="5"/>
        <v>timer A4 NONE</v>
      </c>
      <c r="V6" t="str">
        <f t="shared" si="6"/>
        <v>dma pin A4 list</v>
      </c>
      <c r="X6" s="71" t="s">
        <v>637</v>
      </c>
    </row>
    <row r="7" spans="1:24" x14ac:dyDescent="0.25">
      <c r="A7" t="s">
        <v>14</v>
      </c>
      <c r="O7" t="s">
        <v>14</v>
      </c>
      <c r="P7" t="str">
        <f t="shared" si="1"/>
        <v>timer A5 AF1</v>
      </c>
      <c r="Q7" t="str">
        <f t="shared" si="2"/>
        <v>timer A5 AF2</v>
      </c>
      <c r="R7" t="str">
        <f t="shared" si="3"/>
        <v>timer A5 AF3</v>
      </c>
      <c r="S7" t="str">
        <f t="shared" si="4"/>
        <v>timer A5 AF9</v>
      </c>
      <c r="T7" t="str">
        <f t="shared" si="0"/>
        <v>timer A5 list</v>
      </c>
      <c r="U7" t="str">
        <f t="shared" si="5"/>
        <v>timer A5 NONE</v>
      </c>
      <c r="V7" t="str">
        <f t="shared" si="6"/>
        <v>dma pin A5 list</v>
      </c>
      <c r="X7" s="72"/>
    </row>
    <row r="8" spans="1:24" x14ac:dyDescent="0.25">
      <c r="A8" t="s">
        <v>15</v>
      </c>
      <c r="O8" t="s">
        <v>15</v>
      </c>
      <c r="P8" t="str">
        <f t="shared" si="1"/>
        <v>timer A6 AF1</v>
      </c>
      <c r="Q8" t="str">
        <f t="shared" si="2"/>
        <v>timer A6 AF2</v>
      </c>
      <c r="R8" t="str">
        <f t="shared" si="3"/>
        <v>timer A6 AF3</v>
      </c>
      <c r="S8" t="str">
        <f t="shared" si="4"/>
        <v>timer A6 AF9</v>
      </c>
      <c r="T8" t="str">
        <f t="shared" si="0"/>
        <v>timer A6 list</v>
      </c>
      <c r="U8" t="str">
        <f t="shared" si="5"/>
        <v>timer A6 NONE</v>
      </c>
      <c r="V8" t="str">
        <f t="shared" si="6"/>
        <v>dma pin A6 list</v>
      </c>
      <c r="X8" s="71" t="s">
        <v>638</v>
      </c>
    </row>
    <row r="9" spans="1:24" x14ac:dyDescent="0.25">
      <c r="A9" t="s">
        <v>16</v>
      </c>
      <c r="O9" t="s">
        <v>16</v>
      </c>
      <c r="P9" t="str">
        <f t="shared" si="1"/>
        <v>timer A7 AF1</v>
      </c>
      <c r="Q9" t="str">
        <f t="shared" si="2"/>
        <v>timer A7 AF2</v>
      </c>
      <c r="R9" t="str">
        <f t="shared" si="3"/>
        <v>timer A7 AF3</v>
      </c>
      <c r="S9" t="str">
        <f t="shared" si="4"/>
        <v>timer A7 AF9</v>
      </c>
      <c r="T9" t="str">
        <f t="shared" si="0"/>
        <v>timer A7 list</v>
      </c>
      <c r="U9" t="str">
        <f t="shared" si="5"/>
        <v>timer A7 NONE</v>
      </c>
      <c r="V9" t="str">
        <f t="shared" si="6"/>
        <v>dma pin A7 list</v>
      </c>
      <c r="X9" s="71" t="s">
        <v>639</v>
      </c>
    </row>
    <row r="10" spans="1:24" x14ac:dyDescent="0.25">
      <c r="A10" t="s">
        <v>28</v>
      </c>
      <c r="O10" t="s">
        <v>28</v>
      </c>
      <c r="P10" t="str">
        <f t="shared" si="1"/>
        <v>timer A8 AF1</v>
      </c>
      <c r="Q10" t="str">
        <f t="shared" si="2"/>
        <v>timer A8 AF2</v>
      </c>
      <c r="R10" t="str">
        <f t="shared" si="3"/>
        <v>timer A8 AF3</v>
      </c>
      <c r="S10" t="str">
        <f t="shared" si="4"/>
        <v>timer A8 AF9</v>
      </c>
      <c r="T10" t="str">
        <f t="shared" si="0"/>
        <v>timer A8 list</v>
      </c>
      <c r="U10" t="str">
        <f t="shared" si="5"/>
        <v>timer A8 NONE</v>
      </c>
      <c r="V10" t="str">
        <f t="shared" si="6"/>
        <v>dma pin A8 list</v>
      </c>
      <c r="X10" s="72"/>
    </row>
    <row r="11" spans="1:24" x14ac:dyDescent="0.25">
      <c r="A11" t="s">
        <v>29</v>
      </c>
      <c r="O11" t="s">
        <v>29</v>
      </c>
      <c r="P11" t="str">
        <f t="shared" si="1"/>
        <v>timer A9 AF1</v>
      </c>
      <c r="Q11" t="str">
        <f t="shared" si="2"/>
        <v>timer A9 AF2</v>
      </c>
      <c r="R11" t="str">
        <f t="shared" si="3"/>
        <v>timer A9 AF3</v>
      </c>
      <c r="S11" t="str">
        <f t="shared" si="4"/>
        <v>timer A9 AF9</v>
      </c>
      <c r="T11" t="str">
        <f t="shared" si="0"/>
        <v>timer A9 list</v>
      </c>
      <c r="U11" t="str">
        <f t="shared" si="5"/>
        <v>timer A9 NONE</v>
      </c>
      <c r="V11" t="str">
        <f t="shared" si="6"/>
        <v>dma pin A9 list</v>
      </c>
      <c r="X11" s="71" t="s">
        <v>640</v>
      </c>
    </row>
    <row r="12" spans="1:24" x14ac:dyDescent="0.25">
      <c r="A12" t="s">
        <v>30</v>
      </c>
      <c r="O12" t="s">
        <v>30</v>
      </c>
      <c r="P12" t="str">
        <f t="shared" si="1"/>
        <v>timer A10 AF1</v>
      </c>
      <c r="Q12" t="str">
        <f t="shared" si="2"/>
        <v>timer A10 AF2</v>
      </c>
      <c r="R12" t="str">
        <f t="shared" si="3"/>
        <v>timer A10 AF3</v>
      </c>
      <c r="S12" t="str">
        <f t="shared" si="4"/>
        <v>timer A10 AF9</v>
      </c>
      <c r="T12" t="str">
        <f t="shared" si="0"/>
        <v>timer A10 list</v>
      </c>
      <c r="U12" t="str">
        <f t="shared" si="5"/>
        <v>timer A10 NONE</v>
      </c>
      <c r="V12" t="str">
        <f t="shared" si="6"/>
        <v>dma pin A10 list</v>
      </c>
      <c r="X12" s="71" t="s">
        <v>641</v>
      </c>
    </row>
    <row r="13" spans="1:24" x14ac:dyDescent="0.25">
      <c r="A13" t="s">
        <v>31</v>
      </c>
      <c r="O13" t="s">
        <v>31</v>
      </c>
      <c r="P13" t="str">
        <f t="shared" si="1"/>
        <v>timer A11 AF1</v>
      </c>
      <c r="Q13" t="str">
        <f t="shared" si="2"/>
        <v>timer A11 AF2</v>
      </c>
      <c r="R13" t="str">
        <f t="shared" si="3"/>
        <v>timer A11 AF3</v>
      </c>
      <c r="S13" t="str">
        <f t="shared" si="4"/>
        <v>timer A11 AF9</v>
      </c>
      <c r="T13" t="str">
        <f t="shared" si="0"/>
        <v>timer A11 list</v>
      </c>
      <c r="U13" t="str">
        <f t="shared" si="5"/>
        <v>timer A11 NONE</v>
      </c>
      <c r="V13" t="str">
        <f t="shared" si="6"/>
        <v>dma pin A11 list</v>
      </c>
      <c r="X13" s="71" t="s">
        <v>642</v>
      </c>
    </row>
    <row r="14" spans="1:24" x14ac:dyDescent="0.25">
      <c r="A14" t="s">
        <v>32</v>
      </c>
      <c r="O14" t="s">
        <v>32</v>
      </c>
      <c r="P14" t="str">
        <f t="shared" si="1"/>
        <v>timer A12 AF1</v>
      </c>
      <c r="Q14" t="str">
        <f t="shared" si="2"/>
        <v>timer A12 AF2</v>
      </c>
      <c r="R14" t="str">
        <f t="shared" si="3"/>
        <v>timer A12 AF3</v>
      </c>
      <c r="S14" t="str">
        <f t="shared" si="4"/>
        <v>timer A12 AF9</v>
      </c>
      <c r="T14" t="str">
        <f t="shared" si="0"/>
        <v>timer A12 list</v>
      </c>
      <c r="U14" t="str">
        <f t="shared" si="5"/>
        <v>timer A12 NONE</v>
      </c>
      <c r="V14" t="str">
        <f t="shared" si="6"/>
        <v>dma pin A12 list</v>
      </c>
      <c r="X14" s="72"/>
    </row>
    <row r="15" spans="1:24" x14ac:dyDescent="0.25">
      <c r="A15" t="s">
        <v>44</v>
      </c>
      <c r="O15" t="s">
        <v>44</v>
      </c>
      <c r="P15" t="str">
        <f t="shared" si="1"/>
        <v>timer A13 AF1</v>
      </c>
      <c r="Q15" t="str">
        <f t="shared" si="2"/>
        <v>timer A13 AF2</v>
      </c>
      <c r="R15" t="str">
        <f t="shared" si="3"/>
        <v>timer A13 AF3</v>
      </c>
      <c r="S15" t="str">
        <f t="shared" si="4"/>
        <v>timer A13 AF9</v>
      </c>
      <c r="T15" t="str">
        <f t="shared" si="0"/>
        <v>timer A13 list</v>
      </c>
      <c r="U15" t="str">
        <f t="shared" si="5"/>
        <v>timer A13 NONE</v>
      </c>
      <c r="V15" t="str">
        <f t="shared" si="6"/>
        <v>dma pin A13 list</v>
      </c>
      <c r="X15" s="71" t="s">
        <v>643</v>
      </c>
    </row>
    <row r="16" spans="1:24" x14ac:dyDescent="0.25">
      <c r="A16" t="s">
        <v>45</v>
      </c>
      <c r="O16" t="s">
        <v>45</v>
      </c>
      <c r="P16" t="str">
        <f t="shared" si="1"/>
        <v>timer A14 AF1</v>
      </c>
      <c r="Q16" t="str">
        <f t="shared" si="2"/>
        <v>timer A14 AF2</v>
      </c>
      <c r="R16" t="str">
        <f t="shared" si="3"/>
        <v>timer A14 AF3</v>
      </c>
      <c r="S16" t="str">
        <f t="shared" si="4"/>
        <v>timer A14 AF9</v>
      </c>
      <c r="T16" t="str">
        <f t="shared" si="0"/>
        <v>timer A14 list</v>
      </c>
      <c r="U16" t="str">
        <f t="shared" si="5"/>
        <v>timer A14 NONE</v>
      </c>
      <c r="V16" t="str">
        <f t="shared" si="6"/>
        <v>dma pin A14 list</v>
      </c>
      <c r="X16" s="72"/>
    </row>
    <row r="17" spans="1:24" x14ac:dyDescent="0.25">
      <c r="A17" t="s">
        <v>33</v>
      </c>
      <c r="O17" t="s">
        <v>33</v>
      </c>
      <c r="P17" t="str">
        <f t="shared" si="1"/>
        <v>timer A15 AF1</v>
      </c>
      <c r="Q17" t="str">
        <f t="shared" si="2"/>
        <v>timer A15 AF2</v>
      </c>
      <c r="R17" t="str">
        <f t="shared" si="3"/>
        <v>timer A15 AF3</v>
      </c>
      <c r="S17" t="str">
        <f t="shared" si="4"/>
        <v>timer A15 AF9</v>
      </c>
      <c r="T17" t="str">
        <f t="shared" si="0"/>
        <v>timer A15 list</v>
      </c>
      <c r="U17" t="str">
        <f t="shared" si="5"/>
        <v>timer A15 NONE</v>
      </c>
      <c r="V17" t="str">
        <f t="shared" si="6"/>
        <v>dma pin A15 list</v>
      </c>
      <c r="X17" s="71" t="s">
        <v>644</v>
      </c>
    </row>
    <row r="18" spans="1:24" x14ac:dyDescent="0.25">
      <c r="A18" t="s">
        <v>17</v>
      </c>
      <c r="O18" t="s">
        <v>17</v>
      </c>
      <c r="P18" t="str">
        <f t="shared" si="1"/>
        <v>timer B0 AF1</v>
      </c>
      <c r="Q18" t="str">
        <f t="shared" si="2"/>
        <v>timer B0 AF2</v>
      </c>
      <c r="R18" t="str">
        <f t="shared" si="3"/>
        <v>timer B0 AF3</v>
      </c>
      <c r="S18" t="str">
        <f t="shared" si="4"/>
        <v>timer B0 AF9</v>
      </c>
      <c r="T18" t="str">
        <f t="shared" si="0"/>
        <v>timer B0 list</v>
      </c>
      <c r="U18" t="str">
        <f t="shared" si="5"/>
        <v>timer B0 NONE</v>
      </c>
      <c r="V18" t="str">
        <f t="shared" si="6"/>
        <v>dma pin B0 list</v>
      </c>
      <c r="X18" s="71" t="s">
        <v>635</v>
      </c>
    </row>
    <row r="19" spans="1:24" x14ac:dyDescent="0.25">
      <c r="A19" t="s">
        <v>18</v>
      </c>
      <c r="O19" t="s">
        <v>18</v>
      </c>
      <c r="P19" t="str">
        <f t="shared" si="1"/>
        <v>timer B1 AF1</v>
      </c>
      <c r="Q19" t="str">
        <f t="shared" si="2"/>
        <v>timer B1 AF2</v>
      </c>
      <c r="R19" t="str">
        <f t="shared" si="3"/>
        <v>timer B1 AF3</v>
      </c>
      <c r="S19" t="str">
        <f t="shared" si="4"/>
        <v>timer B1 AF9</v>
      </c>
      <c r="T19" t="str">
        <f t="shared" si="0"/>
        <v>timer B1 list</v>
      </c>
      <c r="U19" t="str">
        <f t="shared" si="5"/>
        <v>timer B1 NONE</v>
      </c>
      <c r="V19" t="str">
        <f t="shared" si="6"/>
        <v>dma pin B1 list</v>
      </c>
      <c r="X19" s="72"/>
    </row>
    <row r="20" spans="1:24" x14ac:dyDescent="0.25">
      <c r="A20" t="s">
        <v>42</v>
      </c>
      <c r="O20" t="s">
        <v>42</v>
      </c>
      <c r="P20" t="str">
        <f t="shared" si="1"/>
        <v>timer B2 AF1</v>
      </c>
      <c r="Q20" t="str">
        <f t="shared" si="2"/>
        <v>timer B2 AF2</v>
      </c>
      <c r="R20" t="str">
        <f t="shared" si="3"/>
        <v>timer B2 AF3</v>
      </c>
      <c r="S20" t="str">
        <f t="shared" si="4"/>
        <v>timer B2 AF9</v>
      </c>
      <c r="T20" t="str">
        <f t="shared" si="0"/>
        <v>timer B2 list</v>
      </c>
      <c r="U20" t="str">
        <f t="shared" si="5"/>
        <v>timer B2 NONE</v>
      </c>
      <c r="V20" t="str">
        <f t="shared" si="6"/>
        <v>dma pin B2 list</v>
      </c>
      <c r="X20" s="71" t="s">
        <v>645</v>
      </c>
    </row>
    <row r="21" spans="1:24" x14ac:dyDescent="0.25">
      <c r="A21" t="s">
        <v>36</v>
      </c>
      <c r="O21" t="s">
        <v>36</v>
      </c>
      <c r="P21" t="str">
        <f t="shared" si="1"/>
        <v>timer B3 AF1</v>
      </c>
      <c r="Q21" t="str">
        <f t="shared" si="2"/>
        <v>timer B3 AF2</v>
      </c>
      <c r="R21" t="str">
        <f t="shared" si="3"/>
        <v>timer B3 AF3</v>
      </c>
      <c r="S21" t="str">
        <f t="shared" si="4"/>
        <v>timer B3 AF9</v>
      </c>
      <c r="T21" t="str">
        <f t="shared" si="0"/>
        <v>timer B3 list</v>
      </c>
      <c r="U21" t="str">
        <f t="shared" si="5"/>
        <v>timer B3 NONE</v>
      </c>
      <c r="V21" t="str">
        <f t="shared" si="6"/>
        <v>dma pin B3 list</v>
      </c>
      <c r="X21" s="72"/>
    </row>
    <row r="22" spans="1:24" x14ac:dyDescent="0.25">
      <c r="A22" t="s">
        <v>37</v>
      </c>
      <c r="O22" t="s">
        <v>37</v>
      </c>
      <c r="P22" t="str">
        <f t="shared" si="1"/>
        <v>timer B4 AF1</v>
      </c>
      <c r="Q22" t="str">
        <f t="shared" si="2"/>
        <v>timer B4 AF2</v>
      </c>
      <c r="R22" t="str">
        <f t="shared" si="3"/>
        <v>timer B4 AF3</v>
      </c>
      <c r="S22" t="str">
        <f t="shared" si="4"/>
        <v>timer B4 AF9</v>
      </c>
      <c r="T22" t="str">
        <f t="shared" si="0"/>
        <v>timer B4 list</v>
      </c>
      <c r="U22" t="str">
        <f t="shared" si="5"/>
        <v>timer B4 NONE</v>
      </c>
      <c r="V22" t="str">
        <f t="shared" si="6"/>
        <v>dma pin B4 list</v>
      </c>
      <c r="X22" s="71" t="s">
        <v>646</v>
      </c>
    </row>
    <row r="23" spans="1:24" x14ac:dyDescent="0.25">
      <c r="A23" t="s">
        <v>34</v>
      </c>
      <c r="O23" t="s">
        <v>34</v>
      </c>
      <c r="P23" t="str">
        <f t="shared" si="1"/>
        <v>timer B5 AF1</v>
      </c>
      <c r="Q23" t="str">
        <f t="shared" si="2"/>
        <v>timer B5 AF2</v>
      </c>
      <c r="R23" t="str">
        <f t="shared" si="3"/>
        <v>timer B5 AF3</v>
      </c>
      <c r="S23" t="str">
        <f t="shared" si="4"/>
        <v>timer B5 AF9</v>
      </c>
      <c r="T23" t="str">
        <f t="shared" si="0"/>
        <v>timer B5 list</v>
      </c>
      <c r="U23" t="str">
        <f t="shared" si="5"/>
        <v>timer B5 NONE</v>
      </c>
      <c r="V23" t="str">
        <f t="shared" si="6"/>
        <v>dma pin B5 list</v>
      </c>
      <c r="X23" s="71" t="s">
        <v>647</v>
      </c>
    </row>
    <row r="24" spans="1:24" x14ac:dyDescent="0.25">
      <c r="A24" t="s">
        <v>35</v>
      </c>
      <c r="O24" t="s">
        <v>35</v>
      </c>
      <c r="P24" t="str">
        <f t="shared" si="1"/>
        <v>timer B6 AF1</v>
      </c>
      <c r="Q24" t="str">
        <f t="shared" si="2"/>
        <v>timer B6 AF2</v>
      </c>
      <c r="R24" t="str">
        <f t="shared" si="3"/>
        <v>timer B6 AF3</v>
      </c>
      <c r="S24" t="str">
        <f t="shared" si="4"/>
        <v>timer B6 AF9</v>
      </c>
      <c r="T24" t="str">
        <f t="shared" si="0"/>
        <v>timer B6 list</v>
      </c>
      <c r="U24" t="str">
        <f t="shared" si="5"/>
        <v>timer B6 NONE</v>
      </c>
      <c r="V24" t="str">
        <f t="shared" si="6"/>
        <v>dma pin B6 list</v>
      </c>
      <c r="X24" s="71" t="s">
        <v>648</v>
      </c>
    </row>
    <row r="25" spans="1:24" x14ac:dyDescent="0.25">
      <c r="A25" t="s">
        <v>38</v>
      </c>
      <c r="O25" t="s">
        <v>38</v>
      </c>
      <c r="P25" t="str">
        <f t="shared" si="1"/>
        <v>timer B7 AF1</v>
      </c>
      <c r="Q25" t="str">
        <f t="shared" si="2"/>
        <v>timer B7 AF2</v>
      </c>
      <c r="R25" t="str">
        <f t="shared" si="3"/>
        <v>timer B7 AF3</v>
      </c>
      <c r="S25" t="str">
        <f t="shared" si="4"/>
        <v>timer B7 AF9</v>
      </c>
      <c r="T25" t="str">
        <f t="shared" si="0"/>
        <v>timer B7 list</v>
      </c>
      <c r="U25" t="str">
        <f t="shared" si="5"/>
        <v>timer B7 NONE</v>
      </c>
      <c r="V25" t="str">
        <f t="shared" si="6"/>
        <v>dma pin B7 list</v>
      </c>
      <c r="X25" s="71" t="s">
        <v>649</v>
      </c>
    </row>
    <row r="26" spans="1:24" x14ac:dyDescent="0.25">
      <c r="A26" t="s">
        <v>39</v>
      </c>
      <c r="O26" t="s">
        <v>39</v>
      </c>
      <c r="P26" t="str">
        <f t="shared" si="1"/>
        <v>timer B8 AF1</v>
      </c>
      <c r="Q26" t="str">
        <f t="shared" si="2"/>
        <v>timer B8 AF2</v>
      </c>
      <c r="R26" t="str">
        <f t="shared" si="3"/>
        <v>timer B8 AF3</v>
      </c>
      <c r="S26" t="str">
        <f t="shared" si="4"/>
        <v>timer B8 AF9</v>
      </c>
      <c r="T26" t="str">
        <f t="shared" si="0"/>
        <v>timer B8 list</v>
      </c>
      <c r="U26" t="str">
        <f t="shared" si="5"/>
        <v>timer B8 NONE</v>
      </c>
      <c r="V26" t="str">
        <f t="shared" si="6"/>
        <v>dma pin B8 list</v>
      </c>
      <c r="X26" s="72"/>
    </row>
    <row r="27" spans="1:24" x14ac:dyDescent="0.25">
      <c r="A27" t="s">
        <v>40</v>
      </c>
      <c r="O27" t="s">
        <v>40</v>
      </c>
      <c r="P27" t="str">
        <f t="shared" si="1"/>
        <v>timer B9 AF1</v>
      </c>
      <c r="Q27" t="str">
        <f t="shared" si="2"/>
        <v>timer B9 AF2</v>
      </c>
      <c r="R27" t="str">
        <f t="shared" si="3"/>
        <v>timer B9 AF3</v>
      </c>
      <c r="S27" t="str">
        <f t="shared" si="4"/>
        <v>timer B9 AF9</v>
      </c>
      <c r="T27" t="str">
        <f t="shared" si="0"/>
        <v>timer B9 list</v>
      </c>
      <c r="U27" t="str">
        <f t="shared" si="5"/>
        <v>timer B9 NONE</v>
      </c>
      <c r="V27" t="str">
        <f t="shared" si="6"/>
        <v>dma pin B9 list</v>
      </c>
      <c r="X27" s="71" t="s">
        <v>650</v>
      </c>
    </row>
    <row r="28" spans="1:24" x14ac:dyDescent="0.25">
      <c r="A28" t="s">
        <v>19</v>
      </c>
      <c r="O28" t="s">
        <v>19</v>
      </c>
      <c r="P28" t="str">
        <f t="shared" si="1"/>
        <v>timer B10 AF1</v>
      </c>
      <c r="Q28" t="str">
        <f t="shared" si="2"/>
        <v>timer B10 AF2</v>
      </c>
      <c r="R28" t="str">
        <f t="shared" si="3"/>
        <v>timer B10 AF3</v>
      </c>
      <c r="S28" t="str">
        <f t="shared" si="4"/>
        <v>timer B10 AF9</v>
      </c>
      <c r="T28" t="str">
        <f t="shared" si="0"/>
        <v>timer B10 list</v>
      </c>
      <c r="U28" t="str">
        <f t="shared" si="5"/>
        <v>timer B10 NONE</v>
      </c>
      <c r="V28" t="str">
        <f t="shared" si="6"/>
        <v>dma pin B10 list</v>
      </c>
      <c r="X28" s="71" t="s">
        <v>647</v>
      </c>
    </row>
    <row r="29" spans="1:24" x14ac:dyDescent="0.25">
      <c r="A29" t="s">
        <v>20</v>
      </c>
      <c r="O29" t="s">
        <v>20</v>
      </c>
      <c r="P29" t="str">
        <f t="shared" si="1"/>
        <v>timer B11 AF1</v>
      </c>
      <c r="Q29" t="str">
        <f t="shared" si="2"/>
        <v>timer B11 AF2</v>
      </c>
      <c r="R29" t="str">
        <f t="shared" si="3"/>
        <v>timer B11 AF3</v>
      </c>
      <c r="S29" t="str">
        <f t="shared" si="4"/>
        <v>timer B11 AF9</v>
      </c>
      <c r="T29" t="str">
        <f t="shared" si="0"/>
        <v>timer B11 list</v>
      </c>
      <c r="U29" t="str">
        <f t="shared" si="5"/>
        <v>timer B11 NONE</v>
      </c>
      <c r="V29" t="str">
        <f t="shared" si="6"/>
        <v>dma pin B11 list</v>
      </c>
      <c r="X29" s="71" t="s">
        <v>648</v>
      </c>
    </row>
    <row r="30" spans="1:24" x14ac:dyDescent="0.25">
      <c r="A30" t="s">
        <v>43</v>
      </c>
      <c r="O30" t="s">
        <v>43</v>
      </c>
      <c r="P30" t="str">
        <f t="shared" si="1"/>
        <v>timer B12 AF1</v>
      </c>
      <c r="Q30" t="str">
        <f t="shared" si="2"/>
        <v>timer B12 AF2</v>
      </c>
      <c r="R30" t="str">
        <f t="shared" si="3"/>
        <v>timer B12 AF3</v>
      </c>
      <c r="S30" t="str">
        <f t="shared" si="4"/>
        <v>timer B12 AF9</v>
      </c>
      <c r="T30" t="str">
        <f t="shared" si="0"/>
        <v>timer B12 list</v>
      </c>
      <c r="U30" t="str">
        <f t="shared" si="5"/>
        <v>timer B12 NONE</v>
      </c>
      <c r="V30" t="str">
        <f t="shared" si="6"/>
        <v>dma pin B12 list</v>
      </c>
      <c r="X30" s="71" t="s">
        <v>649</v>
      </c>
    </row>
    <row r="31" spans="1:24" x14ac:dyDescent="0.25">
      <c r="A31" t="s">
        <v>21</v>
      </c>
      <c r="O31" t="s">
        <v>21</v>
      </c>
      <c r="P31" t="str">
        <f t="shared" si="1"/>
        <v>timer B13 AF1</v>
      </c>
      <c r="Q31" t="str">
        <f t="shared" si="2"/>
        <v>timer B13 AF2</v>
      </c>
      <c r="R31" t="str">
        <f t="shared" si="3"/>
        <v>timer B13 AF3</v>
      </c>
      <c r="S31" t="str">
        <f t="shared" si="4"/>
        <v>timer B13 AF9</v>
      </c>
      <c r="T31" t="str">
        <f t="shared" si="0"/>
        <v>timer B13 list</v>
      </c>
      <c r="U31" t="str">
        <f t="shared" si="5"/>
        <v>timer B13 NONE</v>
      </c>
      <c r="V31" t="str">
        <f t="shared" si="6"/>
        <v>dma pin B13 list</v>
      </c>
      <c r="X31" s="72"/>
    </row>
    <row r="32" spans="1:24" x14ac:dyDescent="0.25">
      <c r="A32" t="s">
        <v>22</v>
      </c>
      <c r="O32" t="s">
        <v>22</v>
      </c>
      <c r="P32" t="str">
        <f t="shared" si="1"/>
        <v>timer B14 AF1</v>
      </c>
      <c r="Q32" t="str">
        <f t="shared" si="2"/>
        <v>timer B14 AF2</v>
      </c>
      <c r="R32" t="str">
        <f t="shared" si="3"/>
        <v>timer B14 AF3</v>
      </c>
      <c r="S32" t="str">
        <f t="shared" si="4"/>
        <v>timer B14 AF9</v>
      </c>
      <c r="T32" t="str">
        <f t="shared" si="0"/>
        <v>timer B14 list</v>
      </c>
      <c r="U32" t="str">
        <f t="shared" si="5"/>
        <v>timer B14 NONE</v>
      </c>
      <c r="V32" t="str">
        <f t="shared" si="6"/>
        <v>dma pin B14 list</v>
      </c>
      <c r="X32" s="71" t="s">
        <v>651</v>
      </c>
    </row>
    <row r="33" spans="1:24" x14ac:dyDescent="0.25">
      <c r="A33" t="s">
        <v>23</v>
      </c>
      <c r="O33" t="s">
        <v>23</v>
      </c>
      <c r="P33" t="str">
        <f t="shared" si="1"/>
        <v>timer B15 AF1</v>
      </c>
      <c r="Q33" t="str">
        <f t="shared" si="2"/>
        <v>timer B15 AF2</v>
      </c>
      <c r="R33" t="str">
        <f t="shared" si="3"/>
        <v>timer B15 AF3</v>
      </c>
      <c r="S33" t="str">
        <f t="shared" si="4"/>
        <v>timer B15 AF9</v>
      </c>
      <c r="T33" t="str">
        <f t="shared" si="0"/>
        <v>timer B15 list</v>
      </c>
      <c r="U33" t="str">
        <f t="shared" si="5"/>
        <v>timer B15 NONE</v>
      </c>
      <c r="V33" t="str">
        <f t="shared" si="6"/>
        <v>dma pin B15 list</v>
      </c>
      <c r="X33" s="71" t="s">
        <v>647</v>
      </c>
    </row>
    <row r="34" spans="1:24" x14ac:dyDescent="0.25">
      <c r="A34" t="s">
        <v>49</v>
      </c>
      <c r="O34" t="s">
        <v>49</v>
      </c>
      <c r="P34" t="str">
        <f t="shared" si="1"/>
        <v>timer C0 AF1</v>
      </c>
      <c r="Q34" t="str">
        <f t="shared" si="2"/>
        <v>timer C0 AF2</v>
      </c>
      <c r="R34" t="str">
        <f t="shared" si="3"/>
        <v>timer C0 AF3</v>
      </c>
      <c r="S34" t="str">
        <f t="shared" si="4"/>
        <v>timer C0 AF9</v>
      </c>
      <c r="T34" t="str">
        <f t="shared" si="0"/>
        <v>timer C0 list</v>
      </c>
      <c r="U34" t="str">
        <f t="shared" si="5"/>
        <v>timer C0 NONE</v>
      </c>
      <c r="V34" t="str">
        <f t="shared" si="6"/>
        <v>dma pin C0 list</v>
      </c>
      <c r="X34" s="71" t="s">
        <v>652</v>
      </c>
    </row>
    <row r="35" spans="1:24" x14ac:dyDescent="0.25">
      <c r="A35" t="s">
        <v>50</v>
      </c>
      <c r="O35" t="s">
        <v>50</v>
      </c>
      <c r="P35" t="str">
        <f t="shared" si="1"/>
        <v>timer C1 AF1</v>
      </c>
      <c r="Q35" t="str">
        <f t="shared" si="2"/>
        <v>timer C1 AF2</v>
      </c>
      <c r="R35" t="str">
        <f t="shared" si="3"/>
        <v>timer C1 AF3</v>
      </c>
      <c r="S35" t="str">
        <f t="shared" si="4"/>
        <v>timer C1 AF9</v>
      </c>
      <c r="T35" t="str">
        <f t="shared" si="0"/>
        <v>timer C1 list</v>
      </c>
      <c r="U35" t="str">
        <f t="shared" si="5"/>
        <v>timer C1 NONE</v>
      </c>
      <c r="V35" t="str">
        <f t="shared" si="6"/>
        <v>dma pin C1 list</v>
      </c>
      <c r="X35" s="72"/>
    </row>
    <row r="36" spans="1:24" x14ac:dyDescent="0.25">
      <c r="A36" t="s">
        <v>51</v>
      </c>
      <c r="O36" t="s">
        <v>51</v>
      </c>
      <c r="P36" t="str">
        <f t="shared" si="1"/>
        <v>timer C2 AF1</v>
      </c>
      <c r="Q36" t="str">
        <f t="shared" si="2"/>
        <v>timer C2 AF2</v>
      </c>
      <c r="R36" t="str">
        <f t="shared" si="3"/>
        <v>timer C2 AF3</v>
      </c>
      <c r="S36" t="str">
        <f t="shared" si="4"/>
        <v>timer C2 AF9</v>
      </c>
      <c r="T36" t="str">
        <f t="shared" si="0"/>
        <v>timer C2 list</v>
      </c>
      <c r="U36" t="str">
        <f t="shared" si="5"/>
        <v>timer C2 NONE</v>
      </c>
      <c r="V36" t="str">
        <f t="shared" si="6"/>
        <v>dma pin C2 list</v>
      </c>
      <c r="X36" s="71" t="s">
        <v>653</v>
      </c>
    </row>
    <row r="37" spans="1:24" x14ac:dyDescent="0.25">
      <c r="A37" t="s">
        <v>52</v>
      </c>
      <c r="O37" t="s">
        <v>52</v>
      </c>
      <c r="P37" t="str">
        <f t="shared" si="1"/>
        <v>timer C3 AF1</v>
      </c>
      <c r="Q37" t="str">
        <f t="shared" si="2"/>
        <v>timer C3 AF2</v>
      </c>
      <c r="R37" t="str">
        <f t="shared" si="3"/>
        <v>timer C3 AF3</v>
      </c>
      <c r="S37" t="str">
        <f t="shared" si="4"/>
        <v>timer C3 AF9</v>
      </c>
      <c r="T37" t="str">
        <f t="shared" si="0"/>
        <v>timer C3 list</v>
      </c>
      <c r="U37" t="str">
        <f t="shared" si="5"/>
        <v>timer C3 NONE</v>
      </c>
      <c r="V37" t="str">
        <f t="shared" si="6"/>
        <v>dma pin C3 list</v>
      </c>
      <c r="X37" s="71" t="s">
        <v>647</v>
      </c>
    </row>
    <row r="38" spans="1:24" x14ac:dyDescent="0.25">
      <c r="A38" t="s">
        <v>53</v>
      </c>
      <c r="O38" t="s">
        <v>53</v>
      </c>
      <c r="P38" t="str">
        <f t="shared" si="1"/>
        <v>timer C4 AF1</v>
      </c>
      <c r="Q38" t="str">
        <f t="shared" si="2"/>
        <v>timer C4 AF2</v>
      </c>
      <c r="R38" t="str">
        <f t="shared" si="3"/>
        <v>timer C4 AF3</v>
      </c>
      <c r="S38" t="str">
        <f t="shared" si="4"/>
        <v>timer C4 AF9</v>
      </c>
      <c r="T38" t="str">
        <f t="shared" si="0"/>
        <v>timer C4 list</v>
      </c>
      <c r="U38" t="str">
        <f t="shared" si="5"/>
        <v>timer C4 NONE</v>
      </c>
      <c r="V38" t="str">
        <f t="shared" si="6"/>
        <v>dma pin C4 list</v>
      </c>
      <c r="X38" s="71" t="s">
        <v>654</v>
      </c>
    </row>
    <row r="39" spans="1:24" x14ac:dyDescent="0.25">
      <c r="A39" t="s">
        <v>54</v>
      </c>
      <c r="O39" t="s">
        <v>54</v>
      </c>
      <c r="P39" t="str">
        <f t="shared" si="1"/>
        <v>timer C5 AF1</v>
      </c>
      <c r="Q39" t="str">
        <f t="shared" si="2"/>
        <v>timer C5 AF2</v>
      </c>
      <c r="R39" t="str">
        <f t="shared" si="3"/>
        <v>timer C5 AF3</v>
      </c>
      <c r="S39" t="str">
        <f t="shared" si="4"/>
        <v>timer C5 AF9</v>
      </c>
      <c r="T39" t="str">
        <f t="shared" si="0"/>
        <v>timer C5 list</v>
      </c>
      <c r="U39" t="str">
        <f t="shared" si="5"/>
        <v>timer C5 NONE</v>
      </c>
      <c r="V39" t="str">
        <f t="shared" si="6"/>
        <v>dma pin C5 list</v>
      </c>
      <c r="X39" s="72"/>
    </row>
    <row r="40" spans="1:24" x14ac:dyDescent="0.25">
      <c r="A40" t="s">
        <v>24</v>
      </c>
      <c r="O40" t="s">
        <v>24</v>
      </c>
      <c r="P40" t="str">
        <f t="shared" si="1"/>
        <v>timer C6 AF1</v>
      </c>
      <c r="Q40" t="str">
        <f t="shared" si="2"/>
        <v>timer C6 AF2</v>
      </c>
      <c r="R40" t="str">
        <f t="shared" si="3"/>
        <v>timer C6 AF3</v>
      </c>
      <c r="S40" t="str">
        <f t="shared" si="4"/>
        <v>timer C6 AF9</v>
      </c>
      <c r="T40" t="str">
        <f t="shared" si="0"/>
        <v>timer C6 list</v>
      </c>
      <c r="U40" t="str">
        <f t="shared" si="5"/>
        <v>timer C6 NONE</v>
      </c>
      <c r="V40" t="str">
        <f t="shared" si="6"/>
        <v>dma pin C6 list</v>
      </c>
      <c r="X40" s="71" t="s">
        <v>655</v>
      </c>
    </row>
    <row r="41" spans="1:24" x14ac:dyDescent="0.25">
      <c r="A41" t="s">
        <v>25</v>
      </c>
      <c r="O41" t="s">
        <v>25</v>
      </c>
      <c r="P41" t="str">
        <f t="shared" si="1"/>
        <v>timer C7 AF1</v>
      </c>
      <c r="Q41" t="str">
        <f t="shared" si="2"/>
        <v>timer C7 AF2</v>
      </c>
      <c r="R41" t="str">
        <f t="shared" si="3"/>
        <v>timer C7 AF3</v>
      </c>
      <c r="S41" t="str">
        <f t="shared" si="4"/>
        <v>timer C7 AF9</v>
      </c>
      <c r="T41" t="str">
        <f t="shared" si="0"/>
        <v>timer C7 list</v>
      </c>
      <c r="U41" t="str">
        <f t="shared" si="5"/>
        <v>timer C7 NONE</v>
      </c>
      <c r="V41" t="str">
        <f t="shared" si="6"/>
        <v>dma pin C7 list</v>
      </c>
      <c r="X41" s="71" t="s">
        <v>647</v>
      </c>
    </row>
    <row r="42" spans="1:24" x14ac:dyDescent="0.25">
      <c r="A42" t="s">
        <v>26</v>
      </c>
      <c r="O42" t="s">
        <v>26</v>
      </c>
      <c r="P42" t="str">
        <f t="shared" si="1"/>
        <v>timer C8 AF1</v>
      </c>
      <c r="Q42" t="str">
        <f t="shared" si="2"/>
        <v>timer C8 AF2</v>
      </c>
      <c r="R42" t="str">
        <f t="shared" si="3"/>
        <v>timer C8 AF3</v>
      </c>
      <c r="S42" t="str">
        <f t="shared" si="4"/>
        <v>timer C8 AF9</v>
      </c>
      <c r="T42" t="str">
        <f t="shared" si="0"/>
        <v>timer C8 list</v>
      </c>
      <c r="U42" t="str">
        <f t="shared" si="5"/>
        <v>timer C8 NONE</v>
      </c>
      <c r="V42" t="str">
        <f t="shared" si="6"/>
        <v>dma pin C8 list</v>
      </c>
      <c r="X42" s="71" t="s">
        <v>648</v>
      </c>
    </row>
    <row r="43" spans="1:24" x14ac:dyDescent="0.25">
      <c r="A43" t="s">
        <v>27</v>
      </c>
      <c r="O43" t="s">
        <v>27</v>
      </c>
      <c r="P43" t="str">
        <f t="shared" si="1"/>
        <v>timer C9 AF1</v>
      </c>
      <c r="Q43" t="str">
        <f t="shared" si="2"/>
        <v>timer C9 AF2</v>
      </c>
      <c r="R43" t="str">
        <f t="shared" si="3"/>
        <v>timer C9 AF3</v>
      </c>
      <c r="S43" t="str">
        <f t="shared" si="4"/>
        <v>timer C9 AF9</v>
      </c>
      <c r="T43" t="str">
        <f t="shared" si="0"/>
        <v>timer C9 list</v>
      </c>
      <c r="U43" t="str">
        <f t="shared" si="5"/>
        <v>timer C9 NONE</v>
      </c>
      <c r="V43" t="str">
        <f t="shared" si="6"/>
        <v>dma pin C9 list</v>
      </c>
      <c r="X43" s="71" t="s">
        <v>649</v>
      </c>
    </row>
    <row r="44" spans="1:24" x14ac:dyDescent="0.25">
      <c r="A44" t="s">
        <v>46</v>
      </c>
      <c r="O44" t="s">
        <v>46</v>
      </c>
      <c r="P44" t="str">
        <f t="shared" si="1"/>
        <v>timer C10 AF1</v>
      </c>
      <c r="Q44" t="str">
        <f t="shared" si="2"/>
        <v>timer C10 AF2</v>
      </c>
      <c r="R44" t="str">
        <f t="shared" si="3"/>
        <v>timer C10 AF3</v>
      </c>
      <c r="S44" t="str">
        <f t="shared" si="4"/>
        <v>timer C10 AF9</v>
      </c>
      <c r="T44" t="str">
        <f t="shared" si="0"/>
        <v>timer C10 list</v>
      </c>
      <c r="U44" t="str">
        <f t="shared" si="5"/>
        <v>timer C10 NONE</v>
      </c>
      <c r="V44" t="str">
        <f t="shared" si="6"/>
        <v>dma pin C10 list</v>
      </c>
      <c r="X44" s="72"/>
    </row>
    <row r="45" spans="1:24" x14ac:dyDescent="0.25">
      <c r="A45" t="s">
        <v>47</v>
      </c>
      <c r="O45" t="s">
        <v>47</v>
      </c>
      <c r="P45" t="str">
        <f t="shared" si="1"/>
        <v>timer C11 AF1</v>
      </c>
      <c r="Q45" t="str">
        <f t="shared" si="2"/>
        <v>timer C11 AF2</v>
      </c>
      <c r="R45" t="str">
        <f t="shared" si="3"/>
        <v>timer C11 AF3</v>
      </c>
      <c r="S45" t="str">
        <f t="shared" si="4"/>
        <v>timer C11 AF9</v>
      </c>
      <c r="T45" t="str">
        <f t="shared" si="0"/>
        <v>timer C11 list</v>
      </c>
      <c r="U45" t="str">
        <f t="shared" si="5"/>
        <v>timer C11 NONE</v>
      </c>
      <c r="V45" t="str">
        <f t="shared" si="6"/>
        <v>dma pin C11 list</v>
      </c>
      <c r="X45" s="71" t="s">
        <v>656</v>
      </c>
    </row>
    <row r="46" spans="1:24" x14ac:dyDescent="0.25">
      <c r="A46" t="s">
        <v>48</v>
      </c>
      <c r="O46" t="s">
        <v>48</v>
      </c>
      <c r="P46" t="str">
        <f t="shared" si="1"/>
        <v>timer C12 AF1</v>
      </c>
      <c r="Q46" t="str">
        <f t="shared" si="2"/>
        <v>timer C12 AF2</v>
      </c>
      <c r="R46" t="str">
        <f t="shared" si="3"/>
        <v>timer C12 AF3</v>
      </c>
      <c r="S46" t="str">
        <f t="shared" si="4"/>
        <v>timer C12 AF9</v>
      </c>
      <c r="T46" t="str">
        <f t="shared" si="0"/>
        <v>timer C12 list</v>
      </c>
      <c r="U46" t="str">
        <f t="shared" si="5"/>
        <v>timer C12 NONE</v>
      </c>
      <c r="V46" t="str">
        <f t="shared" si="6"/>
        <v>dma pin C12 list</v>
      </c>
      <c r="X46" s="72"/>
    </row>
    <row r="47" spans="1:24" x14ac:dyDescent="0.25">
      <c r="O47" t="s">
        <v>679</v>
      </c>
      <c r="P47" t="str">
        <f t="shared" ref="P47:P49" si="7">$N$2 &amp;" " &amp; O47 &amp; " AF1"</f>
        <v>timer C13 AF1</v>
      </c>
      <c r="Q47" t="str">
        <f t="shared" ref="Q47:Q49" si="8">$N$2 &amp;" " &amp; O47 &amp; " AF2"</f>
        <v>timer C13 AF2</v>
      </c>
      <c r="R47" t="str">
        <f t="shared" ref="R47:R49" si="9">$N$2 &amp;" " &amp; O47 &amp; " AF3"</f>
        <v>timer C13 AF3</v>
      </c>
      <c r="S47" t="str">
        <f t="shared" ref="S47:S49" si="10">$N$2 &amp;" " &amp; O47 &amp; " AF9"</f>
        <v>timer C13 AF9</v>
      </c>
      <c r="T47" t="str">
        <f t="shared" ref="T47:T49" si="11" xml:space="preserve"> $N$2 &amp; " " &amp; O47 &amp; " list"</f>
        <v>timer C13 list</v>
      </c>
      <c r="U47" t="str">
        <f t="shared" ref="U47:U49" si="12" xml:space="preserve"> $N$2 &amp; " " &amp; O47 &amp; " NONE"</f>
        <v>timer C13 NONE</v>
      </c>
      <c r="V47" t="str">
        <f t="shared" ref="V47:V49" si="13" xml:space="preserve"> "dma pin " &amp; O47 &amp; " list"</f>
        <v>dma pin C13 list</v>
      </c>
      <c r="X47" s="71" t="s">
        <v>657</v>
      </c>
    </row>
    <row r="48" spans="1:24" x14ac:dyDescent="0.25">
      <c r="O48" t="s">
        <v>680</v>
      </c>
      <c r="P48" t="str">
        <f t="shared" si="7"/>
        <v>timer C14 AF1</v>
      </c>
      <c r="Q48" t="str">
        <f t="shared" si="8"/>
        <v>timer C14 AF2</v>
      </c>
      <c r="R48" t="str">
        <f t="shared" si="9"/>
        <v>timer C14 AF3</v>
      </c>
      <c r="S48" t="str">
        <f t="shared" si="10"/>
        <v>timer C14 AF9</v>
      </c>
      <c r="T48" t="str">
        <f t="shared" si="11"/>
        <v>timer C14 list</v>
      </c>
      <c r="U48" t="str">
        <f t="shared" si="12"/>
        <v>timer C14 NONE</v>
      </c>
      <c r="V48" t="str">
        <f t="shared" si="13"/>
        <v>dma pin C14 list</v>
      </c>
      <c r="X48" s="72"/>
    </row>
    <row r="49" spans="15:24" x14ac:dyDescent="0.25">
      <c r="O49" t="s">
        <v>681</v>
      </c>
      <c r="P49" t="str">
        <f t="shared" si="7"/>
        <v>timer C15 AF1</v>
      </c>
      <c r="Q49" t="str">
        <f t="shared" si="8"/>
        <v>timer C15 AF2</v>
      </c>
      <c r="R49" t="str">
        <f t="shared" si="9"/>
        <v>timer C15 AF3</v>
      </c>
      <c r="S49" t="str">
        <f t="shared" si="10"/>
        <v>timer C15 AF9</v>
      </c>
      <c r="T49" t="str">
        <f t="shared" si="11"/>
        <v>timer C15 list</v>
      </c>
      <c r="U49" t="str">
        <f t="shared" si="12"/>
        <v>timer C15 NONE</v>
      </c>
      <c r="V49" t="str">
        <f t="shared" si="13"/>
        <v>dma pin C15 list</v>
      </c>
      <c r="X49" s="71" t="s">
        <v>658</v>
      </c>
    </row>
    <row r="50" spans="15:24" x14ac:dyDescent="0.25">
      <c r="X50" s="72"/>
    </row>
    <row r="51" spans="15:24" x14ac:dyDescent="0.25">
      <c r="X51" s="71" t="s">
        <v>659</v>
      </c>
    </row>
    <row r="52" spans="15:24" x14ac:dyDescent="0.25">
      <c r="X52" s="71" t="s">
        <v>635</v>
      </c>
    </row>
    <row r="54" spans="15:24" x14ac:dyDescent="0.25">
      <c r="X54" s="71" t="s">
        <v>660</v>
      </c>
    </row>
    <row r="55" spans="15:24" x14ac:dyDescent="0.25">
      <c r="X55" s="71" t="s">
        <v>647</v>
      </c>
    </row>
    <row r="56" spans="15:24" x14ac:dyDescent="0.25">
      <c r="X56" s="71" t="s">
        <v>652</v>
      </c>
    </row>
    <row r="57" spans="15:24" x14ac:dyDescent="0.25">
      <c r="X57" s="72"/>
    </row>
    <row r="58" spans="15:24" x14ac:dyDescent="0.25">
      <c r="X58" s="71" t="s">
        <v>661</v>
      </c>
    </row>
    <row r="59" spans="15:24" x14ac:dyDescent="0.25">
      <c r="X59" s="71" t="s">
        <v>647</v>
      </c>
    </row>
    <row r="60" spans="15:24" x14ac:dyDescent="0.25">
      <c r="X60" s="71" t="s">
        <v>654</v>
      </c>
    </row>
    <row r="61" spans="15:24" x14ac:dyDescent="0.25">
      <c r="X61" s="72"/>
    </row>
    <row r="62" spans="15:24" x14ac:dyDescent="0.25">
      <c r="X62" s="71" t="s">
        <v>662</v>
      </c>
    </row>
    <row r="63" spans="15:24" x14ac:dyDescent="0.25">
      <c r="X63" s="72"/>
    </row>
    <row r="64" spans="15:24" x14ac:dyDescent="0.25">
      <c r="X64" s="71" t="s">
        <v>663</v>
      </c>
    </row>
    <row r="65" spans="24:24" x14ac:dyDescent="0.25">
      <c r="X65" s="71" t="s">
        <v>637</v>
      </c>
    </row>
    <row r="66" spans="24:24" x14ac:dyDescent="0.25">
      <c r="X66" s="72"/>
    </row>
    <row r="67" spans="24:24" x14ac:dyDescent="0.25">
      <c r="X67" s="71" t="s">
        <v>664</v>
      </c>
    </row>
    <row r="68" spans="24:24" x14ac:dyDescent="0.25">
      <c r="X68" s="72"/>
    </row>
    <row r="69" spans="24:24" x14ac:dyDescent="0.25">
      <c r="X69" s="71" t="s">
        <v>665</v>
      </c>
    </row>
    <row r="70" spans="24:24" x14ac:dyDescent="0.25">
      <c r="X70" s="72"/>
    </row>
    <row r="71" spans="24:24" x14ac:dyDescent="0.25">
      <c r="X71" s="71" t="s">
        <v>666</v>
      </c>
    </row>
    <row r="72" spans="24:24" x14ac:dyDescent="0.25">
      <c r="X72" s="71" t="s">
        <v>667</v>
      </c>
    </row>
    <row r="73" spans="24:24" x14ac:dyDescent="0.25">
      <c r="X73" s="72"/>
    </row>
    <row r="74" spans="24:24" x14ac:dyDescent="0.25">
      <c r="X74" s="71" t="s">
        <v>668</v>
      </c>
    </row>
    <row r="75" spans="24:24" x14ac:dyDescent="0.25">
      <c r="X75" s="71" t="s">
        <v>669</v>
      </c>
    </row>
    <row r="76" spans="24:24" x14ac:dyDescent="0.25">
      <c r="X76" s="72"/>
    </row>
    <row r="77" spans="24:24" x14ac:dyDescent="0.25">
      <c r="X77" s="71" t="s">
        <v>670</v>
      </c>
    </row>
    <row r="78" spans="24:24" x14ac:dyDescent="0.25">
      <c r="X78" s="71" t="s">
        <v>671</v>
      </c>
    </row>
    <row r="79" spans="24:24" x14ac:dyDescent="0.25">
      <c r="X79" s="72"/>
    </row>
    <row r="80" spans="24:24" x14ac:dyDescent="0.25">
      <c r="X80" s="71" t="s">
        <v>672</v>
      </c>
    </row>
    <row r="81" spans="24:24" x14ac:dyDescent="0.25">
      <c r="X81" s="72"/>
    </row>
    <row r="82" spans="24:24" x14ac:dyDescent="0.25">
      <c r="X82" s="71" t="s">
        <v>673</v>
      </c>
    </row>
    <row r="83" spans="24:24" x14ac:dyDescent="0.25">
      <c r="X83" s="71" t="s">
        <v>639</v>
      </c>
    </row>
    <row r="84" spans="24:24" x14ac:dyDescent="0.25">
      <c r="X84" s="72"/>
    </row>
    <row r="85" spans="24:24" x14ac:dyDescent="0.25">
      <c r="X85" s="71" t="s">
        <v>674</v>
      </c>
    </row>
    <row r="86" spans="24:24" x14ac:dyDescent="0.25">
      <c r="X86" s="71" t="s">
        <v>641</v>
      </c>
    </row>
    <row r="87" spans="24:24" x14ac:dyDescent="0.25">
      <c r="X87" s="71" t="s">
        <v>642</v>
      </c>
    </row>
    <row r="88" spans="24:24" x14ac:dyDescent="0.25">
      <c r="X88" s="72"/>
    </row>
    <row r="89" spans="24:24" x14ac:dyDescent="0.25">
      <c r="X89" s="71" t="s">
        <v>675</v>
      </c>
    </row>
    <row r="90" spans="24:24" x14ac:dyDescent="0.25">
      <c r="X90" s="72"/>
    </row>
    <row r="91" spans="24:24" x14ac:dyDescent="0.25">
      <c r="X91" s="71" t="s">
        <v>676</v>
      </c>
    </row>
    <row r="92" spans="24:24" x14ac:dyDescent="0.25">
      <c r="X92" s="71" t="s">
        <v>647</v>
      </c>
    </row>
    <row r="93" spans="24:24" x14ac:dyDescent="0.25">
      <c r="X93" s="71" t="s">
        <v>648</v>
      </c>
    </row>
    <row r="94" spans="24:24" x14ac:dyDescent="0.25">
      <c r="X94" s="71" t="s">
        <v>649</v>
      </c>
    </row>
    <row r="95" spans="24:24" x14ac:dyDescent="0.25">
      <c r="X95" s="72"/>
    </row>
    <row r="96" spans="24:24" x14ac:dyDescent="0.25">
      <c r="X96" s="71" t="s">
        <v>677</v>
      </c>
    </row>
    <row r="97" spans="24:24" x14ac:dyDescent="0.25">
      <c r="X97" s="71" t="s">
        <v>647</v>
      </c>
    </row>
    <row r="98" spans="24:24" x14ac:dyDescent="0.25">
      <c r="X98" s="71" t="s">
        <v>652</v>
      </c>
    </row>
    <row r="99" spans="24:24" x14ac:dyDescent="0.25">
      <c r="X99" s="72"/>
    </row>
    <row r="100" spans="24:24" x14ac:dyDescent="0.25">
      <c r="X100" s="71" t="s">
        <v>678</v>
      </c>
    </row>
    <row r="101" spans="24:24" x14ac:dyDescent="0.25">
      <c r="X101" s="71" t="s">
        <v>647</v>
      </c>
    </row>
    <row r="102" spans="24:24" x14ac:dyDescent="0.25">
      <c r="X102" s="71" t="s">
        <v>654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91" workbookViewId="0">
      <selection activeCell="D110" sqref="D110"/>
    </sheetView>
  </sheetViews>
  <sheetFormatPr defaultRowHeight="15" x14ac:dyDescent="0.25"/>
  <cols>
    <col min="1" max="1" width="13.140625" customWidth="1"/>
    <col min="2" max="2" width="32" customWidth="1"/>
    <col min="3" max="6" width="35.7109375" customWidth="1"/>
  </cols>
  <sheetData>
    <row r="1" spans="1:6" x14ac:dyDescent="0.25">
      <c r="C1" t="s">
        <v>56</v>
      </c>
      <c r="D1" t="s">
        <v>57</v>
      </c>
      <c r="E1" t="s">
        <v>58</v>
      </c>
      <c r="F1" t="s">
        <v>59</v>
      </c>
    </row>
    <row r="2" spans="1:6" x14ac:dyDescent="0.25">
      <c r="A2" t="s">
        <v>428</v>
      </c>
      <c r="B2" t="str">
        <f>"dma pin " &amp; A2 &amp; "    " &amp; C2</f>
        <v>dma pin A00    0: DMA1 Stream 5 Channel 3</v>
      </c>
      <c r="C2" t="s">
        <v>229</v>
      </c>
      <c r="D2" t="s">
        <v>230</v>
      </c>
    </row>
    <row r="3" spans="1:6" x14ac:dyDescent="0.25">
      <c r="A3" t="s">
        <v>428</v>
      </c>
      <c r="B3" t="str">
        <f t="shared" ref="B3:B66" si="0">"dma pin " &amp; A3 &amp; "    " &amp; C3</f>
        <v xml:space="preserve">dma pin A00    </v>
      </c>
    </row>
    <row r="4" spans="1:6" x14ac:dyDescent="0.25">
      <c r="A4" t="s">
        <v>428</v>
      </c>
      <c r="B4" t="str">
        <f t="shared" si="0"/>
        <v xml:space="preserve">dma pin A00    </v>
      </c>
    </row>
    <row r="5" spans="1:6" x14ac:dyDescent="0.25">
      <c r="A5" t="s">
        <v>429</v>
      </c>
      <c r="B5" t="str">
        <f t="shared" si="0"/>
        <v>dma pin A01    0: DMA1 Stream 6 Channel 3</v>
      </c>
      <c r="C5" t="s">
        <v>232</v>
      </c>
      <c r="D5" t="s">
        <v>233</v>
      </c>
    </row>
    <row r="6" spans="1:6" x14ac:dyDescent="0.25">
      <c r="A6" t="s">
        <v>429</v>
      </c>
      <c r="B6" t="str">
        <f t="shared" si="0"/>
        <v xml:space="preserve">dma pin A01    </v>
      </c>
    </row>
    <row r="7" spans="1:6" x14ac:dyDescent="0.25">
      <c r="A7" t="s">
        <v>429</v>
      </c>
      <c r="B7" t="str">
        <f t="shared" si="0"/>
        <v xml:space="preserve">dma pin A01    </v>
      </c>
    </row>
    <row r="8" spans="1:6" x14ac:dyDescent="0.25">
      <c r="A8" t="s">
        <v>430</v>
      </c>
      <c r="B8" t="str">
        <f t="shared" si="0"/>
        <v>dma pin A02    0: DMA1 Stream 1 Channel 3</v>
      </c>
      <c r="C8" t="s">
        <v>235</v>
      </c>
      <c r="D8" t="s">
        <v>236</v>
      </c>
    </row>
    <row r="9" spans="1:6" x14ac:dyDescent="0.25">
      <c r="A9" t="s">
        <v>430</v>
      </c>
      <c r="B9" t="str">
        <f t="shared" si="0"/>
        <v xml:space="preserve">dma pin A02    </v>
      </c>
    </row>
    <row r="10" spans="1:6" x14ac:dyDescent="0.25">
      <c r="A10" t="s">
        <v>430</v>
      </c>
      <c r="B10" t="str">
        <f t="shared" si="0"/>
        <v xml:space="preserve">dma pin A02    </v>
      </c>
    </row>
    <row r="11" spans="1:6" x14ac:dyDescent="0.25">
      <c r="A11" t="s">
        <v>431</v>
      </c>
      <c r="B11" t="str">
        <f t="shared" si="0"/>
        <v>dma pin A03    0: DMA1 Stream 7 Channel 3</v>
      </c>
      <c r="C11" t="s">
        <v>238</v>
      </c>
      <c r="D11" t="s">
        <v>239</v>
      </c>
    </row>
    <row r="12" spans="1:6" x14ac:dyDescent="0.25">
      <c r="A12" t="s">
        <v>431</v>
      </c>
      <c r="B12" t="str">
        <f t="shared" si="0"/>
        <v>dma pin A03    1: DMA1 Stream 6 Channel 3</v>
      </c>
      <c r="C12" t="s">
        <v>240</v>
      </c>
      <c r="D12" t="s">
        <v>241</v>
      </c>
    </row>
    <row r="13" spans="1:6" x14ac:dyDescent="0.25">
      <c r="A13" t="s">
        <v>431</v>
      </c>
      <c r="B13" t="str">
        <f t="shared" si="0"/>
        <v xml:space="preserve">dma pin A03    </v>
      </c>
    </row>
    <row r="14" spans="1:6" x14ac:dyDescent="0.25">
      <c r="A14" t="s">
        <v>432</v>
      </c>
      <c r="B14" t="str">
        <f t="shared" si="0"/>
        <v>dma pin A04    dma pin A4</v>
      </c>
      <c r="C14" t="s">
        <v>242</v>
      </c>
      <c r="D14" t="s">
        <v>242</v>
      </c>
      <c r="E14" t="s">
        <v>242</v>
      </c>
      <c r="F14" t="s">
        <v>242</v>
      </c>
    </row>
    <row r="15" spans="1:6" x14ac:dyDescent="0.25">
      <c r="A15" t="s">
        <v>432</v>
      </c>
      <c r="B15" t="str">
        <f t="shared" si="0"/>
        <v xml:space="preserve">dma pin A04    </v>
      </c>
    </row>
    <row r="16" spans="1:6" x14ac:dyDescent="0.25">
      <c r="A16" t="s">
        <v>432</v>
      </c>
      <c r="B16" t="str">
        <f t="shared" si="0"/>
        <v xml:space="preserve">dma pin A04    </v>
      </c>
    </row>
    <row r="17" spans="1:6" x14ac:dyDescent="0.25">
      <c r="A17" t="s">
        <v>432</v>
      </c>
      <c r="B17" t="str">
        <f t="shared" si="0"/>
        <v xml:space="preserve">dma pin A04    </v>
      </c>
    </row>
    <row r="18" spans="1:6" x14ac:dyDescent="0.25">
      <c r="A18" t="s">
        <v>433</v>
      </c>
      <c r="B18" t="str">
        <f t="shared" si="0"/>
        <v>dma pin A05    dma pin A5</v>
      </c>
      <c r="C18" t="s">
        <v>243</v>
      </c>
      <c r="D18" t="s">
        <v>243</v>
      </c>
      <c r="E18" t="s">
        <v>243</v>
      </c>
      <c r="F18" t="s">
        <v>243</v>
      </c>
    </row>
    <row r="19" spans="1:6" x14ac:dyDescent="0.25">
      <c r="A19" t="s">
        <v>433</v>
      </c>
      <c r="B19" t="str">
        <f t="shared" si="0"/>
        <v>dma pin A05    0: DMA1 Stream 5 Channel 3</v>
      </c>
      <c r="C19" t="s">
        <v>229</v>
      </c>
      <c r="E19" t="s">
        <v>244</v>
      </c>
    </row>
    <row r="20" spans="1:6" x14ac:dyDescent="0.25">
      <c r="A20" t="s">
        <v>433</v>
      </c>
      <c r="B20" t="str">
        <f t="shared" si="0"/>
        <v xml:space="preserve">dma pin A05    </v>
      </c>
      <c r="E20" t="s">
        <v>245</v>
      </c>
    </row>
    <row r="21" spans="1:6" x14ac:dyDescent="0.25">
      <c r="A21" t="s">
        <v>433</v>
      </c>
      <c r="B21" t="str">
        <f t="shared" si="0"/>
        <v xml:space="preserve">dma pin A05    </v>
      </c>
    </row>
    <row r="22" spans="1:6" x14ac:dyDescent="0.25">
      <c r="A22" t="s">
        <v>434</v>
      </c>
      <c r="B22" t="str">
        <f t="shared" si="0"/>
        <v>dma pin A06    dma pin A6</v>
      </c>
      <c r="C22" t="s">
        <v>246</v>
      </c>
      <c r="D22" t="s">
        <v>246</v>
      </c>
      <c r="E22" t="s">
        <v>246</v>
      </c>
      <c r="F22" t="s">
        <v>246</v>
      </c>
    </row>
    <row r="23" spans="1:6" x14ac:dyDescent="0.25">
      <c r="A23" t="s">
        <v>434</v>
      </c>
      <c r="B23" t="str">
        <f t="shared" si="0"/>
        <v xml:space="preserve">dma pin A06    </v>
      </c>
      <c r="D23" t="s">
        <v>247</v>
      </c>
    </row>
    <row r="24" spans="1:6" x14ac:dyDescent="0.25">
      <c r="A24" t="s">
        <v>434</v>
      </c>
      <c r="B24" t="str">
        <f t="shared" si="0"/>
        <v xml:space="preserve">dma pin A06    </v>
      </c>
    </row>
    <row r="25" spans="1:6" x14ac:dyDescent="0.25">
      <c r="A25" t="s">
        <v>434</v>
      </c>
      <c r="B25" t="str">
        <f t="shared" si="0"/>
        <v xml:space="preserve">dma pin A06    </v>
      </c>
    </row>
    <row r="26" spans="1:6" x14ac:dyDescent="0.25">
      <c r="A26" t="s">
        <v>435</v>
      </c>
      <c r="B26" t="str">
        <f t="shared" si="0"/>
        <v>dma pin A07    dma pin A7</v>
      </c>
      <c r="C26" t="s">
        <v>248</v>
      </c>
      <c r="D26" t="s">
        <v>248</v>
      </c>
      <c r="E26" t="s">
        <v>248</v>
      </c>
      <c r="F26" t="s">
        <v>248</v>
      </c>
    </row>
    <row r="27" spans="1:6" x14ac:dyDescent="0.25">
      <c r="A27" t="s">
        <v>435</v>
      </c>
      <c r="B27" t="str">
        <f t="shared" si="0"/>
        <v>dma pin A07    0: DMA2 Stream 6 Channel 0</v>
      </c>
      <c r="C27" t="s">
        <v>249</v>
      </c>
      <c r="D27" t="s">
        <v>250</v>
      </c>
      <c r="E27" t="s">
        <v>244</v>
      </c>
    </row>
    <row r="28" spans="1:6" x14ac:dyDescent="0.25">
      <c r="A28" t="s">
        <v>435</v>
      </c>
      <c r="B28" t="str">
        <f t="shared" si="0"/>
        <v>dma pin A07    1: DMA2 Stream 1 Channel 6</v>
      </c>
      <c r="C28" t="s">
        <v>251</v>
      </c>
      <c r="E28" t="s">
        <v>245</v>
      </c>
    </row>
    <row r="29" spans="1:6" x14ac:dyDescent="0.25">
      <c r="A29" t="s">
        <v>435</v>
      </c>
      <c r="B29" t="str">
        <f t="shared" si="0"/>
        <v>dma pin A07    2: DMA2 Stream 3 Channel 6</v>
      </c>
      <c r="C29" t="s">
        <v>252</v>
      </c>
    </row>
    <row r="30" spans="1:6" x14ac:dyDescent="0.25">
      <c r="A30" t="s">
        <v>425</v>
      </c>
      <c r="B30" t="str">
        <f t="shared" si="0"/>
        <v>dma pin A08    dma pin A8</v>
      </c>
      <c r="C30" t="s">
        <v>253</v>
      </c>
      <c r="D30" t="s">
        <v>253</v>
      </c>
      <c r="E30" t="s">
        <v>253</v>
      </c>
      <c r="F30" t="s">
        <v>253</v>
      </c>
    </row>
    <row r="31" spans="1:6" x14ac:dyDescent="0.25">
      <c r="A31" t="s">
        <v>425</v>
      </c>
      <c r="B31" t="str">
        <f t="shared" si="0"/>
        <v>dma pin A08    0: DMA2 Stream 6 Channel 0</v>
      </c>
      <c r="C31" t="s">
        <v>249</v>
      </c>
    </row>
    <row r="32" spans="1:6" x14ac:dyDescent="0.25">
      <c r="A32" t="s">
        <v>425</v>
      </c>
      <c r="B32" t="str">
        <f t="shared" si="0"/>
        <v>dma pin A08    1: DMA2 Stream 1 Channel 6</v>
      </c>
      <c r="C32" t="s">
        <v>251</v>
      </c>
    </row>
    <row r="33" spans="1:6" x14ac:dyDescent="0.25">
      <c r="A33" t="s">
        <v>425</v>
      </c>
      <c r="B33" t="str">
        <f t="shared" si="0"/>
        <v>dma pin A08    2: DMA2 Stream 3 Channel 6</v>
      </c>
      <c r="C33" t="s">
        <v>252</v>
      </c>
    </row>
    <row r="34" spans="1:6" x14ac:dyDescent="0.25">
      <c r="A34" t="s">
        <v>424</v>
      </c>
      <c r="B34" t="str">
        <f t="shared" si="0"/>
        <v>dma pin A09    dma pin A9</v>
      </c>
      <c r="C34" t="s">
        <v>254</v>
      </c>
      <c r="D34" t="s">
        <v>254</v>
      </c>
      <c r="E34" t="s">
        <v>254</v>
      </c>
      <c r="F34" t="s">
        <v>254</v>
      </c>
    </row>
    <row r="35" spans="1:6" x14ac:dyDescent="0.25">
      <c r="A35" t="s">
        <v>424</v>
      </c>
      <c r="B35" t="str">
        <f t="shared" si="0"/>
        <v>dma pin A09    0: DMA2 Stream 6 Channel 0</v>
      </c>
      <c r="C35" t="s">
        <v>249</v>
      </c>
    </row>
    <row r="36" spans="1:6" x14ac:dyDescent="0.25">
      <c r="A36" t="s">
        <v>424</v>
      </c>
      <c r="B36" t="str">
        <f t="shared" si="0"/>
        <v>dma pin A09    1: DMA2 Stream 2 Channel 6</v>
      </c>
      <c r="C36" t="s">
        <v>255</v>
      </c>
    </row>
    <row r="37" spans="1:6" x14ac:dyDescent="0.25">
      <c r="A37" t="s">
        <v>424</v>
      </c>
      <c r="B37" t="str">
        <f t="shared" si="0"/>
        <v xml:space="preserve">dma pin A09    </v>
      </c>
    </row>
    <row r="38" spans="1:6" x14ac:dyDescent="0.25">
      <c r="A38" t="s">
        <v>30</v>
      </c>
      <c r="B38" t="str">
        <f t="shared" si="0"/>
        <v>dma pin A10    dma pin A10</v>
      </c>
      <c r="C38" t="s">
        <v>256</v>
      </c>
      <c r="D38" t="s">
        <v>256</v>
      </c>
      <c r="E38" t="s">
        <v>256</v>
      </c>
      <c r="F38" t="s">
        <v>256</v>
      </c>
    </row>
    <row r="39" spans="1:6" x14ac:dyDescent="0.25">
      <c r="A39" t="s">
        <v>30</v>
      </c>
      <c r="B39" t="str">
        <f t="shared" si="0"/>
        <v>dma pin A10    0: DMA2 Stream 6 Channel 0</v>
      </c>
      <c r="C39" t="s">
        <v>249</v>
      </c>
    </row>
    <row r="40" spans="1:6" x14ac:dyDescent="0.25">
      <c r="A40" t="s">
        <v>30</v>
      </c>
      <c r="B40" t="str">
        <f t="shared" si="0"/>
        <v>dma pin A10    1: DMA2 Stream 6 Channel 6</v>
      </c>
      <c r="C40" t="s">
        <v>257</v>
      </c>
    </row>
    <row r="41" spans="1:6" x14ac:dyDescent="0.25">
      <c r="A41" t="s">
        <v>30</v>
      </c>
      <c r="B41" t="str">
        <f t="shared" si="0"/>
        <v xml:space="preserve">dma pin A10    </v>
      </c>
    </row>
    <row r="42" spans="1:6" x14ac:dyDescent="0.25">
      <c r="A42" t="s">
        <v>31</v>
      </c>
      <c r="B42" t="str">
        <f t="shared" si="0"/>
        <v>dma pin A11    dma pin A11</v>
      </c>
      <c r="C42" t="s">
        <v>258</v>
      </c>
      <c r="D42" t="s">
        <v>258</v>
      </c>
      <c r="E42" t="s">
        <v>258</v>
      </c>
      <c r="F42" t="s">
        <v>258</v>
      </c>
    </row>
    <row r="43" spans="1:6" x14ac:dyDescent="0.25">
      <c r="A43" t="s">
        <v>31</v>
      </c>
      <c r="B43" t="str">
        <f t="shared" si="0"/>
        <v>dma pin A11    0: DMA2 Stream 6 Channel 0</v>
      </c>
      <c r="C43" t="s">
        <v>249</v>
      </c>
    </row>
    <row r="44" spans="1:6" x14ac:dyDescent="0.25">
      <c r="A44" t="s">
        <v>31</v>
      </c>
      <c r="B44" t="str">
        <f t="shared" si="0"/>
        <v>dma pin A11    1: DMA2 Stream 1 Channel 6</v>
      </c>
      <c r="C44" t="s">
        <v>251</v>
      </c>
    </row>
    <row r="45" spans="1:6" x14ac:dyDescent="0.25">
      <c r="A45" t="s">
        <v>31</v>
      </c>
      <c r="B45" t="str">
        <f t="shared" si="0"/>
        <v>dma pin A11    2: DMA2 Stream 3 Channel 6</v>
      </c>
      <c r="C45" t="s">
        <v>252</v>
      </c>
    </row>
    <row r="46" spans="1:6" x14ac:dyDescent="0.25">
      <c r="A46" t="s">
        <v>32</v>
      </c>
      <c r="B46" t="str">
        <f t="shared" si="0"/>
        <v>dma pin A12    dma pin A12</v>
      </c>
      <c r="C46" t="s">
        <v>259</v>
      </c>
      <c r="D46" t="s">
        <v>259</v>
      </c>
      <c r="E46" t="s">
        <v>259</v>
      </c>
      <c r="F46" t="s">
        <v>259</v>
      </c>
    </row>
    <row r="47" spans="1:6" x14ac:dyDescent="0.25">
      <c r="A47" t="s">
        <v>32</v>
      </c>
      <c r="B47" t="str">
        <f t="shared" si="0"/>
        <v xml:space="preserve">dma pin A12    </v>
      </c>
    </row>
    <row r="48" spans="1:6" x14ac:dyDescent="0.25">
      <c r="A48" t="s">
        <v>32</v>
      </c>
      <c r="B48" t="str">
        <f t="shared" si="0"/>
        <v xml:space="preserve">dma pin A12    </v>
      </c>
    </row>
    <row r="49" spans="1:6" x14ac:dyDescent="0.25">
      <c r="A49" t="s">
        <v>32</v>
      </c>
      <c r="B49" t="str">
        <f t="shared" si="0"/>
        <v xml:space="preserve">dma pin A12    </v>
      </c>
    </row>
    <row r="50" spans="1:6" x14ac:dyDescent="0.25">
      <c r="A50" t="s">
        <v>44</v>
      </c>
      <c r="B50" t="str">
        <f t="shared" si="0"/>
        <v>dma pin A13    dma pin A13</v>
      </c>
      <c r="C50" t="s">
        <v>260</v>
      </c>
      <c r="D50" t="s">
        <v>260</v>
      </c>
      <c r="E50" t="s">
        <v>260</v>
      </c>
      <c r="F50" t="s">
        <v>260</v>
      </c>
    </row>
    <row r="51" spans="1:6" x14ac:dyDescent="0.25">
      <c r="A51" t="s">
        <v>44</v>
      </c>
      <c r="B51" t="str">
        <f t="shared" si="0"/>
        <v xml:space="preserve">dma pin A13    </v>
      </c>
    </row>
    <row r="52" spans="1:6" x14ac:dyDescent="0.25">
      <c r="A52" t="s">
        <v>44</v>
      </c>
      <c r="B52" t="str">
        <f t="shared" si="0"/>
        <v xml:space="preserve">dma pin A13    </v>
      </c>
    </row>
    <row r="53" spans="1:6" x14ac:dyDescent="0.25">
      <c r="A53" t="s">
        <v>44</v>
      </c>
      <c r="B53" t="str">
        <f t="shared" si="0"/>
        <v xml:space="preserve">dma pin A13    </v>
      </c>
    </row>
    <row r="54" spans="1:6" x14ac:dyDescent="0.25">
      <c r="A54" t="s">
        <v>45</v>
      </c>
      <c r="B54" t="str">
        <f t="shared" si="0"/>
        <v>dma pin A14    dma pin A14</v>
      </c>
      <c r="C54" t="s">
        <v>261</v>
      </c>
      <c r="D54" t="s">
        <v>261</v>
      </c>
      <c r="E54" t="s">
        <v>261</v>
      </c>
      <c r="F54" t="s">
        <v>261</v>
      </c>
    </row>
    <row r="55" spans="1:6" x14ac:dyDescent="0.25">
      <c r="A55" t="s">
        <v>45</v>
      </c>
      <c r="B55" t="str">
        <f t="shared" si="0"/>
        <v xml:space="preserve">dma pin A14    </v>
      </c>
    </row>
    <row r="56" spans="1:6" x14ac:dyDescent="0.25">
      <c r="A56" t="s">
        <v>45</v>
      </c>
      <c r="B56" t="str">
        <f t="shared" si="0"/>
        <v xml:space="preserve">dma pin A14    </v>
      </c>
    </row>
    <row r="57" spans="1:6" x14ac:dyDescent="0.25">
      <c r="A57" t="s">
        <v>45</v>
      </c>
      <c r="B57" t="str">
        <f t="shared" si="0"/>
        <v xml:space="preserve">dma pin A14    </v>
      </c>
    </row>
    <row r="58" spans="1:6" x14ac:dyDescent="0.25">
      <c r="A58" t="s">
        <v>33</v>
      </c>
      <c r="B58" t="str">
        <f t="shared" si="0"/>
        <v>dma pin A15    dma pin A15</v>
      </c>
      <c r="C58" t="s">
        <v>262</v>
      </c>
      <c r="D58" t="s">
        <v>262</v>
      </c>
      <c r="E58" t="s">
        <v>262</v>
      </c>
      <c r="F58" t="s">
        <v>262</v>
      </c>
    </row>
    <row r="59" spans="1:6" x14ac:dyDescent="0.25">
      <c r="A59" t="s">
        <v>33</v>
      </c>
      <c r="B59" t="str">
        <f t="shared" si="0"/>
        <v>dma pin A15    0: DMA1 Stream 5 Channel 3</v>
      </c>
      <c r="C59" t="s">
        <v>229</v>
      </c>
    </row>
    <row r="60" spans="1:6" x14ac:dyDescent="0.25">
      <c r="A60" t="s">
        <v>33</v>
      </c>
      <c r="B60" t="str">
        <f t="shared" si="0"/>
        <v xml:space="preserve">dma pin A15    </v>
      </c>
    </row>
    <row r="61" spans="1:6" x14ac:dyDescent="0.25">
      <c r="A61" t="s">
        <v>33</v>
      </c>
      <c r="B61" t="str">
        <f t="shared" si="0"/>
        <v xml:space="preserve">dma pin A15    </v>
      </c>
    </row>
    <row r="62" spans="1:6" x14ac:dyDescent="0.25">
      <c r="A62" t="s">
        <v>17</v>
      </c>
      <c r="B62" t="str">
        <f t="shared" si="0"/>
        <v>dma pin B0    dma pin B0</v>
      </c>
      <c r="C62" t="s">
        <v>263</v>
      </c>
      <c r="D62" t="s">
        <v>263</v>
      </c>
      <c r="E62" t="s">
        <v>263</v>
      </c>
      <c r="F62" t="s">
        <v>263</v>
      </c>
    </row>
    <row r="63" spans="1:6" x14ac:dyDescent="0.25">
      <c r="A63" t="s">
        <v>17</v>
      </c>
      <c r="B63" t="str">
        <f t="shared" si="0"/>
        <v>dma pin B0    0: DMA2 Stream 6 Channel 0</v>
      </c>
      <c r="C63" t="s">
        <v>249</v>
      </c>
      <c r="D63" t="s">
        <v>264</v>
      </c>
      <c r="E63" t="s">
        <v>244</v>
      </c>
    </row>
    <row r="64" spans="1:6" x14ac:dyDescent="0.25">
      <c r="A64" t="s">
        <v>17</v>
      </c>
      <c r="B64" t="str">
        <f t="shared" si="0"/>
        <v>dma pin B0    1: DMA2 Stream 2 Channel 6</v>
      </c>
      <c r="C64" t="s">
        <v>255</v>
      </c>
      <c r="E64" t="s">
        <v>265</v>
      </c>
    </row>
    <row r="65" spans="1:6" x14ac:dyDescent="0.25">
      <c r="A65" t="s">
        <v>17</v>
      </c>
      <c r="B65" t="str">
        <f t="shared" si="0"/>
        <v xml:space="preserve">dma pin B0    </v>
      </c>
    </row>
    <row r="66" spans="1:6" x14ac:dyDescent="0.25">
      <c r="A66" t="s">
        <v>18</v>
      </c>
      <c r="B66" t="str">
        <f t="shared" si="0"/>
        <v>dma pin B1    dma pin B1</v>
      </c>
      <c r="C66" t="s">
        <v>266</v>
      </c>
      <c r="D66" t="s">
        <v>266</v>
      </c>
      <c r="E66" t="s">
        <v>266</v>
      </c>
      <c r="F66" t="s">
        <v>266</v>
      </c>
    </row>
    <row r="67" spans="1:6" x14ac:dyDescent="0.25">
      <c r="A67" t="s">
        <v>18</v>
      </c>
      <c r="B67" t="str">
        <f t="shared" ref="B67:B130" si="1">"dma pin " &amp; A67 &amp; "    " &amp; C67</f>
        <v>dma pin B1    0: DMA2 Stream 6 Channel 0</v>
      </c>
      <c r="C67" t="s">
        <v>249</v>
      </c>
      <c r="D67" t="s">
        <v>267</v>
      </c>
      <c r="E67" t="s">
        <v>244</v>
      </c>
    </row>
    <row r="68" spans="1:6" x14ac:dyDescent="0.25">
      <c r="A68" t="s">
        <v>18</v>
      </c>
      <c r="B68" t="str">
        <f t="shared" si="1"/>
        <v>dma pin B1    1: DMA2 Stream 6 Channel 6</v>
      </c>
      <c r="C68" t="s">
        <v>257</v>
      </c>
      <c r="E68" t="s">
        <v>268</v>
      </c>
    </row>
    <row r="69" spans="1:6" x14ac:dyDescent="0.25">
      <c r="A69" t="s">
        <v>18</v>
      </c>
      <c r="B69" t="str">
        <f t="shared" si="1"/>
        <v xml:space="preserve">dma pin B1    </v>
      </c>
    </row>
    <row r="70" spans="1:6" x14ac:dyDescent="0.25">
      <c r="A70" t="s">
        <v>42</v>
      </c>
      <c r="B70" t="str">
        <f t="shared" si="1"/>
        <v>dma pin B2    dma pin B2</v>
      </c>
      <c r="C70" t="s">
        <v>269</v>
      </c>
      <c r="D70" t="s">
        <v>269</v>
      </c>
      <c r="E70" t="s">
        <v>269</v>
      </c>
      <c r="F70" t="s">
        <v>269</v>
      </c>
    </row>
    <row r="71" spans="1:6" x14ac:dyDescent="0.25">
      <c r="A71" t="s">
        <v>42</v>
      </c>
      <c r="B71" t="str">
        <f t="shared" si="1"/>
        <v xml:space="preserve">dma pin B2    </v>
      </c>
    </row>
    <row r="72" spans="1:6" x14ac:dyDescent="0.25">
      <c r="A72" t="s">
        <v>42</v>
      </c>
      <c r="B72" t="str">
        <f t="shared" si="1"/>
        <v xml:space="preserve">dma pin B2    </v>
      </c>
    </row>
    <row r="73" spans="1:6" x14ac:dyDescent="0.25">
      <c r="A73" t="s">
        <v>42</v>
      </c>
      <c r="B73" t="str">
        <f t="shared" si="1"/>
        <v xml:space="preserve">dma pin B2    </v>
      </c>
    </row>
    <row r="74" spans="1:6" x14ac:dyDescent="0.25">
      <c r="A74" t="s">
        <v>36</v>
      </c>
      <c r="B74" t="str">
        <f t="shared" si="1"/>
        <v>dma pin B3    dma pin B3</v>
      </c>
      <c r="C74" t="s">
        <v>270</v>
      </c>
      <c r="D74" t="s">
        <v>270</v>
      </c>
      <c r="E74" t="s">
        <v>270</v>
      </c>
      <c r="F74" t="s">
        <v>270</v>
      </c>
    </row>
    <row r="75" spans="1:6" x14ac:dyDescent="0.25">
      <c r="A75" t="s">
        <v>36</v>
      </c>
      <c r="B75" t="str">
        <f t="shared" si="1"/>
        <v>dma pin B3    0: DMA1 Stream 6 Channel 3</v>
      </c>
      <c r="C75" t="s">
        <v>232</v>
      </c>
    </row>
    <row r="76" spans="1:6" x14ac:dyDescent="0.25">
      <c r="A76" t="s">
        <v>36</v>
      </c>
      <c r="B76" t="str">
        <f t="shared" si="1"/>
        <v xml:space="preserve">dma pin B3    </v>
      </c>
    </row>
    <row r="77" spans="1:6" x14ac:dyDescent="0.25">
      <c r="A77" t="s">
        <v>36</v>
      </c>
      <c r="B77" t="str">
        <f t="shared" si="1"/>
        <v xml:space="preserve">dma pin B3    </v>
      </c>
    </row>
    <row r="78" spans="1:6" x14ac:dyDescent="0.25">
      <c r="A78" t="s">
        <v>37</v>
      </c>
      <c r="B78" t="str">
        <f t="shared" si="1"/>
        <v>dma pin B4    dma pin B4</v>
      </c>
      <c r="C78" t="s">
        <v>271</v>
      </c>
      <c r="D78" t="s">
        <v>271</v>
      </c>
      <c r="E78" t="s">
        <v>271</v>
      </c>
      <c r="F78" t="s">
        <v>271</v>
      </c>
    </row>
    <row r="79" spans="1:6" x14ac:dyDescent="0.25">
      <c r="A79" t="s">
        <v>37</v>
      </c>
      <c r="B79" t="str">
        <f t="shared" si="1"/>
        <v xml:space="preserve">dma pin B4    </v>
      </c>
      <c r="D79" t="s">
        <v>247</v>
      </c>
    </row>
    <row r="80" spans="1:6" x14ac:dyDescent="0.25">
      <c r="A80" t="s">
        <v>37</v>
      </c>
      <c r="B80" t="str">
        <f t="shared" si="1"/>
        <v xml:space="preserve">dma pin B4    </v>
      </c>
    </row>
    <row r="81" spans="1:6" x14ac:dyDescent="0.25">
      <c r="A81" t="s">
        <v>37</v>
      </c>
      <c r="B81" t="str">
        <f t="shared" si="1"/>
        <v xml:space="preserve">dma pin B4    </v>
      </c>
    </row>
    <row r="82" spans="1:6" x14ac:dyDescent="0.25">
      <c r="A82" t="s">
        <v>34</v>
      </c>
      <c r="B82" t="str">
        <f t="shared" si="1"/>
        <v>dma pin B5    dma pin B5</v>
      </c>
      <c r="C82" t="s">
        <v>272</v>
      </c>
      <c r="D82" t="s">
        <v>272</v>
      </c>
      <c r="E82" t="s">
        <v>272</v>
      </c>
      <c r="F82" t="s">
        <v>272</v>
      </c>
    </row>
    <row r="83" spans="1:6" x14ac:dyDescent="0.25">
      <c r="A83" t="s">
        <v>34</v>
      </c>
      <c r="B83" t="str">
        <f t="shared" si="1"/>
        <v xml:space="preserve">dma pin B5    </v>
      </c>
      <c r="D83" t="s">
        <v>250</v>
      </c>
    </row>
    <row r="84" spans="1:6" x14ac:dyDescent="0.25">
      <c r="A84" t="s">
        <v>34</v>
      </c>
      <c r="B84" t="str">
        <f t="shared" si="1"/>
        <v xml:space="preserve">dma pin B5    </v>
      </c>
    </row>
    <row r="85" spans="1:6" x14ac:dyDescent="0.25">
      <c r="A85" t="s">
        <v>34</v>
      </c>
      <c r="B85" t="str">
        <f t="shared" si="1"/>
        <v xml:space="preserve">dma pin B5    </v>
      </c>
    </row>
    <row r="86" spans="1:6" x14ac:dyDescent="0.25">
      <c r="A86" t="s">
        <v>35</v>
      </c>
      <c r="B86" t="str">
        <f t="shared" si="1"/>
        <v>dma pin B6    dma pin B6</v>
      </c>
      <c r="C86" t="s">
        <v>273</v>
      </c>
      <c r="D86" t="s">
        <v>273</v>
      </c>
      <c r="E86" t="s">
        <v>273</v>
      </c>
      <c r="F86" t="s">
        <v>273</v>
      </c>
    </row>
    <row r="87" spans="1:6" x14ac:dyDescent="0.25">
      <c r="A87" t="s">
        <v>35</v>
      </c>
      <c r="B87" t="str">
        <f t="shared" si="1"/>
        <v xml:space="preserve">dma pin B6    </v>
      </c>
      <c r="D87" t="s">
        <v>274</v>
      </c>
    </row>
    <row r="88" spans="1:6" x14ac:dyDescent="0.25">
      <c r="A88" t="s">
        <v>35</v>
      </c>
      <c r="B88" t="str">
        <f t="shared" si="1"/>
        <v xml:space="preserve">dma pin B6    </v>
      </c>
    </row>
    <row r="89" spans="1:6" x14ac:dyDescent="0.25">
      <c r="A89" t="s">
        <v>35</v>
      </c>
      <c r="B89" t="str">
        <f t="shared" si="1"/>
        <v xml:space="preserve">dma pin B6    </v>
      </c>
    </row>
    <row r="90" spans="1:6" x14ac:dyDescent="0.25">
      <c r="A90" t="s">
        <v>38</v>
      </c>
      <c r="B90" t="str">
        <f t="shared" si="1"/>
        <v>dma pin B7    dma pin B7</v>
      </c>
      <c r="C90" t="s">
        <v>275</v>
      </c>
      <c r="D90" t="s">
        <v>275</v>
      </c>
      <c r="E90" t="s">
        <v>275</v>
      </c>
      <c r="F90" t="s">
        <v>275</v>
      </c>
    </row>
    <row r="91" spans="1:6" x14ac:dyDescent="0.25">
      <c r="A91" t="s">
        <v>38</v>
      </c>
      <c r="B91" t="str">
        <f t="shared" si="1"/>
        <v xml:space="preserve">dma pin B7    </v>
      </c>
      <c r="D91" t="s">
        <v>276</v>
      </c>
    </row>
    <row r="92" spans="1:6" x14ac:dyDescent="0.25">
      <c r="A92" t="s">
        <v>38</v>
      </c>
      <c r="B92" t="str">
        <f t="shared" si="1"/>
        <v xml:space="preserve">dma pin B7    </v>
      </c>
    </row>
    <row r="93" spans="1:6" x14ac:dyDescent="0.25">
      <c r="A93" t="s">
        <v>38</v>
      </c>
      <c r="B93" t="str">
        <f t="shared" si="1"/>
        <v xml:space="preserve">dma pin B7    </v>
      </c>
    </row>
    <row r="94" spans="1:6" x14ac:dyDescent="0.25">
      <c r="A94" t="s">
        <v>39</v>
      </c>
      <c r="B94" t="str">
        <f t="shared" si="1"/>
        <v>dma pin B8    dma pin B8</v>
      </c>
      <c r="C94" t="s">
        <v>277</v>
      </c>
      <c r="D94" t="s">
        <v>277</v>
      </c>
      <c r="E94" t="s">
        <v>277</v>
      </c>
      <c r="F94" t="s">
        <v>277</v>
      </c>
    </row>
    <row r="95" spans="1:6" x14ac:dyDescent="0.25">
      <c r="A95" t="s">
        <v>39</v>
      </c>
      <c r="B95" t="str">
        <f t="shared" si="1"/>
        <v xml:space="preserve">dma pin B8    </v>
      </c>
      <c r="D95" t="s">
        <v>278</v>
      </c>
    </row>
    <row r="96" spans="1:6" x14ac:dyDescent="0.25">
      <c r="A96" t="s">
        <v>39</v>
      </c>
      <c r="B96" t="str">
        <f t="shared" si="1"/>
        <v xml:space="preserve">dma pin B8    </v>
      </c>
    </row>
    <row r="97" spans="1:6" x14ac:dyDescent="0.25">
      <c r="A97" t="s">
        <v>39</v>
      </c>
      <c r="B97" t="str">
        <f t="shared" si="1"/>
        <v xml:space="preserve">dma pin B8    </v>
      </c>
    </row>
    <row r="98" spans="1:6" x14ac:dyDescent="0.25">
      <c r="A98" t="s">
        <v>40</v>
      </c>
      <c r="B98" t="str">
        <f t="shared" si="1"/>
        <v>dma pin B9    dma pin B9</v>
      </c>
      <c r="C98" t="s">
        <v>279</v>
      </c>
      <c r="D98" t="s">
        <v>279</v>
      </c>
      <c r="E98" t="s">
        <v>279</v>
      </c>
      <c r="F98" t="s">
        <v>279</v>
      </c>
    </row>
    <row r="99" spans="1:6" x14ac:dyDescent="0.25">
      <c r="A99" t="s">
        <v>40</v>
      </c>
      <c r="B99" t="str">
        <f t="shared" si="1"/>
        <v xml:space="preserve">dma pin B9    </v>
      </c>
    </row>
    <row r="100" spans="1:6" x14ac:dyDescent="0.25">
      <c r="A100" t="s">
        <v>40</v>
      </c>
      <c r="B100" t="str">
        <f t="shared" si="1"/>
        <v xml:space="preserve">dma pin B9    </v>
      </c>
    </row>
    <row r="101" spans="1:6" x14ac:dyDescent="0.25">
      <c r="A101" t="s">
        <v>40</v>
      </c>
      <c r="B101" t="str">
        <f t="shared" si="1"/>
        <v xml:space="preserve">dma pin B9    </v>
      </c>
    </row>
    <row r="102" spans="1:6" x14ac:dyDescent="0.25">
      <c r="A102" t="s">
        <v>19</v>
      </c>
      <c r="B102" t="str">
        <f t="shared" si="1"/>
        <v>dma pin B10    dma pin B10</v>
      </c>
      <c r="C102" t="s">
        <v>280</v>
      </c>
      <c r="D102" t="s">
        <v>280</v>
      </c>
      <c r="E102" t="s">
        <v>280</v>
      </c>
      <c r="F102" t="s">
        <v>280</v>
      </c>
    </row>
    <row r="103" spans="1:6" x14ac:dyDescent="0.25">
      <c r="A103" t="s">
        <v>19</v>
      </c>
      <c r="B103" t="str">
        <f t="shared" si="1"/>
        <v>dma pin B10    0: DMA1 Stream 1 Channel 3</v>
      </c>
      <c r="C103" t="s">
        <v>235</v>
      </c>
    </row>
    <row r="104" spans="1:6" x14ac:dyDescent="0.25">
      <c r="A104" t="s">
        <v>19</v>
      </c>
      <c r="B104" t="str">
        <f t="shared" si="1"/>
        <v xml:space="preserve">dma pin B10    </v>
      </c>
    </row>
    <row r="105" spans="1:6" x14ac:dyDescent="0.25">
      <c r="A105" t="s">
        <v>19</v>
      </c>
      <c r="B105" t="str">
        <f t="shared" si="1"/>
        <v xml:space="preserve">dma pin B10    </v>
      </c>
    </row>
    <row r="106" spans="1:6" x14ac:dyDescent="0.25">
      <c r="A106" t="s">
        <v>20</v>
      </c>
      <c r="B106" t="str">
        <f t="shared" si="1"/>
        <v>dma pin B11    dma pin B11</v>
      </c>
      <c r="C106" t="s">
        <v>281</v>
      </c>
      <c r="D106" t="s">
        <v>281</v>
      </c>
      <c r="E106" t="s">
        <v>281</v>
      </c>
      <c r="F106" t="s">
        <v>281</v>
      </c>
    </row>
    <row r="107" spans="1:6" x14ac:dyDescent="0.25">
      <c r="A107" t="s">
        <v>20</v>
      </c>
      <c r="B107" t="str">
        <f t="shared" si="1"/>
        <v>dma pin B11    0: DMA1 Stream 7 Channel 3</v>
      </c>
      <c r="C107" t="s">
        <v>238</v>
      </c>
    </row>
    <row r="108" spans="1:6" x14ac:dyDescent="0.25">
      <c r="A108" t="s">
        <v>20</v>
      </c>
      <c r="B108" t="str">
        <f t="shared" si="1"/>
        <v>dma pin B11    1: DMA1 Stream 6 Channel 3</v>
      </c>
      <c r="C108" t="s">
        <v>240</v>
      </c>
    </row>
    <row r="109" spans="1:6" x14ac:dyDescent="0.25">
      <c r="A109" t="s">
        <v>20</v>
      </c>
      <c r="B109" t="str">
        <f t="shared" si="1"/>
        <v xml:space="preserve">dma pin B11    </v>
      </c>
    </row>
    <row r="110" spans="1:6" x14ac:dyDescent="0.25">
      <c r="A110" t="s">
        <v>43</v>
      </c>
      <c r="B110" t="str">
        <f t="shared" si="1"/>
        <v>dma pin B12    dma pin B12</v>
      </c>
      <c r="C110" t="s">
        <v>282</v>
      </c>
      <c r="D110" t="s">
        <v>282</v>
      </c>
      <c r="E110" t="s">
        <v>282</v>
      </c>
      <c r="F110" t="s">
        <v>282</v>
      </c>
    </row>
    <row r="111" spans="1:6" x14ac:dyDescent="0.25">
      <c r="A111" t="s">
        <v>43</v>
      </c>
      <c r="B111" t="str">
        <f t="shared" si="1"/>
        <v xml:space="preserve">dma pin B12    </v>
      </c>
    </row>
    <row r="112" spans="1:6" x14ac:dyDescent="0.25">
      <c r="A112" t="s">
        <v>43</v>
      </c>
      <c r="B112" t="str">
        <f t="shared" si="1"/>
        <v xml:space="preserve">dma pin B12    </v>
      </c>
    </row>
    <row r="113" spans="1:6" x14ac:dyDescent="0.25">
      <c r="A113" t="s">
        <v>43</v>
      </c>
      <c r="B113" t="str">
        <f t="shared" si="1"/>
        <v xml:space="preserve">dma pin B12    </v>
      </c>
    </row>
    <row r="114" spans="1:6" x14ac:dyDescent="0.25">
      <c r="A114" t="s">
        <v>21</v>
      </c>
      <c r="B114" t="str">
        <f t="shared" si="1"/>
        <v>dma pin B13    dma pin B13</v>
      </c>
      <c r="C114" t="s">
        <v>283</v>
      </c>
      <c r="D114" t="s">
        <v>283</v>
      </c>
      <c r="E114" t="s">
        <v>283</v>
      </c>
      <c r="F114" t="s">
        <v>283</v>
      </c>
    </row>
    <row r="115" spans="1:6" x14ac:dyDescent="0.25">
      <c r="A115" t="s">
        <v>21</v>
      </c>
      <c r="B115" t="str">
        <f t="shared" si="1"/>
        <v>dma pin B13    0: DMA2 Stream 6 Channel 0</v>
      </c>
      <c r="C115" t="s">
        <v>249</v>
      </c>
    </row>
    <row r="116" spans="1:6" x14ac:dyDescent="0.25">
      <c r="A116" t="s">
        <v>21</v>
      </c>
      <c r="B116" t="str">
        <f t="shared" si="1"/>
        <v>dma pin B13    1: DMA2 Stream 1 Channel 6</v>
      </c>
      <c r="C116" t="s">
        <v>251</v>
      </c>
    </row>
    <row r="117" spans="1:6" x14ac:dyDescent="0.25">
      <c r="A117" t="s">
        <v>21</v>
      </c>
      <c r="B117" t="str">
        <f t="shared" si="1"/>
        <v>dma pin B13    2: DMA2 Stream 3 Channel 6</v>
      </c>
      <c r="C117" t="s">
        <v>252</v>
      </c>
    </row>
    <row r="118" spans="1:6" x14ac:dyDescent="0.25">
      <c r="A118" t="s">
        <v>22</v>
      </c>
      <c r="B118" t="str">
        <f t="shared" si="1"/>
        <v>dma pin B14    dma pin B14</v>
      </c>
      <c r="C118" t="s">
        <v>284</v>
      </c>
      <c r="D118" t="s">
        <v>284</v>
      </c>
      <c r="E118" t="s">
        <v>284</v>
      </c>
      <c r="F118" t="s">
        <v>284</v>
      </c>
    </row>
    <row r="119" spans="1:6" x14ac:dyDescent="0.25">
      <c r="A119" t="s">
        <v>22</v>
      </c>
      <c r="B119" t="str">
        <f t="shared" si="1"/>
        <v>dma pin B14    0: DMA2 Stream 6 Channel 0</v>
      </c>
      <c r="C119" t="s">
        <v>249</v>
      </c>
      <c r="E119" t="s">
        <v>244</v>
      </c>
    </row>
    <row r="120" spans="1:6" x14ac:dyDescent="0.25">
      <c r="A120" t="s">
        <v>22</v>
      </c>
      <c r="B120" t="str">
        <f t="shared" si="1"/>
        <v>dma pin B14    1: DMA2 Stream 2 Channel 6</v>
      </c>
      <c r="C120" t="s">
        <v>255</v>
      </c>
      <c r="E120" t="s">
        <v>265</v>
      </c>
    </row>
    <row r="121" spans="1:6" x14ac:dyDescent="0.25">
      <c r="A121" t="s">
        <v>22</v>
      </c>
      <c r="B121" t="str">
        <f t="shared" si="1"/>
        <v xml:space="preserve">dma pin B14    </v>
      </c>
    </row>
    <row r="122" spans="1:6" x14ac:dyDescent="0.25">
      <c r="A122" t="s">
        <v>23</v>
      </c>
      <c r="B122" t="str">
        <f t="shared" si="1"/>
        <v>dma pin B15    dma pin B15</v>
      </c>
      <c r="C122" t="s">
        <v>285</v>
      </c>
      <c r="D122" t="s">
        <v>285</v>
      </c>
      <c r="E122" t="s">
        <v>285</v>
      </c>
      <c r="F122" t="s">
        <v>285</v>
      </c>
    </row>
    <row r="123" spans="1:6" x14ac:dyDescent="0.25">
      <c r="A123" t="s">
        <v>23</v>
      </c>
      <c r="B123" t="str">
        <f t="shared" si="1"/>
        <v>dma pin B15    0: DMA2 Stream 6 Channel 0</v>
      </c>
      <c r="C123" t="s">
        <v>249</v>
      </c>
      <c r="E123" t="s">
        <v>244</v>
      </c>
    </row>
    <row r="124" spans="1:6" x14ac:dyDescent="0.25">
      <c r="A124" t="s">
        <v>23</v>
      </c>
      <c r="B124" t="str">
        <f t="shared" si="1"/>
        <v>dma pin B15    1: DMA2 Stream 6 Channel 6</v>
      </c>
      <c r="C124" t="s">
        <v>257</v>
      </c>
      <c r="E124" t="s">
        <v>268</v>
      </c>
    </row>
    <row r="125" spans="1:6" x14ac:dyDescent="0.25">
      <c r="A125" t="s">
        <v>23</v>
      </c>
      <c r="B125" t="str">
        <f t="shared" si="1"/>
        <v xml:space="preserve">dma pin B15    </v>
      </c>
    </row>
    <row r="126" spans="1:6" x14ac:dyDescent="0.25">
      <c r="A126" t="s">
        <v>49</v>
      </c>
      <c r="B126" t="str">
        <f t="shared" si="1"/>
        <v>dma pin C0    dma pin C0</v>
      </c>
      <c r="C126" t="s">
        <v>286</v>
      </c>
      <c r="D126" t="s">
        <v>286</v>
      </c>
      <c r="E126" t="s">
        <v>286</v>
      </c>
      <c r="F126" t="s">
        <v>286</v>
      </c>
    </row>
    <row r="127" spans="1:6" x14ac:dyDescent="0.25">
      <c r="A127" t="s">
        <v>49</v>
      </c>
      <c r="B127" t="str">
        <f t="shared" si="1"/>
        <v xml:space="preserve">dma pin C0    </v>
      </c>
    </row>
    <row r="128" spans="1:6" x14ac:dyDescent="0.25">
      <c r="A128" t="s">
        <v>49</v>
      </c>
      <c r="B128" t="str">
        <f t="shared" si="1"/>
        <v xml:space="preserve">dma pin C0    </v>
      </c>
    </row>
    <row r="129" spans="1:6" x14ac:dyDescent="0.25">
      <c r="A129" t="s">
        <v>49</v>
      </c>
      <c r="B129" t="str">
        <f t="shared" si="1"/>
        <v xml:space="preserve">dma pin C0    </v>
      </c>
    </row>
    <row r="130" spans="1:6" x14ac:dyDescent="0.25">
      <c r="A130" t="s">
        <v>50</v>
      </c>
      <c r="B130" t="str">
        <f t="shared" si="1"/>
        <v>dma pin C1    dma pin C1</v>
      </c>
      <c r="C130" t="s">
        <v>287</v>
      </c>
      <c r="D130" t="s">
        <v>287</v>
      </c>
      <c r="E130" t="s">
        <v>287</v>
      </c>
      <c r="F130" t="s">
        <v>287</v>
      </c>
    </row>
    <row r="131" spans="1:6" x14ac:dyDescent="0.25">
      <c r="A131" t="s">
        <v>50</v>
      </c>
      <c r="B131" t="str">
        <f t="shared" ref="B131:B165" si="2">"dma pin " &amp; A131 &amp; "    " &amp; C131</f>
        <v xml:space="preserve">dma pin C1    </v>
      </c>
    </row>
    <row r="132" spans="1:6" x14ac:dyDescent="0.25">
      <c r="A132" t="s">
        <v>50</v>
      </c>
      <c r="B132" t="str">
        <f t="shared" si="2"/>
        <v xml:space="preserve">dma pin C1    </v>
      </c>
    </row>
    <row r="133" spans="1:6" x14ac:dyDescent="0.25">
      <c r="A133" t="s">
        <v>50</v>
      </c>
      <c r="B133" t="str">
        <f t="shared" si="2"/>
        <v xml:space="preserve">dma pin C1    </v>
      </c>
    </row>
    <row r="134" spans="1:6" x14ac:dyDescent="0.25">
      <c r="A134" t="s">
        <v>51</v>
      </c>
      <c r="B134" t="str">
        <f t="shared" si="2"/>
        <v>dma pin C2    dma pin C2</v>
      </c>
      <c r="C134" t="s">
        <v>288</v>
      </c>
      <c r="D134" t="s">
        <v>288</v>
      </c>
      <c r="E134" t="s">
        <v>288</v>
      </c>
      <c r="F134" t="s">
        <v>288</v>
      </c>
    </row>
    <row r="135" spans="1:6" x14ac:dyDescent="0.25">
      <c r="A135" t="s">
        <v>51</v>
      </c>
      <c r="B135" t="str">
        <f t="shared" si="2"/>
        <v xml:space="preserve">dma pin C2    </v>
      </c>
    </row>
    <row r="136" spans="1:6" x14ac:dyDescent="0.25">
      <c r="A136" t="s">
        <v>51</v>
      </c>
      <c r="B136" t="str">
        <f t="shared" si="2"/>
        <v xml:space="preserve">dma pin C2    </v>
      </c>
    </row>
    <row r="137" spans="1:6" x14ac:dyDescent="0.25">
      <c r="A137" t="s">
        <v>51</v>
      </c>
      <c r="B137" t="str">
        <f t="shared" si="2"/>
        <v xml:space="preserve">dma pin C2    </v>
      </c>
    </row>
    <row r="138" spans="1:6" x14ac:dyDescent="0.25">
      <c r="A138" t="s">
        <v>52</v>
      </c>
      <c r="B138" t="str">
        <f t="shared" si="2"/>
        <v>dma pin C3    dma pin C3</v>
      </c>
      <c r="C138" t="s">
        <v>289</v>
      </c>
      <c r="D138" t="s">
        <v>289</v>
      </c>
      <c r="E138" t="s">
        <v>289</v>
      </c>
      <c r="F138" t="s">
        <v>289</v>
      </c>
    </row>
    <row r="139" spans="1:6" x14ac:dyDescent="0.25">
      <c r="A139" t="s">
        <v>52</v>
      </c>
      <c r="B139" t="str">
        <f t="shared" si="2"/>
        <v xml:space="preserve">dma pin C3    </v>
      </c>
    </row>
    <row r="140" spans="1:6" x14ac:dyDescent="0.25">
      <c r="A140" t="s">
        <v>52</v>
      </c>
      <c r="B140" t="str">
        <f t="shared" si="2"/>
        <v xml:space="preserve">dma pin C3    </v>
      </c>
    </row>
    <row r="141" spans="1:6" x14ac:dyDescent="0.25">
      <c r="A141" t="s">
        <v>52</v>
      </c>
      <c r="B141" t="str">
        <f t="shared" si="2"/>
        <v xml:space="preserve">dma pin C3    </v>
      </c>
    </row>
    <row r="142" spans="1:6" x14ac:dyDescent="0.25">
      <c r="A142" t="s">
        <v>53</v>
      </c>
      <c r="B142" t="str">
        <f t="shared" si="2"/>
        <v>dma pin C4    dma pin C4</v>
      </c>
      <c r="C142" t="s">
        <v>290</v>
      </c>
      <c r="D142" t="s">
        <v>290</v>
      </c>
      <c r="E142" t="s">
        <v>290</v>
      </c>
      <c r="F142" t="s">
        <v>290</v>
      </c>
    </row>
    <row r="143" spans="1:6" x14ac:dyDescent="0.25">
      <c r="A143" t="s">
        <v>53</v>
      </c>
      <c r="B143" t="str">
        <f t="shared" si="2"/>
        <v xml:space="preserve">dma pin C4    </v>
      </c>
    </row>
    <row r="144" spans="1:6" x14ac:dyDescent="0.25">
      <c r="A144" t="s">
        <v>53</v>
      </c>
      <c r="B144" t="str">
        <f t="shared" si="2"/>
        <v xml:space="preserve">dma pin C4    </v>
      </c>
    </row>
    <row r="145" spans="1:6" x14ac:dyDescent="0.25">
      <c r="A145" t="s">
        <v>53</v>
      </c>
      <c r="B145" t="str">
        <f t="shared" si="2"/>
        <v xml:space="preserve">dma pin C4    </v>
      </c>
    </row>
    <row r="146" spans="1:6" x14ac:dyDescent="0.25">
      <c r="A146" t="s">
        <v>54</v>
      </c>
      <c r="B146" t="str">
        <f t="shared" si="2"/>
        <v>dma pin C5    dma pin C5</v>
      </c>
      <c r="C146" t="s">
        <v>291</v>
      </c>
      <c r="D146" t="s">
        <v>291</v>
      </c>
      <c r="E146" t="s">
        <v>291</v>
      </c>
      <c r="F146" t="s">
        <v>291</v>
      </c>
    </row>
    <row r="147" spans="1:6" x14ac:dyDescent="0.25">
      <c r="A147" t="s">
        <v>54</v>
      </c>
      <c r="B147" t="str">
        <f t="shared" si="2"/>
        <v xml:space="preserve">dma pin C5    </v>
      </c>
    </row>
    <row r="148" spans="1:6" x14ac:dyDescent="0.25">
      <c r="A148" t="s">
        <v>54</v>
      </c>
      <c r="B148" t="str">
        <f t="shared" si="2"/>
        <v xml:space="preserve">dma pin C5    </v>
      </c>
    </row>
    <row r="149" spans="1:6" x14ac:dyDescent="0.25">
      <c r="A149" t="s">
        <v>54</v>
      </c>
      <c r="B149" t="str">
        <f t="shared" si="2"/>
        <v xml:space="preserve">dma pin C5    </v>
      </c>
    </row>
    <row r="150" spans="1:6" x14ac:dyDescent="0.25">
      <c r="A150" t="s">
        <v>24</v>
      </c>
      <c r="B150" t="str">
        <f t="shared" si="2"/>
        <v>dma pin C6    dma pin C6</v>
      </c>
      <c r="C150" t="s">
        <v>292</v>
      </c>
      <c r="D150" t="s">
        <v>292</v>
      </c>
      <c r="E150" t="s">
        <v>292</v>
      </c>
      <c r="F150" t="s">
        <v>292</v>
      </c>
    </row>
    <row r="151" spans="1:6" x14ac:dyDescent="0.25">
      <c r="A151" t="s">
        <v>24</v>
      </c>
      <c r="B151" t="str">
        <f t="shared" si="2"/>
        <v xml:space="preserve">dma pin C6    </v>
      </c>
      <c r="D151" t="s">
        <v>247</v>
      </c>
      <c r="E151" t="s">
        <v>244</v>
      </c>
    </row>
    <row r="152" spans="1:6" x14ac:dyDescent="0.25">
      <c r="A152" t="s">
        <v>24</v>
      </c>
      <c r="B152" t="str">
        <f t="shared" si="2"/>
        <v xml:space="preserve">dma pin C6    </v>
      </c>
      <c r="E152" t="s">
        <v>245</v>
      </c>
    </row>
    <row r="153" spans="1:6" x14ac:dyDescent="0.25">
      <c r="A153" t="s">
        <v>24</v>
      </c>
      <c r="B153" t="str">
        <f t="shared" si="2"/>
        <v xml:space="preserve">dma pin C6    </v>
      </c>
    </row>
    <row r="154" spans="1:6" x14ac:dyDescent="0.25">
      <c r="A154" t="s">
        <v>25</v>
      </c>
      <c r="B154" t="str">
        <f t="shared" si="2"/>
        <v>dma pin C7    dma pin C7</v>
      </c>
      <c r="C154" t="s">
        <v>293</v>
      </c>
      <c r="D154" t="s">
        <v>293</v>
      </c>
      <c r="E154" t="s">
        <v>293</v>
      </c>
      <c r="F154" t="s">
        <v>293</v>
      </c>
    </row>
    <row r="155" spans="1:6" x14ac:dyDescent="0.25">
      <c r="A155" t="s">
        <v>25</v>
      </c>
      <c r="B155" t="str">
        <f t="shared" si="2"/>
        <v xml:space="preserve">dma pin C7    </v>
      </c>
      <c r="D155" t="s">
        <v>250</v>
      </c>
      <c r="E155" t="s">
        <v>244</v>
      </c>
    </row>
    <row r="156" spans="1:6" x14ac:dyDescent="0.25">
      <c r="A156" t="s">
        <v>25</v>
      </c>
      <c r="B156" t="str">
        <f t="shared" si="2"/>
        <v xml:space="preserve">dma pin C7    </v>
      </c>
      <c r="E156" t="s">
        <v>265</v>
      </c>
    </row>
    <row r="157" spans="1:6" x14ac:dyDescent="0.25">
      <c r="A157" t="s">
        <v>25</v>
      </c>
      <c r="B157" t="str">
        <f t="shared" si="2"/>
        <v xml:space="preserve">dma pin C7    </v>
      </c>
    </row>
    <row r="158" spans="1:6" x14ac:dyDescent="0.25">
      <c r="A158" t="s">
        <v>26</v>
      </c>
      <c r="B158" t="str">
        <f t="shared" si="2"/>
        <v>dma pin C8    dma pin C8</v>
      </c>
      <c r="C158" t="s">
        <v>294</v>
      </c>
      <c r="D158" t="s">
        <v>294</v>
      </c>
      <c r="E158" t="s">
        <v>294</v>
      </c>
      <c r="F158" t="s">
        <v>294</v>
      </c>
    </row>
    <row r="159" spans="1:6" x14ac:dyDescent="0.25">
      <c r="A159" t="s">
        <v>26</v>
      </c>
      <c r="B159" t="str">
        <f t="shared" si="2"/>
        <v xml:space="preserve">dma pin C8    </v>
      </c>
      <c r="D159" t="s">
        <v>264</v>
      </c>
      <c r="E159" t="s">
        <v>244</v>
      </c>
    </row>
    <row r="160" spans="1:6" x14ac:dyDescent="0.25">
      <c r="A160" t="s">
        <v>26</v>
      </c>
      <c r="B160" t="str">
        <f t="shared" si="2"/>
        <v xml:space="preserve">dma pin C8    </v>
      </c>
      <c r="E160" t="s">
        <v>268</v>
      </c>
    </row>
    <row r="161" spans="1:6" x14ac:dyDescent="0.25">
      <c r="A161" t="s">
        <v>26</v>
      </c>
      <c r="B161" t="str">
        <f t="shared" si="2"/>
        <v xml:space="preserve">dma pin C8    </v>
      </c>
    </row>
    <row r="162" spans="1:6" x14ac:dyDescent="0.25">
      <c r="A162" t="s">
        <v>27</v>
      </c>
      <c r="B162" t="str">
        <f t="shared" si="2"/>
        <v>dma pin C9    dma pin C9</v>
      </c>
      <c r="C162" t="s">
        <v>295</v>
      </c>
      <c r="D162" t="s">
        <v>295</v>
      </c>
      <c r="E162" t="s">
        <v>295</v>
      </c>
      <c r="F162" t="s">
        <v>295</v>
      </c>
    </row>
    <row r="163" spans="1:6" x14ac:dyDescent="0.25">
      <c r="A163" t="s">
        <v>27</v>
      </c>
      <c r="B163" t="str">
        <f t="shared" si="2"/>
        <v xml:space="preserve">dma pin C9    </v>
      </c>
      <c r="D163" t="s">
        <v>267</v>
      </c>
      <c r="E163" t="s">
        <v>296</v>
      </c>
    </row>
    <row r="164" spans="1:6" x14ac:dyDescent="0.25">
      <c r="A164" t="s">
        <v>27</v>
      </c>
      <c r="B164" t="str">
        <f t="shared" si="2"/>
        <v xml:space="preserve">dma pin C9    </v>
      </c>
    </row>
    <row r="165" spans="1:6" x14ac:dyDescent="0.25">
      <c r="A165" t="s">
        <v>27</v>
      </c>
      <c r="B165" t="str">
        <f t="shared" si="2"/>
        <v xml:space="preserve">dma pin C9   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selection activeCell="D13" sqref="D13"/>
    </sheetView>
  </sheetViews>
  <sheetFormatPr defaultRowHeight="15" x14ac:dyDescent="0.25"/>
  <cols>
    <col min="1" max="1" width="17" customWidth="1"/>
    <col min="2" max="2" width="29.42578125" hidden="1" customWidth="1"/>
    <col min="3" max="5" width="26.140625" bestFit="1" customWidth="1"/>
    <col min="6" max="6" width="11.85546875" bestFit="1" customWidth="1"/>
  </cols>
  <sheetData>
    <row r="1" spans="1:6" x14ac:dyDescent="0.25">
      <c r="C1" t="s">
        <v>56</v>
      </c>
      <c r="D1" t="s">
        <v>57</v>
      </c>
      <c r="E1" t="s">
        <v>58</v>
      </c>
      <c r="F1" t="s">
        <v>59</v>
      </c>
    </row>
    <row r="2" spans="1:6" x14ac:dyDescent="0.25">
      <c r="A2" t="s">
        <v>228</v>
      </c>
      <c r="B2" t="str">
        <f>RIGHT(A2,LEN(A2)-8) &amp; C2</f>
        <v>A0dma pin A0</v>
      </c>
      <c r="C2" t="s">
        <v>228</v>
      </c>
      <c r="D2" t="s">
        <v>228</v>
      </c>
      <c r="E2" t="s">
        <v>228</v>
      </c>
      <c r="F2" t="s">
        <v>228</v>
      </c>
    </row>
    <row r="3" spans="1:6" x14ac:dyDescent="0.25">
      <c r="A3" t="s">
        <v>228</v>
      </c>
      <c r="B3" t="str">
        <f t="shared" ref="B3:B66" si="0">RIGHT(A3,LEN(A3)-8) &amp; C3</f>
        <v>A00: DMA1 Stream 5 Channel 3</v>
      </c>
      <c r="C3" t="s">
        <v>229</v>
      </c>
      <c r="D3" t="s">
        <v>230</v>
      </c>
    </row>
    <row r="4" spans="1:6" x14ac:dyDescent="0.25">
      <c r="A4" t="s">
        <v>228</v>
      </c>
      <c r="B4" t="str">
        <f t="shared" si="0"/>
        <v>A0</v>
      </c>
    </row>
    <row r="5" spans="1:6" x14ac:dyDescent="0.25">
      <c r="A5" t="s">
        <v>228</v>
      </c>
      <c r="B5" t="str">
        <f t="shared" si="0"/>
        <v>A0</v>
      </c>
    </row>
    <row r="6" spans="1:6" x14ac:dyDescent="0.25">
      <c r="A6" t="s">
        <v>231</v>
      </c>
      <c r="B6" t="str">
        <f t="shared" si="0"/>
        <v>A10: DMA1 Stream 6 Channel 3</v>
      </c>
      <c r="C6" t="s">
        <v>232</v>
      </c>
      <c r="D6" t="s">
        <v>233</v>
      </c>
    </row>
    <row r="7" spans="1:6" x14ac:dyDescent="0.25">
      <c r="A7" t="s">
        <v>231</v>
      </c>
      <c r="B7" t="str">
        <f t="shared" si="0"/>
        <v>A1</v>
      </c>
    </row>
    <row r="8" spans="1:6" x14ac:dyDescent="0.25">
      <c r="A8" t="s">
        <v>231</v>
      </c>
      <c r="B8" t="str">
        <f t="shared" si="0"/>
        <v>A1</v>
      </c>
    </row>
    <row r="9" spans="1:6" x14ac:dyDescent="0.25">
      <c r="A9" t="s">
        <v>234</v>
      </c>
      <c r="B9" t="str">
        <f t="shared" si="0"/>
        <v>A20: DMA1 Stream 1 Channel 3</v>
      </c>
      <c r="C9" t="s">
        <v>235</v>
      </c>
      <c r="D9" t="s">
        <v>236</v>
      </c>
    </row>
    <row r="10" spans="1:6" x14ac:dyDescent="0.25">
      <c r="A10" t="s">
        <v>234</v>
      </c>
      <c r="B10" t="str">
        <f t="shared" si="0"/>
        <v>A2</v>
      </c>
    </row>
    <row r="11" spans="1:6" x14ac:dyDescent="0.25">
      <c r="A11" t="s">
        <v>234</v>
      </c>
      <c r="B11" t="str">
        <f t="shared" si="0"/>
        <v>A2</v>
      </c>
    </row>
    <row r="12" spans="1:6" x14ac:dyDescent="0.25">
      <c r="A12" t="s">
        <v>237</v>
      </c>
      <c r="B12" t="str">
        <f t="shared" si="0"/>
        <v>A30: DMA1 Stream 7 Channel 3</v>
      </c>
      <c r="C12" t="s">
        <v>238</v>
      </c>
      <c r="D12" t="s">
        <v>239</v>
      </c>
    </row>
    <row r="13" spans="1:6" x14ac:dyDescent="0.25">
      <c r="A13" t="s">
        <v>237</v>
      </c>
      <c r="B13" t="str">
        <f t="shared" si="0"/>
        <v>A31: DMA1 Stream 6 Channel 3</v>
      </c>
      <c r="C13" t="s">
        <v>240</v>
      </c>
      <c r="D13" t="s">
        <v>241</v>
      </c>
    </row>
    <row r="14" spans="1:6" x14ac:dyDescent="0.25">
      <c r="A14" t="s">
        <v>237</v>
      </c>
      <c r="B14" t="str">
        <f t="shared" si="0"/>
        <v>A3</v>
      </c>
    </row>
    <row r="15" spans="1:6" x14ac:dyDescent="0.25">
      <c r="A15" t="s">
        <v>242</v>
      </c>
      <c r="B15" t="str">
        <f t="shared" si="0"/>
        <v>A4dma pin A4</v>
      </c>
      <c r="C15" t="s">
        <v>242</v>
      </c>
      <c r="D15" t="s">
        <v>242</v>
      </c>
      <c r="E15" t="s">
        <v>242</v>
      </c>
      <c r="F15" t="s">
        <v>242</v>
      </c>
    </row>
    <row r="16" spans="1:6" x14ac:dyDescent="0.25">
      <c r="A16" t="s">
        <v>242</v>
      </c>
      <c r="B16" t="str">
        <f t="shared" si="0"/>
        <v>A4</v>
      </c>
    </row>
    <row r="17" spans="1:6" x14ac:dyDescent="0.25">
      <c r="A17" t="s">
        <v>242</v>
      </c>
      <c r="B17" t="str">
        <f t="shared" si="0"/>
        <v>A4</v>
      </c>
    </row>
    <row r="18" spans="1:6" x14ac:dyDescent="0.25">
      <c r="A18" t="s">
        <v>242</v>
      </c>
      <c r="B18" t="str">
        <f t="shared" si="0"/>
        <v>A4</v>
      </c>
    </row>
    <row r="19" spans="1:6" x14ac:dyDescent="0.25">
      <c r="A19" t="s">
        <v>243</v>
      </c>
      <c r="B19" t="str">
        <f t="shared" si="0"/>
        <v>A5dma pin A5</v>
      </c>
      <c r="C19" t="s">
        <v>243</v>
      </c>
      <c r="D19" t="s">
        <v>243</v>
      </c>
      <c r="E19" t="s">
        <v>243</v>
      </c>
      <c r="F19" t="s">
        <v>243</v>
      </c>
    </row>
    <row r="20" spans="1:6" x14ac:dyDescent="0.25">
      <c r="A20" t="s">
        <v>243</v>
      </c>
      <c r="B20" t="str">
        <f t="shared" si="0"/>
        <v>A50: DMA1 Stream 5 Channel 3</v>
      </c>
      <c r="C20" t="s">
        <v>229</v>
      </c>
      <c r="E20" t="s">
        <v>244</v>
      </c>
    </row>
    <row r="21" spans="1:6" x14ac:dyDescent="0.25">
      <c r="A21" t="s">
        <v>243</v>
      </c>
      <c r="B21" t="str">
        <f t="shared" si="0"/>
        <v>A5</v>
      </c>
      <c r="E21" t="s">
        <v>245</v>
      </c>
    </row>
    <row r="22" spans="1:6" x14ac:dyDescent="0.25">
      <c r="A22" t="s">
        <v>243</v>
      </c>
      <c r="B22" t="str">
        <f t="shared" si="0"/>
        <v>A5</v>
      </c>
    </row>
    <row r="23" spans="1:6" x14ac:dyDescent="0.25">
      <c r="A23" t="s">
        <v>246</v>
      </c>
      <c r="B23" t="str">
        <f t="shared" si="0"/>
        <v>A6dma pin A6</v>
      </c>
      <c r="C23" t="s">
        <v>246</v>
      </c>
      <c r="D23" t="s">
        <v>246</v>
      </c>
      <c r="E23" t="s">
        <v>246</v>
      </c>
      <c r="F23" t="s">
        <v>246</v>
      </c>
    </row>
    <row r="24" spans="1:6" x14ac:dyDescent="0.25">
      <c r="A24" t="s">
        <v>246</v>
      </c>
      <c r="B24" t="str">
        <f t="shared" si="0"/>
        <v>A6</v>
      </c>
      <c r="D24" t="s">
        <v>247</v>
      </c>
    </row>
    <row r="25" spans="1:6" x14ac:dyDescent="0.25">
      <c r="A25" t="s">
        <v>246</v>
      </c>
      <c r="B25" t="str">
        <f t="shared" si="0"/>
        <v>A6</v>
      </c>
    </row>
    <row r="26" spans="1:6" x14ac:dyDescent="0.25">
      <c r="A26" t="s">
        <v>246</v>
      </c>
      <c r="B26" t="str">
        <f t="shared" si="0"/>
        <v>A6</v>
      </c>
    </row>
    <row r="27" spans="1:6" x14ac:dyDescent="0.25">
      <c r="A27" t="s">
        <v>248</v>
      </c>
      <c r="B27" t="str">
        <f t="shared" si="0"/>
        <v>A7dma pin A7</v>
      </c>
      <c r="C27" t="s">
        <v>248</v>
      </c>
      <c r="D27" t="s">
        <v>248</v>
      </c>
      <c r="E27" t="s">
        <v>248</v>
      </c>
      <c r="F27" t="s">
        <v>248</v>
      </c>
    </row>
    <row r="28" spans="1:6" x14ac:dyDescent="0.25">
      <c r="A28" t="s">
        <v>248</v>
      </c>
      <c r="B28" t="str">
        <f t="shared" si="0"/>
        <v>A70: DMA2 Stream 6 Channel 0</v>
      </c>
      <c r="C28" t="s">
        <v>249</v>
      </c>
      <c r="D28" t="s">
        <v>250</v>
      </c>
      <c r="E28" t="s">
        <v>244</v>
      </c>
    </row>
    <row r="29" spans="1:6" x14ac:dyDescent="0.25">
      <c r="A29" t="s">
        <v>248</v>
      </c>
      <c r="B29" t="str">
        <f t="shared" si="0"/>
        <v>A71: DMA2 Stream 1 Channel 6</v>
      </c>
      <c r="C29" t="s">
        <v>251</v>
      </c>
      <c r="E29" t="s">
        <v>245</v>
      </c>
    </row>
    <row r="30" spans="1:6" x14ac:dyDescent="0.25">
      <c r="A30" t="s">
        <v>248</v>
      </c>
      <c r="B30" t="str">
        <f t="shared" si="0"/>
        <v>A72: DMA2 Stream 3 Channel 6</v>
      </c>
      <c r="C30" t="s">
        <v>252</v>
      </c>
    </row>
    <row r="31" spans="1:6" x14ac:dyDescent="0.25">
      <c r="A31" t="s">
        <v>253</v>
      </c>
      <c r="B31" t="str">
        <f t="shared" si="0"/>
        <v>A8dma pin A8</v>
      </c>
      <c r="C31" t="s">
        <v>253</v>
      </c>
      <c r="D31" t="s">
        <v>253</v>
      </c>
      <c r="E31" t="s">
        <v>253</v>
      </c>
      <c r="F31" t="s">
        <v>253</v>
      </c>
    </row>
    <row r="32" spans="1:6" x14ac:dyDescent="0.25">
      <c r="A32" t="s">
        <v>253</v>
      </c>
      <c r="B32" t="str">
        <f t="shared" si="0"/>
        <v>A80: DMA2 Stream 6 Channel 0</v>
      </c>
      <c r="C32" t="s">
        <v>249</v>
      </c>
    </row>
    <row r="33" spans="1:6" x14ac:dyDescent="0.25">
      <c r="A33" t="s">
        <v>253</v>
      </c>
      <c r="B33" t="str">
        <f t="shared" si="0"/>
        <v>A81: DMA2 Stream 1 Channel 6</v>
      </c>
      <c r="C33" t="s">
        <v>251</v>
      </c>
    </row>
    <row r="34" spans="1:6" x14ac:dyDescent="0.25">
      <c r="A34" t="s">
        <v>253</v>
      </c>
      <c r="B34" t="str">
        <f t="shared" si="0"/>
        <v>A82: DMA2 Stream 3 Channel 6</v>
      </c>
      <c r="C34" t="s">
        <v>252</v>
      </c>
    </row>
    <row r="35" spans="1:6" x14ac:dyDescent="0.25">
      <c r="A35" t="s">
        <v>254</v>
      </c>
      <c r="B35" t="str">
        <f t="shared" si="0"/>
        <v>A9dma pin A9</v>
      </c>
      <c r="C35" t="s">
        <v>254</v>
      </c>
      <c r="D35" t="s">
        <v>254</v>
      </c>
      <c r="E35" t="s">
        <v>254</v>
      </c>
      <c r="F35" t="s">
        <v>254</v>
      </c>
    </row>
    <row r="36" spans="1:6" x14ac:dyDescent="0.25">
      <c r="A36" t="s">
        <v>254</v>
      </c>
      <c r="B36" t="str">
        <f t="shared" si="0"/>
        <v>A90: DMA2 Stream 6 Channel 0</v>
      </c>
      <c r="C36" t="s">
        <v>249</v>
      </c>
    </row>
    <row r="37" spans="1:6" x14ac:dyDescent="0.25">
      <c r="A37" t="s">
        <v>254</v>
      </c>
      <c r="B37" t="str">
        <f t="shared" si="0"/>
        <v>A91: DMA2 Stream 2 Channel 6</v>
      </c>
      <c r="C37" t="s">
        <v>255</v>
      </c>
    </row>
    <row r="38" spans="1:6" x14ac:dyDescent="0.25">
      <c r="A38" t="s">
        <v>254</v>
      </c>
      <c r="B38" t="str">
        <f t="shared" si="0"/>
        <v>A9</v>
      </c>
    </row>
    <row r="39" spans="1:6" x14ac:dyDescent="0.25">
      <c r="A39" t="s">
        <v>256</v>
      </c>
      <c r="B39" t="str">
        <f t="shared" si="0"/>
        <v>A10dma pin A10</v>
      </c>
      <c r="C39" t="s">
        <v>256</v>
      </c>
      <c r="D39" t="s">
        <v>256</v>
      </c>
      <c r="E39" t="s">
        <v>256</v>
      </c>
      <c r="F39" t="s">
        <v>256</v>
      </c>
    </row>
    <row r="40" spans="1:6" x14ac:dyDescent="0.25">
      <c r="A40" t="s">
        <v>256</v>
      </c>
      <c r="B40" t="str">
        <f t="shared" si="0"/>
        <v>A100: DMA2 Stream 6 Channel 0</v>
      </c>
      <c r="C40" t="s">
        <v>249</v>
      </c>
    </row>
    <row r="41" spans="1:6" x14ac:dyDescent="0.25">
      <c r="A41" t="s">
        <v>256</v>
      </c>
      <c r="B41" t="str">
        <f t="shared" si="0"/>
        <v>A101: DMA2 Stream 6 Channel 6</v>
      </c>
      <c r="C41" t="s">
        <v>257</v>
      </c>
    </row>
    <row r="42" spans="1:6" x14ac:dyDescent="0.25">
      <c r="A42" t="s">
        <v>256</v>
      </c>
      <c r="B42" t="str">
        <f t="shared" si="0"/>
        <v>A10</v>
      </c>
    </row>
    <row r="43" spans="1:6" x14ac:dyDescent="0.25">
      <c r="A43" t="s">
        <v>258</v>
      </c>
      <c r="B43" t="str">
        <f t="shared" si="0"/>
        <v>A11dma pin A11</v>
      </c>
      <c r="C43" t="s">
        <v>258</v>
      </c>
      <c r="D43" t="s">
        <v>258</v>
      </c>
      <c r="E43" t="s">
        <v>258</v>
      </c>
      <c r="F43" t="s">
        <v>258</v>
      </c>
    </row>
    <row r="44" spans="1:6" x14ac:dyDescent="0.25">
      <c r="A44" t="s">
        <v>258</v>
      </c>
      <c r="B44" t="str">
        <f t="shared" si="0"/>
        <v>A110: DMA2 Stream 6 Channel 0</v>
      </c>
      <c r="C44" t="s">
        <v>249</v>
      </c>
    </row>
    <row r="45" spans="1:6" x14ac:dyDescent="0.25">
      <c r="A45" t="s">
        <v>258</v>
      </c>
      <c r="B45" t="str">
        <f t="shared" si="0"/>
        <v>A111: DMA2 Stream 1 Channel 6</v>
      </c>
      <c r="C45" t="s">
        <v>251</v>
      </c>
    </row>
    <row r="46" spans="1:6" x14ac:dyDescent="0.25">
      <c r="A46" t="s">
        <v>258</v>
      </c>
      <c r="B46" t="str">
        <f t="shared" si="0"/>
        <v>A112: DMA2 Stream 3 Channel 6</v>
      </c>
      <c r="C46" t="s">
        <v>252</v>
      </c>
    </row>
    <row r="47" spans="1:6" x14ac:dyDescent="0.25">
      <c r="A47" t="s">
        <v>259</v>
      </c>
      <c r="B47" t="str">
        <f t="shared" si="0"/>
        <v>A12dma pin A12</v>
      </c>
      <c r="C47" t="s">
        <v>259</v>
      </c>
      <c r="D47" t="s">
        <v>259</v>
      </c>
      <c r="E47" t="s">
        <v>259</v>
      </c>
      <c r="F47" t="s">
        <v>259</v>
      </c>
    </row>
    <row r="48" spans="1:6" x14ac:dyDescent="0.25">
      <c r="A48" t="s">
        <v>259</v>
      </c>
      <c r="B48" t="str">
        <f t="shared" si="0"/>
        <v>A12</v>
      </c>
    </row>
    <row r="49" spans="1:6" x14ac:dyDescent="0.25">
      <c r="A49" t="s">
        <v>259</v>
      </c>
      <c r="B49" t="str">
        <f t="shared" si="0"/>
        <v>A12</v>
      </c>
    </row>
    <row r="50" spans="1:6" x14ac:dyDescent="0.25">
      <c r="A50" t="s">
        <v>259</v>
      </c>
      <c r="B50" t="str">
        <f t="shared" si="0"/>
        <v>A12</v>
      </c>
    </row>
    <row r="51" spans="1:6" x14ac:dyDescent="0.25">
      <c r="A51" t="s">
        <v>260</v>
      </c>
      <c r="B51" t="str">
        <f t="shared" si="0"/>
        <v>A13dma pin A13</v>
      </c>
      <c r="C51" t="s">
        <v>260</v>
      </c>
      <c r="D51" t="s">
        <v>260</v>
      </c>
      <c r="E51" t="s">
        <v>260</v>
      </c>
      <c r="F51" t="s">
        <v>260</v>
      </c>
    </row>
    <row r="52" spans="1:6" x14ac:dyDescent="0.25">
      <c r="A52" t="s">
        <v>260</v>
      </c>
      <c r="B52" t="str">
        <f t="shared" si="0"/>
        <v>A13</v>
      </c>
    </row>
    <row r="53" spans="1:6" x14ac:dyDescent="0.25">
      <c r="A53" t="s">
        <v>260</v>
      </c>
      <c r="B53" t="str">
        <f t="shared" si="0"/>
        <v>A13</v>
      </c>
    </row>
    <row r="54" spans="1:6" x14ac:dyDescent="0.25">
      <c r="A54" t="s">
        <v>260</v>
      </c>
      <c r="B54" t="str">
        <f t="shared" si="0"/>
        <v>A13</v>
      </c>
    </row>
    <row r="55" spans="1:6" x14ac:dyDescent="0.25">
      <c r="A55" t="s">
        <v>261</v>
      </c>
      <c r="B55" t="str">
        <f t="shared" si="0"/>
        <v>A14dma pin A14</v>
      </c>
      <c r="C55" t="s">
        <v>261</v>
      </c>
      <c r="D55" t="s">
        <v>261</v>
      </c>
      <c r="E55" t="s">
        <v>261</v>
      </c>
      <c r="F55" t="s">
        <v>261</v>
      </c>
    </row>
    <row r="56" spans="1:6" x14ac:dyDescent="0.25">
      <c r="A56" t="s">
        <v>261</v>
      </c>
      <c r="B56" t="str">
        <f t="shared" si="0"/>
        <v>A14</v>
      </c>
    </row>
    <row r="57" spans="1:6" x14ac:dyDescent="0.25">
      <c r="A57" t="s">
        <v>261</v>
      </c>
      <c r="B57" t="str">
        <f t="shared" si="0"/>
        <v>A14</v>
      </c>
    </row>
    <row r="58" spans="1:6" x14ac:dyDescent="0.25">
      <c r="A58" t="s">
        <v>261</v>
      </c>
      <c r="B58" t="str">
        <f t="shared" si="0"/>
        <v>A14</v>
      </c>
    </row>
    <row r="59" spans="1:6" x14ac:dyDescent="0.25">
      <c r="A59" t="s">
        <v>262</v>
      </c>
      <c r="B59" t="str">
        <f t="shared" si="0"/>
        <v>A15dma pin A15</v>
      </c>
      <c r="C59" t="s">
        <v>262</v>
      </c>
      <c r="D59" t="s">
        <v>262</v>
      </c>
      <c r="E59" t="s">
        <v>262</v>
      </c>
      <c r="F59" t="s">
        <v>262</v>
      </c>
    </row>
    <row r="60" spans="1:6" x14ac:dyDescent="0.25">
      <c r="A60" t="s">
        <v>262</v>
      </c>
      <c r="B60" t="str">
        <f t="shared" si="0"/>
        <v>A150: DMA1 Stream 5 Channel 3</v>
      </c>
      <c r="C60" t="s">
        <v>229</v>
      </c>
    </row>
    <row r="61" spans="1:6" x14ac:dyDescent="0.25">
      <c r="A61" t="s">
        <v>262</v>
      </c>
      <c r="B61" t="str">
        <f t="shared" si="0"/>
        <v>A15</v>
      </c>
    </row>
    <row r="62" spans="1:6" x14ac:dyDescent="0.25">
      <c r="A62" t="s">
        <v>262</v>
      </c>
      <c r="B62" t="str">
        <f t="shared" si="0"/>
        <v>A15</v>
      </c>
    </row>
    <row r="63" spans="1:6" x14ac:dyDescent="0.25">
      <c r="A63" t="s">
        <v>263</v>
      </c>
      <c r="B63" t="str">
        <f t="shared" si="0"/>
        <v>B0dma pin B0</v>
      </c>
      <c r="C63" t="s">
        <v>263</v>
      </c>
      <c r="D63" t="s">
        <v>263</v>
      </c>
      <c r="E63" t="s">
        <v>263</v>
      </c>
      <c r="F63" t="s">
        <v>263</v>
      </c>
    </row>
    <row r="64" spans="1:6" x14ac:dyDescent="0.25">
      <c r="A64" t="s">
        <v>263</v>
      </c>
      <c r="B64" t="str">
        <f t="shared" si="0"/>
        <v>B00: DMA2 Stream 6 Channel 0</v>
      </c>
      <c r="C64" t="s">
        <v>249</v>
      </c>
      <c r="D64" t="s">
        <v>264</v>
      </c>
      <c r="E64" t="s">
        <v>244</v>
      </c>
    </row>
    <row r="65" spans="1:6" x14ac:dyDescent="0.25">
      <c r="A65" t="s">
        <v>263</v>
      </c>
      <c r="B65" t="str">
        <f t="shared" si="0"/>
        <v>B01: DMA2 Stream 2 Channel 6</v>
      </c>
      <c r="C65" t="s">
        <v>255</v>
      </c>
      <c r="E65" t="s">
        <v>265</v>
      </c>
    </row>
    <row r="66" spans="1:6" x14ac:dyDescent="0.25">
      <c r="A66" t="s">
        <v>263</v>
      </c>
      <c r="B66" t="str">
        <f t="shared" si="0"/>
        <v>B0</v>
      </c>
    </row>
    <row r="67" spans="1:6" x14ac:dyDescent="0.25">
      <c r="A67" t="s">
        <v>266</v>
      </c>
      <c r="B67" t="str">
        <f t="shared" ref="B67:B130" si="1">RIGHT(A67,LEN(A67)-8) &amp; C67</f>
        <v>B1dma pin B1</v>
      </c>
      <c r="C67" t="s">
        <v>266</v>
      </c>
      <c r="D67" t="s">
        <v>266</v>
      </c>
      <c r="E67" t="s">
        <v>266</v>
      </c>
      <c r="F67" t="s">
        <v>266</v>
      </c>
    </row>
    <row r="68" spans="1:6" x14ac:dyDescent="0.25">
      <c r="A68" t="s">
        <v>266</v>
      </c>
      <c r="B68" t="str">
        <f t="shared" si="1"/>
        <v>B10: DMA2 Stream 6 Channel 0</v>
      </c>
      <c r="C68" t="s">
        <v>249</v>
      </c>
      <c r="D68" t="s">
        <v>267</v>
      </c>
      <c r="E68" t="s">
        <v>244</v>
      </c>
    </row>
    <row r="69" spans="1:6" x14ac:dyDescent="0.25">
      <c r="A69" t="s">
        <v>266</v>
      </c>
      <c r="B69" t="str">
        <f t="shared" si="1"/>
        <v>B11: DMA2 Stream 6 Channel 6</v>
      </c>
      <c r="C69" t="s">
        <v>257</v>
      </c>
      <c r="E69" t="s">
        <v>268</v>
      </c>
    </row>
    <row r="70" spans="1:6" x14ac:dyDescent="0.25">
      <c r="A70" t="s">
        <v>266</v>
      </c>
      <c r="B70" t="str">
        <f t="shared" si="1"/>
        <v>B1</v>
      </c>
    </row>
    <row r="71" spans="1:6" x14ac:dyDescent="0.25">
      <c r="A71" t="s">
        <v>269</v>
      </c>
      <c r="B71" t="str">
        <f t="shared" si="1"/>
        <v>B2dma pin B2</v>
      </c>
      <c r="C71" t="s">
        <v>269</v>
      </c>
      <c r="D71" t="s">
        <v>269</v>
      </c>
      <c r="E71" t="s">
        <v>269</v>
      </c>
      <c r="F71" t="s">
        <v>269</v>
      </c>
    </row>
    <row r="72" spans="1:6" x14ac:dyDescent="0.25">
      <c r="A72" t="s">
        <v>269</v>
      </c>
      <c r="B72" t="str">
        <f t="shared" si="1"/>
        <v>B2</v>
      </c>
    </row>
    <row r="73" spans="1:6" x14ac:dyDescent="0.25">
      <c r="A73" t="s">
        <v>269</v>
      </c>
      <c r="B73" t="str">
        <f t="shared" si="1"/>
        <v>B2</v>
      </c>
    </row>
    <row r="74" spans="1:6" x14ac:dyDescent="0.25">
      <c r="A74" t="s">
        <v>269</v>
      </c>
      <c r="B74" t="str">
        <f t="shared" si="1"/>
        <v>B2</v>
      </c>
    </row>
    <row r="75" spans="1:6" x14ac:dyDescent="0.25">
      <c r="A75" t="s">
        <v>270</v>
      </c>
      <c r="B75" t="str">
        <f t="shared" si="1"/>
        <v>B3dma pin B3</v>
      </c>
      <c r="C75" t="s">
        <v>270</v>
      </c>
      <c r="D75" t="s">
        <v>270</v>
      </c>
      <c r="E75" t="s">
        <v>270</v>
      </c>
      <c r="F75" t="s">
        <v>270</v>
      </c>
    </row>
    <row r="76" spans="1:6" x14ac:dyDescent="0.25">
      <c r="A76" t="s">
        <v>270</v>
      </c>
      <c r="B76" t="str">
        <f t="shared" si="1"/>
        <v>B30: DMA1 Stream 6 Channel 3</v>
      </c>
      <c r="C76" t="s">
        <v>232</v>
      </c>
    </row>
    <row r="77" spans="1:6" x14ac:dyDescent="0.25">
      <c r="A77" t="s">
        <v>270</v>
      </c>
      <c r="B77" t="str">
        <f t="shared" si="1"/>
        <v>B3</v>
      </c>
    </row>
    <row r="78" spans="1:6" x14ac:dyDescent="0.25">
      <c r="A78" t="s">
        <v>270</v>
      </c>
      <c r="B78" t="str">
        <f t="shared" si="1"/>
        <v>B3</v>
      </c>
    </row>
    <row r="79" spans="1:6" x14ac:dyDescent="0.25">
      <c r="A79" t="s">
        <v>271</v>
      </c>
      <c r="B79" t="str">
        <f t="shared" si="1"/>
        <v>B4dma pin B4</v>
      </c>
      <c r="C79" t="s">
        <v>271</v>
      </c>
      <c r="D79" t="s">
        <v>271</v>
      </c>
      <c r="E79" t="s">
        <v>271</v>
      </c>
      <c r="F79" t="s">
        <v>271</v>
      </c>
    </row>
    <row r="80" spans="1:6" x14ac:dyDescent="0.25">
      <c r="A80" t="s">
        <v>271</v>
      </c>
      <c r="B80" t="str">
        <f t="shared" si="1"/>
        <v>B4</v>
      </c>
      <c r="D80" t="s">
        <v>247</v>
      </c>
    </row>
    <row r="81" spans="1:6" x14ac:dyDescent="0.25">
      <c r="A81" t="s">
        <v>271</v>
      </c>
      <c r="B81" t="str">
        <f t="shared" si="1"/>
        <v>B4</v>
      </c>
    </row>
    <row r="82" spans="1:6" x14ac:dyDescent="0.25">
      <c r="A82" t="s">
        <v>271</v>
      </c>
      <c r="B82" t="str">
        <f t="shared" si="1"/>
        <v>B4</v>
      </c>
    </row>
    <row r="83" spans="1:6" x14ac:dyDescent="0.25">
      <c r="A83" t="s">
        <v>272</v>
      </c>
      <c r="B83" t="str">
        <f t="shared" si="1"/>
        <v>B5dma pin B5</v>
      </c>
      <c r="C83" t="s">
        <v>272</v>
      </c>
      <c r="D83" t="s">
        <v>272</v>
      </c>
      <c r="E83" t="s">
        <v>272</v>
      </c>
      <c r="F83" t="s">
        <v>272</v>
      </c>
    </row>
    <row r="84" spans="1:6" x14ac:dyDescent="0.25">
      <c r="A84" t="s">
        <v>272</v>
      </c>
      <c r="B84" t="str">
        <f t="shared" si="1"/>
        <v>B5</v>
      </c>
      <c r="D84" t="s">
        <v>250</v>
      </c>
    </row>
    <row r="85" spans="1:6" x14ac:dyDescent="0.25">
      <c r="A85" t="s">
        <v>272</v>
      </c>
      <c r="B85" t="str">
        <f t="shared" si="1"/>
        <v>B5</v>
      </c>
    </row>
    <row r="86" spans="1:6" x14ac:dyDescent="0.25">
      <c r="A86" t="s">
        <v>272</v>
      </c>
      <c r="B86" t="str">
        <f t="shared" si="1"/>
        <v>B5</v>
      </c>
    </row>
    <row r="87" spans="1:6" x14ac:dyDescent="0.25">
      <c r="A87" t="s">
        <v>273</v>
      </c>
      <c r="B87" t="str">
        <f t="shared" si="1"/>
        <v>B6dma pin B6</v>
      </c>
      <c r="C87" t="s">
        <v>273</v>
      </c>
      <c r="D87" t="s">
        <v>273</v>
      </c>
      <c r="E87" t="s">
        <v>273</v>
      </c>
      <c r="F87" t="s">
        <v>273</v>
      </c>
    </row>
    <row r="88" spans="1:6" x14ac:dyDescent="0.25">
      <c r="A88" t="s">
        <v>273</v>
      </c>
      <c r="B88" t="str">
        <f t="shared" si="1"/>
        <v>B6</v>
      </c>
      <c r="D88" t="s">
        <v>274</v>
      </c>
    </row>
    <row r="89" spans="1:6" x14ac:dyDescent="0.25">
      <c r="A89" t="s">
        <v>273</v>
      </c>
      <c r="B89" t="str">
        <f t="shared" si="1"/>
        <v>B6</v>
      </c>
    </row>
    <row r="90" spans="1:6" x14ac:dyDescent="0.25">
      <c r="A90" t="s">
        <v>273</v>
      </c>
      <c r="B90" t="str">
        <f t="shared" si="1"/>
        <v>B6</v>
      </c>
    </row>
    <row r="91" spans="1:6" x14ac:dyDescent="0.25">
      <c r="A91" t="s">
        <v>275</v>
      </c>
      <c r="B91" t="str">
        <f t="shared" si="1"/>
        <v>B7dma pin B7</v>
      </c>
      <c r="C91" t="s">
        <v>275</v>
      </c>
      <c r="D91" t="s">
        <v>275</v>
      </c>
      <c r="E91" t="s">
        <v>275</v>
      </c>
      <c r="F91" t="s">
        <v>275</v>
      </c>
    </row>
    <row r="92" spans="1:6" x14ac:dyDescent="0.25">
      <c r="A92" t="s">
        <v>275</v>
      </c>
      <c r="B92" t="str">
        <f t="shared" si="1"/>
        <v>B7</v>
      </c>
      <c r="D92" t="s">
        <v>276</v>
      </c>
    </row>
    <row r="93" spans="1:6" x14ac:dyDescent="0.25">
      <c r="A93" t="s">
        <v>275</v>
      </c>
      <c r="B93" t="str">
        <f t="shared" si="1"/>
        <v>B7</v>
      </c>
    </row>
    <row r="94" spans="1:6" x14ac:dyDescent="0.25">
      <c r="A94" t="s">
        <v>275</v>
      </c>
      <c r="B94" t="str">
        <f t="shared" si="1"/>
        <v>B7</v>
      </c>
    </row>
    <row r="95" spans="1:6" x14ac:dyDescent="0.25">
      <c r="A95" t="s">
        <v>277</v>
      </c>
      <c r="B95" t="str">
        <f t="shared" si="1"/>
        <v>B8dma pin B8</v>
      </c>
      <c r="C95" t="s">
        <v>277</v>
      </c>
      <c r="D95" t="s">
        <v>277</v>
      </c>
      <c r="E95" t="s">
        <v>277</v>
      </c>
      <c r="F95" t="s">
        <v>277</v>
      </c>
    </row>
    <row r="96" spans="1:6" x14ac:dyDescent="0.25">
      <c r="A96" t="s">
        <v>277</v>
      </c>
      <c r="B96" t="str">
        <f t="shared" si="1"/>
        <v>B8</v>
      </c>
      <c r="D96" t="s">
        <v>278</v>
      </c>
    </row>
    <row r="97" spans="1:6" x14ac:dyDescent="0.25">
      <c r="A97" t="s">
        <v>277</v>
      </c>
      <c r="B97" t="str">
        <f t="shared" si="1"/>
        <v>B8</v>
      </c>
    </row>
    <row r="98" spans="1:6" x14ac:dyDescent="0.25">
      <c r="A98" t="s">
        <v>277</v>
      </c>
      <c r="B98" t="str">
        <f t="shared" si="1"/>
        <v>B8</v>
      </c>
    </row>
    <row r="99" spans="1:6" x14ac:dyDescent="0.25">
      <c r="A99" t="s">
        <v>279</v>
      </c>
      <c r="B99" t="str">
        <f t="shared" si="1"/>
        <v>B9dma pin B9</v>
      </c>
      <c r="C99" t="s">
        <v>279</v>
      </c>
      <c r="D99" t="s">
        <v>279</v>
      </c>
      <c r="E99" t="s">
        <v>279</v>
      </c>
      <c r="F99" t="s">
        <v>279</v>
      </c>
    </row>
    <row r="100" spans="1:6" x14ac:dyDescent="0.25">
      <c r="A100" t="s">
        <v>279</v>
      </c>
      <c r="B100" t="str">
        <f t="shared" si="1"/>
        <v>B9</v>
      </c>
    </row>
    <row r="101" spans="1:6" x14ac:dyDescent="0.25">
      <c r="A101" t="s">
        <v>279</v>
      </c>
      <c r="B101" t="str">
        <f t="shared" si="1"/>
        <v>B9</v>
      </c>
    </row>
    <row r="102" spans="1:6" x14ac:dyDescent="0.25">
      <c r="A102" t="s">
        <v>279</v>
      </c>
      <c r="B102" t="str">
        <f t="shared" si="1"/>
        <v>B9</v>
      </c>
    </row>
    <row r="103" spans="1:6" x14ac:dyDescent="0.25">
      <c r="A103" t="s">
        <v>280</v>
      </c>
      <c r="B103" t="str">
        <f t="shared" si="1"/>
        <v>B10dma pin B10</v>
      </c>
      <c r="C103" t="s">
        <v>280</v>
      </c>
      <c r="D103" t="s">
        <v>280</v>
      </c>
      <c r="E103" t="s">
        <v>280</v>
      </c>
      <c r="F103" t="s">
        <v>280</v>
      </c>
    </row>
    <row r="104" spans="1:6" x14ac:dyDescent="0.25">
      <c r="A104" t="s">
        <v>280</v>
      </c>
      <c r="B104" t="str">
        <f t="shared" si="1"/>
        <v>B100: DMA1 Stream 1 Channel 3</v>
      </c>
      <c r="C104" t="s">
        <v>235</v>
      </c>
    </row>
    <row r="105" spans="1:6" x14ac:dyDescent="0.25">
      <c r="A105" t="s">
        <v>280</v>
      </c>
      <c r="B105" t="str">
        <f t="shared" si="1"/>
        <v>B10</v>
      </c>
    </row>
    <row r="106" spans="1:6" x14ac:dyDescent="0.25">
      <c r="A106" t="s">
        <v>280</v>
      </c>
      <c r="B106" t="str">
        <f t="shared" si="1"/>
        <v>B10</v>
      </c>
    </row>
    <row r="107" spans="1:6" x14ac:dyDescent="0.25">
      <c r="A107" t="s">
        <v>281</v>
      </c>
      <c r="B107" t="str">
        <f t="shared" si="1"/>
        <v>B11dma pin B11</v>
      </c>
      <c r="C107" t="s">
        <v>281</v>
      </c>
      <c r="D107" t="s">
        <v>281</v>
      </c>
      <c r="E107" t="s">
        <v>281</v>
      </c>
      <c r="F107" t="s">
        <v>281</v>
      </c>
    </row>
    <row r="108" spans="1:6" x14ac:dyDescent="0.25">
      <c r="A108" t="s">
        <v>281</v>
      </c>
      <c r="B108" t="str">
        <f t="shared" si="1"/>
        <v>B110: DMA1 Stream 7 Channel 3</v>
      </c>
      <c r="C108" t="s">
        <v>238</v>
      </c>
    </row>
    <row r="109" spans="1:6" x14ac:dyDescent="0.25">
      <c r="A109" t="s">
        <v>281</v>
      </c>
      <c r="B109" t="str">
        <f t="shared" si="1"/>
        <v>B111: DMA1 Stream 6 Channel 3</v>
      </c>
      <c r="C109" t="s">
        <v>240</v>
      </c>
    </row>
    <row r="110" spans="1:6" x14ac:dyDescent="0.25">
      <c r="A110" t="s">
        <v>281</v>
      </c>
      <c r="B110" t="str">
        <f t="shared" si="1"/>
        <v>B11</v>
      </c>
    </row>
    <row r="111" spans="1:6" x14ac:dyDescent="0.25">
      <c r="A111" t="s">
        <v>282</v>
      </c>
      <c r="B111" t="str">
        <f t="shared" si="1"/>
        <v>B12dma pin B12</v>
      </c>
      <c r="C111" t="s">
        <v>282</v>
      </c>
      <c r="D111" t="s">
        <v>282</v>
      </c>
      <c r="E111" t="s">
        <v>282</v>
      </c>
      <c r="F111" t="s">
        <v>282</v>
      </c>
    </row>
    <row r="112" spans="1:6" x14ac:dyDescent="0.25">
      <c r="A112" t="s">
        <v>282</v>
      </c>
      <c r="B112" t="str">
        <f t="shared" si="1"/>
        <v>B12</v>
      </c>
    </row>
    <row r="113" spans="1:6" x14ac:dyDescent="0.25">
      <c r="A113" t="s">
        <v>282</v>
      </c>
      <c r="B113" t="str">
        <f t="shared" si="1"/>
        <v>B12</v>
      </c>
    </row>
    <row r="114" spans="1:6" x14ac:dyDescent="0.25">
      <c r="A114" t="s">
        <v>282</v>
      </c>
      <c r="B114" t="str">
        <f t="shared" si="1"/>
        <v>B12</v>
      </c>
    </row>
    <row r="115" spans="1:6" x14ac:dyDescent="0.25">
      <c r="A115" t="s">
        <v>283</v>
      </c>
      <c r="B115" t="str">
        <f t="shared" si="1"/>
        <v>B13dma pin B13</v>
      </c>
      <c r="C115" t="s">
        <v>283</v>
      </c>
      <c r="D115" t="s">
        <v>283</v>
      </c>
      <c r="E115" t="s">
        <v>283</v>
      </c>
      <c r="F115" t="s">
        <v>283</v>
      </c>
    </row>
    <row r="116" spans="1:6" x14ac:dyDescent="0.25">
      <c r="A116" t="s">
        <v>283</v>
      </c>
      <c r="B116" t="str">
        <f t="shared" si="1"/>
        <v>B130: DMA2 Stream 6 Channel 0</v>
      </c>
      <c r="C116" t="s">
        <v>249</v>
      </c>
    </row>
    <row r="117" spans="1:6" x14ac:dyDescent="0.25">
      <c r="A117" t="s">
        <v>283</v>
      </c>
      <c r="B117" t="str">
        <f t="shared" si="1"/>
        <v>B131: DMA2 Stream 1 Channel 6</v>
      </c>
      <c r="C117" t="s">
        <v>251</v>
      </c>
    </row>
    <row r="118" spans="1:6" x14ac:dyDescent="0.25">
      <c r="A118" t="s">
        <v>283</v>
      </c>
      <c r="B118" t="str">
        <f t="shared" si="1"/>
        <v>B132: DMA2 Stream 3 Channel 6</v>
      </c>
      <c r="C118" t="s">
        <v>252</v>
      </c>
    </row>
    <row r="119" spans="1:6" x14ac:dyDescent="0.25">
      <c r="A119" t="s">
        <v>284</v>
      </c>
      <c r="B119" t="str">
        <f t="shared" si="1"/>
        <v>B14dma pin B14</v>
      </c>
      <c r="C119" t="s">
        <v>284</v>
      </c>
      <c r="D119" t="s">
        <v>284</v>
      </c>
      <c r="E119" t="s">
        <v>284</v>
      </c>
      <c r="F119" t="s">
        <v>284</v>
      </c>
    </row>
    <row r="120" spans="1:6" x14ac:dyDescent="0.25">
      <c r="A120" t="s">
        <v>284</v>
      </c>
      <c r="B120" t="str">
        <f t="shared" si="1"/>
        <v>B140: DMA2 Stream 6 Channel 0</v>
      </c>
      <c r="C120" t="s">
        <v>249</v>
      </c>
      <c r="E120" t="s">
        <v>244</v>
      </c>
    </row>
    <row r="121" spans="1:6" x14ac:dyDescent="0.25">
      <c r="A121" t="s">
        <v>284</v>
      </c>
      <c r="B121" t="str">
        <f t="shared" si="1"/>
        <v>B141: DMA2 Stream 2 Channel 6</v>
      </c>
      <c r="C121" t="s">
        <v>255</v>
      </c>
      <c r="E121" t="s">
        <v>265</v>
      </c>
    </row>
    <row r="122" spans="1:6" x14ac:dyDescent="0.25">
      <c r="A122" t="s">
        <v>284</v>
      </c>
      <c r="B122" t="str">
        <f t="shared" si="1"/>
        <v>B14</v>
      </c>
    </row>
    <row r="123" spans="1:6" x14ac:dyDescent="0.25">
      <c r="A123" t="s">
        <v>285</v>
      </c>
      <c r="B123" t="str">
        <f t="shared" si="1"/>
        <v>B15dma pin B15</v>
      </c>
      <c r="C123" t="s">
        <v>285</v>
      </c>
      <c r="D123" t="s">
        <v>285</v>
      </c>
      <c r="E123" t="s">
        <v>285</v>
      </c>
      <c r="F123" t="s">
        <v>285</v>
      </c>
    </row>
    <row r="124" spans="1:6" x14ac:dyDescent="0.25">
      <c r="A124" t="s">
        <v>285</v>
      </c>
      <c r="B124" t="str">
        <f t="shared" si="1"/>
        <v>B150: DMA2 Stream 6 Channel 0</v>
      </c>
      <c r="C124" t="s">
        <v>249</v>
      </c>
      <c r="E124" t="s">
        <v>244</v>
      </c>
    </row>
    <row r="125" spans="1:6" x14ac:dyDescent="0.25">
      <c r="A125" t="s">
        <v>285</v>
      </c>
      <c r="B125" t="str">
        <f t="shared" si="1"/>
        <v>B151: DMA2 Stream 6 Channel 6</v>
      </c>
      <c r="C125" t="s">
        <v>257</v>
      </c>
      <c r="E125" t="s">
        <v>268</v>
      </c>
    </row>
    <row r="126" spans="1:6" x14ac:dyDescent="0.25">
      <c r="A126" t="s">
        <v>285</v>
      </c>
      <c r="B126" t="str">
        <f t="shared" si="1"/>
        <v>B15</v>
      </c>
    </row>
    <row r="127" spans="1:6" x14ac:dyDescent="0.25">
      <c r="A127" t="s">
        <v>286</v>
      </c>
      <c r="B127" t="str">
        <f t="shared" si="1"/>
        <v>C0dma pin C0</v>
      </c>
      <c r="C127" t="s">
        <v>286</v>
      </c>
      <c r="D127" t="s">
        <v>286</v>
      </c>
      <c r="E127" t="s">
        <v>286</v>
      </c>
      <c r="F127" t="s">
        <v>286</v>
      </c>
    </row>
    <row r="128" spans="1:6" x14ac:dyDescent="0.25">
      <c r="A128" t="s">
        <v>286</v>
      </c>
      <c r="B128" t="str">
        <f t="shared" si="1"/>
        <v>C0</v>
      </c>
    </row>
    <row r="129" spans="1:6" x14ac:dyDescent="0.25">
      <c r="A129" t="s">
        <v>286</v>
      </c>
      <c r="B129" t="str">
        <f t="shared" si="1"/>
        <v>C0</v>
      </c>
    </row>
    <row r="130" spans="1:6" x14ac:dyDescent="0.25">
      <c r="A130" t="s">
        <v>286</v>
      </c>
      <c r="B130" t="str">
        <f t="shared" si="1"/>
        <v>C0</v>
      </c>
    </row>
    <row r="131" spans="1:6" x14ac:dyDescent="0.25">
      <c r="A131" t="s">
        <v>287</v>
      </c>
      <c r="B131" t="str">
        <f t="shared" ref="B131:B166" si="2">RIGHT(A131,LEN(A131)-8) &amp; C131</f>
        <v>C1dma pin C1</v>
      </c>
      <c r="C131" t="s">
        <v>287</v>
      </c>
      <c r="D131" t="s">
        <v>287</v>
      </c>
      <c r="E131" t="s">
        <v>287</v>
      </c>
      <c r="F131" t="s">
        <v>287</v>
      </c>
    </row>
    <row r="132" spans="1:6" x14ac:dyDescent="0.25">
      <c r="A132" t="s">
        <v>287</v>
      </c>
      <c r="B132" t="str">
        <f t="shared" si="2"/>
        <v>C1</v>
      </c>
    </row>
    <row r="133" spans="1:6" x14ac:dyDescent="0.25">
      <c r="A133" t="s">
        <v>287</v>
      </c>
      <c r="B133" t="str">
        <f t="shared" si="2"/>
        <v>C1</v>
      </c>
    </row>
    <row r="134" spans="1:6" x14ac:dyDescent="0.25">
      <c r="A134" t="s">
        <v>287</v>
      </c>
      <c r="B134" t="str">
        <f t="shared" si="2"/>
        <v>C1</v>
      </c>
    </row>
    <row r="135" spans="1:6" x14ac:dyDescent="0.25">
      <c r="A135" t="s">
        <v>288</v>
      </c>
      <c r="B135" t="str">
        <f t="shared" si="2"/>
        <v>C2dma pin C2</v>
      </c>
      <c r="C135" t="s">
        <v>288</v>
      </c>
      <c r="D135" t="s">
        <v>288</v>
      </c>
      <c r="E135" t="s">
        <v>288</v>
      </c>
      <c r="F135" t="s">
        <v>288</v>
      </c>
    </row>
    <row r="136" spans="1:6" x14ac:dyDescent="0.25">
      <c r="A136" t="s">
        <v>288</v>
      </c>
      <c r="B136" t="str">
        <f t="shared" si="2"/>
        <v>C2</v>
      </c>
    </row>
    <row r="137" spans="1:6" x14ac:dyDescent="0.25">
      <c r="A137" t="s">
        <v>288</v>
      </c>
      <c r="B137" t="str">
        <f t="shared" si="2"/>
        <v>C2</v>
      </c>
    </row>
    <row r="138" spans="1:6" x14ac:dyDescent="0.25">
      <c r="A138" t="s">
        <v>288</v>
      </c>
      <c r="B138" t="str">
        <f t="shared" si="2"/>
        <v>C2</v>
      </c>
    </row>
    <row r="139" spans="1:6" x14ac:dyDescent="0.25">
      <c r="A139" t="s">
        <v>289</v>
      </c>
      <c r="B139" t="str">
        <f t="shared" si="2"/>
        <v>C3dma pin C3</v>
      </c>
      <c r="C139" t="s">
        <v>289</v>
      </c>
      <c r="D139" t="s">
        <v>289</v>
      </c>
      <c r="E139" t="s">
        <v>289</v>
      </c>
      <c r="F139" t="s">
        <v>289</v>
      </c>
    </row>
    <row r="140" spans="1:6" x14ac:dyDescent="0.25">
      <c r="A140" t="s">
        <v>289</v>
      </c>
      <c r="B140" t="str">
        <f t="shared" si="2"/>
        <v>C3</v>
      </c>
    </row>
    <row r="141" spans="1:6" x14ac:dyDescent="0.25">
      <c r="A141" t="s">
        <v>289</v>
      </c>
      <c r="B141" t="str">
        <f t="shared" si="2"/>
        <v>C3</v>
      </c>
    </row>
    <row r="142" spans="1:6" x14ac:dyDescent="0.25">
      <c r="A142" t="s">
        <v>289</v>
      </c>
      <c r="B142" t="str">
        <f t="shared" si="2"/>
        <v>C3</v>
      </c>
    </row>
    <row r="143" spans="1:6" x14ac:dyDescent="0.25">
      <c r="A143" t="s">
        <v>290</v>
      </c>
      <c r="B143" t="str">
        <f t="shared" si="2"/>
        <v>C4dma pin C4</v>
      </c>
      <c r="C143" t="s">
        <v>290</v>
      </c>
      <c r="D143" t="s">
        <v>290</v>
      </c>
      <c r="E143" t="s">
        <v>290</v>
      </c>
      <c r="F143" t="s">
        <v>290</v>
      </c>
    </row>
    <row r="144" spans="1:6" x14ac:dyDescent="0.25">
      <c r="A144" t="s">
        <v>290</v>
      </c>
      <c r="B144" t="str">
        <f t="shared" si="2"/>
        <v>C4</v>
      </c>
    </row>
    <row r="145" spans="1:6" x14ac:dyDescent="0.25">
      <c r="A145" t="s">
        <v>290</v>
      </c>
      <c r="B145" t="str">
        <f t="shared" si="2"/>
        <v>C4</v>
      </c>
    </row>
    <row r="146" spans="1:6" x14ac:dyDescent="0.25">
      <c r="A146" t="s">
        <v>290</v>
      </c>
      <c r="B146" t="str">
        <f t="shared" si="2"/>
        <v>C4</v>
      </c>
    </row>
    <row r="147" spans="1:6" x14ac:dyDescent="0.25">
      <c r="A147" t="s">
        <v>291</v>
      </c>
      <c r="B147" t="str">
        <f t="shared" si="2"/>
        <v>C5dma pin C5</v>
      </c>
      <c r="C147" t="s">
        <v>291</v>
      </c>
      <c r="D147" t="s">
        <v>291</v>
      </c>
      <c r="E147" t="s">
        <v>291</v>
      </c>
      <c r="F147" t="s">
        <v>291</v>
      </c>
    </row>
    <row r="148" spans="1:6" x14ac:dyDescent="0.25">
      <c r="A148" t="s">
        <v>291</v>
      </c>
      <c r="B148" t="str">
        <f t="shared" si="2"/>
        <v>C5</v>
      </c>
    </row>
    <row r="149" spans="1:6" x14ac:dyDescent="0.25">
      <c r="A149" t="s">
        <v>291</v>
      </c>
      <c r="B149" t="str">
        <f t="shared" si="2"/>
        <v>C5</v>
      </c>
    </row>
    <row r="150" spans="1:6" x14ac:dyDescent="0.25">
      <c r="A150" t="s">
        <v>291</v>
      </c>
      <c r="B150" t="str">
        <f t="shared" si="2"/>
        <v>C5</v>
      </c>
    </row>
    <row r="151" spans="1:6" x14ac:dyDescent="0.25">
      <c r="A151" t="s">
        <v>292</v>
      </c>
      <c r="B151" t="str">
        <f t="shared" si="2"/>
        <v>C6dma pin C6</v>
      </c>
      <c r="C151" t="s">
        <v>292</v>
      </c>
      <c r="D151" t="s">
        <v>292</v>
      </c>
      <c r="E151" t="s">
        <v>292</v>
      </c>
      <c r="F151" t="s">
        <v>292</v>
      </c>
    </row>
    <row r="152" spans="1:6" x14ac:dyDescent="0.25">
      <c r="A152" t="s">
        <v>292</v>
      </c>
      <c r="B152" t="str">
        <f t="shared" si="2"/>
        <v>C6</v>
      </c>
      <c r="D152" t="s">
        <v>247</v>
      </c>
      <c r="E152" t="s">
        <v>244</v>
      </c>
    </row>
    <row r="153" spans="1:6" x14ac:dyDescent="0.25">
      <c r="A153" t="s">
        <v>292</v>
      </c>
      <c r="B153" t="str">
        <f t="shared" si="2"/>
        <v>C6</v>
      </c>
      <c r="E153" t="s">
        <v>245</v>
      </c>
    </row>
    <row r="154" spans="1:6" x14ac:dyDescent="0.25">
      <c r="A154" t="s">
        <v>292</v>
      </c>
      <c r="B154" t="str">
        <f t="shared" si="2"/>
        <v>C6</v>
      </c>
    </row>
    <row r="155" spans="1:6" x14ac:dyDescent="0.25">
      <c r="A155" t="s">
        <v>293</v>
      </c>
      <c r="B155" t="str">
        <f t="shared" si="2"/>
        <v>C7dma pin C7</v>
      </c>
      <c r="C155" t="s">
        <v>293</v>
      </c>
      <c r="D155" t="s">
        <v>293</v>
      </c>
      <c r="E155" t="s">
        <v>293</v>
      </c>
      <c r="F155" t="s">
        <v>293</v>
      </c>
    </row>
    <row r="156" spans="1:6" x14ac:dyDescent="0.25">
      <c r="A156" t="s">
        <v>293</v>
      </c>
      <c r="B156" t="str">
        <f t="shared" si="2"/>
        <v>C7</v>
      </c>
      <c r="D156" t="s">
        <v>250</v>
      </c>
      <c r="E156" t="s">
        <v>244</v>
      </c>
    </row>
    <row r="157" spans="1:6" x14ac:dyDescent="0.25">
      <c r="A157" t="s">
        <v>293</v>
      </c>
      <c r="B157" t="str">
        <f t="shared" si="2"/>
        <v>C7</v>
      </c>
      <c r="E157" t="s">
        <v>265</v>
      </c>
    </row>
    <row r="158" spans="1:6" x14ac:dyDescent="0.25">
      <c r="A158" t="s">
        <v>293</v>
      </c>
      <c r="B158" t="str">
        <f t="shared" si="2"/>
        <v>C7</v>
      </c>
    </row>
    <row r="159" spans="1:6" x14ac:dyDescent="0.25">
      <c r="A159" t="s">
        <v>294</v>
      </c>
      <c r="B159" t="str">
        <f t="shared" si="2"/>
        <v>C8dma pin C8</v>
      </c>
      <c r="C159" t="s">
        <v>294</v>
      </c>
      <c r="D159" t="s">
        <v>294</v>
      </c>
      <c r="E159" t="s">
        <v>294</v>
      </c>
      <c r="F159" t="s">
        <v>294</v>
      </c>
    </row>
    <row r="160" spans="1:6" x14ac:dyDescent="0.25">
      <c r="A160" t="s">
        <v>294</v>
      </c>
      <c r="B160" t="str">
        <f t="shared" si="2"/>
        <v>C8</v>
      </c>
      <c r="D160" t="s">
        <v>264</v>
      </c>
      <c r="E160" t="s">
        <v>244</v>
      </c>
    </row>
    <row r="161" spans="1:6" x14ac:dyDescent="0.25">
      <c r="A161" t="s">
        <v>294</v>
      </c>
      <c r="B161" t="str">
        <f t="shared" si="2"/>
        <v>C8</v>
      </c>
      <c r="E161" t="s">
        <v>268</v>
      </c>
    </row>
    <row r="162" spans="1:6" x14ac:dyDescent="0.25">
      <c r="A162" t="s">
        <v>294</v>
      </c>
      <c r="B162" t="str">
        <f t="shared" si="2"/>
        <v>C8</v>
      </c>
    </row>
    <row r="163" spans="1:6" x14ac:dyDescent="0.25">
      <c r="A163" t="s">
        <v>295</v>
      </c>
      <c r="B163" t="str">
        <f t="shared" si="2"/>
        <v>C9dma pin C9</v>
      </c>
      <c r="C163" t="s">
        <v>295</v>
      </c>
      <c r="D163" t="s">
        <v>295</v>
      </c>
      <c r="E163" t="s">
        <v>295</v>
      </c>
      <c r="F163" t="s">
        <v>295</v>
      </c>
    </row>
    <row r="164" spans="1:6" x14ac:dyDescent="0.25">
      <c r="A164" t="s">
        <v>295</v>
      </c>
      <c r="B164" t="str">
        <f t="shared" si="2"/>
        <v>C9</v>
      </c>
      <c r="D164" t="s">
        <v>267</v>
      </c>
      <c r="E164" t="s">
        <v>296</v>
      </c>
    </row>
    <row r="165" spans="1:6" x14ac:dyDescent="0.25">
      <c r="A165" t="s">
        <v>295</v>
      </c>
      <c r="B165" t="str">
        <f t="shared" si="2"/>
        <v>C9</v>
      </c>
    </row>
    <row r="166" spans="1:6" x14ac:dyDescent="0.25">
      <c r="A166" t="s">
        <v>295</v>
      </c>
      <c r="B166" t="str">
        <f t="shared" si="2"/>
        <v>C9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83"/>
  <sheetViews>
    <sheetView topLeftCell="A2" zoomScaleNormal="100" workbookViewId="0">
      <selection activeCell="A93" sqref="A1:C1048576"/>
    </sheetView>
  </sheetViews>
  <sheetFormatPr defaultRowHeight="15" x14ac:dyDescent="0.25"/>
  <cols>
    <col min="1" max="1" width="9.140625" style="32"/>
    <col min="2" max="2" width="17" style="4" customWidth="1"/>
    <col min="3" max="3" width="10.42578125" style="4" customWidth="1"/>
    <col min="4" max="4" width="11.28515625" style="4" customWidth="1"/>
    <col min="5" max="5" width="3.140625" style="4" customWidth="1"/>
    <col min="6" max="6" width="6" style="32" customWidth="1"/>
    <col min="7" max="7" width="9.140625" style="4"/>
    <col min="8" max="8" width="1.5703125" style="4" customWidth="1"/>
    <col min="9" max="9" width="7" style="4" customWidth="1"/>
    <col min="10" max="10" width="1.7109375" style="4" customWidth="1"/>
    <col min="11" max="11" width="7.85546875" style="4" customWidth="1"/>
    <col min="12" max="12" width="3.42578125" style="4" customWidth="1"/>
    <col min="13" max="13" width="2.5703125" style="4" hidden="1" customWidth="1"/>
    <col min="14" max="14" width="9.140625" style="4"/>
    <col min="15" max="15" width="3.140625" style="4" customWidth="1"/>
    <col min="16" max="16" width="3.7109375" style="4" customWidth="1"/>
    <col min="17" max="20" width="15.7109375" style="4" customWidth="1"/>
    <col min="21" max="16384" width="9.140625" style="4"/>
  </cols>
  <sheetData>
    <row r="1" spans="2:223" x14ac:dyDescent="0.25">
      <c r="B1" s="32"/>
      <c r="C1" s="32"/>
      <c r="D1" s="32"/>
      <c r="E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</row>
    <row r="2" spans="2:223" ht="15.75" thickBot="1" x14ac:dyDescent="0.3">
      <c r="B2" s="32"/>
      <c r="C2" s="32"/>
      <c r="D2" s="32"/>
      <c r="E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</row>
    <row r="3" spans="2:223" ht="15.75" thickBot="1" x14ac:dyDescent="0.3">
      <c r="B3" s="32"/>
      <c r="C3" s="32"/>
      <c r="D3" s="32"/>
      <c r="E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29" t="s">
        <v>423</v>
      </c>
      <c r="R3" s="30"/>
      <c r="S3" s="30"/>
      <c r="T3" s="31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</row>
    <row r="4" spans="2:223" ht="15.75" thickBot="1" x14ac:dyDescent="0.3">
      <c r="B4" s="32"/>
      <c r="C4" s="32"/>
      <c r="D4" s="32"/>
      <c r="E4" s="32"/>
      <c r="G4" s="32" t="s">
        <v>420</v>
      </c>
      <c r="H4" s="32"/>
      <c r="I4" s="32" t="s">
        <v>0</v>
      </c>
      <c r="J4" s="32"/>
      <c r="K4" s="32" t="s">
        <v>297</v>
      </c>
      <c r="L4" s="49" t="s">
        <v>461</v>
      </c>
      <c r="M4" s="32"/>
      <c r="N4" s="32" t="s">
        <v>298</v>
      </c>
      <c r="O4" s="49" t="s">
        <v>464</v>
      </c>
      <c r="P4" s="32"/>
      <c r="Q4" s="7" t="s">
        <v>56</v>
      </c>
      <c r="R4" s="8" t="s">
        <v>57</v>
      </c>
      <c r="S4" s="8" t="s">
        <v>58</v>
      </c>
      <c r="T4" s="9" t="s">
        <v>59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</row>
    <row r="5" spans="2:223" x14ac:dyDescent="0.25">
      <c r="B5" s="32"/>
      <c r="C5" s="32"/>
      <c r="D5" s="32"/>
      <c r="E5" s="32"/>
      <c r="G5" s="34" t="s">
        <v>391</v>
      </c>
      <c r="H5" s="32"/>
      <c r="I5" s="37" t="str">
        <f>Calcs!C19</f>
        <v>NONE</v>
      </c>
      <c r="J5" s="32"/>
      <c r="K5" s="34" t="s">
        <v>58</v>
      </c>
      <c r="L5" s="32"/>
      <c r="M5" s="32"/>
      <c r="N5" s="34">
        <v>0</v>
      </c>
      <c r="O5" s="32"/>
      <c r="P5" s="32"/>
      <c r="Q5" s="7" t="str">
        <f>VLOOKUP(Overview!$I5,STM32F722!$A$2:$J$47,2)</f>
        <v>---------------</v>
      </c>
      <c r="R5" s="8" t="str">
        <f>VLOOKUP(Overview!$I5,STM32F722!$A$2:$J$47,3)</f>
        <v>---------------</v>
      </c>
      <c r="S5" s="8" t="str">
        <f>VLOOKUP(Overview!$I5,STM32F722!$A$2:$J$47,4)</f>
        <v>---------------</v>
      </c>
      <c r="T5" s="9" t="str">
        <f>VLOOKUP(Overview!$I5,STM32F722!$A$2:$J$47,10)</f>
        <v>---------------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</row>
    <row r="6" spans="2:223" x14ac:dyDescent="0.25">
      <c r="B6" s="32"/>
      <c r="C6" s="32"/>
      <c r="D6" s="32"/>
      <c r="E6" s="32"/>
      <c r="G6" s="35" t="s">
        <v>392</v>
      </c>
      <c r="H6" s="32"/>
      <c r="I6" s="38" t="str">
        <f>Calcs!D19</f>
        <v>NONE</v>
      </c>
      <c r="J6" s="32"/>
      <c r="K6" s="35" t="s">
        <v>57</v>
      </c>
      <c r="L6" s="32"/>
      <c r="M6" s="32"/>
      <c r="N6" s="35">
        <v>0</v>
      </c>
      <c r="O6" s="32"/>
      <c r="P6" s="32"/>
      <c r="Q6" s="10" t="str">
        <f>VLOOKUP(Overview!$I6,STM32F722!$A$2:$J$47,2)</f>
        <v>---------------</v>
      </c>
      <c r="R6" s="11" t="str">
        <f>VLOOKUP(Overview!$I6,STM32F722!$A$2:$J$47,3)</f>
        <v>---------------</v>
      </c>
      <c r="S6" s="11" t="str">
        <f>VLOOKUP(Overview!$I6,STM32F722!$A$2:$J$47,4)</f>
        <v>---------------</v>
      </c>
      <c r="T6" s="12" t="str">
        <f>VLOOKUP(Overview!$I6,STM32F722!$A$2:$J$47,10)</f>
        <v>---------------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</row>
    <row r="7" spans="2:223" x14ac:dyDescent="0.25">
      <c r="B7" s="32"/>
      <c r="C7" s="32"/>
      <c r="D7" s="32"/>
      <c r="E7" s="32"/>
      <c r="G7" s="35" t="s">
        <v>414</v>
      </c>
      <c r="H7" s="32"/>
      <c r="I7" s="38" t="str">
        <f>Calcs!E19</f>
        <v>NONE</v>
      </c>
      <c r="J7" s="32"/>
      <c r="K7" s="35" t="s">
        <v>56</v>
      </c>
      <c r="L7" s="32"/>
      <c r="M7" s="32"/>
      <c r="N7" s="35">
        <v>0</v>
      </c>
      <c r="O7" s="32"/>
      <c r="P7" s="32"/>
      <c r="Q7" s="10" t="str">
        <f>VLOOKUP(Overview!$I7,STM32F722!$A$2:$J$47,2)</f>
        <v>---------------</v>
      </c>
      <c r="R7" s="11" t="str">
        <f>VLOOKUP(Overview!$I7,STM32F722!$A$2:$J$47,3)</f>
        <v>---------------</v>
      </c>
      <c r="S7" s="11" t="str">
        <f>VLOOKUP(Overview!$I7,STM32F722!$A$2:$J$47,4)</f>
        <v>---------------</v>
      </c>
      <c r="T7" s="12" t="str">
        <f>VLOOKUP(Overview!$I7,STM32F722!$A$2:$J$47,10)</f>
        <v>---------------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</row>
    <row r="8" spans="2:223" x14ac:dyDescent="0.25">
      <c r="B8" s="32"/>
      <c r="C8" s="32"/>
      <c r="D8" s="32"/>
      <c r="E8" s="32"/>
      <c r="G8" s="35" t="s">
        <v>415</v>
      </c>
      <c r="H8" s="32"/>
      <c r="I8" s="38" t="str">
        <f>Calcs!F19</f>
        <v>NONE</v>
      </c>
      <c r="J8" s="32"/>
      <c r="K8" s="35" t="s">
        <v>57</v>
      </c>
      <c r="L8" s="32"/>
      <c r="M8" s="32"/>
      <c r="N8" s="35">
        <v>0</v>
      </c>
      <c r="O8" s="32"/>
      <c r="P8" s="32"/>
      <c r="Q8" s="10" t="str">
        <f>VLOOKUP(Overview!$I8,STM32F722!$A$2:$J$47,2)</f>
        <v>---------------</v>
      </c>
      <c r="R8" s="11" t="str">
        <f>VLOOKUP(Overview!$I8,STM32F722!$A$2:$J$47,3)</f>
        <v>---------------</v>
      </c>
      <c r="S8" s="11" t="str">
        <f>VLOOKUP(Overview!$I8,STM32F722!$A$2:$J$47,4)</f>
        <v>---------------</v>
      </c>
      <c r="T8" s="12" t="str">
        <f>VLOOKUP(Overview!$I8,STM32F722!$A$2:$J$47,10)</f>
        <v>---------------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</row>
    <row r="9" spans="2:223" ht="15.75" thickBot="1" x14ac:dyDescent="0.3">
      <c r="B9" s="50"/>
      <c r="C9" s="32"/>
      <c r="D9" s="32"/>
      <c r="E9" s="32"/>
      <c r="G9" s="35" t="s">
        <v>416</v>
      </c>
      <c r="H9" s="32"/>
      <c r="I9" s="38" t="str">
        <f>Calcs!G19</f>
        <v>NONE</v>
      </c>
      <c r="J9" s="32"/>
      <c r="K9" s="35" t="s">
        <v>56</v>
      </c>
      <c r="L9" s="32"/>
      <c r="M9" s="32"/>
      <c r="N9" s="35">
        <v>0</v>
      </c>
      <c r="O9" s="32"/>
      <c r="P9" s="32"/>
      <c r="Q9" s="10" t="str">
        <f>VLOOKUP(Overview!$I9,STM32F722!$A$2:$J$47,2)</f>
        <v>---------------</v>
      </c>
      <c r="R9" s="11" t="str">
        <f>VLOOKUP(Overview!$I9,STM32F722!$A$2:$J$47,3)</f>
        <v>---------------</v>
      </c>
      <c r="S9" s="11" t="str">
        <f>VLOOKUP(Overview!$I9,STM32F722!$A$2:$J$47,4)</f>
        <v>---------------</v>
      </c>
      <c r="T9" s="12" t="str">
        <f>VLOOKUP(Overview!$I9,STM32F722!$A$2:$J$47,10)</f>
        <v>---------------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</row>
    <row r="10" spans="2:223" ht="15.75" thickBot="1" x14ac:dyDescent="0.3">
      <c r="B10" s="65" t="s">
        <v>161</v>
      </c>
      <c r="C10" s="66"/>
      <c r="D10" s="67"/>
      <c r="E10" s="48" t="s">
        <v>459</v>
      </c>
      <c r="G10" s="36" t="s">
        <v>422</v>
      </c>
      <c r="H10" s="32"/>
      <c r="I10" s="39" t="str">
        <f>Calcs!H19</f>
        <v>NONE</v>
      </c>
      <c r="J10" s="32"/>
      <c r="K10" s="36" t="s">
        <v>57</v>
      </c>
      <c r="L10" s="32"/>
      <c r="M10" s="32"/>
      <c r="N10" s="36">
        <v>0</v>
      </c>
      <c r="O10" s="32"/>
      <c r="P10" s="32"/>
      <c r="Q10" s="13" t="str">
        <f>VLOOKUP(Overview!$I10,STM32F722!$A$2:$J$47,2)</f>
        <v>---------------</v>
      </c>
      <c r="R10" s="14" t="str">
        <f>VLOOKUP(Overview!$I10,STM32F722!$A$2:$J$47,3)</f>
        <v>---------------</v>
      </c>
      <c r="S10" s="14" t="str">
        <f>VLOOKUP(Overview!$I10,STM32F722!$A$2:$J$47,4)</f>
        <v>---------------</v>
      </c>
      <c r="T10" s="15" t="str">
        <f>VLOOKUP(Overview!$I10,STM32F722!$A$2:$J$47,10)</f>
        <v>---------------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</row>
    <row r="11" spans="2:223" ht="15.75" thickBot="1" x14ac:dyDescent="0.3">
      <c r="B11" s="26" t="s">
        <v>418</v>
      </c>
      <c r="C11" s="27" t="s">
        <v>0</v>
      </c>
      <c r="D11" s="33"/>
      <c r="E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</row>
    <row r="12" spans="2:223" ht="15.75" thickBot="1" x14ac:dyDescent="0.3">
      <c r="B12" s="20" t="s">
        <v>391</v>
      </c>
      <c r="C12" s="58" t="str">
        <f>IFERROR(INDEX(Temp!E$15:F$123,MATCH(Overview!B12,Temp!E$15:E$123,0),2),"NONE")</f>
        <v>B06</v>
      </c>
      <c r="D12" s="40" t="s">
        <v>417</v>
      </c>
      <c r="E12" s="49" t="s">
        <v>460</v>
      </c>
      <c r="G12" s="68" t="s">
        <v>62</v>
      </c>
      <c r="H12" s="69"/>
      <c r="I12" s="69"/>
      <c r="J12" s="69"/>
      <c r="K12" s="69"/>
      <c r="L12" s="69"/>
      <c r="M12" s="69"/>
      <c r="N12" s="69"/>
      <c r="O12" s="69"/>
      <c r="P12" s="69"/>
      <c r="Q12" s="70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</row>
    <row r="13" spans="2:223" ht="15.75" thickBot="1" x14ac:dyDescent="0.3">
      <c r="B13" s="22" t="s">
        <v>392</v>
      </c>
      <c r="C13" s="41" t="str">
        <f>IFERROR(INDEX(Temp!E$15:F$123,MATCH(Overview!B13,Temp!E$15:E$123,0),2),"NONE")</f>
        <v>B07</v>
      </c>
      <c r="D13" s="40" t="s">
        <v>417</v>
      </c>
      <c r="E13" s="32"/>
      <c r="G13" s="59" t="str">
        <f>"resource " &amp; Overview!G5 &amp; "     " &amp; Overview!I5</f>
        <v>resource MOTOR 1     NONE</v>
      </c>
      <c r="H13" s="60"/>
      <c r="I13" s="60"/>
      <c r="J13" s="60"/>
      <c r="K13" s="60"/>
      <c r="L13" s="60"/>
      <c r="M13" s="60"/>
      <c r="N13" s="60"/>
      <c r="O13" s="60"/>
      <c r="P13" s="60"/>
      <c r="Q13" s="61"/>
      <c r="R13" s="32" t="s">
        <v>456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</row>
    <row r="14" spans="2:223" ht="15.75" thickBot="1" x14ac:dyDescent="0.3">
      <c r="B14" s="22" t="s">
        <v>393</v>
      </c>
      <c r="C14" s="41" t="str">
        <f>IFERROR(INDEX(Temp!E$15:F$123,MATCH(Overview!B14,Temp!E$15:E$123,0),2),"NONE")</f>
        <v>B08</v>
      </c>
      <c r="D14" s="40" t="s">
        <v>417</v>
      </c>
      <c r="E14" s="32"/>
      <c r="G14" s="59" t="str">
        <f>"resource " &amp; Overview!G6 &amp; "     " &amp; Overview!I6</f>
        <v>resource MOTOR 2     NONE</v>
      </c>
      <c r="H14" s="60"/>
      <c r="I14" s="60"/>
      <c r="J14" s="60"/>
      <c r="K14" s="60"/>
      <c r="L14" s="60"/>
      <c r="M14" s="60"/>
      <c r="N14" s="60"/>
      <c r="O14" s="60"/>
      <c r="P14" s="60"/>
      <c r="Q14" s="61"/>
      <c r="R14" s="32" t="s">
        <v>457</v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</row>
    <row r="15" spans="2:223" ht="15.75" thickBot="1" x14ac:dyDescent="0.3">
      <c r="B15" s="22" t="s">
        <v>394</v>
      </c>
      <c r="C15" s="41" t="str">
        <f>IFERROR(INDEX(Temp!E$15:F$123,MATCH(Overview!B15,Temp!E$15:E$123,0),2),"NONE")</f>
        <v>C08</v>
      </c>
      <c r="D15" s="40" t="s">
        <v>417</v>
      </c>
      <c r="E15" s="32"/>
      <c r="G15" s="59" t="str">
        <f>"resource " &amp; Overview!G7 &amp; "     " &amp; Overview!I7</f>
        <v>resource SERVO 1     NONE</v>
      </c>
      <c r="H15" s="60"/>
      <c r="I15" s="60"/>
      <c r="J15" s="60"/>
      <c r="K15" s="60"/>
      <c r="L15" s="60"/>
      <c r="M15" s="60"/>
      <c r="N15" s="60"/>
      <c r="O15" s="60"/>
      <c r="P15" s="60"/>
      <c r="Q15" s="61"/>
      <c r="R15" s="32" t="s">
        <v>458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</row>
    <row r="16" spans="2:223" ht="15.75" thickBot="1" x14ac:dyDescent="0.3">
      <c r="B16" s="22" t="s">
        <v>395</v>
      </c>
      <c r="C16" s="41" t="str">
        <f>IFERROR(INDEX(Temp!E$15:F$123,MATCH(Overview!B16,Temp!E$15:E$123,0),2),"NONE")</f>
        <v>A01</v>
      </c>
      <c r="D16" s="40" t="s">
        <v>417</v>
      </c>
      <c r="E16" s="32"/>
      <c r="G16" s="59" t="str">
        <f>"resource " &amp; Overview!G8 &amp; "     " &amp; Overview!I8</f>
        <v>resource SERVO 2     NONE</v>
      </c>
      <c r="H16" s="60"/>
      <c r="I16" s="60"/>
      <c r="J16" s="60"/>
      <c r="K16" s="60"/>
      <c r="L16" s="60"/>
      <c r="M16" s="60"/>
      <c r="N16" s="60"/>
      <c r="O16" s="60"/>
      <c r="P16" s="60"/>
      <c r="Q16" s="61"/>
      <c r="R16" s="32" t="s">
        <v>462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</row>
    <row r="17" spans="2:223" ht="15.75" thickBot="1" x14ac:dyDescent="0.3">
      <c r="B17" s="22" t="s">
        <v>396</v>
      </c>
      <c r="C17" s="41" t="str">
        <f>IFERROR(INDEX(Temp!E$15:F$123,MATCH(Overview!B17,Temp!E$15:E$123,0),2),"NONE")</f>
        <v>B09</v>
      </c>
      <c r="D17" s="40" t="s">
        <v>417</v>
      </c>
      <c r="E17" s="32"/>
      <c r="G17" s="59" t="str">
        <f>"resource " &amp; Overview!G9 &amp; "     " &amp; Overview!I9</f>
        <v>resource SERVO 3     NONE</v>
      </c>
      <c r="H17" s="60"/>
      <c r="I17" s="60"/>
      <c r="J17" s="60"/>
      <c r="K17" s="60"/>
      <c r="L17" s="60"/>
      <c r="M17" s="60"/>
      <c r="N17" s="60"/>
      <c r="O17" s="60"/>
      <c r="P17" s="60"/>
      <c r="Q17" s="61"/>
      <c r="R17" s="32" t="s">
        <v>463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</row>
    <row r="18" spans="2:223" ht="15.75" thickBot="1" x14ac:dyDescent="0.3">
      <c r="B18" s="22" t="s">
        <v>397</v>
      </c>
      <c r="C18" s="41" t="str">
        <f>IFERROR(INDEX(Temp!E$15:F$123,MATCH(Overview!B18,Temp!E$15:E$123,0),2),"NONE")</f>
        <v>C09</v>
      </c>
      <c r="D18" s="40" t="s">
        <v>417</v>
      </c>
      <c r="E18" s="32"/>
      <c r="G18" s="59" t="str">
        <f>"resource " &amp; Overview!G10 &amp; "     " &amp; Overview!I10</f>
        <v>resource SERVO 4     NONE</v>
      </c>
      <c r="H18" s="60"/>
      <c r="I18" s="60"/>
      <c r="J18" s="60"/>
      <c r="K18" s="60"/>
      <c r="L18" s="60"/>
      <c r="M18" s="60"/>
      <c r="N18" s="60"/>
      <c r="O18" s="60"/>
      <c r="P18" s="60"/>
      <c r="Q18" s="61"/>
      <c r="R18" s="32" t="s">
        <v>465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</row>
    <row r="19" spans="2:223" ht="15.75" thickBot="1" x14ac:dyDescent="0.3">
      <c r="B19" s="22" t="s">
        <v>390</v>
      </c>
      <c r="C19" s="41" t="str">
        <f>IFERROR(INDEX(Temp!E$15:F$123,MATCH(Overview!B19,Temp!E$15:E$123,0),2),"NONE")</f>
        <v>B01</v>
      </c>
      <c r="D19" s="40" t="s">
        <v>417</v>
      </c>
      <c r="E19" s="32"/>
      <c r="G19" s="59"/>
      <c r="H19" s="60"/>
      <c r="I19" s="60"/>
      <c r="J19" s="60"/>
      <c r="K19" s="60"/>
      <c r="L19" s="60"/>
      <c r="M19" s="60"/>
      <c r="N19" s="60"/>
      <c r="O19" s="60"/>
      <c r="P19" s="60"/>
      <c r="Q19" s="61"/>
      <c r="R19" s="32" t="s">
        <v>466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</row>
    <row r="20" spans="2:223" ht="15.75" thickBot="1" x14ac:dyDescent="0.3">
      <c r="B20" s="22" t="s">
        <v>413</v>
      </c>
      <c r="C20" s="41" t="str">
        <f>IFERROR(INDEX(Temp!E$15:F$123,MATCH(Overview!B20,Temp!E$15:E$123,0),2),"NONE")</f>
        <v>NONE</v>
      </c>
      <c r="D20" s="40" t="s">
        <v>417</v>
      </c>
      <c r="E20" s="32"/>
      <c r="G20" s="59" t="s">
        <v>337</v>
      </c>
      <c r="H20" s="60"/>
      <c r="I20" s="60"/>
      <c r="J20" s="60"/>
      <c r="K20" s="60"/>
      <c r="L20" s="60"/>
      <c r="M20" s="60"/>
      <c r="N20" s="60"/>
      <c r="O20" s="60"/>
      <c r="P20" s="60"/>
      <c r="Q20" s="61"/>
      <c r="R20" s="32" t="s">
        <v>467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</row>
    <row r="21" spans="2:223" ht="15.75" thickBot="1" x14ac:dyDescent="0.3">
      <c r="B21" s="22" t="s">
        <v>398</v>
      </c>
      <c r="C21" s="41" t="str">
        <f>IFERROR(INDEX(Temp!E$15:F$123,MATCH(Overview!B21,Temp!E$15:E$123,0),2),"NONE")</f>
        <v>B01</v>
      </c>
      <c r="D21" s="40" t="s">
        <v>417</v>
      </c>
      <c r="E21" s="32"/>
      <c r="G21" s="59" t="str">
        <f>"timer  "&amp;Overview!I5&amp;"   "&amp;Overview!K5&amp;"              # M1 - pin "&amp;Overview!I5&amp;": " &amp; Calcs!F3 &amp; "  " &amp;Calcs!G3</f>
        <v>timer  NONE   AF3              # M1 - pin NONE: -NOT VALID-   TIMER CLASH</v>
      </c>
      <c r="H21" s="60"/>
      <c r="I21" s="60"/>
      <c r="J21" s="60"/>
      <c r="K21" s="60"/>
      <c r="L21" s="60"/>
      <c r="M21" s="60"/>
      <c r="N21" s="60"/>
      <c r="O21" s="60"/>
      <c r="P21" s="60"/>
      <c r="Q21" s="61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</row>
    <row r="22" spans="2:223" ht="15.75" thickBot="1" x14ac:dyDescent="0.3">
      <c r="B22" s="22" t="s">
        <v>399</v>
      </c>
      <c r="C22" s="41" t="str">
        <f>IFERROR(INDEX(Temp!E$15:F$123,MATCH(Overview!B22,Temp!E$15:E$123,0),2),"NONE")</f>
        <v>A09</v>
      </c>
      <c r="D22" s="40" t="s">
        <v>417</v>
      </c>
      <c r="E22" s="32"/>
      <c r="G22" s="59" t="str">
        <f>"timer  " &amp; Calcs!D20 &amp; Calcs!H20 &amp; "   "&amp;Overview!K6&amp;"              # M1/S4 - pin " &amp; Calcs!D20 &amp; Calcs!H20 &amp; ": " &amp; Calcs!G4</f>
        <v>timer     AF2              # M1/S4 - pin : -NOT VALID-</v>
      </c>
      <c r="H22" s="60"/>
      <c r="I22" s="60"/>
      <c r="J22" s="60"/>
      <c r="K22" s="60"/>
      <c r="L22" s="60"/>
      <c r="M22" s="60"/>
      <c r="N22" s="60"/>
      <c r="O22" s="60"/>
      <c r="P22" s="60"/>
      <c r="Q22" s="61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</row>
    <row r="23" spans="2:223" ht="15.75" thickBot="1" x14ac:dyDescent="0.3">
      <c r="B23" s="22" t="s">
        <v>400</v>
      </c>
      <c r="C23" s="41" t="str">
        <f>IFERROR(INDEX(Temp!E$15:F$123,MATCH(Overview!B23,Temp!E$15:E$123,0),2),"NONE")</f>
        <v>A02</v>
      </c>
      <c r="D23" s="40" t="s">
        <v>417</v>
      </c>
      <c r="E23" s="32"/>
      <c r="G23" s="59" t="str">
        <f>"timer  "&amp;Overview!I7&amp;"   "&amp;Overview!K7&amp;"              # S1 - pin "&amp;Overview!I7&amp;": " &amp; Calcs!F5 &amp; "  " &amp;Calcs!G5</f>
        <v>timer  NONE   AF1              # S1 - pin NONE: -NOT VALID-   TIMER CLASH</v>
      </c>
      <c r="H23" s="60"/>
      <c r="I23" s="60"/>
      <c r="J23" s="60"/>
      <c r="K23" s="60"/>
      <c r="L23" s="60"/>
      <c r="M23" s="60"/>
      <c r="N23" s="60"/>
      <c r="O23" s="60"/>
      <c r="P23" s="60"/>
      <c r="Q23" s="6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</row>
    <row r="24" spans="2:223" ht="15.75" thickBot="1" x14ac:dyDescent="0.3">
      <c r="B24" s="22" t="s">
        <v>401</v>
      </c>
      <c r="C24" s="41" t="str">
        <f>IFERROR(INDEX(Temp!E$15:F$123,MATCH(Overview!B24,Temp!E$15:E$123,0),2),"NONE")</f>
        <v>B10</v>
      </c>
      <c r="D24" s="40" t="s">
        <v>417</v>
      </c>
      <c r="E24" s="32"/>
      <c r="G24" s="59" t="str">
        <f>"timer  "&amp;Overview!I8&amp;"   "&amp;Overview!K8&amp;"              # S2 - pin "&amp;Overview!I8&amp;": " &amp; Calcs!F6 &amp; "  " &amp;Calcs!G6</f>
        <v>timer  NONE   AF2              # S2 - pin NONE: -NOT VALID-   TIMER CLASH</v>
      </c>
      <c r="H24" s="60"/>
      <c r="I24" s="60"/>
      <c r="J24" s="60"/>
      <c r="K24" s="60"/>
      <c r="L24" s="60"/>
      <c r="M24" s="60"/>
      <c r="N24" s="60"/>
      <c r="O24" s="60"/>
      <c r="P24" s="60"/>
      <c r="Q24" s="61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</row>
    <row r="25" spans="2:223" ht="15.75" thickBot="1" x14ac:dyDescent="0.3">
      <c r="B25" s="22" t="s">
        <v>402</v>
      </c>
      <c r="C25" s="41" t="str">
        <f>IFERROR(INDEX(Temp!E$15:F$123,MATCH(Overview!B25,Temp!E$15:E$123,0),2),"NONE")</f>
        <v>A00</v>
      </c>
      <c r="D25" s="40" t="s">
        <v>417</v>
      </c>
      <c r="E25" s="32"/>
      <c r="G25" s="59" t="str">
        <f>"timer  "&amp;Overview!I9&amp;"   "&amp;Overview!K9&amp;"              # S3 - pin "&amp;Overview!I9&amp;": " &amp; Calcs!F7 &amp; "  " &amp;Calcs!G7</f>
        <v>timer  NONE   AF1              # S3 - pin NONE: -NOT VALID-      TIMER CLASH</v>
      </c>
      <c r="H25" s="60"/>
      <c r="I25" s="60"/>
      <c r="J25" s="60"/>
      <c r="K25" s="60"/>
      <c r="L25" s="60"/>
      <c r="M25" s="60"/>
      <c r="N25" s="60"/>
      <c r="O25" s="60"/>
      <c r="P25" s="60"/>
      <c r="Q25" s="6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</row>
    <row r="26" spans="2:223" ht="15.75" thickBot="1" x14ac:dyDescent="0.3">
      <c r="B26" s="22" t="s">
        <v>403</v>
      </c>
      <c r="C26" s="41" t="str">
        <f>IFERROR(INDEX(Temp!E$15:F$123,MATCH(Overview!B26,Temp!E$15:E$123,0),2),"NONE")</f>
        <v>C12</v>
      </c>
      <c r="D26" s="40" t="s">
        <v>417</v>
      </c>
      <c r="E26" s="32"/>
      <c r="G26" s="59"/>
      <c r="H26" s="60"/>
      <c r="I26" s="60"/>
      <c r="J26" s="60"/>
      <c r="K26" s="60"/>
      <c r="L26" s="60"/>
      <c r="M26" s="60"/>
      <c r="N26" s="60"/>
      <c r="O26" s="60"/>
      <c r="P26" s="60"/>
      <c r="Q26" s="6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</row>
    <row r="27" spans="2:223" ht="15.75" thickBot="1" x14ac:dyDescent="0.3">
      <c r="B27" s="22" t="s">
        <v>404</v>
      </c>
      <c r="C27" s="41" t="str">
        <f>IFERROR(INDEX(Temp!E$15:F$123,MATCH(Overview!B27,Temp!E$15:E$123,0),2),"NONE")</f>
        <v>C06</v>
      </c>
      <c r="D27" s="40" t="s">
        <v>417</v>
      </c>
      <c r="E27" s="32"/>
      <c r="G27" s="59" t="s">
        <v>121</v>
      </c>
      <c r="H27" s="60"/>
      <c r="I27" s="60"/>
      <c r="J27" s="60"/>
      <c r="K27" s="60"/>
      <c r="L27" s="60"/>
      <c r="M27" s="60"/>
      <c r="N27" s="60"/>
      <c r="O27" s="60"/>
      <c r="P27" s="60"/>
      <c r="Q27" s="6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</row>
    <row r="28" spans="2:223" ht="15.75" thickBot="1" x14ac:dyDescent="0.3">
      <c r="B28" s="22" t="s">
        <v>405</v>
      </c>
      <c r="C28" s="41" t="str">
        <f>IFERROR(INDEX(Temp!E$15:F$123,MATCH(Overview!B28,Temp!E$15:E$123,0),2),"NONE")</f>
        <v>A10</v>
      </c>
      <c r="D28" s="40" t="s">
        <v>417</v>
      </c>
      <c r="E28" s="32"/>
      <c r="G28" s="59" t="str">
        <f>"dma pin " &amp; Overview!I5 &amp; " " &amp; Overview!N5</f>
        <v>dma pin NONE 0</v>
      </c>
      <c r="H28" s="60"/>
      <c r="I28" s="60"/>
      <c r="J28" s="60"/>
      <c r="K28" s="60"/>
      <c r="L28" s="60"/>
      <c r="M28" s="60"/>
      <c r="N28" s="60"/>
      <c r="O28" s="60"/>
      <c r="P28" s="60"/>
      <c r="Q28" s="61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</row>
    <row r="29" spans="2:223" ht="15.75" thickBot="1" x14ac:dyDescent="0.3">
      <c r="B29" s="22" t="s">
        <v>406</v>
      </c>
      <c r="C29" s="41" t="str">
        <f>IFERROR(INDEX(Temp!E$15:F$123,MATCH(Overview!B29,Temp!E$15:E$123,0),2),"NONE")</f>
        <v>A03</v>
      </c>
      <c r="D29" s="40" t="s">
        <v>417</v>
      </c>
      <c r="E29" s="32"/>
      <c r="G29" s="59" t="str">
        <f>"dma pin " &amp; Overview!I6 &amp; " " &amp; Overview!N6</f>
        <v>dma pin NONE 0</v>
      </c>
      <c r="H29" s="60"/>
      <c r="I29" s="60"/>
      <c r="J29" s="60"/>
      <c r="K29" s="60"/>
      <c r="L29" s="60"/>
      <c r="M29" s="60"/>
      <c r="N29" s="60"/>
      <c r="O29" s="60"/>
      <c r="P29" s="60"/>
      <c r="Q29" s="61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</row>
    <row r="30" spans="2:223" ht="15.75" thickBot="1" x14ac:dyDescent="0.3">
      <c r="B30" s="22" t="s">
        <v>407</v>
      </c>
      <c r="C30" s="41" t="str">
        <f>IFERROR(INDEX(Temp!E$15:F$123,MATCH(Overview!B30,Temp!E$15:E$123,0),2),"NONE")</f>
        <v>B11</v>
      </c>
      <c r="D30" s="40" t="s">
        <v>417</v>
      </c>
      <c r="E30" s="32"/>
      <c r="G30" s="59" t="str">
        <f>"dma pin " &amp; Overview!I7 &amp; " " &amp; Overview!N7</f>
        <v>dma pin NONE 0</v>
      </c>
      <c r="H30" s="60"/>
      <c r="I30" s="60"/>
      <c r="J30" s="60"/>
      <c r="K30" s="60"/>
      <c r="L30" s="60"/>
      <c r="M30" s="60"/>
      <c r="N30" s="60"/>
      <c r="O30" s="60"/>
      <c r="P30" s="60"/>
      <c r="Q30" s="61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</row>
    <row r="31" spans="2:223" ht="15.75" thickBot="1" x14ac:dyDescent="0.3">
      <c r="B31" s="22" t="s">
        <v>408</v>
      </c>
      <c r="C31" s="41" t="str">
        <f>IFERROR(INDEX(Temp!E$15:F$123,MATCH(Overview!B31,Temp!E$15:E$123,0),2),"NONE")</f>
        <v>A01</v>
      </c>
      <c r="D31" s="40" t="s">
        <v>417</v>
      </c>
      <c r="E31" s="32"/>
      <c r="G31" s="59" t="str">
        <f>"dma pin " &amp; Overview!I9 &amp; " " &amp; Overview!N9</f>
        <v>dma pin NONE 0</v>
      </c>
      <c r="H31" s="60"/>
      <c r="I31" s="60"/>
      <c r="J31" s="60"/>
      <c r="K31" s="60"/>
      <c r="L31" s="60"/>
      <c r="M31" s="60"/>
      <c r="N31" s="60"/>
      <c r="O31" s="60"/>
      <c r="P31" s="60"/>
      <c r="Q31" s="6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</row>
    <row r="32" spans="2:223" ht="15.75" thickBot="1" x14ac:dyDescent="0.3">
      <c r="B32" s="22" t="s">
        <v>409</v>
      </c>
      <c r="C32" s="41" t="str">
        <f>IFERROR(INDEX(Temp!E$15:F$123,MATCH(Overview!B32,Temp!E$15:E$123,0),2),"NONE")</f>
        <v>D02</v>
      </c>
      <c r="D32" s="40" t="s">
        <v>417</v>
      </c>
      <c r="E32" s="32"/>
      <c r="G32" s="59" t="str">
        <f>"dma pin " &amp; Overview!I8 &amp; " " &amp; Overview!N8</f>
        <v>dma pin NONE 0</v>
      </c>
      <c r="H32" s="60"/>
      <c r="I32" s="60"/>
      <c r="J32" s="60"/>
      <c r="K32" s="60"/>
      <c r="L32" s="60"/>
      <c r="M32" s="60"/>
      <c r="N32" s="60"/>
      <c r="O32" s="60"/>
      <c r="P32" s="60"/>
      <c r="Q32" s="6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</row>
    <row r="33" spans="2:223" ht="15.75" thickBot="1" x14ac:dyDescent="0.3">
      <c r="B33" s="22" t="s">
        <v>410</v>
      </c>
      <c r="C33" s="41" t="str">
        <f>IFERROR(INDEX(Temp!E$15:F$123,MATCH(Overview!B33,Temp!E$15:E$123,0),2),"NONE")</f>
        <v>C07</v>
      </c>
      <c r="D33" s="40" t="s">
        <v>417</v>
      </c>
      <c r="E33" s="32"/>
      <c r="G33" s="62"/>
      <c r="H33" s="63"/>
      <c r="I33" s="63"/>
      <c r="J33" s="63"/>
      <c r="K33" s="63"/>
      <c r="L33" s="63"/>
      <c r="M33" s="63"/>
      <c r="N33" s="63"/>
      <c r="O33" s="63"/>
      <c r="P33" s="63"/>
      <c r="Q33" s="64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</row>
    <row r="34" spans="2:223" ht="15.75" thickBot="1" x14ac:dyDescent="0.3">
      <c r="B34" s="22" t="s">
        <v>411</v>
      </c>
      <c r="C34" s="41" t="str">
        <f>IFERROR(INDEX(Temp!E$15:F$123,MATCH(Overview!B34,Temp!E$15:E$123,0),2),"NONE")</f>
        <v>NONE</v>
      </c>
      <c r="D34" s="40" t="s">
        <v>417</v>
      </c>
      <c r="E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</row>
    <row r="35" spans="2:223" ht="15.75" thickBot="1" x14ac:dyDescent="0.3">
      <c r="B35" s="24" t="s">
        <v>412</v>
      </c>
      <c r="C35" s="57" t="str">
        <f>IFERROR(INDEX(Temp!E$15:F$123,MATCH(Overview!B35,Temp!E$15:E$123,0),2),"NONE")</f>
        <v>NONE</v>
      </c>
      <c r="D35" s="42" t="s">
        <v>417</v>
      </c>
      <c r="E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</row>
    <row r="36" spans="2:223" s="32" customFormat="1" x14ac:dyDescent="0.25"/>
    <row r="37" spans="2:223" s="32" customFormat="1" x14ac:dyDescent="0.25"/>
    <row r="38" spans="2:223" s="32" customFormat="1" x14ac:dyDescent="0.25"/>
    <row r="39" spans="2:223" s="32" customFormat="1" x14ac:dyDescent="0.25"/>
    <row r="40" spans="2:223" s="32" customFormat="1" x14ac:dyDescent="0.25"/>
    <row r="41" spans="2:223" s="32" customFormat="1" x14ac:dyDescent="0.25"/>
    <row r="42" spans="2:223" s="32" customFormat="1" x14ac:dyDescent="0.25"/>
    <row r="43" spans="2:223" s="32" customFormat="1" x14ac:dyDescent="0.25"/>
    <row r="44" spans="2:223" s="32" customFormat="1" x14ac:dyDescent="0.25"/>
    <row r="45" spans="2:223" s="32" customFormat="1" x14ac:dyDescent="0.25"/>
    <row r="46" spans="2:223" s="32" customFormat="1" x14ac:dyDescent="0.25"/>
    <row r="47" spans="2:223" s="32" customFormat="1" x14ac:dyDescent="0.25"/>
    <row r="48" spans="2:223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pans="2:223" s="32" customFormat="1" x14ac:dyDescent="0.25"/>
    <row r="82" spans="2:223" s="32" customFormat="1" x14ac:dyDescent="0.25"/>
    <row r="83" spans="2:223" s="32" customFormat="1" x14ac:dyDescent="0.25"/>
    <row r="84" spans="2:223" s="32" customFormat="1" x14ac:dyDescent="0.25"/>
    <row r="85" spans="2:223" s="32" customFormat="1" x14ac:dyDescent="0.25"/>
    <row r="86" spans="2:223" s="32" customFormat="1" x14ac:dyDescent="0.25"/>
    <row r="87" spans="2:223" s="32" customFormat="1" x14ac:dyDescent="0.25"/>
    <row r="88" spans="2:223" s="32" customFormat="1" x14ac:dyDescent="0.25"/>
    <row r="89" spans="2:223" x14ac:dyDescent="0.25">
      <c r="B89" s="32"/>
      <c r="C89" s="32"/>
      <c r="D89" s="32"/>
      <c r="E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</row>
    <row r="90" spans="2:223" x14ac:dyDescent="0.25">
      <c r="B90" s="32"/>
      <c r="C90" s="32"/>
      <c r="D90" s="32"/>
      <c r="E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</row>
    <row r="91" spans="2:223" x14ac:dyDescent="0.25">
      <c r="B91" s="32"/>
      <c r="C91" s="32"/>
      <c r="D91" s="32"/>
      <c r="E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</row>
    <row r="92" spans="2:223" x14ac:dyDescent="0.25">
      <c r="B92" s="32"/>
      <c r="C92" s="32"/>
      <c r="D92" s="32"/>
      <c r="E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</row>
    <row r="93" spans="2:223" x14ac:dyDescent="0.25">
      <c r="B93" s="32"/>
      <c r="C93" s="32"/>
      <c r="D93" s="32"/>
      <c r="E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</row>
    <row r="94" spans="2:223" x14ac:dyDescent="0.25">
      <c r="B94" s="32"/>
      <c r="C94" s="32"/>
      <c r="D94" s="32"/>
      <c r="E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</row>
    <row r="95" spans="2:223" x14ac:dyDescent="0.25">
      <c r="B95" s="32"/>
      <c r="C95" s="32"/>
      <c r="D95" s="32"/>
      <c r="E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</row>
    <row r="96" spans="2:223" x14ac:dyDescent="0.25">
      <c r="B96" s="32"/>
      <c r="C96" s="32"/>
      <c r="D96" s="32"/>
      <c r="E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</row>
    <row r="97" spans="2:223" x14ac:dyDescent="0.25">
      <c r="B97" s="32"/>
      <c r="C97" s="32"/>
      <c r="D97" s="32"/>
      <c r="E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</row>
    <row r="98" spans="2:223" x14ac:dyDescent="0.25">
      <c r="B98" s="32"/>
      <c r="C98" s="32"/>
      <c r="D98" s="32"/>
      <c r="E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</row>
    <row r="99" spans="2:223" x14ac:dyDescent="0.25">
      <c r="B99" s="32"/>
      <c r="C99" s="32"/>
      <c r="D99" s="32"/>
      <c r="E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</row>
    <row r="100" spans="2:223" x14ac:dyDescent="0.25">
      <c r="B100" s="32"/>
      <c r="C100" s="32"/>
      <c r="D100" s="32"/>
      <c r="E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</row>
    <row r="101" spans="2:223" x14ac:dyDescent="0.25">
      <c r="B101" s="32"/>
      <c r="C101" s="32"/>
      <c r="D101" s="32"/>
      <c r="E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</row>
    <row r="102" spans="2:223" x14ac:dyDescent="0.25">
      <c r="B102" s="32"/>
      <c r="C102" s="32"/>
      <c r="D102" s="32"/>
      <c r="E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</row>
    <row r="103" spans="2:223" x14ac:dyDescent="0.25">
      <c r="B103" s="32"/>
      <c r="C103" s="32"/>
      <c r="D103" s="32"/>
      <c r="E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</row>
    <row r="104" spans="2:223" x14ac:dyDescent="0.25">
      <c r="B104" s="32"/>
      <c r="C104" s="32"/>
      <c r="D104" s="32"/>
      <c r="E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</row>
    <row r="105" spans="2:223" x14ac:dyDescent="0.25">
      <c r="B105" s="32"/>
      <c r="C105" s="32"/>
      <c r="D105" s="32"/>
      <c r="E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</row>
    <row r="106" spans="2:223" x14ac:dyDescent="0.25">
      <c r="B106" s="32"/>
      <c r="C106" s="32"/>
      <c r="D106" s="32"/>
      <c r="E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</row>
    <row r="107" spans="2:223" x14ac:dyDescent="0.25">
      <c r="B107" s="32"/>
      <c r="C107" s="32"/>
      <c r="D107" s="32"/>
      <c r="E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</row>
    <row r="108" spans="2:223" x14ac:dyDescent="0.25">
      <c r="B108" s="32"/>
      <c r="C108" s="32"/>
      <c r="D108" s="32"/>
      <c r="E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</row>
    <row r="109" spans="2:223" x14ac:dyDescent="0.25">
      <c r="B109" s="32"/>
      <c r="C109" s="32"/>
      <c r="D109" s="32"/>
      <c r="E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</row>
    <row r="110" spans="2:223" x14ac:dyDescent="0.25">
      <c r="B110" s="32"/>
      <c r="C110" s="32"/>
      <c r="D110" s="32"/>
      <c r="E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</row>
    <row r="111" spans="2:223" x14ac:dyDescent="0.25">
      <c r="B111" s="32"/>
      <c r="C111" s="32"/>
      <c r="D111" s="32"/>
      <c r="E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</row>
    <row r="112" spans="2:223" x14ac:dyDescent="0.25">
      <c r="B112" s="32"/>
      <c r="C112" s="32"/>
      <c r="D112" s="32"/>
      <c r="E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</row>
    <row r="113" spans="2:223" x14ac:dyDescent="0.25">
      <c r="B113" s="32"/>
      <c r="C113" s="32"/>
      <c r="D113" s="32"/>
      <c r="E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</row>
    <row r="114" spans="2:223" x14ac:dyDescent="0.25">
      <c r="B114" s="32"/>
      <c r="C114" s="32"/>
      <c r="D114" s="32"/>
      <c r="E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</row>
    <row r="115" spans="2:223" x14ac:dyDescent="0.25">
      <c r="B115" s="32"/>
      <c r="C115" s="32"/>
      <c r="D115" s="32"/>
      <c r="E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</row>
    <row r="116" spans="2:223" x14ac:dyDescent="0.25">
      <c r="B116" s="32"/>
      <c r="C116" s="32"/>
      <c r="D116" s="32"/>
      <c r="E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</row>
    <row r="117" spans="2:223" x14ac:dyDescent="0.25">
      <c r="B117" s="32"/>
      <c r="C117" s="32"/>
      <c r="D117" s="32"/>
      <c r="E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</row>
    <row r="118" spans="2:223" x14ac:dyDescent="0.25">
      <c r="B118" s="32"/>
      <c r="C118" s="32"/>
      <c r="D118" s="32"/>
      <c r="E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</row>
    <row r="119" spans="2:223" x14ac:dyDescent="0.25">
      <c r="B119" s="32"/>
      <c r="C119" s="32"/>
      <c r="D119" s="32"/>
      <c r="E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</row>
    <row r="120" spans="2:223" x14ac:dyDescent="0.25">
      <c r="B120" s="32"/>
      <c r="C120" s="32"/>
      <c r="D120" s="32"/>
      <c r="E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</row>
    <row r="121" spans="2:223" x14ac:dyDescent="0.25">
      <c r="B121" s="32"/>
      <c r="C121" s="32"/>
      <c r="D121" s="32"/>
      <c r="E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</row>
    <row r="122" spans="2:223" x14ac:dyDescent="0.25">
      <c r="B122" s="32"/>
      <c r="C122" s="32"/>
      <c r="D122" s="32"/>
      <c r="E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</row>
    <row r="123" spans="2:223" x14ac:dyDescent="0.25">
      <c r="B123" s="32"/>
      <c r="C123" s="32"/>
      <c r="D123" s="32"/>
      <c r="E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</row>
    <row r="124" spans="2:223" x14ac:dyDescent="0.25">
      <c r="B124" s="32"/>
      <c r="C124" s="32"/>
      <c r="D124" s="32"/>
      <c r="E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</row>
    <row r="125" spans="2:223" x14ac:dyDescent="0.25">
      <c r="B125" s="32"/>
      <c r="C125" s="32"/>
      <c r="D125" s="32"/>
      <c r="E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</row>
    <row r="126" spans="2:223" x14ac:dyDescent="0.25">
      <c r="B126" s="32"/>
      <c r="C126" s="32"/>
      <c r="D126" s="32"/>
      <c r="E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/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/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</row>
    <row r="127" spans="2:223" x14ac:dyDescent="0.25">
      <c r="B127" s="32"/>
      <c r="C127" s="32"/>
      <c r="D127" s="32"/>
      <c r="E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</row>
    <row r="128" spans="2:223" x14ac:dyDescent="0.25">
      <c r="B128" s="32"/>
      <c r="C128" s="32"/>
      <c r="D128" s="32"/>
      <c r="E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</row>
    <row r="129" spans="2:223" x14ac:dyDescent="0.25">
      <c r="B129" s="32"/>
      <c r="C129" s="32"/>
      <c r="D129" s="32"/>
      <c r="E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</row>
    <row r="130" spans="2:223" x14ac:dyDescent="0.25">
      <c r="B130" s="32"/>
      <c r="C130" s="32"/>
      <c r="D130" s="32"/>
      <c r="E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</row>
    <row r="131" spans="2:223" x14ac:dyDescent="0.25">
      <c r="B131" s="32"/>
      <c r="C131" s="32"/>
      <c r="D131" s="32"/>
      <c r="E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</row>
    <row r="132" spans="2:223" x14ac:dyDescent="0.25">
      <c r="B132" s="32"/>
      <c r="C132" s="32"/>
      <c r="D132" s="32"/>
      <c r="E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</row>
    <row r="133" spans="2:223" x14ac:dyDescent="0.25">
      <c r="B133" s="32"/>
      <c r="C133" s="32"/>
      <c r="D133" s="32"/>
      <c r="E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</row>
    <row r="134" spans="2:223" x14ac:dyDescent="0.25">
      <c r="B134" s="32"/>
      <c r="C134" s="32"/>
      <c r="D134" s="32"/>
      <c r="E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32"/>
      <c r="GK134" s="32"/>
      <c r="GL134" s="32"/>
      <c r="GM134" s="32"/>
      <c r="GN134" s="32"/>
      <c r="GO134" s="32"/>
      <c r="GP134" s="32"/>
      <c r="GQ134" s="32"/>
      <c r="GR134" s="32"/>
      <c r="GS134" s="32"/>
      <c r="GT134" s="32"/>
      <c r="GU134" s="32"/>
      <c r="GV134" s="32"/>
      <c r="GW134" s="32"/>
      <c r="GX134" s="32"/>
      <c r="GY134" s="32"/>
      <c r="GZ134" s="32"/>
      <c r="HA134" s="32"/>
      <c r="HB134" s="32"/>
      <c r="HC134" s="32"/>
      <c r="HD134" s="32"/>
      <c r="HE134" s="32"/>
      <c r="HF134" s="32"/>
      <c r="HG134" s="32"/>
      <c r="HH134" s="32"/>
      <c r="HI134" s="32"/>
      <c r="HJ134" s="32"/>
      <c r="HK134" s="32"/>
      <c r="HL134" s="32"/>
      <c r="HM134" s="32"/>
      <c r="HN134" s="32"/>
      <c r="HO134" s="32"/>
    </row>
    <row r="135" spans="2:223" x14ac:dyDescent="0.25">
      <c r="B135" s="32"/>
      <c r="C135" s="32"/>
      <c r="D135" s="32"/>
      <c r="E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</row>
    <row r="136" spans="2:223" x14ac:dyDescent="0.25">
      <c r="B136" s="32"/>
      <c r="C136" s="32"/>
      <c r="D136" s="32"/>
      <c r="E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</row>
    <row r="137" spans="2:223" x14ac:dyDescent="0.25">
      <c r="B137" s="32"/>
      <c r="C137" s="32"/>
      <c r="D137" s="32"/>
      <c r="E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</row>
    <row r="138" spans="2:223" x14ac:dyDescent="0.25">
      <c r="B138" s="32"/>
      <c r="C138" s="32"/>
      <c r="D138" s="32"/>
      <c r="E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</row>
    <row r="139" spans="2:223" x14ac:dyDescent="0.25">
      <c r="B139" s="32"/>
      <c r="C139" s="32"/>
      <c r="D139" s="32"/>
      <c r="E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</row>
    <row r="140" spans="2:223" x14ac:dyDescent="0.25">
      <c r="B140" s="32"/>
      <c r="C140" s="32"/>
      <c r="D140" s="32"/>
      <c r="E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32"/>
      <c r="GK140" s="32"/>
      <c r="GL140" s="32"/>
      <c r="GM140" s="32"/>
      <c r="GN140" s="32"/>
      <c r="GO140" s="32"/>
      <c r="GP140" s="32"/>
      <c r="GQ140" s="32"/>
      <c r="GR140" s="32"/>
      <c r="GS140" s="32"/>
      <c r="GT140" s="32"/>
      <c r="GU140" s="32"/>
      <c r="GV140" s="32"/>
      <c r="GW140" s="32"/>
      <c r="GX140" s="32"/>
      <c r="GY140" s="32"/>
      <c r="GZ140" s="32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2"/>
      <c r="HL140" s="32"/>
      <c r="HM140" s="32"/>
      <c r="HN140" s="32"/>
      <c r="HO140" s="32"/>
    </row>
    <row r="141" spans="2:223" x14ac:dyDescent="0.25">
      <c r="B141" s="32"/>
      <c r="C141" s="32"/>
      <c r="D141" s="32"/>
      <c r="E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</row>
    <row r="142" spans="2:223" x14ac:dyDescent="0.25">
      <c r="B142" s="32"/>
      <c r="C142" s="32"/>
      <c r="D142" s="32"/>
      <c r="E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</row>
    <row r="143" spans="2:223" x14ac:dyDescent="0.25">
      <c r="B143" s="32"/>
      <c r="C143" s="32"/>
      <c r="D143" s="32"/>
      <c r="E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</row>
    <row r="144" spans="2:223" x14ac:dyDescent="0.25">
      <c r="B144" s="32"/>
      <c r="C144" s="32"/>
      <c r="D144" s="32"/>
      <c r="E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</row>
    <row r="145" spans="2:223" x14ac:dyDescent="0.25">
      <c r="B145" s="32"/>
      <c r="C145" s="32"/>
      <c r="D145" s="32"/>
      <c r="E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</row>
    <row r="146" spans="2:223" x14ac:dyDescent="0.25">
      <c r="B146" s="32"/>
      <c r="C146" s="32"/>
      <c r="D146" s="32"/>
      <c r="E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</row>
    <row r="147" spans="2:223" x14ac:dyDescent="0.25">
      <c r="B147" s="32"/>
      <c r="C147" s="32"/>
      <c r="D147" s="32"/>
      <c r="E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</row>
    <row r="148" spans="2:223" x14ac:dyDescent="0.25">
      <c r="B148" s="32"/>
      <c r="C148" s="32"/>
      <c r="D148" s="32"/>
      <c r="E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</row>
    <row r="149" spans="2:223" x14ac:dyDescent="0.25">
      <c r="B149" s="32"/>
      <c r="C149" s="32"/>
      <c r="D149" s="32"/>
      <c r="E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</row>
    <row r="150" spans="2:223" x14ac:dyDescent="0.25">
      <c r="B150" s="32"/>
      <c r="C150" s="32"/>
      <c r="D150" s="32"/>
      <c r="E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</row>
    <row r="151" spans="2:223" x14ac:dyDescent="0.25">
      <c r="B151" s="32"/>
      <c r="C151" s="32"/>
      <c r="D151" s="32"/>
      <c r="E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</row>
    <row r="152" spans="2:223" x14ac:dyDescent="0.25">
      <c r="B152" s="32"/>
      <c r="C152" s="32"/>
      <c r="D152" s="32"/>
      <c r="E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32"/>
      <c r="GK152" s="32"/>
      <c r="GL152" s="32"/>
      <c r="GM152" s="32"/>
      <c r="GN152" s="32"/>
      <c r="GO152" s="32"/>
      <c r="GP152" s="32"/>
      <c r="GQ152" s="32"/>
      <c r="GR152" s="32"/>
      <c r="GS152" s="32"/>
      <c r="GT152" s="32"/>
      <c r="GU152" s="32"/>
      <c r="GV152" s="32"/>
      <c r="GW152" s="32"/>
      <c r="GX152" s="32"/>
      <c r="GY152" s="32"/>
      <c r="GZ152" s="32"/>
      <c r="HA152" s="32"/>
      <c r="HB152" s="32"/>
      <c r="HC152" s="32"/>
      <c r="HD152" s="32"/>
      <c r="HE152" s="32"/>
      <c r="HF152" s="32"/>
      <c r="HG152" s="32"/>
      <c r="HH152" s="32"/>
      <c r="HI152" s="32"/>
      <c r="HJ152" s="32"/>
      <c r="HK152" s="32"/>
      <c r="HL152" s="32"/>
      <c r="HM152" s="32"/>
      <c r="HN152" s="32"/>
      <c r="HO152" s="32"/>
    </row>
    <row r="153" spans="2:223" x14ac:dyDescent="0.25">
      <c r="B153" s="32"/>
      <c r="C153" s="32"/>
      <c r="D153" s="32"/>
      <c r="E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32"/>
      <c r="GK153" s="32"/>
      <c r="GL153" s="32"/>
      <c r="GM153" s="32"/>
      <c r="GN153" s="32"/>
      <c r="GO153" s="32"/>
      <c r="GP153" s="32"/>
      <c r="GQ153" s="32"/>
      <c r="GR153" s="32"/>
      <c r="GS153" s="32"/>
      <c r="GT153" s="32"/>
      <c r="GU153" s="32"/>
      <c r="GV153" s="32"/>
      <c r="GW153" s="32"/>
      <c r="GX153" s="32"/>
      <c r="GY153" s="32"/>
      <c r="GZ153" s="32"/>
      <c r="HA153" s="32"/>
      <c r="HB153" s="32"/>
      <c r="HC153" s="32"/>
      <c r="HD153" s="32"/>
      <c r="HE153" s="32"/>
      <c r="HF153" s="32"/>
      <c r="HG153" s="32"/>
      <c r="HH153" s="32"/>
      <c r="HI153" s="32"/>
      <c r="HJ153" s="32"/>
      <c r="HK153" s="32"/>
      <c r="HL153" s="32"/>
      <c r="HM153" s="32"/>
      <c r="HN153" s="32"/>
      <c r="HO153" s="32"/>
    </row>
    <row r="154" spans="2:223" x14ac:dyDescent="0.25">
      <c r="B154" s="32"/>
      <c r="C154" s="32"/>
      <c r="D154" s="32"/>
      <c r="E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  <c r="HL154" s="32"/>
      <c r="HM154" s="32"/>
      <c r="HN154" s="32"/>
      <c r="HO154" s="32"/>
    </row>
    <row r="155" spans="2:223" x14ac:dyDescent="0.25">
      <c r="B155" s="32"/>
      <c r="C155" s="32"/>
      <c r="D155" s="32"/>
      <c r="E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</row>
    <row r="156" spans="2:223" x14ac:dyDescent="0.25">
      <c r="B156" s="32"/>
      <c r="C156" s="32"/>
      <c r="D156" s="32"/>
      <c r="E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32"/>
      <c r="GK156" s="32"/>
      <c r="GL156" s="32"/>
      <c r="GM156" s="32"/>
      <c r="GN156" s="32"/>
      <c r="GO156" s="32"/>
      <c r="GP156" s="32"/>
      <c r="GQ156" s="32"/>
      <c r="GR156" s="32"/>
      <c r="GS156" s="32"/>
      <c r="GT156" s="32"/>
      <c r="GU156" s="32"/>
      <c r="GV156" s="32"/>
      <c r="GW156" s="32"/>
      <c r="GX156" s="32"/>
      <c r="GY156" s="32"/>
      <c r="GZ156" s="32"/>
      <c r="HA156" s="32"/>
      <c r="HB156" s="32"/>
      <c r="HC156" s="32"/>
      <c r="HD156" s="32"/>
      <c r="HE156" s="32"/>
      <c r="HF156" s="32"/>
      <c r="HG156" s="32"/>
      <c r="HH156" s="32"/>
      <c r="HI156" s="32"/>
      <c r="HJ156" s="32"/>
      <c r="HK156" s="32"/>
      <c r="HL156" s="32"/>
      <c r="HM156" s="32"/>
      <c r="HN156" s="32"/>
      <c r="HO156" s="32"/>
    </row>
    <row r="157" spans="2:223" x14ac:dyDescent="0.25">
      <c r="B157" s="32"/>
      <c r="C157" s="32"/>
      <c r="D157" s="32"/>
      <c r="E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</row>
    <row r="158" spans="2:223" x14ac:dyDescent="0.25">
      <c r="B158" s="32"/>
      <c r="C158" s="32"/>
      <c r="D158" s="32"/>
      <c r="E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  <c r="GB158" s="32"/>
      <c r="GC158" s="32"/>
      <c r="GD158" s="32"/>
      <c r="GE158" s="32"/>
      <c r="GF158" s="32"/>
      <c r="GG158" s="32"/>
      <c r="GH158" s="32"/>
      <c r="GI158" s="32"/>
      <c r="GJ158" s="32"/>
      <c r="GK158" s="32"/>
      <c r="GL158" s="32"/>
      <c r="GM158" s="32"/>
      <c r="GN158" s="32"/>
      <c r="GO158" s="32"/>
      <c r="GP158" s="32"/>
      <c r="GQ158" s="32"/>
      <c r="GR158" s="32"/>
      <c r="GS158" s="32"/>
      <c r="GT158" s="32"/>
      <c r="GU158" s="32"/>
      <c r="GV158" s="32"/>
      <c r="GW158" s="32"/>
      <c r="GX158" s="32"/>
      <c r="GY158" s="32"/>
      <c r="GZ158" s="32"/>
      <c r="HA158" s="32"/>
      <c r="HB158" s="32"/>
      <c r="HC158" s="32"/>
      <c r="HD158" s="32"/>
      <c r="HE158" s="32"/>
      <c r="HF158" s="32"/>
      <c r="HG158" s="32"/>
      <c r="HH158" s="32"/>
      <c r="HI158" s="32"/>
      <c r="HJ158" s="32"/>
      <c r="HK158" s="32"/>
      <c r="HL158" s="32"/>
      <c r="HM158" s="32"/>
      <c r="HN158" s="32"/>
      <c r="HO158" s="32"/>
    </row>
    <row r="159" spans="2:223" x14ac:dyDescent="0.25">
      <c r="B159" s="32"/>
      <c r="C159" s="32"/>
      <c r="D159" s="32"/>
      <c r="E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</row>
    <row r="160" spans="2:223" x14ac:dyDescent="0.25">
      <c r="B160" s="32"/>
      <c r="C160" s="32"/>
      <c r="D160" s="32"/>
      <c r="E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</row>
    <row r="161" spans="2:223" x14ac:dyDescent="0.25">
      <c r="B161" s="32"/>
      <c r="C161" s="32"/>
      <c r="D161" s="32"/>
      <c r="E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  <c r="GB161" s="32"/>
      <c r="GC161" s="32"/>
      <c r="GD161" s="32"/>
      <c r="GE161" s="32"/>
      <c r="GF161" s="32"/>
      <c r="GG161" s="32"/>
      <c r="GH161" s="32"/>
      <c r="GI161" s="32"/>
      <c r="GJ161" s="32"/>
      <c r="GK161" s="32"/>
      <c r="GL161" s="32"/>
      <c r="GM161" s="32"/>
      <c r="GN161" s="32"/>
      <c r="GO161" s="32"/>
      <c r="GP161" s="32"/>
      <c r="GQ161" s="32"/>
      <c r="GR161" s="32"/>
      <c r="GS161" s="32"/>
      <c r="GT161" s="32"/>
      <c r="GU161" s="32"/>
      <c r="GV161" s="32"/>
      <c r="GW161" s="32"/>
      <c r="GX161" s="32"/>
      <c r="GY161" s="32"/>
      <c r="GZ161" s="32"/>
      <c r="HA161" s="32"/>
      <c r="HB161" s="32"/>
      <c r="HC161" s="32"/>
      <c r="HD161" s="32"/>
      <c r="HE161" s="32"/>
      <c r="HF161" s="32"/>
      <c r="HG161" s="32"/>
      <c r="HH161" s="32"/>
      <c r="HI161" s="32"/>
      <c r="HJ161" s="32"/>
      <c r="HK161" s="32"/>
      <c r="HL161" s="32"/>
      <c r="HM161" s="32"/>
      <c r="HN161" s="32"/>
      <c r="HO161" s="32"/>
    </row>
    <row r="162" spans="2:223" x14ac:dyDescent="0.25">
      <c r="B162" s="32"/>
      <c r="C162" s="32"/>
      <c r="D162" s="32"/>
      <c r="E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  <c r="GB162" s="32"/>
      <c r="GC162" s="32"/>
      <c r="GD162" s="32"/>
      <c r="GE162" s="32"/>
      <c r="GF162" s="32"/>
      <c r="GG162" s="32"/>
      <c r="GH162" s="32"/>
      <c r="GI162" s="32"/>
      <c r="GJ162" s="32"/>
      <c r="GK162" s="32"/>
      <c r="GL162" s="32"/>
      <c r="GM162" s="32"/>
      <c r="GN162" s="32"/>
      <c r="GO162" s="32"/>
      <c r="GP162" s="32"/>
      <c r="GQ162" s="32"/>
      <c r="GR162" s="32"/>
      <c r="GS162" s="32"/>
      <c r="GT162" s="32"/>
      <c r="GU162" s="32"/>
      <c r="GV162" s="32"/>
      <c r="GW162" s="32"/>
      <c r="GX162" s="32"/>
      <c r="GY162" s="32"/>
      <c r="GZ162" s="32"/>
      <c r="HA162" s="32"/>
      <c r="HB162" s="32"/>
      <c r="HC162" s="32"/>
      <c r="HD162" s="32"/>
      <c r="HE162" s="32"/>
      <c r="HF162" s="32"/>
      <c r="HG162" s="32"/>
      <c r="HH162" s="32"/>
      <c r="HI162" s="32"/>
      <c r="HJ162" s="32"/>
      <c r="HK162" s="32"/>
      <c r="HL162" s="32"/>
      <c r="HM162" s="32"/>
      <c r="HN162" s="32"/>
      <c r="HO162" s="32"/>
    </row>
    <row r="163" spans="2:223" x14ac:dyDescent="0.25">
      <c r="B163" s="32"/>
      <c r="C163" s="32"/>
      <c r="D163" s="32"/>
      <c r="E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</row>
    <row r="164" spans="2:223" x14ac:dyDescent="0.25">
      <c r="B164" s="32"/>
      <c r="C164" s="32"/>
      <c r="D164" s="32"/>
      <c r="E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  <c r="GB164" s="32"/>
      <c r="GC164" s="32"/>
      <c r="GD164" s="32"/>
      <c r="GE164" s="32"/>
      <c r="GF164" s="32"/>
      <c r="GG164" s="32"/>
      <c r="GH164" s="32"/>
      <c r="GI164" s="32"/>
      <c r="GJ164" s="32"/>
      <c r="GK164" s="32"/>
      <c r="GL164" s="32"/>
      <c r="GM164" s="32"/>
      <c r="GN164" s="32"/>
      <c r="GO164" s="32"/>
      <c r="GP164" s="32"/>
      <c r="GQ164" s="32"/>
      <c r="GR164" s="32"/>
      <c r="GS164" s="32"/>
      <c r="GT164" s="32"/>
      <c r="GU164" s="32"/>
      <c r="GV164" s="32"/>
      <c r="GW164" s="32"/>
      <c r="GX164" s="32"/>
      <c r="GY164" s="32"/>
      <c r="GZ164" s="32"/>
      <c r="HA164" s="32"/>
      <c r="HB164" s="32"/>
      <c r="HC164" s="32"/>
      <c r="HD164" s="32"/>
      <c r="HE164" s="32"/>
      <c r="HF164" s="32"/>
      <c r="HG164" s="32"/>
      <c r="HH164" s="32"/>
      <c r="HI164" s="32"/>
      <c r="HJ164" s="32"/>
      <c r="HK164" s="32"/>
      <c r="HL164" s="32"/>
      <c r="HM164" s="32"/>
      <c r="HN164" s="32"/>
      <c r="HO164" s="32"/>
    </row>
    <row r="165" spans="2:223" x14ac:dyDescent="0.25">
      <c r="B165" s="32"/>
      <c r="C165" s="32"/>
      <c r="D165" s="32"/>
      <c r="E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</row>
    <row r="166" spans="2:223" x14ac:dyDescent="0.25">
      <c r="B166" s="32"/>
      <c r="C166" s="32"/>
      <c r="D166" s="32"/>
      <c r="E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  <c r="GB166" s="32"/>
      <c r="GC166" s="32"/>
      <c r="GD166" s="32"/>
      <c r="GE166" s="32"/>
      <c r="GF166" s="32"/>
      <c r="GG166" s="32"/>
      <c r="GH166" s="32"/>
      <c r="GI166" s="32"/>
      <c r="GJ166" s="32"/>
      <c r="GK166" s="32"/>
      <c r="GL166" s="32"/>
      <c r="GM166" s="32"/>
      <c r="GN166" s="32"/>
      <c r="GO166" s="32"/>
      <c r="GP166" s="32"/>
      <c r="GQ166" s="32"/>
      <c r="GR166" s="32"/>
      <c r="GS166" s="32"/>
      <c r="GT166" s="32"/>
      <c r="GU166" s="32"/>
      <c r="GV166" s="32"/>
      <c r="GW166" s="32"/>
      <c r="GX166" s="32"/>
      <c r="GY166" s="32"/>
      <c r="GZ166" s="32"/>
      <c r="HA166" s="32"/>
      <c r="HB166" s="32"/>
      <c r="HC166" s="32"/>
      <c r="HD166" s="32"/>
      <c r="HE166" s="32"/>
      <c r="HF166" s="32"/>
      <c r="HG166" s="32"/>
      <c r="HH166" s="32"/>
      <c r="HI166" s="32"/>
      <c r="HJ166" s="32"/>
      <c r="HK166" s="32"/>
      <c r="HL166" s="32"/>
      <c r="HM166" s="32"/>
      <c r="HN166" s="32"/>
      <c r="HO166" s="32"/>
    </row>
    <row r="167" spans="2:223" x14ac:dyDescent="0.25">
      <c r="B167" s="32"/>
      <c r="C167" s="32"/>
      <c r="D167" s="32"/>
      <c r="E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  <c r="GB167" s="32"/>
      <c r="GC167" s="32"/>
      <c r="GD167" s="32"/>
      <c r="GE167" s="32"/>
      <c r="GF167" s="32"/>
      <c r="GG167" s="32"/>
      <c r="GH167" s="32"/>
      <c r="GI167" s="32"/>
      <c r="GJ167" s="32"/>
      <c r="GK167" s="32"/>
      <c r="GL167" s="32"/>
      <c r="GM167" s="32"/>
      <c r="GN167" s="32"/>
      <c r="GO167" s="32"/>
      <c r="GP167" s="32"/>
      <c r="GQ167" s="32"/>
      <c r="GR167" s="32"/>
      <c r="GS167" s="32"/>
      <c r="GT167" s="32"/>
      <c r="GU167" s="32"/>
      <c r="GV167" s="32"/>
      <c r="GW167" s="32"/>
      <c r="GX167" s="32"/>
      <c r="GY167" s="32"/>
      <c r="GZ167" s="32"/>
      <c r="HA167" s="32"/>
      <c r="HB167" s="32"/>
      <c r="HC167" s="32"/>
      <c r="HD167" s="32"/>
      <c r="HE167" s="32"/>
      <c r="HF167" s="32"/>
      <c r="HG167" s="32"/>
      <c r="HH167" s="32"/>
      <c r="HI167" s="32"/>
      <c r="HJ167" s="32"/>
      <c r="HK167" s="32"/>
      <c r="HL167" s="32"/>
      <c r="HM167" s="32"/>
      <c r="HN167" s="32"/>
      <c r="HO167" s="32"/>
    </row>
    <row r="168" spans="2:223" x14ac:dyDescent="0.25">
      <c r="B168" s="32"/>
      <c r="C168" s="32"/>
      <c r="D168" s="32"/>
      <c r="E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2"/>
      <c r="GJ168" s="32"/>
      <c r="GK168" s="32"/>
      <c r="GL168" s="32"/>
      <c r="GM168" s="32"/>
      <c r="GN168" s="32"/>
      <c r="GO168" s="32"/>
      <c r="GP168" s="32"/>
      <c r="GQ168" s="32"/>
      <c r="GR168" s="32"/>
      <c r="GS168" s="32"/>
      <c r="GT168" s="32"/>
      <c r="GU168" s="32"/>
      <c r="GV168" s="32"/>
      <c r="GW168" s="32"/>
      <c r="GX168" s="32"/>
      <c r="GY168" s="32"/>
      <c r="GZ168" s="32"/>
      <c r="HA168" s="32"/>
      <c r="HB168" s="32"/>
      <c r="HC168" s="32"/>
      <c r="HD168" s="32"/>
      <c r="HE168" s="32"/>
      <c r="HF168" s="32"/>
      <c r="HG168" s="32"/>
      <c r="HH168" s="32"/>
      <c r="HI168" s="32"/>
      <c r="HJ168" s="32"/>
      <c r="HK168" s="32"/>
      <c r="HL168" s="32"/>
      <c r="HM168" s="32"/>
      <c r="HN168" s="32"/>
      <c r="HO168" s="32"/>
    </row>
    <row r="169" spans="2:223" x14ac:dyDescent="0.25">
      <c r="B169" s="32"/>
      <c r="C169" s="32"/>
      <c r="D169" s="32"/>
      <c r="E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</row>
    <row r="170" spans="2:223" x14ac:dyDescent="0.25">
      <c r="B170" s="32"/>
      <c r="C170" s="32"/>
      <c r="D170" s="32"/>
      <c r="E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  <c r="GB170" s="32"/>
      <c r="GC170" s="32"/>
      <c r="GD170" s="32"/>
      <c r="GE170" s="32"/>
      <c r="GF170" s="32"/>
      <c r="GG170" s="32"/>
      <c r="GH170" s="32"/>
      <c r="GI170" s="32"/>
      <c r="GJ170" s="32"/>
      <c r="GK170" s="32"/>
      <c r="GL170" s="32"/>
      <c r="GM170" s="32"/>
      <c r="GN170" s="32"/>
      <c r="GO170" s="32"/>
      <c r="GP170" s="32"/>
      <c r="GQ170" s="32"/>
      <c r="GR170" s="32"/>
      <c r="GS170" s="32"/>
      <c r="GT170" s="32"/>
      <c r="GU170" s="32"/>
      <c r="GV170" s="32"/>
      <c r="GW170" s="32"/>
      <c r="GX170" s="32"/>
      <c r="GY170" s="32"/>
      <c r="GZ170" s="32"/>
      <c r="HA170" s="32"/>
      <c r="HB170" s="32"/>
      <c r="HC170" s="32"/>
      <c r="HD170" s="32"/>
      <c r="HE170" s="32"/>
      <c r="HF170" s="32"/>
      <c r="HG170" s="32"/>
      <c r="HH170" s="32"/>
      <c r="HI170" s="32"/>
      <c r="HJ170" s="32"/>
      <c r="HK170" s="32"/>
      <c r="HL170" s="32"/>
      <c r="HM170" s="32"/>
      <c r="HN170" s="32"/>
      <c r="HO170" s="32"/>
    </row>
    <row r="171" spans="2:223" x14ac:dyDescent="0.25">
      <c r="B171" s="32"/>
      <c r="C171" s="32"/>
      <c r="D171" s="32"/>
      <c r="E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  <c r="GB171" s="32"/>
      <c r="GC171" s="32"/>
      <c r="GD171" s="32"/>
      <c r="GE171" s="32"/>
      <c r="GF171" s="32"/>
      <c r="GG171" s="32"/>
      <c r="GH171" s="32"/>
      <c r="GI171" s="32"/>
      <c r="GJ171" s="32"/>
      <c r="GK171" s="32"/>
      <c r="GL171" s="32"/>
      <c r="GM171" s="32"/>
      <c r="GN171" s="32"/>
      <c r="GO171" s="32"/>
      <c r="GP171" s="32"/>
      <c r="GQ171" s="32"/>
      <c r="GR171" s="32"/>
      <c r="GS171" s="32"/>
      <c r="GT171" s="32"/>
      <c r="GU171" s="32"/>
      <c r="GV171" s="32"/>
      <c r="GW171" s="32"/>
      <c r="GX171" s="32"/>
      <c r="GY171" s="32"/>
      <c r="GZ171" s="32"/>
      <c r="HA171" s="32"/>
      <c r="HB171" s="32"/>
      <c r="HC171" s="32"/>
      <c r="HD171" s="32"/>
      <c r="HE171" s="32"/>
      <c r="HF171" s="32"/>
      <c r="HG171" s="32"/>
      <c r="HH171" s="32"/>
      <c r="HI171" s="32"/>
      <c r="HJ171" s="32"/>
      <c r="HK171" s="32"/>
      <c r="HL171" s="32"/>
      <c r="HM171" s="32"/>
      <c r="HN171" s="32"/>
      <c r="HO171" s="32"/>
    </row>
    <row r="172" spans="2:223" x14ac:dyDescent="0.25">
      <c r="B172" s="32"/>
      <c r="C172" s="32"/>
      <c r="D172" s="32"/>
      <c r="E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  <c r="GB172" s="32"/>
      <c r="GC172" s="32"/>
      <c r="GD172" s="32"/>
      <c r="GE172" s="32"/>
      <c r="GF172" s="32"/>
      <c r="GG172" s="32"/>
      <c r="GH172" s="32"/>
      <c r="GI172" s="32"/>
      <c r="GJ172" s="32"/>
      <c r="GK172" s="32"/>
      <c r="GL172" s="32"/>
      <c r="GM172" s="32"/>
      <c r="GN172" s="32"/>
      <c r="GO172" s="32"/>
      <c r="GP172" s="32"/>
      <c r="GQ172" s="32"/>
      <c r="GR172" s="32"/>
      <c r="GS172" s="32"/>
      <c r="GT172" s="32"/>
      <c r="GU172" s="32"/>
      <c r="GV172" s="32"/>
      <c r="GW172" s="32"/>
      <c r="GX172" s="32"/>
      <c r="GY172" s="32"/>
      <c r="GZ172" s="32"/>
      <c r="HA172" s="32"/>
      <c r="HB172" s="32"/>
      <c r="HC172" s="32"/>
      <c r="HD172" s="32"/>
      <c r="HE172" s="32"/>
      <c r="HF172" s="32"/>
      <c r="HG172" s="32"/>
      <c r="HH172" s="32"/>
      <c r="HI172" s="32"/>
      <c r="HJ172" s="32"/>
      <c r="HK172" s="32"/>
      <c r="HL172" s="32"/>
      <c r="HM172" s="32"/>
      <c r="HN172" s="32"/>
      <c r="HO172" s="32"/>
    </row>
    <row r="173" spans="2:223" x14ac:dyDescent="0.25">
      <c r="B173" s="32"/>
      <c r="C173" s="32"/>
      <c r="D173" s="32"/>
      <c r="E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  <c r="GB173" s="32"/>
      <c r="GC173" s="32"/>
      <c r="GD173" s="32"/>
      <c r="GE173" s="32"/>
      <c r="GF173" s="32"/>
      <c r="GG173" s="32"/>
      <c r="GH173" s="32"/>
      <c r="GI173" s="32"/>
      <c r="GJ173" s="32"/>
      <c r="GK173" s="32"/>
      <c r="GL173" s="32"/>
      <c r="GM173" s="32"/>
      <c r="GN173" s="32"/>
      <c r="GO173" s="32"/>
      <c r="GP173" s="32"/>
      <c r="GQ173" s="32"/>
      <c r="GR173" s="32"/>
      <c r="GS173" s="32"/>
      <c r="GT173" s="32"/>
      <c r="GU173" s="32"/>
      <c r="GV173" s="32"/>
      <c r="GW173" s="32"/>
      <c r="GX173" s="32"/>
      <c r="GY173" s="32"/>
      <c r="GZ173" s="32"/>
      <c r="HA173" s="32"/>
      <c r="HB173" s="32"/>
      <c r="HC173" s="32"/>
      <c r="HD173" s="32"/>
      <c r="HE173" s="32"/>
      <c r="HF173" s="32"/>
      <c r="HG173" s="32"/>
      <c r="HH173" s="32"/>
      <c r="HI173" s="32"/>
      <c r="HJ173" s="32"/>
      <c r="HK173" s="32"/>
      <c r="HL173" s="32"/>
      <c r="HM173" s="32"/>
      <c r="HN173" s="32"/>
      <c r="HO173" s="32"/>
    </row>
    <row r="174" spans="2:223" x14ac:dyDescent="0.25">
      <c r="B174" s="32"/>
      <c r="C174" s="32"/>
      <c r="D174" s="32"/>
      <c r="E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  <c r="GB174" s="32"/>
      <c r="GC174" s="32"/>
      <c r="GD174" s="32"/>
      <c r="GE174" s="32"/>
      <c r="GF174" s="32"/>
      <c r="GG174" s="32"/>
      <c r="GH174" s="32"/>
      <c r="GI174" s="32"/>
      <c r="GJ174" s="32"/>
      <c r="GK174" s="32"/>
      <c r="GL174" s="32"/>
      <c r="GM174" s="32"/>
      <c r="GN174" s="32"/>
      <c r="GO174" s="32"/>
      <c r="GP174" s="32"/>
      <c r="GQ174" s="32"/>
      <c r="GR174" s="32"/>
      <c r="GS174" s="32"/>
      <c r="GT174" s="32"/>
      <c r="GU174" s="32"/>
      <c r="GV174" s="32"/>
      <c r="GW174" s="32"/>
      <c r="GX174" s="32"/>
      <c r="GY174" s="32"/>
      <c r="GZ174" s="32"/>
      <c r="HA174" s="32"/>
      <c r="HB174" s="32"/>
      <c r="HC174" s="32"/>
      <c r="HD174" s="32"/>
      <c r="HE174" s="32"/>
      <c r="HF174" s="32"/>
      <c r="HG174" s="32"/>
      <c r="HH174" s="32"/>
      <c r="HI174" s="32"/>
      <c r="HJ174" s="32"/>
      <c r="HK174" s="32"/>
      <c r="HL174" s="32"/>
      <c r="HM174" s="32"/>
      <c r="HN174" s="32"/>
      <c r="HO174" s="32"/>
    </row>
    <row r="175" spans="2:223" x14ac:dyDescent="0.25">
      <c r="B175" s="32"/>
      <c r="C175" s="32"/>
      <c r="D175" s="32"/>
      <c r="E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  <c r="HL175" s="32"/>
      <c r="HM175" s="32"/>
      <c r="HN175" s="32"/>
      <c r="HO175" s="32"/>
    </row>
    <row r="176" spans="2:223" x14ac:dyDescent="0.25">
      <c r="B176" s="32"/>
      <c r="C176" s="32"/>
      <c r="D176" s="32"/>
      <c r="E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  <c r="GB176" s="32"/>
      <c r="GC176" s="32"/>
      <c r="GD176" s="32"/>
      <c r="GE176" s="32"/>
      <c r="GF176" s="32"/>
      <c r="GG176" s="32"/>
      <c r="GH176" s="32"/>
      <c r="GI176" s="32"/>
      <c r="GJ176" s="32"/>
      <c r="GK176" s="32"/>
      <c r="GL176" s="32"/>
      <c r="GM176" s="32"/>
      <c r="GN176" s="32"/>
      <c r="GO176" s="32"/>
      <c r="GP176" s="32"/>
      <c r="GQ176" s="32"/>
      <c r="GR176" s="32"/>
      <c r="GS176" s="32"/>
      <c r="GT176" s="32"/>
      <c r="GU176" s="32"/>
      <c r="GV176" s="32"/>
      <c r="GW176" s="32"/>
      <c r="GX176" s="32"/>
      <c r="GY176" s="32"/>
      <c r="GZ176" s="32"/>
      <c r="HA176" s="32"/>
      <c r="HB176" s="32"/>
      <c r="HC176" s="32"/>
      <c r="HD176" s="32"/>
      <c r="HE176" s="32"/>
      <c r="HF176" s="32"/>
      <c r="HG176" s="32"/>
      <c r="HH176" s="32"/>
      <c r="HI176" s="32"/>
      <c r="HJ176" s="32"/>
      <c r="HK176" s="32"/>
      <c r="HL176" s="32"/>
      <c r="HM176" s="32"/>
      <c r="HN176" s="32"/>
      <c r="HO176" s="32"/>
    </row>
    <row r="177" spans="2:223" x14ac:dyDescent="0.25">
      <c r="B177" s="32"/>
      <c r="C177" s="32"/>
      <c r="D177" s="32"/>
      <c r="E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  <c r="GB177" s="32"/>
      <c r="GC177" s="32"/>
      <c r="GD177" s="32"/>
      <c r="GE177" s="32"/>
      <c r="GF177" s="32"/>
      <c r="GG177" s="32"/>
      <c r="GH177" s="32"/>
      <c r="GI177" s="32"/>
      <c r="GJ177" s="32"/>
      <c r="GK177" s="32"/>
      <c r="GL177" s="32"/>
      <c r="GM177" s="32"/>
      <c r="GN177" s="32"/>
      <c r="GO177" s="32"/>
      <c r="GP177" s="32"/>
      <c r="GQ177" s="32"/>
      <c r="GR177" s="32"/>
      <c r="GS177" s="32"/>
      <c r="GT177" s="32"/>
      <c r="GU177" s="32"/>
      <c r="GV177" s="32"/>
      <c r="GW177" s="32"/>
      <c r="GX177" s="32"/>
      <c r="GY177" s="32"/>
      <c r="GZ177" s="32"/>
      <c r="HA177" s="32"/>
      <c r="HB177" s="32"/>
      <c r="HC177" s="32"/>
      <c r="HD177" s="32"/>
      <c r="HE177" s="32"/>
      <c r="HF177" s="32"/>
      <c r="HG177" s="32"/>
      <c r="HH177" s="32"/>
      <c r="HI177" s="32"/>
      <c r="HJ177" s="32"/>
      <c r="HK177" s="32"/>
      <c r="HL177" s="32"/>
      <c r="HM177" s="32"/>
      <c r="HN177" s="32"/>
      <c r="HO177" s="32"/>
    </row>
    <row r="178" spans="2:223" x14ac:dyDescent="0.25">
      <c r="B178" s="32"/>
      <c r="C178" s="32"/>
      <c r="D178" s="32"/>
      <c r="E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  <c r="GB178" s="32"/>
      <c r="GC178" s="32"/>
      <c r="GD178" s="32"/>
      <c r="GE178" s="32"/>
      <c r="GF178" s="32"/>
      <c r="GG178" s="32"/>
      <c r="GH178" s="32"/>
      <c r="GI178" s="32"/>
      <c r="GJ178" s="32"/>
      <c r="GK178" s="32"/>
      <c r="GL178" s="32"/>
      <c r="GM178" s="32"/>
      <c r="GN178" s="32"/>
      <c r="GO178" s="32"/>
      <c r="GP178" s="32"/>
      <c r="GQ178" s="32"/>
      <c r="GR178" s="32"/>
      <c r="GS178" s="32"/>
      <c r="GT178" s="32"/>
      <c r="GU178" s="32"/>
      <c r="GV178" s="32"/>
      <c r="GW178" s="32"/>
      <c r="GX178" s="32"/>
      <c r="GY178" s="32"/>
      <c r="GZ178" s="32"/>
      <c r="HA178" s="32"/>
      <c r="HB178" s="32"/>
      <c r="HC178" s="32"/>
      <c r="HD178" s="32"/>
      <c r="HE178" s="32"/>
      <c r="HF178" s="32"/>
      <c r="HG178" s="32"/>
      <c r="HH178" s="32"/>
      <c r="HI178" s="32"/>
      <c r="HJ178" s="32"/>
      <c r="HK178" s="32"/>
      <c r="HL178" s="32"/>
      <c r="HM178" s="32"/>
      <c r="HN178" s="32"/>
      <c r="HO178" s="32"/>
    </row>
    <row r="179" spans="2:223" x14ac:dyDescent="0.25">
      <c r="B179" s="32"/>
      <c r="C179" s="32"/>
      <c r="D179" s="32"/>
      <c r="E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  <c r="GB179" s="32"/>
      <c r="GC179" s="32"/>
      <c r="GD179" s="32"/>
      <c r="GE179" s="32"/>
      <c r="GF179" s="32"/>
      <c r="GG179" s="32"/>
      <c r="GH179" s="32"/>
      <c r="GI179" s="32"/>
      <c r="GJ179" s="32"/>
      <c r="GK179" s="32"/>
      <c r="GL179" s="32"/>
      <c r="GM179" s="32"/>
      <c r="GN179" s="32"/>
      <c r="GO179" s="32"/>
      <c r="GP179" s="32"/>
      <c r="GQ179" s="32"/>
      <c r="GR179" s="32"/>
      <c r="GS179" s="32"/>
      <c r="GT179" s="32"/>
      <c r="GU179" s="32"/>
      <c r="GV179" s="32"/>
      <c r="GW179" s="32"/>
      <c r="GX179" s="32"/>
      <c r="GY179" s="32"/>
      <c r="GZ179" s="32"/>
      <c r="HA179" s="32"/>
      <c r="HB179" s="32"/>
      <c r="HC179" s="32"/>
      <c r="HD179" s="32"/>
      <c r="HE179" s="32"/>
      <c r="HF179" s="32"/>
      <c r="HG179" s="32"/>
      <c r="HH179" s="32"/>
      <c r="HI179" s="32"/>
      <c r="HJ179" s="32"/>
      <c r="HK179" s="32"/>
      <c r="HL179" s="32"/>
      <c r="HM179" s="32"/>
      <c r="HN179" s="32"/>
      <c r="HO179" s="32"/>
    </row>
    <row r="180" spans="2:223" x14ac:dyDescent="0.25">
      <c r="B180" s="32"/>
      <c r="C180" s="32"/>
      <c r="D180" s="32"/>
      <c r="E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  <c r="HL180" s="32"/>
      <c r="HM180" s="32"/>
      <c r="HN180" s="32"/>
      <c r="HO180" s="32"/>
    </row>
    <row r="181" spans="2:223" x14ac:dyDescent="0.25">
      <c r="B181" s="32"/>
      <c r="C181" s="32"/>
      <c r="D181" s="32"/>
      <c r="E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  <c r="HL181" s="32"/>
      <c r="HM181" s="32"/>
      <c r="HN181" s="32"/>
      <c r="HO181" s="32"/>
    </row>
    <row r="182" spans="2:223" x14ac:dyDescent="0.25">
      <c r="B182" s="32"/>
      <c r="C182" s="32"/>
      <c r="D182" s="32"/>
      <c r="E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  <c r="GB182" s="32"/>
      <c r="GC182" s="32"/>
      <c r="GD182" s="32"/>
      <c r="GE182" s="32"/>
      <c r="GF182" s="32"/>
      <c r="GG182" s="32"/>
      <c r="GH182" s="32"/>
      <c r="GI182" s="32"/>
      <c r="GJ182" s="32"/>
      <c r="GK182" s="32"/>
      <c r="GL182" s="32"/>
      <c r="GM182" s="32"/>
      <c r="GN182" s="32"/>
      <c r="GO182" s="32"/>
      <c r="GP182" s="32"/>
      <c r="GQ182" s="32"/>
      <c r="GR182" s="32"/>
      <c r="GS182" s="32"/>
      <c r="GT182" s="32"/>
      <c r="GU182" s="32"/>
      <c r="GV182" s="32"/>
      <c r="GW182" s="32"/>
      <c r="GX182" s="32"/>
      <c r="GY182" s="32"/>
      <c r="GZ182" s="32"/>
      <c r="HA182" s="32"/>
      <c r="HB182" s="32"/>
      <c r="HC182" s="32"/>
      <c r="HD182" s="32"/>
      <c r="HE182" s="32"/>
      <c r="HF182" s="32"/>
      <c r="HG182" s="32"/>
      <c r="HH182" s="32"/>
      <c r="HI182" s="32"/>
      <c r="HJ182" s="32"/>
      <c r="HK182" s="32"/>
      <c r="HL182" s="32"/>
      <c r="HM182" s="32"/>
      <c r="HN182" s="32"/>
      <c r="HO182" s="32"/>
    </row>
    <row r="183" spans="2:223" x14ac:dyDescent="0.25">
      <c r="B183" s="32"/>
      <c r="C183" s="32"/>
      <c r="D183" s="32"/>
      <c r="E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  <c r="GB183" s="32"/>
      <c r="GC183" s="32"/>
      <c r="GD183" s="32"/>
      <c r="GE183" s="32"/>
      <c r="GF183" s="32"/>
      <c r="GG183" s="32"/>
      <c r="GH183" s="32"/>
      <c r="GI183" s="32"/>
      <c r="GJ183" s="32"/>
      <c r="GK183" s="32"/>
      <c r="GL183" s="32"/>
      <c r="GM183" s="32"/>
      <c r="GN183" s="32"/>
      <c r="GO183" s="32"/>
      <c r="GP183" s="32"/>
      <c r="GQ183" s="32"/>
      <c r="GR183" s="32"/>
      <c r="GS183" s="32"/>
      <c r="GT183" s="32"/>
      <c r="GU183" s="32"/>
      <c r="GV183" s="32"/>
      <c r="GW183" s="32"/>
      <c r="GX183" s="32"/>
      <c r="GY183" s="32"/>
      <c r="GZ183" s="32"/>
      <c r="HA183" s="32"/>
      <c r="HB183" s="32"/>
      <c r="HC183" s="32"/>
      <c r="HD183" s="32"/>
      <c r="HE183" s="32"/>
      <c r="HF183" s="32"/>
      <c r="HG183" s="32"/>
      <c r="HH183" s="32"/>
      <c r="HI183" s="32"/>
      <c r="HJ183" s="32"/>
      <c r="HK183" s="32"/>
      <c r="HL183" s="32"/>
      <c r="HM183" s="32"/>
      <c r="HN183" s="32"/>
      <c r="HO183" s="32"/>
    </row>
    <row r="184" spans="2:223" x14ac:dyDescent="0.25">
      <c r="B184" s="32"/>
      <c r="C184" s="32"/>
      <c r="D184" s="32"/>
      <c r="E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  <c r="GB184" s="32"/>
      <c r="GC184" s="32"/>
      <c r="GD184" s="32"/>
      <c r="GE184" s="32"/>
      <c r="GF184" s="32"/>
      <c r="GG184" s="32"/>
      <c r="GH184" s="32"/>
      <c r="GI184" s="32"/>
      <c r="GJ184" s="32"/>
      <c r="GK184" s="32"/>
      <c r="GL184" s="32"/>
      <c r="GM184" s="32"/>
      <c r="GN184" s="32"/>
      <c r="GO184" s="32"/>
      <c r="GP184" s="32"/>
      <c r="GQ184" s="32"/>
      <c r="GR184" s="32"/>
      <c r="GS184" s="32"/>
      <c r="GT184" s="32"/>
      <c r="GU184" s="32"/>
      <c r="GV184" s="32"/>
      <c r="GW184" s="32"/>
      <c r="GX184" s="32"/>
      <c r="GY184" s="32"/>
      <c r="GZ184" s="32"/>
      <c r="HA184" s="32"/>
      <c r="HB184" s="32"/>
      <c r="HC184" s="32"/>
      <c r="HD184" s="32"/>
      <c r="HE184" s="32"/>
      <c r="HF184" s="32"/>
      <c r="HG184" s="32"/>
      <c r="HH184" s="32"/>
      <c r="HI184" s="32"/>
      <c r="HJ184" s="32"/>
      <c r="HK184" s="32"/>
      <c r="HL184" s="32"/>
      <c r="HM184" s="32"/>
      <c r="HN184" s="32"/>
      <c r="HO184" s="32"/>
    </row>
    <row r="185" spans="2:223" x14ac:dyDescent="0.25">
      <c r="B185" s="32"/>
      <c r="C185" s="32"/>
      <c r="D185" s="32"/>
      <c r="E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  <c r="GB185" s="32"/>
      <c r="GC185" s="32"/>
      <c r="GD185" s="32"/>
      <c r="GE185" s="32"/>
      <c r="GF185" s="32"/>
      <c r="GG185" s="32"/>
      <c r="GH185" s="32"/>
      <c r="GI185" s="32"/>
      <c r="GJ185" s="32"/>
      <c r="GK185" s="32"/>
      <c r="GL185" s="32"/>
      <c r="GM185" s="32"/>
      <c r="GN185" s="32"/>
      <c r="GO185" s="32"/>
      <c r="GP185" s="32"/>
      <c r="GQ185" s="32"/>
      <c r="GR185" s="32"/>
      <c r="GS185" s="32"/>
      <c r="GT185" s="32"/>
      <c r="GU185" s="32"/>
      <c r="GV185" s="32"/>
      <c r="GW185" s="32"/>
      <c r="GX185" s="32"/>
      <c r="GY185" s="32"/>
      <c r="GZ185" s="32"/>
      <c r="HA185" s="32"/>
      <c r="HB185" s="32"/>
      <c r="HC185" s="32"/>
      <c r="HD185" s="32"/>
      <c r="HE185" s="32"/>
      <c r="HF185" s="32"/>
      <c r="HG185" s="32"/>
      <c r="HH185" s="32"/>
      <c r="HI185" s="32"/>
      <c r="HJ185" s="32"/>
      <c r="HK185" s="32"/>
      <c r="HL185" s="32"/>
      <c r="HM185" s="32"/>
      <c r="HN185" s="32"/>
      <c r="HO185" s="32"/>
    </row>
    <row r="186" spans="2:223" x14ac:dyDescent="0.25">
      <c r="B186" s="32"/>
      <c r="C186" s="32"/>
      <c r="D186" s="32"/>
      <c r="E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  <c r="GB186" s="32"/>
      <c r="GC186" s="32"/>
      <c r="GD186" s="32"/>
      <c r="GE186" s="32"/>
      <c r="GF186" s="32"/>
      <c r="GG186" s="32"/>
      <c r="GH186" s="32"/>
      <c r="GI186" s="32"/>
      <c r="GJ186" s="32"/>
      <c r="GK186" s="32"/>
      <c r="GL186" s="32"/>
      <c r="GM186" s="32"/>
      <c r="GN186" s="32"/>
      <c r="GO186" s="32"/>
      <c r="GP186" s="32"/>
      <c r="GQ186" s="32"/>
      <c r="GR186" s="32"/>
      <c r="GS186" s="32"/>
      <c r="GT186" s="32"/>
      <c r="GU186" s="32"/>
      <c r="GV186" s="32"/>
      <c r="GW186" s="32"/>
      <c r="GX186" s="32"/>
      <c r="GY186" s="32"/>
      <c r="GZ186" s="32"/>
      <c r="HA186" s="32"/>
      <c r="HB186" s="32"/>
      <c r="HC186" s="32"/>
      <c r="HD186" s="32"/>
      <c r="HE186" s="32"/>
      <c r="HF186" s="32"/>
      <c r="HG186" s="32"/>
      <c r="HH186" s="32"/>
      <c r="HI186" s="32"/>
      <c r="HJ186" s="32"/>
      <c r="HK186" s="32"/>
      <c r="HL186" s="32"/>
      <c r="HM186" s="32"/>
      <c r="HN186" s="32"/>
      <c r="HO186" s="32"/>
    </row>
    <row r="187" spans="2:223" x14ac:dyDescent="0.25">
      <c r="B187" s="32"/>
      <c r="C187" s="32"/>
      <c r="D187" s="32"/>
      <c r="E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  <c r="GB187" s="32"/>
      <c r="GC187" s="32"/>
      <c r="GD187" s="32"/>
      <c r="GE187" s="32"/>
      <c r="GF187" s="32"/>
      <c r="GG187" s="32"/>
      <c r="GH187" s="32"/>
      <c r="GI187" s="32"/>
      <c r="GJ187" s="32"/>
      <c r="GK187" s="32"/>
      <c r="GL187" s="32"/>
      <c r="GM187" s="32"/>
      <c r="GN187" s="32"/>
      <c r="GO187" s="32"/>
      <c r="GP187" s="32"/>
      <c r="GQ187" s="32"/>
      <c r="GR187" s="32"/>
      <c r="GS187" s="32"/>
      <c r="GT187" s="32"/>
      <c r="GU187" s="32"/>
      <c r="GV187" s="32"/>
      <c r="GW187" s="32"/>
      <c r="GX187" s="32"/>
      <c r="GY187" s="32"/>
      <c r="GZ187" s="32"/>
      <c r="HA187" s="32"/>
      <c r="HB187" s="32"/>
      <c r="HC187" s="32"/>
      <c r="HD187" s="32"/>
      <c r="HE187" s="32"/>
      <c r="HF187" s="32"/>
      <c r="HG187" s="32"/>
      <c r="HH187" s="32"/>
      <c r="HI187" s="32"/>
      <c r="HJ187" s="32"/>
      <c r="HK187" s="32"/>
      <c r="HL187" s="32"/>
      <c r="HM187" s="32"/>
      <c r="HN187" s="32"/>
      <c r="HO187" s="32"/>
    </row>
    <row r="188" spans="2:223" x14ac:dyDescent="0.25">
      <c r="B188" s="32"/>
      <c r="C188" s="32"/>
      <c r="D188" s="32"/>
      <c r="E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  <c r="GB188" s="32"/>
      <c r="GC188" s="32"/>
      <c r="GD188" s="32"/>
      <c r="GE188" s="32"/>
      <c r="GF188" s="32"/>
      <c r="GG188" s="32"/>
      <c r="GH188" s="32"/>
      <c r="GI188" s="32"/>
      <c r="GJ188" s="32"/>
      <c r="GK188" s="32"/>
      <c r="GL188" s="32"/>
      <c r="GM188" s="32"/>
      <c r="GN188" s="32"/>
      <c r="GO188" s="32"/>
      <c r="GP188" s="32"/>
      <c r="GQ188" s="32"/>
      <c r="GR188" s="32"/>
      <c r="GS188" s="32"/>
      <c r="GT188" s="32"/>
      <c r="GU188" s="32"/>
      <c r="GV188" s="32"/>
      <c r="GW188" s="32"/>
      <c r="GX188" s="32"/>
      <c r="GY188" s="32"/>
      <c r="GZ188" s="32"/>
      <c r="HA188" s="32"/>
      <c r="HB188" s="32"/>
      <c r="HC188" s="32"/>
      <c r="HD188" s="32"/>
      <c r="HE188" s="32"/>
      <c r="HF188" s="32"/>
      <c r="HG188" s="32"/>
      <c r="HH188" s="32"/>
      <c r="HI188" s="32"/>
      <c r="HJ188" s="32"/>
      <c r="HK188" s="32"/>
      <c r="HL188" s="32"/>
      <c r="HM188" s="32"/>
      <c r="HN188" s="32"/>
      <c r="HO188" s="32"/>
    </row>
    <row r="189" spans="2:223" x14ac:dyDescent="0.25">
      <c r="B189" s="32"/>
      <c r="C189" s="32"/>
      <c r="D189" s="32"/>
      <c r="E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  <c r="GB189" s="32"/>
      <c r="GC189" s="32"/>
      <c r="GD189" s="32"/>
      <c r="GE189" s="32"/>
      <c r="GF189" s="32"/>
      <c r="GG189" s="32"/>
      <c r="GH189" s="32"/>
      <c r="GI189" s="32"/>
      <c r="GJ189" s="32"/>
      <c r="GK189" s="32"/>
      <c r="GL189" s="32"/>
      <c r="GM189" s="32"/>
      <c r="GN189" s="32"/>
      <c r="GO189" s="32"/>
      <c r="GP189" s="32"/>
      <c r="GQ189" s="32"/>
      <c r="GR189" s="32"/>
      <c r="GS189" s="32"/>
      <c r="GT189" s="32"/>
      <c r="GU189" s="32"/>
      <c r="GV189" s="32"/>
      <c r="GW189" s="32"/>
      <c r="GX189" s="32"/>
      <c r="GY189" s="32"/>
      <c r="GZ189" s="32"/>
      <c r="HA189" s="32"/>
      <c r="HB189" s="32"/>
      <c r="HC189" s="32"/>
      <c r="HD189" s="32"/>
      <c r="HE189" s="32"/>
      <c r="HF189" s="32"/>
      <c r="HG189" s="32"/>
      <c r="HH189" s="32"/>
      <c r="HI189" s="32"/>
      <c r="HJ189" s="32"/>
      <c r="HK189" s="32"/>
      <c r="HL189" s="32"/>
      <c r="HM189" s="32"/>
      <c r="HN189" s="32"/>
      <c r="HO189" s="32"/>
    </row>
    <row r="190" spans="2:223" x14ac:dyDescent="0.25">
      <c r="B190" s="32"/>
      <c r="C190" s="32"/>
      <c r="D190" s="32"/>
      <c r="E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  <c r="GB190" s="32"/>
      <c r="GC190" s="32"/>
      <c r="GD190" s="32"/>
      <c r="GE190" s="32"/>
      <c r="GF190" s="32"/>
      <c r="GG190" s="32"/>
      <c r="GH190" s="32"/>
      <c r="GI190" s="32"/>
      <c r="GJ190" s="32"/>
      <c r="GK190" s="32"/>
      <c r="GL190" s="32"/>
      <c r="GM190" s="32"/>
      <c r="GN190" s="32"/>
      <c r="GO190" s="32"/>
      <c r="GP190" s="32"/>
      <c r="GQ190" s="32"/>
      <c r="GR190" s="32"/>
      <c r="GS190" s="32"/>
      <c r="GT190" s="32"/>
      <c r="GU190" s="32"/>
      <c r="GV190" s="32"/>
      <c r="GW190" s="32"/>
      <c r="GX190" s="32"/>
      <c r="GY190" s="32"/>
      <c r="GZ190" s="32"/>
      <c r="HA190" s="32"/>
      <c r="HB190" s="32"/>
      <c r="HC190" s="32"/>
      <c r="HD190" s="32"/>
      <c r="HE190" s="32"/>
      <c r="HF190" s="32"/>
      <c r="HG190" s="32"/>
      <c r="HH190" s="32"/>
      <c r="HI190" s="32"/>
      <c r="HJ190" s="32"/>
      <c r="HK190" s="32"/>
      <c r="HL190" s="32"/>
      <c r="HM190" s="32"/>
      <c r="HN190" s="32"/>
      <c r="HO190" s="32"/>
    </row>
    <row r="191" spans="2:223" x14ac:dyDescent="0.25">
      <c r="B191" s="32"/>
      <c r="C191" s="32"/>
      <c r="D191" s="32"/>
      <c r="E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  <c r="GB191" s="32"/>
      <c r="GC191" s="32"/>
      <c r="GD191" s="32"/>
      <c r="GE191" s="32"/>
      <c r="GF191" s="32"/>
      <c r="GG191" s="32"/>
      <c r="GH191" s="32"/>
      <c r="GI191" s="32"/>
      <c r="GJ191" s="32"/>
      <c r="GK191" s="32"/>
      <c r="GL191" s="32"/>
      <c r="GM191" s="32"/>
      <c r="GN191" s="32"/>
      <c r="GO191" s="32"/>
      <c r="GP191" s="32"/>
      <c r="GQ191" s="32"/>
      <c r="GR191" s="32"/>
      <c r="GS191" s="32"/>
      <c r="GT191" s="32"/>
      <c r="GU191" s="32"/>
      <c r="GV191" s="32"/>
      <c r="GW191" s="32"/>
      <c r="GX191" s="32"/>
      <c r="GY191" s="32"/>
      <c r="GZ191" s="32"/>
      <c r="HA191" s="32"/>
      <c r="HB191" s="32"/>
      <c r="HC191" s="32"/>
      <c r="HD191" s="32"/>
      <c r="HE191" s="32"/>
      <c r="HF191" s="32"/>
      <c r="HG191" s="32"/>
      <c r="HH191" s="32"/>
      <c r="HI191" s="32"/>
      <c r="HJ191" s="32"/>
      <c r="HK191" s="32"/>
      <c r="HL191" s="32"/>
      <c r="HM191" s="32"/>
      <c r="HN191" s="32"/>
      <c r="HO191" s="32"/>
    </row>
    <row r="192" spans="2:223" x14ac:dyDescent="0.25">
      <c r="B192" s="32"/>
      <c r="C192" s="32"/>
      <c r="D192" s="32"/>
      <c r="E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  <c r="GB192" s="32"/>
      <c r="GC192" s="32"/>
      <c r="GD192" s="32"/>
      <c r="GE192" s="32"/>
      <c r="GF192" s="32"/>
      <c r="GG192" s="32"/>
      <c r="GH192" s="32"/>
      <c r="GI192" s="32"/>
      <c r="GJ192" s="32"/>
      <c r="GK192" s="32"/>
      <c r="GL192" s="32"/>
      <c r="GM192" s="32"/>
      <c r="GN192" s="32"/>
      <c r="GO192" s="32"/>
      <c r="GP192" s="32"/>
      <c r="GQ192" s="32"/>
      <c r="GR192" s="32"/>
      <c r="GS192" s="32"/>
      <c r="GT192" s="32"/>
      <c r="GU192" s="32"/>
      <c r="GV192" s="32"/>
      <c r="GW192" s="32"/>
      <c r="GX192" s="32"/>
      <c r="GY192" s="32"/>
      <c r="GZ192" s="32"/>
      <c r="HA192" s="32"/>
      <c r="HB192" s="32"/>
      <c r="HC192" s="32"/>
      <c r="HD192" s="32"/>
      <c r="HE192" s="32"/>
      <c r="HF192" s="32"/>
      <c r="HG192" s="32"/>
      <c r="HH192" s="32"/>
      <c r="HI192" s="32"/>
      <c r="HJ192" s="32"/>
      <c r="HK192" s="32"/>
      <c r="HL192" s="32"/>
      <c r="HM192" s="32"/>
      <c r="HN192" s="32"/>
      <c r="HO192" s="32"/>
    </row>
    <row r="193" spans="2:223" x14ac:dyDescent="0.25">
      <c r="B193" s="32"/>
      <c r="C193" s="32"/>
      <c r="D193" s="32"/>
      <c r="E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  <c r="GB193" s="32"/>
      <c r="GC193" s="32"/>
      <c r="GD193" s="32"/>
      <c r="GE193" s="32"/>
      <c r="GF193" s="32"/>
      <c r="GG193" s="32"/>
      <c r="GH193" s="32"/>
      <c r="GI193" s="32"/>
      <c r="GJ193" s="32"/>
      <c r="GK193" s="32"/>
      <c r="GL193" s="32"/>
      <c r="GM193" s="32"/>
      <c r="GN193" s="32"/>
      <c r="GO193" s="32"/>
      <c r="GP193" s="32"/>
      <c r="GQ193" s="32"/>
      <c r="GR193" s="32"/>
      <c r="GS193" s="32"/>
      <c r="GT193" s="32"/>
      <c r="GU193" s="32"/>
      <c r="GV193" s="32"/>
      <c r="GW193" s="32"/>
      <c r="GX193" s="32"/>
      <c r="GY193" s="32"/>
      <c r="GZ193" s="32"/>
      <c r="HA193" s="32"/>
      <c r="HB193" s="32"/>
      <c r="HC193" s="32"/>
      <c r="HD193" s="32"/>
      <c r="HE193" s="32"/>
      <c r="HF193" s="32"/>
      <c r="HG193" s="32"/>
      <c r="HH193" s="32"/>
      <c r="HI193" s="32"/>
      <c r="HJ193" s="32"/>
      <c r="HK193" s="32"/>
      <c r="HL193" s="32"/>
      <c r="HM193" s="32"/>
      <c r="HN193" s="32"/>
      <c r="HO193" s="32"/>
    </row>
    <row r="194" spans="2:223" x14ac:dyDescent="0.25">
      <c r="B194" s="32"/>
      <c r="C194" s="32"/>
      <c r="D194" s="32"/>
      <c r="E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  <c r="GB194" s="32"/>
      <c r="GC194" s="32"/>
      <c r="GD194" s="32"/>
      <c r="GE194" s="32"/>
      <c r="GF194" s="32"/>
      <c r="GG194" s="32"/>
      <c r="GH194" s="32"/>
      <c r="GI194" s="32"/>
      <c r="GJ194" s="32"/>
      <c r="GK194" s="32"/>
      <c r="GL194" s="32"/>
      <c r="GM194" s="32"/>
      <c r="GN194" s="32"/>
      <c r="GO194" s="32"/>
      <c r="GP194" s="32"/>
      <c r="GQ194" s="32"/>
      <c r="GR194" s="32"/>
      <c r="GS194" s="32"/>
      <c r="GT194" s="32"/>
      <c r="GU194" s="32"/>
      <c r="GV194" s="32"/>
      <c r="GW194" s="32"/>
      <c r="GX194" s="32"/>
      <c r="GY194" s="32"/>
      <c r="GZ194" s="32"/>
      <c r="HA194" s="32"/>
      <c r="HB194" s="32"/>
      <c r="HC194" s="32"/>
      <c r="HD194" s="32"/>
      <c r="HE194" s="32"/>
      <c r="HF194" s="32"/>
      <c r="HG194" s="32"/>
      <c r="HH194" s="32"/>
      <c r="HI194" s="32"/>
      <c r="HJ194" s="32"/>
      <c r="HK194" s="32"/>
      <c r="HL194" s="32"/>
      <c r="HM194" s="32"/>
      <c r="HN194" s="32"/>
      <c r="HO194" s="32"/>
    </row>
    <row r="195" spans="2:223" x14ac:dyDescent="0.25">
      <c r="B195" s="32"/>
      <c r="C195" s="32"/>
      <c r="D195" s="32"/>
      <c r="E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  <c r="GB195" s="32"/>
      <c r="GC195" s="32"/>
      <c r="GD195" s="32"/>
      <c r="GE195" s="32"/>
      <c r="GF195" s="32"/>
      <c r="GG195" s="32"/>
      <c r="GH195" s="32"/>
      <c r="GI195" s="32"/>
      <c r="GJ195" s="32"/>
      <c r="GK195" s="32"/>
      <c r="GL195" s="32"/>
      <c r="GM195" s="32"/>
      <c r="GN195" s="32"/>
      <c r="GO195" s="32"/>
      <c r="GP195" s="32"/>
      <c r="GQ195" s="32"/>
      <c r="GR195" s="32"/>
      <c r="GS195" s="32"/>
      <c r="GT195" s="32"/>
      <c r="GU195" s="32"/>
      <c r="GV195" s="32"/>
      <c r="GW195" s="32"/>
      <c r="GX195" s="32"/>
      <c r="GY195" s="32"/>
      <c r="GZ195" s="32"/>
      <c r="HA195" s="32"/>
      <c r="HB195" s="32"/>
      <c r="HC195" s="32"/>
      <c r="HD195" s="32"/>
      <c r="HE195" s="32"/>
      <c r="HF195" s="32"/>
      <c r="HG195" s="32"/>
      <c r="HH195" s="32"/>
      <c r="HI195" s="32"/>
      <c r="HJ195" s="32"/>
      <c r="HK195" s="32"/>
      <c r="HL195" s="32"/>
      <c r="HM195" s="32"/>
      <c r="HN195" s="32"/>
      <c r="HO195" s="32"/>
    </row>
    <row r="196" spans="2:223" x14ac:dyDescent="0.25">
      <c r="B196" s="32"/>
      <c r="C196" s="32"/>
      <c r="D196" s="32"/>
      <c r="E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  <c r="GB196" s="32"/>
      <c r="GC196" s="32"/>
      <c r="GD196" s="32"/>
      <c r="GE196" s="32"/>
      <c r="GF196" s="32"/>
      <c r="GG196" s="32"/>
      <c r="GH196" s="32"/>
      <c r="GI196" s="32"/>
      <c r="GJ196" s="32"/>
      <c r="GK196" s="32"/>
      <c r="GL196" s="32"/>
      <c r="GM196" s="32"/>
      <c r="GN196" s="32"/>
      <c r="GO196" s="32"/>
      <c r="GP196" s="32"/>
      <c r="GQ196" s="32"/>
      <c r="GR196" s="32"/>
      <c r="GS196" s="32"/>
      <c r="GT196" s="32"/>
      <c r="GU196" s="32"/>
      <c r="GV196" s="32"/>
      <c r="GW196" s="32"/>
      <c r="GX196" s="32"/>
      <c r="GY196" s="32"/>
      <c r="GZ196" s="32"/>
      <c r="HA196" s="32"/>
      <c r="HB196" s="32"/>
      <c r="HC196" s="32"/>
      <c r="HD196" s="32"/>
      <c r="HE196" s="32"/>
      <c r="HF196" s="32"/>
      <c r="HG196" s="32"/>
      <c r="HH196" s="32"/>
      <c r="HI196" s="32"/>
      <c r="HJ196" s="32"/>
      <c r="HK196" s="32"/>
      <c r="HL196" s="32"/>
      <c r="HM196" s="32"/>
      <c r="HN196" s="32"/>
      <c r="HO196" s="32"/>
    </row>
    <row r="197" spans="2:223" x14ac:dyDescent="0.25">
      <c r="B197" s="32"/>
      <c r="C197" s="32"/>
      <c r="D197" s="32"/>
      <c r="E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</row>
    <row r="198" spans="2:223" x14ac:dyDescent="0.25">
      <c r="B198" s="32"/>
      <c r="C198" s="32"/>
      <c r="D198" s="32"/>
      <c r="E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  <c r="GB198" s="32"/>
      <c r="GC198" s="32"/>
      <c r="GD198" s="32"/>
      <c r="GE198" s="32"/>
      <c r="GF198" s="32"/>
      <c r="GG198" s="32"/>
      <c r="GH198" s="32"/>
      <c r="GI198" s="32"/>
      <c r="GJ198" s="32"/>
      <c r="GK198" s="32"/>
      <c r="GL198" s="32"/>
      <c r="GM198" s="32"/>
      <c r="GN198" s="32"/>
      <c r="GO198" s="32"/>
      <c r="GP198" s="32"/>
      <c r="GQ198" s="32"/>
      <c r="GR198" s="32"/>
      <c r="GS198" s="32"/>
      <c r="GT198" s="32"/>
      <c r="GU198" s="32"/>
      <c r="GV198" s="32"/>
      <c r="GW198" s="32"/>
      <c r="GX198" s="32"/>
      <c r="GY198" s="32"/>
      <c r="GZ198" s="32"/>
      <c r="HA198" s="32"/>
      <c r="HB198" s="32"/>
      <c r="HC198" s="32"/>
      <c r="HD198" s="32"/>
      <c r="HE198" s="32"/>
      <c r="HF198" s="32"/>
      <c r="HG198" s="32"/>
      <c r="HH198" s="32"/>
      <c r="HI198" s="32"/>
      <c r="HJ198" s="32"/>
      <c r="HK198" s="32"/>
      <c r="HL198" s="32"/>
      <c r="HM198" s="32"/>
      <c r="HN198" s="32"/>
      <c r="HO198" s="32"/>
    </row>
    <row r="199" spans="2:223" x14ac:dyDescent="0.25">
      <c r="B199" s="32"/>
      <c r="C199" s="32"/>
      <c r="D199" s="32"/>
      <c r="E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  <c r="GB199" s="32"/>
      <c r="GC199" s="32"/>
      <c r="GD199" s="32"/>
      <c r="GE199" s="32"/>
      <c r="GF199" s="32"/>
      <c r="GG199" s="32"/>
      <c r="GH199" s="32"/>
      <c r="GI199" s="32"/>
      <c r="GJ199" s="32"/>
      <c r="GK199" s="32"/>
      <c r="GL199" s="32"/>
      <c r="GM199" s="32"/>
      <c r="GN199" s="32"/>
      <c r="GO199" s="32"/>
      <c r="GP199" s="32"/>
      <c r="GQ199" s="32"/>
      <c r="GR199" s="32"/>
      <c r="GS199" s="32"/>
      <c r="GT199" s="32"/>
      <c r="GU199" s="32"/>
      <c r="GV199" s="32"/>
      <c r="GW199" s="32"/>
      <c r="GX199" s="32"/>
      <c r="GY199" s="32"/>
      <c r="GZ199" s="32"/>
      <c r="HA199" s="32"/>
      <c r="HB199" s="32"/>
      <c r="HC199" s="32"/>
      <c r="HD199" s="32"/>
      <c r="HE199" s="32"/>
      <c r="HF199" s="32"/>
      <c r="HG199" s="32"/>
      <c r="HH199" s="32"/>
      <c r="HI199" s="32"/>
      <c r="HJ199" s="32"/>
      <c r="HK199" s="32"/>
      <c r="HL199" s="32"/>
      <c r="HM199" s="32"/>
      <c r="HN199" s="32"/>
      <c r="HO199" s="32"/>
    </row>
    <row r="200" spans="2:223" x14ac:dyDescent="0.25">
      <c r="B200" s="32"/>
      <c r="C200" s="32"/>
      <c r="D200" s="32"/>
      <c r="E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  <c r="GB200" s="32"/>
      <c r="GC200" s="32"/>
      <c r="GD200" s="32"/>
      <c r="GE200" s="32"/>
      <c r="GF200" s="32"/>
      <c r="GG200" s="32"/>
      <c r="GH200" s="32"/>
      <c r="GI200" s="32"/>
      <c r="GJ200" s="32"/>
      <c r="GK200" s="32"/>
      <c r="GL200" s="32"/>
      <c r="GM200" s="32"/>
      <c r="GN200" s="32"/>
      <c r="GO200" s="32"/>
      <c r="GP200" s="32"/>
      <c r="GQ200" s="32"/>
      <c r="GR200" s="32"/>
      <c r="GS200" s="32"/>
      <c r="GT200" s="32"/>
      <c r="GU200" s="32"/>
      <c r="GV200" s="32"/>
      <c r="GW200" s="32"/>
      <c r="GX200" s="32"/>
      <c r="GY200" s="32"/>
      <c r="GZ200" s="32"/>
      <c r="HA200" s="32"/>
      <c r="HB200" s="32"/>
      <c r="HC200" s="32"/>
      <c r="HD200" s="32"/>
      <c r="HE200" s="32"/>
      <c r="HF200" s="32"/>
      <c r="HG200" s="32"/>
      <c r="HH200" s="32"/>
      <c r="HI200" s="32"/>
      <c r="HJ200" s="32"/>
      <c r="HK200" s="32"/>
      <c r="HL200" s="32"/>
      <c r="HM200" s="32"/>
      <c r="HN200" s="32"/>
      <c r="HO200" s="32"/>
    </row>
    <row r="201" spans="2:223" x14ac:dyDescent="0.25">
      <c r="B201" s="32"/>
      <c r="C201" s="32"/>
      <c r="D201" s="32"/>
      <c r="E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  <c r="GB201" s="32"/>
      <c r="GC201" s="32"/>
      <c r="GD201" s="32"/>
      <c r="GE201" s="32"/>
      <c r="GF201" s="32"/>
      <c r="GG201" s="32"/>
      <c r="GH201" s="32"/>
      <c r="GI201" s="32"/>
      <c r="GJ201" s="32"/>
      <c r="GK201" s="32"/>
      <c r="GL201" s="32"/>
      <c r="GM201" s="32"/>
      <c r="GN201" s="32"/>
      <c r="GO201" s="32"/>
      <c r="GP201" s="32"/>
      <c r="GQ201" s="32"/>
      <c r="GR201" s="32"/>
      <c r="GS201" s="32"/>
      <c r="GT201" s="32"/>
      <c r="GU201" s="32"/>
      <c r="GV201" s="32"/>
      <c r="GW201" s="32"/>
      <c r="GX201" s="32"/>
      <c r="GY201" s="32"/>
      <c r="GZ201" s="32"/>
      <c r="HA201" s="32"/>
      <c r="HB201" s="32"/>
      <c r="HC201" s="32"/>
      <c r="HD201" s="32"/>
      <c r="HE201" s="32"/>
      <c r="HF201" s="32"/>
      <c r="HG201" s="32"/>
      <c r="HH201" s="32"/>
      <c r="HI201" s="32"/>
      <c r="HJ201" s="32"/>
      <c r="HK201" s="32"/>
      <c r="HL201" s="32"/>
      <c r="HM201" s="32"/>
      <c r="HN201" s="32"/>
      <c r="HO201" s="32"/>
    </row>
    <row r="202" spans="2:223" x14ac:dyDescent="0.25">
      <c r="B202" s="32"/>
      <c r="C202" s="32"/>
      <c r="D202" s="32"/>
      <c r="E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  <c r="GB202" s="32"/>
      <c r="GC202" s="32"/>
      <c r="GD202" s="32"/>
      <c r="GE202" s="32"/>
      <c r="GF202" s="32"/>
      <c r="GG202" s="32"/>
      <c r="GH202" s="32"/>
      <c r="GI202" s="32"/>
      <c r="GJ202" s="32"/>
      <c r="GK202" s="32"/>
      <c r="GL202" s="32"/>
      <c r="GM202" s="32"/>
      <c r="GN202" s="32"/>
      <c r="GO202" s="32"/>
      <c r="GP202" s="32"/>
      <c r="GQ202" s="32"/>
      <c r="GR202" s="32"/>
      <c r="GS202" s="32"/>
      <c r="GT202" s="32"/>
      <c r="GU202" s="32"/>
      <c r="GV202" s="32"/>
      <c r="GW202" s="32"/>
      <c r="GX202" s="32"/>
      <c r="GY202" s="32"/>
      <c r="GZ202" s="32"/>
      <c r="HA202" s="32"/>
      <c r="HB202" s="32"/>
      <c r="HC202" s="32"/>
      <c r="HD202" s="32"/>
      <c r="HE202" s="32"/>
      <c r="HF202" s="32"/>
      <c r="HG202" s="32"/>
      <c r="HH202" s="32"/>
      <c r="HI202" s="32"/>
      <c r="HJ202" s="32"/>
      <c r="HK202" s="32"/>
      <c r="HL202" s="32"/>
      <c r="HM202" s="32"/>
      <c r="HN202" s="32"/>
      <c r="HO202" s="32"/>
    </row>
    <row r="203" spans="2:223" x14ac:dyDescent="0.25">
      <c r="B203" s="32"/>
      <c r="C203" s="32"/>
      <c r="D203" s="32"/>
      <c r="E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  <c r="GB203" s="32"/>
      <c r="GC203" s="32"/>
      <c r="GD203" s="32"/>
      <c r="GE203" s="32"/>
      <c r="GF203" s="32"/>
      <c r="GG203" s="32"/>
      <c r="GH203" s="32"/>
      <c r="GI203" s="32"/>
      <c r="GJ203" s="32"/>
      <c r="GK203" s="32"/>
      <c r="GL203" s="32"/>
      <c r="GM203" s="32"/>
      <c r="GN203" s="32"/>
      <c r="GO203" s="32"/>
      <c r="GP203" s="32"/>
      <c r="GQ203" s="32"/>
      <c r="GR203" s="32"/>
      <c r="GS203" s="32"/>
      <c r="GT203" s="32"/>
      <c r="GU203" s="32"/>
      <c r="GV203" s="32"/>
      <c r="GW203" s="32"/>
      <c r="GX203" s="32"/>
      <c r="GY203" s="32"/>
      <c r="GZ203" s="32"/>
      <c r="HA203" s="32"/>
      <c r="HB203" s="32"/>
      <c r="HC203" s="32"/>
      <c r="HD203" s="32"/>
      <c r="HE203" s="32"/>
      <c r="HF203" s="32"/>
      <c r="HG203" s="32"/>
      <c r="HH203" s="32"/>
      <c r="HI203" s="32"/>
      <c r="HJ203" s="32"/>
      <c r="HK203" s="32"/>
      <c r="HL203" s="32"/>
      <c r="HM203" s="32"/>
      <c r="HN203" s="32"/>
      <c r="HO203" s="32"/>
    </row>
    <row r="204" spans="2:223" x14ac:dyDescent="0.25">
      <c r="B204" s="32"/>
      <c r="C204" s="32"/>
      <c r="D204" s="32"/>
      <c r="E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  <c r="GB204" s="32"/>
      <c r="GC204" s="32"/>
      <c r="GD204" s="32"/>
      <c r="GE204" s="32"/>
      <c r="GF204" s="32"/>
      <c r="GG204" s="32"/>
      <c r="GH204" s="32"/>
      <c r="GI204" s="32"/>
      <c r="GJ204" s="32"/>
      <c r="GK204" s="32"/>
      <c r="GL204" s="32"/>
      <c r="GM204" s="32"/>
      <c r="GN204" s="32"/>
      <c r="GO204" s="32"/>
      <c r="GP204" s="32"/>
      <c r="GQ204" s="32"/>
      <c r="GR204" s="32"/>
      <c r="GS204" s="32"/>
      <c r="GT204" s="32"/>
      <c r="GU204" s="32"/>
      <c r="GV204" s="32"/>
      <c r="GW204" s="32"/>
      <c r="GX204" s="32"/>
      <c r="GY204" s="32"/>
      <c r="GZ204" s="32"/>
      <c r="HA204" s="32"/>
      <c r="HB204" s="32"/>
      <c r="HC204" s="32"/>
      <c r="HD204" s="32"/>
      <c r="HE204" s="32"/>
      <c r="HF204" s="32"/>
      <c r="HG204" s="32"/>
      <c r="HH204" s="32"/>
      <c r="HI204" s="32"/>
      <c r="HJ204" s="32"/>
      <c r="HK204" s="32"/>
      <c r="HL204" s="32"/>
      <c r="HM204" s="32"/>
      <c r="HN204" s="32"/>
      <c r="HO204" s="32"/>
    </row>
    <row r="205" spans="2:223" x14ac:dyDescent="0.25">
      <c r="B205" s="32"/>
      <c r="C205" s="32"/>
      <c r="D205" s="32"/>
      <c r="E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  <c r="GB205" s="32"/>
      <c r="GC205" s="32"/>
      <c r="GD205" s="32"/>
      <c r="GE205" s="32"/>
      <c r="GF205" s="32"/>
      <c r="GG205" s="32"/>
      <c r="GH205" s="32"/>
      <c r="GI205" s="32"/>
      <c r="GJ205" s="32"/>
      <c r="GK205" s="32"/>
      <c r="GL205" s="32"/>
      <c r="GM205" s="32"/>
      <c r="GN205" s="32"/>
      <c r="GO205" s="32"/>
      <c r="GP205" s="32"/>
      <c r="GQ205" s="32"/>
      <c r="GR205" s="32"/>
      <c r="GS205" s="32"/>
      <c r="GT205" s="32"/>
      <c r="GU205" s="32"/>
      <c r="GV205" s="32"/>
      <c r="GW205" s="32"/>
      <c r="GX205" s="32"/>
      <c r="GY205" s="32"/>
      <c r="GZ205" s="32"/>
      <c r="HA205" s="32"/>
      <c r="HB205" s="32"/>
      <c r="HC205" s="32"/>
      <c r="HD205" s="32"/>
      <c r="HE205" s="32"/>
      <c r="HF205" s="32"/>
      <c r="HG205" s="32"/>
      <c r="HH205" s="32"/>
      <c r="HI205" s="32"/>
      <c r="HJ205" s="32"/>
      <c r="HK205" s="32"/>
      <c r="HL205" s="32"/>
      <c r="HM205" s="32"/>
      <c r="HN205" s="32"/>
      <c r="HO205" s="32"/>
    </row>
    <row r="206" spans="2:223" x14ac:dyDescent="0.25">
      <c r="B206" s="32"/>
      <c r="C206" s="32"/>
      <c r="D206" s="32"/>
      <c r="E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  <c r="GB206" s="32"/>
      <c r="GC206" s="32"/>
      <c r="GD206" s="32"/>
      <c r="GE206" s="32"/>
      <c r="GF206" s="32"/>
      <c r="GG206" s="32"/>
      <c r="GH206" s="32"/>
      <c r="GI206" s="32"/>
      <c r="GJ206" s="32"/>
      <c r="GK206" s="32"/>
      <c r="GL206" s="32"/>
      <c r="GM206" s="32"/>
      <c r="GN206" s="32"/>
      <c r="GO206" s="32"/>
      <c r="GP206" s="32"/>
      <c r="GQ206" s="32"/>
      <c r="GR206" s="32"/>
      <c r="GS206" s="32"/>
      <c r="GT206" s="32"/>
      <c r="GU206" s="32"/>
      <c r="GV206" s="32"/>
      <c r="GW206" s="32"/>
      <c r="GX206" s="32"/>
      <c r="GY206" s="32"/>
      <c r="GZ206" s="32"/>
      <c r="HA206" s="32"/>
      <c r="HB206" s="32"/>
      <c r="HC206" s="32"/>
      <c r="HD206" s="32"/>
      <c r="HE206" s="32"/>
      <c r="HF206" s="32"/>
      <c r="HG206" s="32"/>
      <c r="HH206" s="32"/>
      <c r="HI206" s="32"/>
      <c r="HJ206" s="32"/>
      <c r="HK206" s="32"/>
      <c r="HL206" s="32"/>
      <c r="HM206" s="32"/>
      <c r="HN206" s="32"/>
      <c r="HO206" s="32"/>
    </row>
    <row r="207" spans="2:223" x14ac:dyDescent="0.25">
      <c r="B207" s="32"/>
      <c r="C207" s="32"/>
      <c r="D207" s="32"/>
      <c r="E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  <c r="GB207" s="32"/>
      <c r="GC207" s="32"/>
      <c r="GD207" s="32"/>
      <c r="GE207" s="32"/>
      <c r="GF207" s="32"/>
      <c r="GG207" s="32"/>
      <c r="GH207" s="32"/>
      <c r="GI207" s="32"/>
      <c r="GJ207" s="32"/>
      <c r="GK207" s="32"/>
      <c r="GL207" s="32"/>
      <c r="GM207" s="32"/>
      <c r="GN207" s="32"/>
      <c r="GO207" s="32"/>
      <c r="GP207" s="32"/>
      <c r="GQ207" s="32"/>
      <c r="GR207" s="32"/>
      <c r="GS207" s="32"/>
      <c r="GT207" s="32"/>
      <c r="GU207" s="32"/>
      <c r="GV207" s="32"/>
      <c r="GW207" s="32"/>
      <c r="GX207" s="32"/>
      <c r="GY207" s="32"/>
      <c r="GZ207" s="32"/>
      <c r="HA207" s="32"/>
      <c r="HB207" s="32"/>
      <c r="HC207" s="32"/>
      <c r="HD207" s="32"/>
      <c r="HE207" s="32"/>
      <c r="HF207" s="32"/>
      <c r="HG207" s="32"/>
      <c r="HH207" s="32"/>
      <c r="HI207" s="32"/>
      <c r="HJ207" s="32"/>
      <c r="HK207" s="32"/>
      <c r="HL207" s="32"/>
      <c r="HM207" s="32"/>
      <c r="HN207" s="32"/>
      <c r="HO207" s="32"/>
    </row>
    <row r="208" spans="2:223" x14ac:dyDescent="0.25">
      <c r="B208" s="32"/>
      <c r="C208" s="32"/>
      <c r="D208" s="32"/>
      <c r="E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  <c r="GB208" s="32"/>
      <c r="GC208" s="32"/>
      <c r="GD208" s="32"/>
      <c r="GE208" s="32"/>
      <c r="GF208" s="32"/>
      <c r="GG208" s="32"/>
      <c r="GH208" s="32"/>
      <c r="GI208" s="32"/>
      <c r="GJ208" s="32"/>
      <c r="GK208" s="32"/>
      <c r="GL208" s="32"/>
      <c r="GM208" s="32"/>
      <c r="GN208" s="32"/>
      <c r="GO208" s="32"/>
      <c r="GP208" s="32"/>
      <c r="GQ208" s="32"/>
      <c r="GR208" s="32"/>
      <c r="GS208" s="32"/>
      <c r="GT208" s="32"/>
      <c r="GU208" s="32"/>
      <c r="GV208" s="32"/>
      <c r="GW208" s="32"/>
      <c r="GX208" s="32"/>
      <c r="GY208" s="32"/>
      <c r="GZ208" s="32"/>
      <c r="HA208" s="32"/>
      <c r="HB208" s="32"/>
      <c r="HC208" s="32"/>
      <c r="HD208" s="32"/>
      <c r="HE208" s="32"/>
      <c r="HF208" s="32"/>
      <c r="HG208" s="32"/>
      <c r="HH208" s="32"/>
      <c r="HI208" s="32"/>
      <c r="HJ208" s="32"/>
      <c r="HK208" s="32"/>
      <c r="HL208" s="32"/>
      <c r="HM208" s="32"/>
      <c r="HN208" s="32"/>
      <c r="HO208" s="32"/>
    </row>
    <row r="209" spans="2:223" x14ac:dyDescent="0.25">
      <c r="B209" s="32"/>
      <c r="C209" s="32"/>
      <c r="D209" s="32"/>
      <c r="E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  <c r="GB209" s="32"/>
      <c r="GC209" s="32"/>
      <c r="GD209" s="32"/>
      <c r="GE209" s="32"/>
      <c r="GF209" s="32"/>
      <c r="GG209" s="32"/>
      <c r="GH209" s="32"/>
      <c r="GI209" s="32"/>
      <c r="GJ209" s="32"/>
      <c r="GK209" s="32"/>
      <c r="GL209" s="32"/>
      <c r="GM209" s="32"/>
      <c r="GN209" s="32"/>
      <c r="GO209" s="32"/>
      <c r="GP209" s="32"/>
      <c r="GQ209" s="32"/>
      <c r="GR209" s="32"/>
      <c r="GS209" s="32"/>
      <c r="GT209" s="32"/>
      <c r="GU209" s="32"/>
      <c r="GV209" s="32"/>
      <c r="GW209" s="32"/>
      <c r="GX209" s="32"/>
      <c r="GY209" s="32"/>
      <c r="GZ209" s="32"/>
      <c r="HA209" s="32"/>
      <c r="HB209" s="32"/>
      <c r="HC209" s="32"/>
      <c r="HD209" s="32"/>
      <c r="HE209" s="32"/>
      <c r="HF209" s="32"/>
      <c r="HG209" s="32"/>
      <c r="HH209" s="32"/>
      <c r="HI209" s="32"/>
      <c r="HJ209" s="32"/>
      <c r="HK209" s="32"/>
      <c r="HL209" s="32"/>
      <c r="HM209" s="32"/>
      <c r="HN209" s="32"/>
      <c r="HO209" s="32"/>
    </row>
    <row r="210" spans="2:223" x14ac:dyDescent="0.25">
      <c r="B210" s="32"/>
      <c r="C210" s="32"/>
      <c r="D210" s="32"/>
      <c r="E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  <c r="GB210" s="32"/>
      <c r="GC210" s="32"/>
      <c r="GD210" s="32"/>
      <c r="GE210" s="32"/>
      <c r="GF210" s="32"/>
      <c r="GG210" s="32"/>
      <c r="GH210" s="32"/>
      <c r="GI210" s="32"/>
      <c r="GJ210" s="32"/>
      <c r="GK210" s="32"/>
      <c r="GL210" s="32"/>
      <c r="GM210" s="32"/>
      <c r="GN210" s="32"/>
      <c r="GO210" s="32"/>
      <c r="GP210" s="32"/>
      <c r="GQ210" s="32"/>
      <c r="GR210" s="32"/>
      <c r="GS210" s="32"/>
      <c r="GT210" s="32"/>
      <c r="GU210" s="32"/>
      <c r="GV210" s="32"/>
      <c r="GW210" s="32"/>
      <c r="GX210" s="32"/>
      <c r="GY210" s="32"/>
      <c r="GZ210" s="32"/>
      <c r="HA210" s="32"/>
      <c r="HB210" s="32"/>
      <c r="HC210" s="32"/>
      <c r="HD210" s="32"/>
      <c r="HE210" s="32"/>
      <c r="HF210" s="32"/>
      <c r="HG210" s="32"/>
      <c r="HH210" s="32"/>
      <c r="HI210" s="32"/>
      <c r="HJ210" s="32"/>
      <c r="HK210" s="32"/>
      <c r="HL210" s="32"/>
      <c r="HM210" s="32"/>
      <c r="HN210" s="32"/>
      <c r="HO210" s="32"/>
    </row>
    <row r="211" spans="2:223" x14ac:dyDescent="0.25">
      <c r="B211" s="32"/>
      <c r="C211" s="32"/>
      <c r="D211" s="32"/>
      <c r="E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  <c r="GB211" s="32"/>
      <c r="GC211" s="32"/>
      <c r="GD211" s="32"/>
      <c r="GE211" s="32"/>
      <c r="GF211" s="32"/>
      <c r="GG211" s="32"/>
      <c r="GH211" s="32"/>
      <c r="GI211" s="32"/>
      <c r="GJ211" s="32"/>
      <c r="GK211" s="32"/>
      <c r="GL211" s="32"/>
      <c r="GM211" s="32"/>
      <c r="GN211" s="32"/>
      <c r="GO211" s="32"/>
      <c r="GP211" s="32"/>
      <c r="GQ211" s="32"/>
      <c r="GR211" s="32"/>
      <c r="GS211" s="32"/>
      <c r="GT211" s="32"/>
      <c r="GU211" s="32"/>
      <c r="GV211" s="32"/>
      <c r="GW211" s="32"/>
      <c r="GX211" s="32"/>
      <c r="GY211" s="32"/>
      <c r="GZ211" s="32"/>
      <c r="HA211" s="32"/>
      <c r="HB211" s="32"/>
      <c r="HC211" s="32"/>
      <c r="HD211" s="32"/>
      <c r="HE211" s="32"/>
      <c r="HF211" s="32"/>
      <c r="HG211" s="32"/>
      <c r="HH211" s="32"/>
      <c r="HI211" s="32"/>
      <c r="HJ211" s="32"/>
      <c r="HK211" s="32"/>
      <c r="HL211" s="32"/>
      <c r="HM211" s="32"/>
      <c r="HN211" s="32"/>
      <c r="HO211" s="32"/>
    </row>
    <row r="212" spans="2:223" x14ac:dyDescent="0.25">
      <c r="B212" s="32"/>
      <c r="C212" s="32"/>
      <c r="D212" s="32"/>
      <c r="E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  <c r="GB212" s="32"/>
      <c r="GC212" s="32"/>
      <c r="GD212" s="32"/>
      <c r="GE212" s="32"/>
      <c r="GF212" s="32"/>
      <c r="GG212" s="32"/>
      <c r="GH212" s="32"/>
      <c r="GI212" s="32"/>
      <c r="GJ212" s="32"/>
      <c r="GK212" s="32"/>
      <c r="GL212" s="32"/>
      <c r="GM212" s="32"/>
      <c r="GN212" s="32"/>
      <c r="GO212" s="32"/>
      <c r="GP212" s="32"/>
      <c r="GQ212" s="32"/>
      <c r="GR212" s="32"/>
      <c r="GS212" s="32"/>
      <c r="GT212" s="32"/>
      <c r="GU212" s="32"/>
      <c r="GV212" s="32"/>
      <c r="GW212" s="32"/>
      <c r="GX212" s="32"/>
      <c r="GY212" s="32"/>
      <c r="GZ212" s="32"/>
      <c r="HA212" s="32"/>
      <c r="HB212" s="32"/>
      <c r="HC212" s="32"/>
      <c r="HD212" s="32"/>
      <c r="HE212" s="32"/>
      <c r="HF212" s="32"/>
      <c r="HG212" s="32"/>
      <c r="HH212" s="32"/>
      <c r="HI212" s="32"/>
      <c r="HJ212" s="32"/>
      <c r="HK212" s="32"/>
      <c r="HL212" s="32"/>
      <c r="HM212" s="32"/>
      <c r="HN212" s="32"/>
      <c r="HO212" s="32"/>
    </row>
    <row r="213" spans="2:223" x14ac:dyDescent="0.25">
      <c r="B213" s="32"/>
      <c r="C213" s="32"/>
      <c r="D213" s="32"/>
      <c r="E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  <c r="GB213" s="32"/>
      <c r="GC213" s="32"/>
      <c r="GD213" s="32"/>
      <c r="GE213" s="32"/>
      <c r="GF213" s="32"/>
      <c r="GG213" s="32"/>
      <c r="GH213" s="32"/>
      <c r="GI213" s="32"/>
      <c r="GJ213" s="32"/>
      <c r="GK213" s="32"/>
      <c r="GL213" s="32"/>
      <c r="GM213" s="32"/>
      <c r="GN213" s="32"/>
      <c r="GO213" s="32"/>
      <c r="GP213" s="32"/>
      <c r="GQ213" s="32"/>
      <c r="GR213" s="32"/>
      <c r="GS213" s="32"/>
      <c r="GT213" s="32"/>
      <c r="GU213" s="32"/>
      <c r="GV213" s="32"/>
      <c r="GW213" s="32"/>
      <c r="GX213" s="32"/>
      <c r="GY213" s="32"/>
      <c r="GZ213" s="32"/>
      <c r="HA213" s="32"/>
      <c r="HB213" s="32"/>
      <c r="HC213" s="32"/>
      <c r="HD213" s="32"/>
      <c r="HE213" s="32"/>
      <c r="HF213" s="32"/>
      <c r="HG213" s="32"/>
      <c r="HH213" s="32"/>
      <c r="HI213" s="32"/>
      <c r="HJ213" s="32"/>
      <c r="HK213" s="32"/>
      <c r="HL213" s="32"/>
      <c r="HM213" s="32"/>
      <c r="HN213" s="32"/>
      <c r="HO213" s="32"/>
    </row>
    <row r="214" spans="2:223" x14ac:dyDescent="0.25">
      <c r="B214" s="32"/>
      <c r="C214" s="32"/>
      <c r="D214" s="32"/>
      <c r="E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  <c r="GB214" s="32"/>
      <c r="GC214" s="32"/>
      <c r="GD214" s="32"/>
      <c r="GE214" s="32"/>
      <c r="GF214" s="32"/>
      <c r="GG214" s="32"/>
      <c r="GH214" s="32"/>
      <c r="GI214" s="32"/>
      <c r="GJ214" s="32"/>
      <c r="GK214" s="32"/>
      <c r="GL214" s="32"/>
      <c r="GM214" s="32"/>
      <c r="GN214" s="32"/>
      <c r="GO214" s="32"/>
      <c r="GP214" s="32"/>
      <c r="GQ214" s="32"/>
      <c r="GR214" s="32"/>
      <c r="GS214" s="32"/>
      <c r="GT214" s="32"/>
      <c r="GU214" s="32"/>
      <c r="GV214" s="32"/>
      <c r="GW214" s="32"/>
      <c r="GX214" s="32"/>
      <c r="GY214" s="32"/>
      <c r="GZ214" s="32"/>
      <c r="HA214" s="32"/>
      <c r="HB214" s="32"/>
      <c r="HC214" s="32"/>
      <c r="HD214" s="32"/>
      <c r="HE214" s="32"/>
      <c r="HF214" s="32"/>
      <c r="HG214" s="32"/>
      <c r="HH214" s="32"/>
      <c r="HI214" s="32"/>
      <c r="HJ214" s="32"/>
      <c r="HK214" s="32"/>
      <c r="HL214" s="32"/>
      <c r="HM214" s="32"/>
      <c r="HN214" s="32"/>
      <c r="HO214" s="32"/>
    </row>
    <row r="215" spans="2:223" x14ac:dyDescent="0.25">
      <c r="B215" s="32"/>
      <c r="C215" s="32"/>
      <c r="D215" s="32"/>
      <c r="E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  <c r="GB215" s="32"/>
      <c r="GC215" s="32"/>
      <c r="GD215" s="32"/>
      <c r="GE215" s="32"/>
      <c r="GF215" s="32"/>
      <c r="GG215" s="32"/>
      <c r="GH215" s="32"/>
      <c r="GI215" s="32"/>
      <c r="GJ215" s="32"/>
      <c r="GK215" s="32"/>
      <c r="GL215" s="32"/>
      <c r="GM215" s="32"/>
      <c r="GN215" s="32"/>
      <c r="GO215" s="32"/>
      <c r="GP215" s="32"/>
      <c r="GQ215" s="32"/>
      <c r="GR215" s="32"/>
      <c r="GS215" s="32"/>
      <c r="GT215" s="32"/>
      <c r="GU215" s="32"/>
      <c r="GV215" s="32"/>
      <c r="GW215" s="32"/>
      <c r="GX215" s="32"/>
      <c r="GY215" s="32"/>
      <c r="GZ215" s="32"/>
      <c r="HA215" s="32"/>
      <c r="HB215" s="32"/>
      <c r="HC215" s="32"/>
      <c r="HD215" s="32"/>
      <c r="HE215" s="32"/>
      <c r="HF215" s="32"/>
      <c r="HG215" s="32"/>
      <c r="HH215" s="32"/>
      <c r="HI215" s="32"/>
      <c r="HJ215" s="32"/>
      <c r="HK215" s="32"/>
      <c r="HL215" s="32"/>
      <c r="HM215" s="32"/>
      <c r="HN215" s="32"/>
      <c r="HO215" s="32"/>
    </row>
    <row r="216" spans="2:223" x14ac:dyDescent="0.25">
      <c r="B216" s="32"/>
      <c r="C216" s="32"/>
      <c r="D216" s="32"/>
      <c r="E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  <c r="GB216" s="32"/>
      <c r="GC216" s="32"/>
      <c r="GD216" s="32"/>
      <c r="GE216" s="32"/>
      <c r="GF216" s="32"/>
      <c r="GG216" s="32"/>
      <c r="GH216" s="32"/>
      <c r="GI216" s="32"/>
      <c r="GJ216" s="32"/>
      <c r="GK216" s="32"/>
      <c r="GL216" s="32"/>
      <c r="GM216" s="32"/>
      <c r="GN216" s="32"/>
      <c r="GO216" s="32"/>
      <c r="GP216" s="32"/>
      <c r="GQ216" s="32"/>
      <c r="GR216" s="32"/>
      <c r="GS216" s="32"/>
      <c r="GT216" s="32"/>
      <c r="GU216" s="32"/>
      <c r="GV216" s="32"/>
      <c r="GW216" s="32"/>
      <c r="GX216" s="32"/>
      <c r="GY216" s="32"/>
      <c r="GZ216" s="32"/>
      <c r="HA216" s="32"/>
      <c r="HB216" s="32"/>
      <c r="HC216" s="32"/>
      <c r="HD216" s="32"/>
      <c r="HE216" s="32"/>
      <c r="HF216" s="32"/>
      <c r="HG216" s="32"/>
      <c r="HH216" s="32"/>
      <c r="HI216" s="32"/>
      <c r="HJ216" s="32"/>
      <c r="HK216" s="32"/>
      <c r="HL216" s="32"/>
      <c r="HM216" s="32"/>
      <c r="HN216" s="32"/>
      <c r="HO216" s="32"/>
    </row>
    <row r="217" spans="2:223" x14ac:dyDescent="0.25">
      <c r="B217" s="32"/>
      <c r="C217" s="32"/>
      <c r="D217" s="32"/>
      <c r="E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  <c r="GB217" s="32"/>
      <c r="GC217" s="32"/>
      <c r="GD217" s="32"/>
      <c r="GE217" s="32"/>
      <c r="GF217" s="32"/>
      <c r="GG217" s="32"/>
      <c r="GH217" s="32"/>
      <c r="GI217" s="32"/>
      <c r="GJ217" s="32"/>
      <c r="GK217" s="32"/>
      <c r="GL217" s="32"/>
      <c r="GM217" s="32"/>
      <c r="GN217" s="32"/>
      <c r="GO217" s="32"/>
      <c r="GP217" s="32"/>
      <c r="GQ217" s="32"/>
      <c r="GR217" s="32"/>
      <c r="GS217" s="32"/>
      <c r="GT217" s="32"/>
      <c r="GU217" s="32"/>
      <c r="GV217" s="32"/>
      <c r="GW217" s="32"/>
      <c r="GX217" s="32"/>
      <c r="GY217" s="32"/>
      <c r="GZ217" s="32"/>
      <c r="HA217" s="32"/>
      <c r="HB217" s="32"/>
      <c r="HC217" s="32"/>
      <c r="HD217" s="32"/>
      <c r="HE217" s="32"/>
      <c r="HF217" s="32"/>
      <c r="HG217" s="32"/>
      <c r="HH217" s="32"/>
      <c r="HI217" s="32"/>
      <c r="HJ217" s="32"/>
      <c r="HK217" s="32"/>
      <c r="HL217" s="32"/>
      <c r="HM217" s="32"/>
      <c r="HN217" s="32"/>
      <c r="HO217" s="32"/>
    </row>
    <row r="218" spans="2:223" x14ac:dyDescent="0.25">
      <c r="B218" s="32"/>
      <c r="C218" s="32"/>
      <c r="D218" s="32"/>
      <c r="E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  <c r="GB218" s="32"/>
      <c r="GC218" s="32"/>
      <c r="GD218" s="32"/>
      <c r="GE218" s="32"/>
      <c r="GF218" s="32"/>
      <c r="GG218" s="32"/>
      <c r="GH218" s="32"/>
      <c r="GI218" s="32"/>
      <c r="GJ218" s="32"/>
      <c r="GK218" s="32"/>
      <c r="GL218" s="32"/>
      <c r="GM218" s="32"/>
      <c r="GN218" s="32"/>
      <c r="GO218" s="32"/>
      <c r="GP218" s="32"/>
      <c r="GQ218" s="32"/>
      <c r="GR218" s="32"/>
      <c r="GS218" s="32"/>
      <c r="GT218" s="32"/>
      <c r="GU218" s="32"/>
      <c r="GV218" s="32"/>
      <c r="GW218" s="32"/>
      <c r="GX218" s="32"/>
      <c r="GY218" s="32"/>
      <c r="GZ218" s="32"/>
      <c r="HA218" s="32"/>
      <c r="HB218" s="32"/>
      <c r="HC218" s="32"/>
      <c r="HD218" s="32"/>
      <c r="HE218" s="32"/>
      <c r="HF218" s="32"/>
      <c r="HG218" s="32"/>
      <c r="HH218" s="32"/>
      <c r="HI218" s="32"/>
      <c r="HJ218" s="32"/>
      <c r="HK218" s="32"/>
      <c r="HL218" s="32"/>
      <c r="HM218" s="32"/>
      <c r="HN218" s="32"/>
      <c r="HO218" s="32"/>
    </row>
    <row r="219" spans="2:223" x14ac:dyDescent="0.25">
      <c r="B219" s="32"/>
      <c r="C219" s="32"/>
      <c r="D219" s="32"/>
      <c r="E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  <c r="GB219" s="32"/>
      <c r="GC219" s="32"/>
      <c r="GD219" s="32"/>
      <c r="GE219" s="32"/>
      <c r="GF219" s="32"/>
      <c r="GG219" s="32"/>
      <c r="GH219" s="32"/>
      <c r="GI219" s="32"/>
      <c r="GJ219" s="32"/>
      <c r="GK219" s="32"/>
      <c r="GL219" s="32"/>
      <c r="GM219" s="32"/>
      <c r="GN219" s="32"/>
      <c r="GO219" s="32"/>
      <c r="GP219" s="32"/>
      <c r="GQ219" s="32"/>
      <c r="GR219" s="32"/>
      <c r="GS219" s="32"/>
      <c r="GT219" s="32"/>
      <c r="GU219" s="32"/>
      <c r="GV219" s="32"/>
      <c r="GW219" s="32"/>
      <c r="GX219" s="32"/>
      <c r="GY219" s="32"/>
      <c r="GZ219" s="32"/>
      <c r="HA219" s="32"/>
      <c r="HB219" s="32"/>
      <c r="HC219" s="32"/>
      <c r="HD219" s="32"/>
      <c r="HE219" s="32"/>
      <c r="HF219" s="32"/>
      <c r="HG219" s="32"/>
      <c r="HH219" s="32"/>
      <c r="HI219" s="32"/>
      <c r="HJ219" s="32"/>
      <c r="HK219" s="32"/>
      <c r="HL219" s="32"/>
      <c r="HM219" s="32"/>
      <c r="HN219" s="32"/>
      <c r="HO219" s="32"/>
    </row>
    <row r="220" spans="2:223" x14ac:dyDescent="0.25">
      <c r="B220" s="32"/>
      <c r="C220" s="32"/>
      <c r="D220" s="32"/>
      <c r="E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  <c r="GB220" s="32"/>
      <c r="GC220" s="32"/>
      <c r="GD220" s="32"/>
      <c r="GE220" s="32"/>
      <c r="GF220" s="32"/>
      <c r="GG220" s="32"/>
      <c r="GH220" s="32"/>
      <c r="GI220" s="32"/>
      <c r="GJ220" s="32"/>
      <c r="GK220" s="32"/>
      <c r="GL220" s="32"/>
      <c r="GM220" s="32"/>
      <c r="GN220" s="32"/>
      <c r="GO220" s="32"/>
      <c r="GP220" s="32"/>
      <c r="GQ220" s="32"/>
      <c r="GR220" s="32"/>
      <c r="GS220" s="32"/>
      <c r="GT220" s="32"/>
      <c r="GU220" s="32"/>
      <c r="GV220" s="32"/>
      <c r="GW220" s="32"/>
      <c r="GX220" s="32"/>
      <c r="GY220" s="32"/>
      <c r="GZ220" s="32"/>
      <c r="HA220" s="32"/>
      <c r="HB220" s="32"/>
      <c r="HC220" s="32"/>
      <c r="HD220" s="32"/>
      <c r="HE220" s="32"/>
      <c r="HF220" s="32"/>
      <c r="HG220" s="32"/>
      <c r="HH220" s="32"/>
      <c r="HI220" s="32"/>
      <c r="HJ220" s="32"/>
      <c r="HK220" s="32"/>
      <c r="HL220" s="32"/>
      <c r="HM220" s="32"/>
      <c r="HN220" s="32"/>
      <c r="HO220" s="32"/>
    </row>
    <row r="221" spans="2:223" x14ac:dyDescent="0.25">
      <c r="B221" s="32"/>
      <c r="C221" s="32"/>
      <c r="D221" s="32"/>
      <c r="E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  <c r="GB221" s="32"/>
      <c r="GC221" s="32"/>
      <c r="GD221" s="32"/>
      <c r="GE221" s="32"/>
      <c r="GF221" s="32"/>
      <c r="GG221" s="32"/>
      <c r="GH221" s="32"/>
      <c r="GI221" s="32"/>
      <c r="GJ221" s="32"/>
      <c r="GK221" s="32"/>
      <c r="GL221" s="32"/>
      <c r="GM221" s="32"/>
      <c r="GN221" s="32"/>
      <c r="GO221" s="32"/>
      <c r="GP221" s="32"/>
      <c r="GQ221" s="32"/>
      <c r="GR221" s="32"/>
      <c r="GS221" s="32"/>
      <c r="GT221" s="32"/>
      <c r="GU221" s="32"/>
      <c r="GV221" s="32"/>
      <c r="GW221" s="32"/>
      <c r="GX221" s="32"/>
      <c r="GY221" s="32"/>
      <c r="GZ221" s="32"/>
      <c r="HA221" s="32"/>
      <c r="HB221" s="32"/>
      <c r="HC221" s="32"/>
      <c r="HD221" s="32"/>
      <c r="HE221" s="32"/>
      <c r="HF221" s="32"/>
      <c r="HG221" s="32"/>
      <c r="HH221" s="32"/>
      <c r="HI221" s="32"/>
      <c r="HJ221" s="32"/>
      <c r="HK221" s="32"/>
      <c r="HL221" s="32"/>
      <c r="HM221" s="32"/>
      <c r="HN221" s="32"/>
      <c r="HO221" s="32"/>
    </row>
    <row r="222" spans="2:223" x14ac:dyDescent="0.25">
      <c r="B222" s="32"/>
      <c r="C222" s="32"/>
      <c r="D222" s="32"/>
      <c r="E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  <c r="GB222" s="32"/>
      <c r="GC222" s="32"/>
      <c r="GD222" s="32"/>
      <c r="GE222" s="32"/>
      <c r="GF222" s="32"/>
      <c r="GG222" s="32"/>
      <c r="GH222" s="32"/>
      <c r="GI222" s="32"/>
      <c r="GJ222" s="32"/>
      <c r="GK222" s="32"/>
      <c r="GL222" s="32"/>
      <c r="GM222" s="32"/>
      <c r="GN222" s="32"/>
      <c r="GO222" s="32"/>
      <c r="GP222" s="32"/>
      <c r="GQ222" s="32"/>
      <c r="GR222" s="32"/>
      <c r="GS222" s="32"/>
      <c r="GT222" s="32"/>
      <c r="GU222" s="32"/>
      <c r="GV222" s="32"/>
      <c r="GW222" s="32"/>
      <c r="GX222" s="32"/>
      <c r="GY222" s="32"/>
      <c r="GZ222" s="32"/>
      <c r="HA222" s="32"/>
      <c r="HB222" s="32"/>
      <c r="HC222" s="32"/>
      <c r="HD222" s="32"/>
      <c r="HE222" s="32"/>
      <c r="HF222" s="32"/>
      <c r="HG222" s="32"/>
      <c r="HH222" s="32"/>
      <c r="HI222" s="32"/>
      <c r="HJ222" s="32"/>
      <c r="HK222" s="32"/>
      <c r="HL222" s="32"/>
      <c r="HM222" s="32"/>
      <c r="HN222" s="32"/>
      <c r="HO222" s="32"/>
    </row>
    <row r="223" spans="2:223" x14ac:dyDescent="0.25">
      <c r="B223" s="32"/>
      <c r="C223" s="32"/>
      <c r="D223" s="32"/>
      <c r="E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  <c r="GB223" s="32"/>
      <c r="GC223" s="32"/>
      <c r="GD223" s="32"/>
      <c r="GE223" s="32"/>
      <c r="GF223" s="32"/>
      <c r="GG223" s="32"/>
      <c r="GH223" s="32"/>
      <c r="GI223" s="32"/>
      <c r="GJ223" s="32"/>
      <c r="GK223" s="32"/>
      <c r="GL223" s="32"/>
      <c r="GM223" s="32"/>
      <c r="GN223" s="32"/>
      <c r="GO223" s="32"/>
      <c r="GP223" s="32"/>
      <c r="GQ223" s="32"/>
      <c r="GR223" s="32"/>
      <c r="GS223" s="32"/>
      <c r="GT223" s="32"/>
      <c r="GU223" s="32"/>
      <c r="GV223" s="32"/>
      <c r="GW223" s="32"/>
      <c r="GX223" s="32"/>
      <c r="GY223" s="32"/>
      <c r="GZ223" s="32"/>
      <c r="HA223" s="32"/>
      <c r="HB223" s="32"/>
      <c r="HC223" s="32"/>
      <c r="HD223" s="32"/>
      <c r="HE223" s="32"/>
      <c r="HF223" s="32"/>
      <c r="HG223" s="32"/>
      <c r="HH223" s="32"/>
      <c r="HI223" s="32"/>
      <c r="HJ223" s="32"/>
      <c r="HK223" s="32"/>
      <c r="HL223" s="32"/>
      <c r="HM223" s="32"/>
      <c r="HN223" s="32"/>
      <c r="HO223" s="32"/>
    </row>
    <row r="224" spans="2:223" x14ac:dyDescent="0.25">
      <c r="B224" s="32"/>
      <c r="C224" s="32"/>
      <c r="D224" s="32"/>
      <c r="E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  <c r="GB224" s="32"/>
      <c r="GC224" s="32"/>
      <c r="GD224" s="32"/>
      <c r="GE224" s="32"/>
      <c r="GF224" s="32"/>
      <c r="GG224" s="32"/>
      <c r="GH224" s="32"/>
      <c r="GI224" s="32"/>
      <c r="GJ224" s="32"/>
      <c r="GK224" s="32"/>
      <c r="GL224" s="32"/>
      <c r="GM224" s="32"/>
      <c r="GN224" s="32"/>
      <c r="GO224" s="32"/>
      <c r="GP224" s="32"/>
      <c r="GQ224" s="32"/>
      <c r="GR224" s="32"/>
      <c r="GS224" s="32"/>
      <c r="GT224" s="32"/>
      <c r="GU224" s="32"/>
      <c r="GV224" s="32"/>
      <c r="GW224" s="32"/>
      <c r="GX224" s="32"/>
      <c r="GY224" s="32"/>
      <c r="GZ224" s="32"/>
      <c r="HA224" s="32"/>
      <c r="HB224" s="32"/>
      <c r="HC224" s="32"/>
      <c r="HD224" s="32"/>
      <c r="HE224" s="32"/>
      <c r="HF224" s="32"/>
      <c r="HG224" s="32"/>
      <c r="HH224" s="32"/>
      <c r="HI224" s="32"/>
      <c r="HJ224" s="32"/>
      <c r="HK224" s="32"/>
      <c r="HL224" s="32"/>
      <c r="HM224" s="32"/>
      <c r="HN224" s="32"/>
      <c r="HO224" s="32"/>
    </row>
    <row r="225" spans="2:223" x14ac:dyDescent="0.25">
      <c r="B225" s="32"/>
      <c r="C225" s="32"/>
      <c r="D225" s="32"/>
      <c r="E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  <c r="GB225" s="32"/>
      <c r="GC225" s="32"/>
      <c r="GD225" s="32"/>
      <c r="GE225" s="32"/>
      <c r="GF225" s="32"/>
      <c r="GG225" s="32"/>
      <c r="GH225" s="32"/>
      <c r="GI225" s="32"/>
      <c r="GJ225" s="32"/>
      <c r="GK225" s="32"/>
      <c r="GL225" s="32"/>
      <c r="GM225" s="32"/>
      <c r="GN225" s="32"/>
      <c r="GO225" s="32"/>
      <c r="GP225" s="32"/>
      <c r="GQ225" s="32"/>
      <c r="GR225" s="32"/>
      <c r="GS225" s="32"/>
      <c r="GT225" s="32"/>
      <c r="GU225" s="32"/>
      <c r="GV225" s="32"/>
      <c r="GW225" s="32"/>
      <c r="GX225" s="32"/>
      <c r="GY225" s="32"/>
      <c r="GZ225" s="32"/>
      <c r="HA225" s="32"/>
      <c r="HB225" s="32"/>
      <c r="HC225" s="32"/>
      <c r="HD225" s="32"/>
      <c r="HE225" s="32"/>
      <c r="HF225" s="32"/>
      <c r="HG225" s="32"/>
      <c r="HH225" s="32"/>
      <c r="HI225" s="32"/>
      <c r="HJ225" s="32"/>
      <c r="HK225" s="32"/>
      <c r="HL225" s="32"/>
      <c r="HM225" s="32"/>
      <c r="HN225" s="32"/>
      <c r="HO225" s="32"/>
    </row>
    <row r="226" spans="2:223" x14ac:dyDescent="0.25">
      <c r="B226" s="32"/>
      <c r="C226" s="32"/>
      <c r="D226" s="32"/>
      <c r="E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  <c r="GB226" s="32"/>
      <c r="GC226" s="32"/>
      <c r="GD226" s="32"/>
      <c r="GE226" s="32"/>
      <c r="GF226" s="32"/>
      <c r="GG226" s="32"/>
      <c r="GH226" s="32"/>
      <c r="GI226" s="32"/>
      <c r="GJ226" s="32"/>
      <c r="GK226" s="32"/>
      <c r="GL226" s="32"/>
      <c r="GM226" s="32"/>
      <c r="GN226" s="32"/>
      <c r="GO226" s="32"/>
      <c r="GP226" s="32"/>
      <c r="GQ226" s="32"/>
      <c r="GR226" s="32"/>
      <c r="GS226" s="32"/>
      <c r="GT226" s="32"/>
      <c r="GU226" s="32"/>
      <c r="GV226" s="32"/>
      <c r="GW226" s="32"/>
      <c r="GX226" s="32"/>
      <c r="GY226" s="32"/>
      <c r="GZ226" s="32"/>
      <c r="HA226" s="32"/>
      <c r="HB226" s="32"/>
      <c r="HC226" s="32"/>
      <c r="HD226" s="32"/>
      <c r="HE226" s="32"/>
      <c r="HF226" s="32"/>
      <c r="HG226" s="32"/>
      <c r="HH226" s="32"/>
      <c r="HI226" s="32"/>
      <c r="HJ226" s="32"/>
      <c r="HK226" s="32"/>
      <c r="HL226" s="32"/>
      <c r="HM226" s="32"/>
      <c r="HN226" s="32"/>
      <c r="HO226" s="32"/>
    </row>
    <row r="227" spans="2:223" x14ac:dyDescent="0.25">
      <c r="B227" s="32"/>
      <c r="C227" s="32"/>
      <c r="D227" s="32"/>
      <c r="E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  <c r="GB227" s="32"/>
      <c r="GC227" s="32"/>
      <c r="GD227" s="32"/>
      <c r="GE227" s="32"/>
      <c r="GF227" s="32"/>
      <c r="GG227" s="32"/>
      <c r="GH227" s="32"/>
      <c r="GI227" s="32"/>
      <c r="GJ227" s="32"/>
      <c r="GK227" s="32"/>
      <c r="GL227" s="32"/>
      <c r="GM227" s="32"/>
      <c r="GN227" s="32"/>
      <c r="GO227" s="32"/>
      <c r="GP227" s="32"/>
      <c r="GQ227" s="32"/>
      <c r="GR227" s="32"/>
      <c r="GS227" s="32"/>
      <c r="GT227" s="32"/>
      <c r="GU227" s="32"/>
      <c r="GV227" s="32"/>
      <c r="GW227" s="32"/>
      <c r="GX227" s="32"/>
      <c r="GY227" s="32"/>
      <c r="GZ227" s="32"/>
      <c r="HA227" s="32"/>
      <c r="HB227" s="32"/>
      <c r="HC227" s="32"/>
      <c r="HD227" s="32"/>
      <c r="HE227" s="32"/>
      <c r="HF227" s="32"/>
      <c r="HG227" s="32"/>
      <c r="HH227" s="32"/>
      <c r="HI227" s="32"/>
      <c r="HJ227" s="32"/>
      <c r="HK227" s="32"/>
      <c r="HL227" s="32"/>
      <c r="HM227" s="32"/>
      <c r="HN227" s="32"/>
      <c r="HO227" s="32"/>
    </row>
    <row r="228" spans="2:223" x14ac:dyDescent="0.25">
      <c r="B228" s="32"/>
      <c r="C228" s="32"/>
      <c r="D228" s="32"/>
      <c r="E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  <c r="GB228" s="32"/>
      <c r="GC228" s="32"/>
      <c r="GD228" s="32"/>
      <c r="GE228" s="32"/>
      <c r="GF228" s="32"/>
      <c r="GG228" s="32"/>
      <c r="GH228" s="32"/>
      <c r="GI228" s="32"/>
      <c r="GJ228" s="32"/>
      <c r="GK228" s="32"/>
      <c r="GL228" s="32"/>
      <c r="GM228" s="32"/>
      <c r="GN228" s="32"/>
      <c r="GO228" s="32"/>
      <c r="GP228" s="32"/>
      <c r="GQ228" s="32"/>
      <c r="GR228" s="32"/>
      <c r="GS228" s="32"/>
      <c r="GT228" s="32"/>
      <c r="GU228" s="32"/>
      <c r="GV228" s="32"/>
      <c r="GW228" s="32"/>
      <c r="GX228" s="32"/>
      <c r="GY228" s="32"/>
      <c r="GZ228" s="32"/>
      <c r="HA228" s="32"/>
      <c r="HB228" s="32"/>
      <c r="HC228" s="32"/>
      <c r="HD228" s="32"/>
      <c r="HE228" s="32"/>
      <c r="HF228" s="32"/>
      <c r="HG228" s="32"/>
      <c r="HH228" s="32"/>
      <c r="HI228" s="32"/>
      <c r="HJ228" s="32"/>
      <c r="HK228" s="32"/>
      <c r="HL228" s="32"/>
      <c r="HM228" s="32"/>
      <c r="HN228" s="32"/>
      <c r="HO228" s="32"/>
    </row>
    <row r="229" spans="2:223" x14ac:dyDescent="0.25">
      <c r="B229" s="32"/>
      <c r="C229" s="32"/>
      <c r="D229" s="32"/>
      <c r="E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  <c r="GB229" s="32"/>
      <c r="GC229" s="32"/>
      <c r="GD229" s="32"/>
      <c r="GE229" s="32"/>
      <c r="GF229" s="32"/>
      <c r="GG229" s="32"/>
      <c r="GH229" s="32"/>
      <c r="GI229" s="32"/>
      <c r="GJ229" s="32"/>
      <c r="GK229" s="32"/>
      <c r="GL229" s="32"/>
      <c r="GM229" s="32"/>
      <c r="GN229" s="32"/>
      <c r="GO229" s="32"/>
      <c r="GP229" s="32"/>
      <c r="GQ229" s="32"/>
      <c r="GR229" s="32"/>
      <c r="GS229" s="32"/>
      <c r="GT229" s="32"/>
      <c r="GU229" s="32"/>
      <c r="GV229" s="32"/>
      <c r="GW229" s="32"/>
      <c r="GX229" s="32"/>
      <c r="GY229" s="32"/>
      <c r="GZ229" s="32"/>
      <c r="HA229" s="32"/>
      <c r="HB229" s="32"/>
      <c r="HC229" s="32"/>
      <c r="HD229" s="32"/>
      <c r="HE229" s="32"/>
      <c r="HF229" s="32"/>
      <c r="HG229" s="32"/>
      <c r="HH229" s="32"/>
      <c r="HI229" s="32"/>
      <c r="HJ229" s="32"/>
      <c r="HK229" s="32"/>
      <c r="HL229" s="32"/>
      <c r="HM229" s="32"/>
      <c r="HN229" s="32"/>
      <c r="HO229" s="32"/>
    </row>
    <row r="230" spans="2:223" x14ac:dyDescent="0.25">
      <c r="B230" s="32"/>
      <c r="C230" s="32"/>
      <c r="D230" s="32"/>
      <c r="E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  <c r="GB230" s="32"/>
      <c r="GC230" s="32"/>
      <c r="GD230" s="32"/>
      <c r="GE230" s="32"/>
      <c r="GF230" s="32"/>
      <c r="GG230" s="32"/>
      <c r="GH230" s="32"/>
      <c r="GI230" s="32"/>
      <c r="GJ230" s="32"/>
      <c r="GK230" s="32"/>
      <c r="GL230" s="32"/>
      <c r="GM230" s="32"/>
      <c r="GN230" s="32"/>
      <c r="GO230" s="32"/>
      <c r="GP230" s="32"/>
      <c r="GQ230" s="32"/>
      <c r="GR230" s="32"/>
      <c r="GS230" s="32"/>
      <c r="GT230" s="32"/>
      <c r="GU230" s="32"/>
      <c r="GV230" s="32"/>
      <c r="GW230" s="32"/>
      <c r="GX230" s="32"/>
      <c r="GY230" s="32"/>
      <c r="GZ230" s="32"/>
      <c r="HA230" s="32"/>
      <c r="HB230" s="32"/>
      <c r="HC230" s="32"/>
      <c r="HD230" s="32"/>
      <c r="HE230" s="32"/>
      <c r="HF230" s="32"/>
      <c r="HG230" s="32"/>
      <c r="HH230" s="32"/>
      <c r="HI230" s="32"/>
      <c r="HJ230" s="32"/>
      <c r="HK230" s="32"/>
      <c r="HL230" s="32"/>
      <c r="HM230" s="32"/>
      <c r="HN230" s="32"/>
      <c r="HO230" s="32"/>
    </row>
    <row r="231" spans="2:223" x14ac:dyDescent="0.25">
      <c r="B231" s="32"/>
      <c r="C231" s="32"/>
      <c r="D231" s="32"/>
      <c r="E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  <c r="GB231" s="32"/>
      <c r="GC231" s="32"/>
      <c r="GD231" s="32"/>
      <c r="GE231" s="32"/>
      <c r="GF231" s="32"/>
      <c r="GG231" s="32"/>
      <c r="GH231" s="32"/>
      <c r="GI231" s="32"/>
      <c r="GJ231" s="32"/>
      <c r="GK231" s="32"/>
      <c r="GL231" s="32"/>
      <c r="GM231" s="32"/>
      <c r="GN231" s="32"/>
      <c r="GO231" s="32"/>
      <c r="GP231" s="32"/>
      <c r="GQ231" s="32"/>
      <c r="GR231" s="32"/>
      <c r="GS231" s="32"/>
      <c r="GT231" s="32"/>
      <c r="GU231" s="32"/>
      <c r="GV231" s="32"/>
      <c r="GW231" s="32"/>
      <c r="GX231" s="32"/>
      <c r="GY231" s="32"/>
      <c r="GZ231" s="32"/>
      <c r="HA231" s="32"/>
      <c r="HB231" s="32"/>
      <c r="HC231" s="32"/>
      <c r="HD231" s="32"/>
      <c r="HE231" s="32"/>
      <c r="HF231" s="32"/>
      <c r="HG231" s="32"/>
      <c r="HH231" s="32"/>
      <c r="HI231" s="32"/>
      <c r="HJ231" s="32"/>
      <c r="HK231" s="32"/>
      <c r="HL231" s="32"/>
      <c r="HM231" s="32"/>
      <c r="HN231" s="32"/>
      <c r="HO231" s="32"/>
    </row>
    <row r="232" spans="2:223" x14ac:dyDescent="0.25">
      <c r="B232" s="32"/>
      <c r="C232" s="32"/>
      <c r="D232" s="32"/>
      <c r="E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  <c r="GB232" s="32"/>
      <c r="GC232" s="32"/>
      <c r="GD232" s="32"/>
      <c r="GE232" s="32"/>
      <c r="GF232" s="32"/>
      <c r="GG232" s="32"/>
      <c r="GH232" s="32"/>
      <c r="GI232" s="32"/>
      <c r="GJ232" s="32"/>
      <c r="GK232" s="32"/>
      <c r="GL232" s="32"/>
      <c r="GM232" s="32"/>
      <c r="GN232" s="32"/>
      <c r="GO232" s="32"/>
      <c r="GP232" s="32"/>
      <c r="GQ232" s="32"/>
      <c r="GR232" s="32"/>
      <c r="GS232" s="32"/>
      <c r="GT232" s="32"/>
      <c r="GU232" s="32"/>
      <c r="GV232" s="32"/>
      <c r="GW232" s="32"/>
      <c r="GX232" s="32"/>
      <c r="GY232" s="32"/>
      <c r="GZ232" s="32"/>
      <c r="HA232" s="32"/>
      <c r="HB232" s="32"/>
      <c r="HC232" s="32"/>
      <c r="HD232" s="32"/>
      <c r="HE232" s="32"/>
      <c r="HF232" s="32"/>
      <c r="HG232" s="32"/>
      <c r="HH232" s="32"/>
      <c r="HI232" s="32"/>
      <c r="HJ232" s="32"/>
      <c r="HK232" s="32"/>
      <c r="HL232" s="32"/>
      <c r="HM232" s="32"/>
      <c r="HN232" s="32"/>
      <c r="HO232" s="32"/>
    </row>
    <row r="233" spans="2:223" x14ac:dyDescent="0.25">
      <c r="B233" s="32"/>
      <c r="C233" s="32"/>
      <c r="D233" s="32"/>
      <c r="E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  <c r="GB233" s="32"/>
      <c r="GC233" s="32"/>
      <c r="GD233" s="32"/>
      <c r="GE233" s="32"/>
      <c r="GF233" s="32"/>
      <c r="GG233" s="32"/>
      <c r="GH233" s="32"/>
      <c r="GI233" s="32"/>
      <c r="GJ233" s="32"/>
      <c r="GK233" s="32"/>
      <c r="GL233" s="32"/>
      <c r="GM233" s="32"/>
      <c r="GN233" s="32"/>
      <c r="GO233" s="32"/>
      <c r="GP233" s="32"/>
      <c r="GQ233" s="32"/>
      <c r="GR233" s="32"/>
      <c r="GS233" s="32"/>
      <c r="GT233" s="32"/>
      <c r="GU233" s="32"/>
      <c r="GV233" s="32"/>
      <c r="GW233" s="32"/>
      <c r="GX233" s="32"/>
      <c r="GY233" s="32"/>
      <c r="GZ233" s="32"/>
      <c r="HA233" s="32"/>
      <c r="HB233" s="32"/>
      <c r="HC233" s="32"/>
      <c r="HD233" s="32"/>
      <c r="HE233" s="32"/>
      <c r="HF233" s="32"/>
      <c r="HG233" s="32"/>
      <c r="HH233" s="32"/>
      <c r="HI233" s="32"/>
      <c r="HJ233" s="32"/>
      <c r="HK233" s="32"/>
      <c r="HL233" s="32"/>
      <c r="HM233" s="32"/>
      <c r="HN233" s="32"/>
      <c r="HO233" s="32"/>
    </row>
    <row r="234" spans="2:223" x14ac:dyDescent="0.25">
      <c r="B234" s="32"/>
      <c r="C234" s="32"/>
      <c r="D234" s="32"/>
      <c r="E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  <c r="HH234" s="32"/>
      <c r="HI234" s="32"/>
      <c r="HJ234" s="32"/>
      <c r="HK234" s="32"/>
      <c r="HL234" s="32"/>
      <c r="HM234" s="32"/>
      <c r="HN234" s="32"/>
      <c r="HO234" s="32"/>
    </row>
    <row r="235" spans="2:223" x14ac:dyDescent="0.25">
      <c r="B235" s="32"/>
      <c r="C235" s="32"/>
      <c r="D235" s="32"/>
      <c r="E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  <c r="GB235" s="32"/>
      <c r="GC235" s="32"/>
      <c r="GD235" s="32"/>
      <c r="GE235" s="32"/>
      <c r="GF235" s="32"/>
      <c r="GG235" s="32"/>
      <c r="GH235" s="32"/>
      <c r="GI235" s="32"/>
      <c r="GJ235" s="32"/>
      <c r="GK235" s="32"/>
      <c r="GL235" s="32"/>
      <c r="GM235" s="32"/>
      <c r="GN235" s="32"/>
      <c r="GO235" s="32"/>
      <c r="GP235" s="32"/>
      <c r="GQ235" s="32"/>
      <c r="GR235" s="32"/>
      <c r="GS235" s="32"/>
      <c r="GT235" s="32"/>
      <c r="GU235" s="32"/>
      <c r="GV235" s="32"/>
      <c r="GW235" s="32"/>
      <c r="GX235" s="32"/>
      <c r="GY235" s="32"/>
      <c r="GZ235" s="32"/>
      <c r="HA235" s="32"/>
      <c r="HB235" s="32"/>
      <c r="HC235" s="32"/>
      <c r="HD235" s="32"/>
      <c r="HE235" s="32"/>
      <c r="HF235" s="32"/>
      <c r="HG235" s="32"/>
      <c r="HH235" s="32"/>
      <c r="HI235" s="32"/>
      <c r="HJ235" s="32"/>
      <c r="HK235" s="32"/>
      <c r="HL235" s="32"/>
      <c r="HM235" s="32"/>
      <c r="HN235" s="32"/>
      <c r="HO235" s="32"/>
    </row>
    <row r="236" spans="2:223" x14ac:dyDescent="0.25">
      <c r="B236" s="32"/>
      <c r="C236" s="32"/>
      <c r="D236" s="32"/>
      <c r="E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  <c r="GB236" s="32"/>
      <c r="GC236" s="32"/>
      <c r="GD236" s="32"/>
      <c r="GE236" s="32"/>
      <c r="GF236" s="32"/>
      <c r="GG236" s="32"/>
      <c r="GH236" s="32"/>
      <c r="GI236" s="32"/>
      <c r="GJ236" s="32"/>
      <c r="GK236" s="32"/>
      <c r="GL236" s="32"/>
      <c r="GM236" s="32"/>
      <c r="GN236" s="32"/>
      <c r="GO236" s="32"/>
      <c r="GP236" s="32"/>
      <c r="GQ236" s="32"/>
      <c r="GR236" s="32"/>
      <c r="GS236" s="32"/>
      <c r="GT236" s="32"/>
      <c r="GU236" s="32"/>
      <c r="GV236" s="32"/>
      <c r="GW236" s="32"/>
      <c r="GX236" s="32"/>
      <c r="GY236" s="32"/>
      <c r="GZ236" s="32"/>
      <c r="HA236" s="32"/>
      <c r="HB236" s="32"/>
      <c r="HC236" s="32"/>
      <c r="HD236" s="32"/>
      <c r="HE236" s="32"/>
      <c r="HF236" s="32"/>
      <c r="HG236" s="32"/>
      <c r="HH236" s="32"/>
      <c r="HI236" s="32"/>
      <c r="HJ236" s="32"/>
      <c r="HK236" s="32"/>
      <c r="HL236" s="32"/>
      <c r="HM236" s="32"/>
      <c r="HN236" s="32"/>
      <c r="HO236" s="32"/>
    </row>
    <row r="237" spans="2:223" x14ac:dyDescent="0.25">
      <c r="B237" s="32"/>
      <c r="C237" s="32"/>
      <c r="D237" s="32"/>
      <c r="E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  <c r="GB237" s="32"/>
      <c r="GC237" s="32"/>
      <c r="GD237" s="32"/>
      <c r="GE237" s="32"/>
      <c r="GF237" s="32"/>
      <c r="GG237" s="32"/>
      <c r="GH237" s="32"/>
      <c r="GI237" s="32"/>
      <c r="GJ237" s="32"/>
      <c r="GK237" s="32"/>
      <c r="GL237" s="32"/>
      <c r="GM237" s="32"/>
      <c r="GN237" s="32"/>
      <c r="GO237" s="32"/>
      <c r="GP237" s="32"/>
      <c r="GQ237" s="32"/>
      <c r="GR237" s="32"/>
      <c r="GS237" s="32"/>
      <c r="GT237" s="32"/>
      <c r="GU237" s="32"/>
      <c r="GV237" s="32"/>
      <c r="GW237" s="32"/>
      <c r="GX237" s="32"/>
      <c r="GY237" s="32"/>
      <c r="GZ237" s="32"/>
      <c r="HA237" s="32"/>
      <c r="HB237" s="32"/>
      <c r="HC237" s="32"/>
      <c r="HD237" s="32"/>
      <c r="HE237" s="32"/>
      <c r="HF237" s="32"/>
      <c r="HG237" s="32"/>
      <c r="HH237" s="32"/>
      <c r="HI237" s="32"/>
      <c r="HJ237" s="32"/>
      <c r="HK237" s="32"/>
      <c r="HL237" s="32"/>
      <c r="HM237" s="32"/>
      <c r="HN237" s="32"/>
      <c r="HO237" s="32"/>
    </row>
    <row r="238" spans="2:223" x14ac:dyDescent="0.25">
      <c r="B238" s="32"/>
      <c r="C238" s="32"/>
      <c r="D238" s="32"/>
      <c r="E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  <c r="GB238" s="32"/>
      <c r="GC238" s="32"/>
      <c r="GD238" s="32"/>
      <c r="GE238" s="32"/>
      <c r="GF238" s="32"/>
      <c r="GG238" s="32"/>
      <c r="GH238" s="32"/>
      <c r="GI238" s="32"/>
      <c r="GJ238" s="32"/>
      <c r="GK238" s="32"/>
      <c r="GL238" s="32"/>
      <c r="GM238" s="32"/>
      <c r="GN238" s="32"/>
      <c r="GO238" s="32"/>
      <c r="GP238" s="32"/>
      <c r="GQ238" s="32"/>
      <c r="GR238" s="32"/>
      <c r="GS238" s="32"/>
      <c r="GT238" s="32"/>
      <c r="GU238" s="32"/>
      <c r="GV238" s="32"/>
      <c r="GW238" s="32"/>
      <c r="GX238" s="32"/>
      <c r="GY238" s="32"/>
      <c r="GZ238" s="32"/>
      <c r="HA238" s="32"/>
      <c r="HB238" s="32"/>
      <c r="HC238" s="32"/>
      <c r="HD238" s="32"/>
      <c r="HE238" s="32"/>
      <c r="HF238" s="32"/>
      <c r="HG238" s="32"/>
      <c r="HH238" s="32"/>
      <c r="HI238" s="32"/>
      <c r="HJ238" s="32"/>
      <c r="HK238" s="32"/>
      <c r="HL238" s="32"/>
      <c r="HM238" s="32"/>
      <c r="HN238" s="32"/>
      <c r="HO238" s="32"/>
    </row>
    <row r="239" spans="2:223" x14ac:dyDescent="0.25">
      <c r="B239" s="32"/>
      <c r="C239" s="32"/>
      <c r="D239" s="32"/>
      <c r="E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  <c r="GB239" s="32"/>
      <c r="GC239" s="32"/>
      <c r="GD239" s="32"/>
      <c r="GE239" s="32"/>
      <c r="GF239" s="32"/>
      <c r="GG239" s="32"/>
      <c r="GH239" s="32"/>
      <c r="GI239" s="32"/>
      <c r="GJ239" s="32"/>
      <c r="GK239" s="32"/>
      <c r="GL239" s="32"/>
      <c r="GM239" s="32"/>
      <c r="GN239" s="32"/>
      <c r="GO239" s="32"/>
      <c r="GP239" s="32"/>
      <c r="GQ239" s="32"/>
      <c r="GR239" s="32"/>
      <c r="GS239" s="32"/>
      <c r="GT239" s="32"/>
      <c r="GU239" s="32"/>
      <c r="GV239" s="32"/>
      <c r="GW239" s="32"/>
      <c r="GX239" s="32"/>
      <c r="GY239" s="32"/>
      <c r="GZ239" s="32"/>
      <c r="HA239" s="32"/>
      <c r="HB239" s="32"/>
      <c r="HC239" s="32"/>
      <c r="HD239" s="32"/>
      <c r="HE239" s="32"/>
      <c r="HF239" s="32"/>
      <c r="HG239" s="32"/>
      <c r="HH239" s="32"/>
      <c r="HI239" s="32"/>
      <c r="HJ239" s="32"/>
      <c r="HK239" s="32"/>
      <c r="HL239" s="32"/>
      <c r="HM239" s="32"/>
      <c r="HN239" s="32"/>
      <c r="HO239" s="32"/>
    </row>
    <row r="240" spans="2:223" x14ac:dyDescent="0.25">
      <c r="B240" s="32"/>
      <c r="C240" s="32"/>
      <c r="D240" s="32"/>
      <c r="E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  <c r="GB240" s="32"/>
      <c r="GC240" s="32"/>
      <c r="GD240" s="32"/>
      <c r="GE240" s="32"/>
      <c r="GF240" s="32"/>
      <c r="GG240" s="32"/>
      <c r="GH240" s="32"/>
      <c r="GI240" s="32"/>
      <c r="GJ240" s="32"/>
      <c r="GK240" s="32"/>
      <c r="GL240" s="32"/>
      <c r="GM240" s="32"/>
      <c r="GN240" s="32"/>
      <c r="GO240" s="32"/>
      <c r="GP240" s="32"/>
      <c r="GQ240" s="32"/>
      <c r="GR240" s="32"/>
      <c r="GS240" s="32"/>
      <c r="GT240" s="32"/>
      <c r="GU240" s="32"/>
      <c r="GV240" s="32"/>
      <c r="GW240" s="32"/>
      <c r="GX240" s="32"/>
      <c r="GY240" s="32"/>
      <c r="GZ240" s="32"/>
      <c r="HA240" s="32"/>
      <c r="HB240" s="32"/>
      <c r="HC240" s="32"/>
      <c r="HD240" s="32"/>
      <c r="HE240" s="32"/>
      <c r="HF240" s="32"/>
      <c r="HG240" s="32"/>
      <c r="HH240" s="32"/>
      <c r="HI240" s="32"/>
      <c r="HJ240" s="32"/>
      <c r="HK240" s="32"/>
      <c r="HL240" s="32"/>
      <c r="HM240" s="32"/>
      <c r="HN240" s="32"/>
      <c r="HO240" s="32"/>
    </row>
    <row r="241" spans="2:223" x14ac:dyDescent="0.25">
      <c r="B241" s="32"/>
      <c r="C241" s="32"/>
      <c r="D241" s="32"/>
      <c r="E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  <c r="GB241" s="32"/>
      <c r="GC241" s="32"/>
      <c r="GD241" s="32"/>
      <c r="GE241" s="32"/>
      <c r="GF241" s="32"/>
      <c r="GG241" s="32"/>
      <c r="GH241" s="32"/>
      <c r="GI241" s="32"/>
      <c r="GJ241" s="32"/>
      <c r="GK241" s="32"/>
      <c r="GL241" s="32"/>
      <c r="GM241" s="32"/>
      <c r="GN241" s="32"/>
      <c r="GO241" s="32"/>
      <c r="GP241" s="32"/>
      <c r="GQ241" s="32"/>
      <c r="GR241" s="32"/>
      <c r="GS241" s="32"/>
      <c r="GT241" s="32"/>
      <c r="GU241" s="32"/>
      <c r="GV241" s="32"/>
      <c r="GW241" s="32"/>
      <c r="GX241" s="32"/>
      <c r="GY241" s="32"/>
      <c r="GZ241" s="32"/>
      <c r="HA241" s="32"/>
      <c r="HB241" s="32"/>
      <c r="HC241" s="32"/>
      <c r="HD241" s="32"/>
      <c r="HE241" s="32"/>
      <c r="HF241" s="32"/>
      <c r="HG241" s="32"/>
      <c r="HH241" s="32"/>
      <c r="HI241" s="32"/>
      <c r="HJ241" s="32"/>
      <c r="HK241" s="32"/>
      <c r="HL241" s="32"/>
      <c r="HM241" s="32"/>
      <c r="HN241" s="32"/>
      <c r="HO241" s="32"/>
    </row>
    <row r="242" spans="2:223" x14ac:dyDescent="0.25">
      <c r="B242" s="32"/>
      <c r="C242" s="32"/>
      <c r="D242" s="32"/>
      <c r="E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  <c r="GB242" s="32"/>
      <c r="GC242" s="32"/>
      <c r="GD242" s="32"/>
      <c r="GE242" s="32"/>
      <c r="GF242" s="32"/>
      <c r="GG242" s="32"/>
      <c r="GH242" s="32"/>
      <c r="GI242" s="32"/>
      <c r="GJ242" s="32"/>
      <c r="GK242" s="32"/>
      <c r="GL242" s="32"/>
      <c r="GM242" s="32"/>
      <c r="GN242" s="32"/>
      <c r="GO242" s="32"/>
      <c r="GP242" s="32"/>
      <c r="GQ242" s="32"/>
      <c r="GR242" s="32"/>
      <c r="GS242" s="32"/>
      <c r="GT242" s="32"/>
      <c r="GU242" s="32"/>
      <c r="GV242" s="32"/>
      <c r="GW242" s="32"/>
      <c r="GX242" s="32"/>
      <c r="GY242" s="32"/>
      <c r="GZ242" s="32"/>
      <c r="HA242" s="32"/>
      <c r="HB242" s="32"/>
      <c r="HC242" s="32"/>
      <c r="HD242" s="32"/>
      <c r="HE242" s="32"/>
      <c r="HF242" s="32"/>
      <c r="HG242" s="32"/>
      <c r="HH242" s="32"/>
      <c r="HI242" s="32"/>
      <c r="HJ242" s="32"/>
      <c r="HK242" s="32"/>
      <c r="HL242" s="32"/>
      <c r="HM242" s="32"/>
      <c r="HN242" s="32"/>
      <c r="HO242" s="32"/>
    </row>
    <row r="243" spans="2:223" x14ac:dyDescent="0.25">
      <c r="B243" s="32"/>
      <c r="C243" s="32"/>
      <c r="D243" s="32"/>
      <c r="E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  <c r="GB243" s="32"/>
      <c r="GC243" s="32"/>
      <c r="GD243" s="32"/>
      <c r="GE243" s="32"/>
      <c r="GF243" s="32"/>
      <c r="GG243" s="32"/>
      <c r="GH243" s="32"/>
      <c r="GI243" s="32"/>
      <c r="GJ243" s="32"/>
      <c r="GK243" s="32"/>
      <c r="GL243" s="32"/>
      <c r="GM243" s="32"/>
      <c r="GN243" s="32"/>
      <c r="GO243" s="32"/>
      <c r="GP243" s="32"/>
      <c r="GQ243" s="32"/>
      <c r="GR243" s="32"/>
      <c r="GS243" s="32"/>
      <c r="GT243" s="32"/>
      <c r="GU243" s="32"/>
      <c r="GV243" s="32"/>
      <c r="GW243" s="32"/>
      <c r="GX243" s="32"/>
      <c r="GY243" s="32"/>
      <c r="GZ243" s="32"/>
      <c r="HA243" s="32"/>
      <c r="HB243" s="32"/>
      <c r="HC243" s="32"/>
      <c r="HD243" s="32"/>
      <c r="HE243" s="32"/>
      <c r="HF243" s="32"/>
      <c r="HG243" s="32"/>
      <c r="HH243" s="32"/>
      <c r="HI243" s="32"/>
      <c r="HJ243" s="32"/>
      <c r="HK243" s="32"/>
      <c r="HL243" s="32"/>
      <c r="HM243" s="32"/>
      <c r="HN243" s="32"/>
      <c r="HO243" s="32"/>
    </row>
    <row r="244" spans="2:223" x14ac:dyDescent="0.25">
      <c r="B244" s="32"/>
      <c r="C244" s="32"/>
      <c r="D244" s="32"/>
      <c r="E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  <c r="GB244" s="32"/>
      <c r="GC244" s="32"/>
      <c r="GD244" s="32"/>
      <c r="GE244" s="32"/>
      <c r="GF244" s="32"/>
      <c r="GG244" s="32"/>
      <c r="GH244" s="32"/>
      <c r="GI244" s="32"/>
      <c r="GJ244" s="32"/>
      <c r="GK244" s="32"/>
      <c r="GL244" s="32"/>
      <c r="GM244" s="32"/>
      <c r="GN244" s="32"/>
      <c r="GO244" s="32"/>
      <c r="GP244" s="32"/>
      <c r="GQ244" s="32"/>
      <c r="GR244" s="32"/>
      <c r="GS244" s="32"/>
      <c r="GT244" s="32"/>
      <c r="GU244" s="32"/>
      <c r="GV244" s="32"/>
      <c r="GW244" s="32"/>
      <c r="GX244" s="32"/>
      <c r="GY244" s="32"/>
      <c r="GZ244" s="32"/>
      <c r="HA244" s="32"/>
      <c r="HB244" s="32"/>
      <c r="HC244" s="32"/>
      <c r="HD244" s="32"/>
      <c r="HE244" s="32"/>
      <c r="HF244" s="32"/>
      <c r="HG244" s="32"/>
      <c r="HH244" s="32"/>
      <c r="HI244" s="32"/>
      <c r="HJ244" s="32"/>
      <c r="HK244" s="32"/>
      <c r="HL244" s="32"/>
      <c r="HM244" s="32"/>
      <c r="HN244" s="32"/>
      <c r="HO244" s="32"/>
    </row>
    <row r="245" spans="2:223" x14ac:dyDescent="0.25">
      <c r="B245" s="32"/>
      <c r="C245" s="32"/>
      <c r="D245" s="32"/>
      <c r="E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  <c r="GB245" s="32"/>
      <c r="GC245" s="32"/>
      <c r="GD245" s="32"/>
      <c r="GE245" s="32"/>
      <c r="GF245" s="32"/>
      <c r="GG245" s="32"/>
      <c r="GH245" s="32"/>
      <c r="GI245" s="32"/>
      <c r="GJ245" s="32"/>
      <c r="GK245" s="32"/>
      <c r="GL245" s="32"/>
      <c r="GM245" s="32"/>
      <c r="GN245" s="32"/>
      <c r="GO245" s="32"/>
      <c r="GP245" s="32"/>
      <c r="GQ245" s="32"/>
      <c r="GR245" s="32"/>
      <c r="GS245" s="32"/>
      <c r="GT245" s="32"/>
      <c r="GU245" s="32"/>
      <c r="GV245" s="32"/>
      <c r="GW245" s="32"/>
      <c r="GX245" s="32"/>
      <c r="GY245" s="32"/>
      <c r="GZ245" s="32"/>
      <c r="HA245" s="32"/>
      <c r="HB245" s="32"/>
      <c r="HC245" s="32"/>
      <c r="HD245" s="32"/>
      <c r="HE245" s="32"/>
      <c r="HF245" s="32"/>
      <c r="HG245" s="32"/>
      <c r="HH245" s="32"/>
      <c r="HI245" s="32"/>
      <c r="HJ245" s="32"/>
      <c r="HK245" s="32"/>
      <c r="HL245" s="32"/>
      <c r="HM245" s="32"/>
      <c r="HN245" s="32"/>
      <c r="HO245" s="32"/>
    </row>
    <row r="246" spans="2:223" x14ac:dyDescent="0.25">
      <c r="B246" s="32"/>
      <c r="C246" s="32"/>
      <c r="D246" s="32"/>
      <c r="E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  <c r="GB246" s="32"/>
      <c r="GC246" s="32"/>
      <c r="GD246" s="32"/>
      <c r="GE246" s="32"/>
      <c r="GF246" s="32"/>
      <c r="GG246" s="32"/>
      <c r="GH246" s="32"/>
      <c r="GI246" s="32"/>
      <c r="GJ246" s="32"/>
      <c r="GK246" s="32"/>
      <c r="GL246" s="32"/>
      <c r="GM246" s="32"/>
      <c r="GN246" s="32"/>
      <c r="GO246" s="32"/>
      <c r="GP246" s="32"/>
      <c r="GQ246" s="32"/>
      <c r="GR246" s="32"/>
      <c r="GS246" s="32"/>
      <c r="GT246" s="32"/>
      <c r="GU246" s="32"/>
      <c r="GV246" s="32"/>
      <c r="GW246" s="32"/>
      <c r="GX246" s="32"/>
      <c r="GY246" s="32"/>
      <c r="GZ246" s="32"/>
      <c r="HA246" s="32"/>
      <c r="HB246" s="32"/>
      <c r="HC246" s="32"/>
      <c r="HD246" s="32"/>
      <c r="HE246" s="32"/>
      <c r="HF246" s="32"/>
      <c r="HG246" s="32"/>
      <c r="HH246" s="32"/>
      <c r="HI246" s="32"/>
      <c r="HJ246" s="32"/>
      <c r="HK246" s="32"/>
      <c r="HL246" s="32"/>
      <c r="HM246" s="32"/>
      <c r="HN246" s="32"/>
      <c r="HO246" s="32"/>
    </row>
    <row r="247" spans="2:223" x14ac:dyDescent="0.25">
      <c r="B247" s="32"/>
      <c r="C247" s="32"/>
      <c r="D247" s="32"/>
      <c r="E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  <c r="GB247" s="32"/>
      <c r="GC247" s="32"/>
      <c r="GD247" s="32"/>
      <c r="GE247" s="32"/>
      <c r="GF247" s="32"/>
      <c r="GG247" s="32"/>
      <c r="GH247" s="32"/>
      <c r="GI247" s="32"/>
      <c r="GJ247" s="32"/>
      <c r="GK247" s="32"/>
      <c r="GL247" s="32"/>
      <c r="GM247" s="32"/>
      <c r="GN247" s="32"/>
      <c r="GO247" s="32"/>
      <c r="GP247" s="32"/>
      <c r="GQ247" s="32"/>
      <c r="GR247" s="32"/>
      <c r="GS247" s="32"/>
      <c r="GT247" s="32"/>
      <c r="GU247" s="32"/>
      <c r="GV247" s="32"/>
      <c r="GW247" s="32"/>
      <c r="GX247" s="32"/>
      <c r="GY247" s="32"/>
      <c r="GZ247" s="32"/>
      <c r="HA247" s="32"/>
      <c r="HB247" s="32"/>
      <c r="HC247" s="32"/>
      <c r="HD247" s="32"/>
      <c r="HE247" s="32"/>
      <c r="HF247" s="32"/>
      <c r="HG247" s="32"/>
      <c r="HH247" s="32"/>
      <c r="HI247" s="32"/>
      <c r="HJ247" s="32"/>
      <c r="HK247" s="32"/>
      <c r="HL247" s="32"/>
      <c r="HM247" s="32"/>
      <c r="HN247" s="32"/>
      <c r="HO247" s="32"/>
    </row>
    <row r="248" spans="2:223" x14ac:dyDescent="0.25">
      <c r="B248" s="32"/>
      <c r="C248" s="32"/>
      <c r="D248" s="32"/>
      <c r="E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  <c r="GB248" s="32"/>
      <c r="GC248" s="32"/>
      <c r="GD248" s="32"/>
      <c r="GE248" s="32"/>
      <c r="GF248" s="32"/>
      <c r="GG248" s="32"/>
      <c r="GH248" s="32"/>
      <c r="GI248" s="32"/>
      <c r="GJ248" s="32"/>
      <c r="GK248" s="32"/>
      <c r="GL248" s="32"/>
      <c r="GM248" s="32"/>
      <c r="GN248" s="32"/>
      <c r="GO248" s="32"/>
      <c r="GP248" s="32"/>
      <c r="GQ248" s="32"/>
      <c r="GR248" s="32"/>
      <c r="GS248" s="32"/>
      <c r="GT248" s="32"/>
      <c r="GU248" s="32"/>
      <c r="GV248" s="32"/>
      <c r="GW248" s="32"/>
      <c r="GX248" s="32"/>
      <c r="GY248" s="32"/>
      <c r="GZ248" s="32"/>
      <c r="HA248" s="32"/>
      <c r="HB248" s="32"/>
      <c r="HC248" s="32"/>
      <c r="HD248" s="32"/>
      <c r="HE248" s="32"/>
      <c r="HF248" s="32"/>
      <c r="HG248" s="32"/>
      <c r="HH248" s="32"/>
      <c r="HI248" s="32"/>
      <c r="HJ248" s="32"/>
      <c r="HK248" s="32"/>
      <c r="HL248" s="32"/>
      <c r="HM248" s="32"/>
      <c r="HN248" s="32"/>
      <c r="HO248" s="32"/>
    </row>
    <row r="249" spans="2:223" x14ac:dyDescent="0.25">
      <c r="B249" s="32"/>
      <c r="C249" s="32"/>
      <c r="D249" s="32"/>
      <c r="E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  <c r="GB249" s="32"/>
      <c r="GC249" s="32"/>
      <c r="GD249" s="32"/>
      <c r="GE249" s="32"/>
      <c r="GF249" s="32"/>
      <c r="GG249" s="32"/>
      <c r="GH249" s="32"/>
      <c r="GI249" s="32"/>
      <c r="GJ249" s="32"/>
      <c r="GK249" s="32"/>
      <c r="GL249" s="32"/>
      <c r="GM249" s="32"/>
      <c r="GN249" s="32"/>
      <c r="GO249" s="32"/>
      <c r="GP249" s="32"/>
      <c r="GQ249" s="32"/>
      <c r="GR249" s="32"/>
      <c r="GS249" s="32"/>
      <c r="GT249" s="32"/>
      <c r="GU249" s="32"/>
      <c r="GV249" s="32"/>
      <c r="GW249" s="32"/>
      <c r="GX249" s="32"/>
      <c r="GY249" s="32"/>
      <c r="GZ249" s="32"/>
      <c r="HA249" s="32"/>
      <c r="HB249" s="32"/>
      <c r="HC249" s="32"/>
      <c r="HD249" s="32"/>
      <c r="HE249" s="32"/>
      <c r="HF249" s="32"/>
      <c r="HG249" s="32"/>
      <c r="HH249" s="32"/>
      <c r="HI249" s="32"/>
      <c r="HJ249" s="32"/>
      <c r="HK249" s="32"/>
      <c r="HL249" s="32"/>
      <c r="HM249" s="32"/>
      <c r="HN249" s="32"/>
      <c r="HO249" s="32"/>
    </row>
    <row r="250" spans="2:223" x14ac:dyDescent="0.25">
      <c r="B250" s="32"/>
      <c r="C250" s="32"/>
      <c r="D250" s="32"/>
      <c r="E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  <c r="GB250" s="32"/>
      <c r="GC250" s="32"/>
      <c r="GD250" s="32"/>
      <c r="GE250" s="32"/>
      <c r="GF250" s="32"/>
      <c r="GG250" s="32"/>
      <c r="GH250" s="32"/>
      <c r="GI250" s="32"/>
      <c r="GJ250" s="32"/>
      <c r="GK250" s="32"/>
      <c r="GL250" s="32"/>
      <c r="GM250" s="32"/>
      <c r="GN250" s="32"/>
      <c r="GO250" s="32"/>
      <c r="GP250" s="32"/>
      <c r="GQ250" s="32"/>
      <c r="GR250" s="32"/>
      <c r="GS250" s="32"/>
      <c r="GT250" s="32"/>
      <c r="GU250" s="32"/>
      <c r="GV250" s="32"/>
      <c r="GW250" s="32"/>
      <c r="GX250" s="32"/>
      <c r="GY250" s="32"/>
      <c r="GZ250" s="32"/>
      <c r="HA250" s="32"/>
      <c r="HB250" s="32"/>
      <c r="HC250" s="32"/>
      <c r="HD250" s="32"/>
      <c r="HE250" s="32"/>
      <c r="HF250" s="32"/>
      <c r="HG250" s="32"/>
      <c r="HH250" s="32"/>
      <c r="HI250" s="32"/>
      <c r="HJ250" s="32"/>
      <c r="HK250" s="32"/>
      <c r="HL250" s="32"/>
      <c r="HM250" s="32"/>
      <c r="HN250" s="32"/>
      <c r="HO250" s="32"/>
    </row>
    <row r="251" spans="2:223" x14ac:dyDescent="0.25">
      <c r="B251" s="32"/>
      <c r="C251" s="32"/>
      <c r="D251" s="32"/>
      <c r="E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  <c r="GB251" s="32"/>
      <c r="GC251" s="32"/>
      <c r="GD251" s="32"/>
      <c r="GE251" s="32"/>
      <c r="GF251" s="32"/>
      <c r="GG251" s="32"/>
      <c r="GH251" s="32"/>
      <c r="GI251" s="32"/>
      <c r="GJ251" s="32"/>
      <c r="GK251" s="32"/>
      <c r="GL251" s="32"/>
      <c r="GM251" s="32"/>
      <c r="GN251" s="32"/>
      <c r="GO251" s="32"/>
      <c r="GP251" s="32"/>
      <c r="GQ251" s="32"/>
      <c r="GR251" s="32"/>
      <c r="GS251" s="32"/>
      <c r="GT251" s="32"/>
      <c r="GU251" s="32"/>
      <c r="GV251" s="32"/>
      <c r="GW251" s="32"/>
      <c r="GX251" s="32"/>
      <c r="GY251" s="32"/>
      <c r="GZ251" s="32"/>
      <c r="HA251" s="32"/>
      <c r="HB251" s="32"/>
      <c r="HC251" s="32"/>
      <c r="HD251" s="32"/>
      <c r="HE251" s="32"/>
      <c r="HF251" s="32"/>
      <c r="HG251" s="32"/>
      <c r="HH251" s="32"/>
      <c r="HI251" s="32"/>
      <c r="HJ251" s="32"/>
      <c r="HK251" s="32"/>
      <c r="HL251" s="32"/>
      <c r="HM251" s="32"/>
      <c r="HN251" s="32"/>
      <c r="HO251" s="32"/>
    </row>
    <row r="252" spans="2:223" x14ac:dyDescent="0.25">
      <c r="B252" s="32"/>
      <c r="C252" s="32"/>
      <c r="D252" s="32"/>
      <c r="E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  <c r="GB252" s="32"/>
      <c r="GC252" s="32"/>
      <c r="GD252" s="32"/>
      <c r="GE252" s="32"/>
      <c r="GF252" s="32"/>
      <c r="GG252" s="32"/>
      <c r="GH252" s="32"/>
      <c r="GI252" s="32"/>
      <c r="GJ252" s="32"/>
      <c r="GK252" s="32"/>
      <c r="GL252" s="32"/>
      <c r="GM252" s="32"/>
      <c r="GN252" s="32"/>
      <c r="GO252" s="32"/>
      <c r="GP252" s="32"/>
      <c r="GQ252" s="32"/>
      <c r="GR252" s="32"/>
      <c r="GS252" s="32"/>
      <c r="GT252" s="32"/>
      <c r="GU252" s="32"/>
      <c r="GV252" s="32"/>
      <c r="GW252" s="32"/>
      <c r="GX252" s="32"/>
      <c r="GY252" s="32"/>
      <c r="GZ252" s="32"/>
      <c r="HA252" s="32"/>
      <c r="HB252" s="32"/>
      <c r="HC252" s="32"/>
      <c r="HD252" s="32"/>
      <c r="HE252" s="32"/>
      <c r="HF252" s="32"/>
      <c r="HG252" s="32"/>
      <c r="HH252" s="32"/>
      <c r="HI252" s="32"/>
      <c r="HJ252" s="32"/>
      <c r="HK252" s="32"/>
      <c r="HL252" s="32"/>
      <c r="HM252" s="32"/>
      <c r="HN252" s="32"/>
      <c r="HO252" s="32"/>
    </row>
    <row r="253" spans="2:223" x14ac:dyDescent="0.25">
      <c r="B253" s="32"/>
      <c r="C253" s="32"/>
      <c r="D253" s="32"/>
      <c r="E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  <c r="GB253" s="32"/>
      <c r="GC253" s="32"/>
      <c r="GD253" s="32"/>
      <c r="GE253" s="32"/>
      <c r="GF253" s="32"/>
      <c r="GG253" s="32"/>
      <c r="GH253" s="32"/>
      <c r="GI253" s="32"/>
      <c r="GJ253" s="32"/>
      <c r="GK253" s="32"/>
      <c r="GL253" s="32"/>
      <c r="GM253" s="32"/>
      <c r="GN253" s="32"/>
      <c r="GO253" s="32"/>
      <c r="GP253" s="32"/>
      <c r="GQ253" s="32"/>
      <c r="GR253" s="32"/>
      <c r="GS253" s="32"/>
      <c r="GT253" s="32"/>
      <c r="GU253" s="32"/>
      <c r="GV253" s="32"/>
      <c r="GW253" s="32"/>
      <c r="GX253" s="32"/>
      <c r="GY253" s="32"/>
      <c r="GZ253" s="32"/>
      <c r="HA253" s="32"/>
      <c r="HB253" s="32"/>
      <c r="HC253" s="32"/>
      <c r="HD253" s="32"/>
      <c r="HE253" s="32"/>
      <c r="HF253" s="32"/>
      <c r="HG253" s="32"/>
      <c r="HH253" s="32"/>
      <c r="HI253" s="32"/>
      <c r="HJ253" s="32"/>
      <c r="HK253" s="32"/>
      <c r="HL253" s="32"/>
      <c r="HM253" s="32"/>
      <c r="HN253" s="32"/>
      <c r="HO253" s="32"/>
    </row>
    <row r="254" spans="2:223" x14ac:dyDescent="0.25">
      <c r="B254" s="32"/>
      <c r="C254" s="32"/>
      <c r="D254" s="32"/>
      <c r="E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  <c r="GB254" s="32"/>
      <c r="GC254" s="32"/>
      <c r="GD254" s="32"/>
      <c r="GE254" s="32"/>
      <c r="GF254" s="32"/>
      <c r="GG254" s="32"/>
      <c r="GH254" s="32"/>
      <c r="GI254" s="32"/>
      <c r="GJ254" s="32"/>
      <c r="GK254" s="32"/>
      <c r="GL254" s="32"/>
      <c r="GM254" s="32"/>
      <c r="GN254" s="32"/>
      <c r="GO254" s="32"/>
      <c r="GP254" s="32"/>
      <c r="GQ254" s="32"/>
      <c r="GR254" s="32"/>
      <c r="GS254" s="32"/>
      <c r="GT254" s="32"/>
      <c r="GU254" s="32"/>
      <c r="GV254" s="32"/>
      <c r="GW254" s="32"/>
      <c r="GX254" s="32"/>
      <c r="GY254" s="32"/>
      <c r="GZ254" s="32"/>
      <c r="HA254" s="32"/>
      <c r="HB254" s="32"/>
      <c r="HC254" s="32"/>
      <c r="HD254" s="32"/>
      <c r="HE254" s="32"/>
      <c r="HF254" s="32"/>
      <c r="HG254" s="32"/>
      <c r="HH254" s="32"/>
      <c r="HI254" s="32"/>
      <c r="HJ254" s="32"/>
      <c r="HK254" s="32"/>
      <c r="HL254" s="32"/>
      <c r="HM254" s="32"/>
      <c r="HN254" s="32"/>
      <c r="HO254" s="32"/>
    </row>
    <row r="255" spans="2:223" x14ac:dyDescent="0.25">
      <c r="B255" s="32"/>
      <c r="C255" s="32"/>
      <c r="D255" s="32"/>
      <c r="E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  <c r="GB255" s="32"/>
      <c r="GC255" s="32"/>
      <c r="GD255" s="32"/>
      <c r="GE255" s="32"/>
      <c r="GF255" s="32"/>
      <c r="GG255" s="32"/>
      <c r="GH255" s="32"/>
      <c r="GI255" s="32"/>
      <c r="GJ255" s="32"/>
      <c r="GK255" s="32"/>
      <c r="GL255" s="32"/>
      <c r="GM255" s="32"/>
      <c r="GN255" s="32"/>
      <c r="GO255" s="32"/>
      <c r="GP255" s="32"/>
      <c r="GQ255" s="32"/>
      <c r="GR255" s="32"/>
      <c r="GS255" s="32"/>
      <c r="GT255" s="32"/>
      <c r="GU255" s="32"/>
      <c r="GV255" s="32"/>
      <c r="GW255" s="32"/>
      <c r="GX255" s="32"/>
      <c r="GY255" s="32"/>
      <c r="GZ255" s="32"/>
      <c r="HA255" s="32"/>
      <c r="HB255" s="32"/>
      <c r="HC255" s="32"/>
      <c r="HD255" s="32"/>
      <c r="HE255" s="32"/>
      <c r="HF255" s="32"/>
      <c r="HG255" s="32"/>
      <c r="HH255" s="32"/>
      <c r="HI255" s="32"/>
      <c r="HJ255" s="32"/>
      <c r="HK255" s="32"/>
      <c r="HL255" s="32"/>
      <c r="HM255" s="32"/>
      <c r="HN255" s="32"/>
      <c r="HO255" s="32"/>
    </row>
    <row r="256" spans="2:223" x14ac:dyDescent="0.25">
      <c r="B256" s="32"/>
      <c r="C256" s="32"/>
      <c r="D256" s="32"/>
      <c r="E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  <c r="GB256" s="32"/>
      <c r="GC256" s="32"/>
      <c r="GD256" s="32"/>
      <c r="GE256" s="32"/>
      <c r="GF256" s="32"/>
      <c r="GG256" s="32"/>
      <c r="GH256" s="32"/>
      <c r="GI256" s="32"/>
      <c r="GJ256" s="32"/>
      <c r="GK256" s="32"/>
      <c r="GL256" s="32"/>
      <c r="GM256" s="32"/>
      <c r="GN256" s="32"/>
      <c r="GO256" s="32"/>
      <c r="GP256" s="32"/>
      <c r="GQ256" s="32"/>
      <c r="GR256" s="32"/>
      <c r="GS256" s="32"/>
      <c r="GT256" s="32"/>
      <c r="GU256" s="32"/>
      <c r="GV256" s="32"/>
      <c r="GW256" s="32"/>
      <c r="GX256" s="32"/>
      <c r="GY256" s="32"/>
      <c r="GZ256" s="32"/>
      <c r="HA256" s="32"/>
      <c r="HB256" s="32"/>
      <c r="HC256" s="32"/>
      <c r="HD256" s="32"/>
      <c r="HE256" s="32"/>
      <c r="HF256" s="32"/>
      <c r="HG256" s="32"/>
      <c r="HH256" s="32"/>
      <c r="HI256" s="32"/>
      <c r="HJ256" s="32"/>
      <c r="HK256" s="32"/>
      <c r="HL256" s="32"/>
      <c r="HM256" s="32"/>
      <c r="HN256" s="32"/>
      <c r="HO256" s="32"/>
    </row>
    <row r="257" spans="2:223" x14ac:dyDescent="0.25">
      <c r="B257" s="32"/>
      <c r="C257" s="32"/>
      <c r="D257" s="32"/>
      <c r="E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  <c r="GB257" s="32"/>
      <c r="GC257" s="32"/>
      <c r="GD257" s="32"/>
      <c r="GE257" s="32"/>
      <c r="GF257" s="32"/>
      <c r="GG257" s="32"/>
      <c r="GH257" s="32"/>
      <c r="GI257" s="32"/>
      <c r="GJ257" s="32"/>
      <c r="GK257" s="32"/>
      <c r="GL257" s="32"/>
      <c r="GM257" s="32"/>
      <c r="GN257" s="32"/>
      <c r="GO257" s="32"/>
      <c r="GP257" s="32"/>
      <c r="GQ257" s="32"/>
      <c r="GR257" s="32"/>
      <c r="GS257" s="32"/>
      <c r="GT257" s="32"/>
      <c r="GU257" s="32"/>
      <c r="GV257" s="32"/>
      <c r="GW257" s="32"/>
      <c r="GX257" s="32"/>
      <c r="GY257" s="32"/>
      <c r="GZ257" s="32"/>
      <c r="HA257" s="32"/>
      <c r="HB257" s="32"/>
      <c r="HC257" s="32"/>
      <c r="HD257" s="32"/>
      <c r="HE257" s="32"/>
      <c r="HF257" s="32"/>
      <c r="HG257" s="32"/>
      <c r="HH257" s="32"/>
      <c r="HI257" s="32"/>
      <c r="HJ257" s="32"/>
      <c r="HK257" s="32"/>
      <c r="HL257" s="32"/>
      <c r="HM257" s="32"/>
      <c r="HN257" s="32"/>
      <c r="HO257" s="32"/>
    </row>
    <row r="258" spans="2:223" x14ac:dyDescent="0.25">
      <c r="B258" s="32"/>
      <c r="C258" s="32"/>
      <c r="D258" s="32"/>
      <c r="E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  <c r="GB258" s="32"/>
      <c r="GC258" s="32"/>
      <c r="GD258" s="32"/>
      <c r="GE258" s="32"/>
      <c r="GF258" s="32"/>
      <c r="GG258" s="32"/>
      <c r="GH258" s="32"/>
      <c r="GI258" s="32"/>
      <c r="GJ258" s="32"/>
      <c r="GK258" s="32"/>
      <c r="GL258" s="32"/>
      <c r="GM258" s="32"/>
      <c r="GN258" s="32"/>
      <c r="GO258" s="32"/>
      <c r="GP258" s="32"/>
      <c r="GQ258" s="32"/>
      <c r="GR258" s="32"/>
      <c r="GS258" s="32"/>
      <c r="GT258" s="32"/>
      <c r="GU258" s="32"/>
      <c r="GV258" s="32"/>
      <c r="GW258" s="32"/>
      <c r="GX258" s="32"/>
      <c r="GY258" s="32"/>
      <c r="GZ258" s="32"/>
      <c r="HA258" s="32"/>
      <c r="HB258" s="32"/>
      <c r="HC258" s="32"/>
      <c r="HD258" s="32"/>
      <c r="HE258" s="32"/>
      <c r="HF258" s="32"/>
      <c r="HG258" s="32"/>
      <c r="HH258" s="32"/>
      <c r="HI258" s="32"/>
      <c r="HJ258" s="32"/>
      <c r="HK258" s="32"/>
      <c r="HL258" s="32"/>
      <c r="HM258" s="32"/>
      <c r="HN258" s="32"/>
      <c r="HO258" s="32"/>
    </row>
    <row r="259" spans="2:223" x14ac:dyDescent="0.25">
      <c r="B259" s="32"/>
      <c r="C259" s="32"/>
      <c r="D259" s="32"/>
      <c r="E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  <c r="GB259" s="32"/>
      <c r="GC259" s="32"/>
      <c r="GD259" s="32"/>
      <c r="GE259" s="32"/>
      <c r="GF259" s="32"/>
      <c r="GG259" s="32"/>
      <c r="GH259" s="32"/>
      <c r="GI259" s="32"/>
      <c r="GJ259" s="32"/>
      <c r="GK259" s="32"/>
      <c r="GL259" s="32"/>
      <c r="GM259" s="32"/>
      <c r="GN259" s="32"/>
      <c r="GO259" s="32"/>
      <c r="GP259" s="32"/>
      <c r="GQ259" s="32"/>
      <c r="GR259" s="32"/>
      <c r="GS259" s="32"/>
      <c r="GT259" s="32"/>
      <c r="GU259" s="32"/>
      <c r="GV259" s="32"/>
      <c r="GW259" s="32"/>
      <c r="GX259" s="32"/>
      <c r="GY259" s="32"/>
      <c r="GZ259" s="32"/>
      <c r="HA259" s="32"/>
      <c r="HB259" s="32"/>
      <c r="HC259" s="32"/>
      <c r="HD259" s="32"/>
      <c r="HE259" s="32"/>
      <c r="HF259" s="32"/>
      <c r="HG259" s="32"/>
      <c r="HH259" s="32"/>
      <c r="HI259" s="32"/>
      <c r="HJ259" s="32"/>
      <c r="HK259" s="32"/>
      <c r="HL259" s="32"/>
      <c r="HM259" s="32"/>
      <c r="HN259" s="32"/>
      <c r="HO259" s="32"/>
    </row>
    <row r="260" spans="2:223" x14ac:dyDescent="0.25">
      <c r="B260" s="32"/>
      <c r="C260" s="32"/>
      <c r="D260" s="32"/>
      <c r="E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  <c r="GB260" s="32"/>
      <c r="GC260" s="32"/>
      <c r="GD260" s="32"/>
      <c r="GE260" s="32"/>
      <c r="GF260" s="32"/>
      <c r="GG260" s="32"/>
      <c r="GH260" s="32"/>
      <c r="GI260" s="32"/>
      <c r="GJ260" s="32"/>
      <c r="GK260" s="32"/>
      <c r="GL260" s="32"/>
      <c r="GM260" s="32"/>
      <c r="GN260" s="32"/>
      <c r="GO260" s="32"/>
      <c r="GP260" s="32"/>
      <c r="GQ260" s="32"/>
      <c r="GR260" s="32"/>
      <c r="GS260" s="32"/>
      <c r="GT260" s="32"/>
      <c r="GU260" s="32"/>
      <c r="GV260" s="32"/>
      <c r="GW260" s="32"/>
      <c r="GX260" s="32"/>
      <c r="GY260" s="32"/>
      <c r="GZ260" s="32"/>
      <c r="HA260" s="32"/>
      <c r="HB260" s="32"/>
      <c r="HC260" s="32"/>
      <c r="HD260" s="32"/>
      <c r="HE260" s="32"/>
      <c r="HF260" s="32"/>
      <c r="HG260" s="32"/>
      <c r="HH260" s="32"/>
      <c r="HI260" s="32"/>
      <c r="HJ260" s="32"/>
      <c r="HK260" s="32"/>
      <c r="HL260" s="32"/>
      <c r="HM260" s="32"/>
      <c r="HN260" s="32"/>
      <c r="HO260" s="32"/>
    </row>
    <row r="261" spans="2:223" x14ac:dyDescent="0.25">
      <c r="B261" s="32"/>
      <c r="C261" s="32"/>
      <c r="D261" s="32"/>
      <c r="E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  <c r="GB261" s="32"/>
      <c r="GC261" s="32"/>
      <c r="GD261" s="32"/>
      <c r="GE261" s="32"/>
      <c r="GF261" s="32"/>
      <c r="GG261" s="32"/>
      <c r="GH261" s="32"/>
      <c r="GI261" s="32"/>
      <c r="GJ261" s="32"/>
      <c r="GK261" s="32"/>
      <c r="GL261" s="32"/>
      <c r="GM261" s="32"/>
      <c r="GN261" s="32"/>
      <c r="GO261" s="32"/>
      <c r="GP261" s="32"/>
      <c r="GQ261" s="32"/>
      <c r="GR261" s="32"/>
      <c r="GS261" s="32"/>
      <c r="GT261" s="32"/>
      <c r="GU261" s="32"/>
      <c r="GV261" s="32"/>
      <c r="GW261" s="32"/>
      <c r="GX261" s="32"/>
      <c r="GY261" s="32"/>
      <c r="GZ261" s="32"/>
      <c r="HA261" s="32"/>
      <c r="HB261" s="32"/>
      <c r="HC261" s="32"/>
      <c r="HD261" s="32"/>
      <c r="HE261" s="32"/>
      <c r="HF261" s="32"/>
      <c r="HG261" s="32"/>
      <c r="HH261" s="32"/>
      <c r="HI261" s="32"/>
      <c r="HJ261" s="32"/>
      <c r="HK261" s="32"/>
      <c r="HL261" s="32"/>
      <c r="HM261" s="32"/>
      <c r="HN261" s="32"/>
      <c r="HO261" s="32"/>
    </row>
    <row r="262" spans="2:223" x14ac:dyDescent="0.25">
      <c r="B262" s="32"/>
      <c r="C262" s="32"/>
      <c r="D262" s="32"/>
      <c r="E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  <c r="GB262" s="32"/>
      <c r="GC262" s="32"/>
      <c r="GD262" s="32"/>
      <c r="GE262" s="32"/>
      <c r="GF262" s="32"/>
      <c r="GG262" s="32"/>
      <c r="GH262" s="32"/>
      <c r="GI262" s="32"/>
      <c r="GJ262" s="32"/>
      <c r="GK262" s="32"/>
      <c r="GL262" s="32"/>
      <c r="GM262" s="32"/>
      <c r="GN262" s="32"/>
      <c r="GO262" s="32"/>
      <c r="GP262" s="32"/>
      <c r="GQ262" s="32"/>
      <c r="GR262" s="32"/>
      <c r="GS262" s="32"/>
      <c r="GT262" s="32"/>
      <c r="GU262" s="32"/>
      <c r="GV262" s="32"/>
      <c r="GW262" s="32"/>
      <c r="GX262" s="32"/>
      <c r="GY262" s="32"/>
      <c r="GZ262" s="32"/>
      <c r="HA262" s="32"/>
      <c r="HB262" s="32"/>
      <c r="HC262" s="32"/>
      <c r="HD262" s="32"/>
      <c r="HE262" s="32"/>
      <c r="HF262" s="32"/>
      <c r="HG262" s="32"/>
      <c r="HH262" s="32"/>
      <c r="HI262" s="32"/>
      <c r="HJ262" s="32"/>
      <c r="HK262" s="32"/>
      <c r="HL262" s="32"/>
      <c r="HM262" s="32"/>
      <c r="HN262" s="32"/>
      <c r="HO262" s="32"/>
    </row>
    <row r="263" spans="2:223" x14ac:dyDescent="0.25">
      <c r="B263" s="32"/>
      <c r="C263" s="32"/>
      <c r="D263" s="32"/>
      <c r="E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  <c r="GB263" s="32"/>
      <c r="GC263" s="32"/>
      <c r="GD263" s="32"/>
      <c r="GE263" s="32"/>
      <c r="GF263" s="32"/>
      <c r="GG263" s="32"/>
      <c r="GH263" s="32"/>
      <c r="GI263" s="32"/>
      <c r="GJ263" s="32"/>
      <c r="GK263" s="32"/>
      <c r="GL263" s="32"/>
      <c r="GM263" s="32"/>
      <c r="GN263" s="32"/>
      <c r="GO263" s="32"/>
      <c r="GP263" s="32"/>
      <c r="GQ263" s="32"/>
      <c r="GR263" s="32"/>
      <c r="GS263" s="32"/>
      <c r="GT263" s="32"/>
      <c r="GU263" s="32"/>
      <c r="GV263" s="32"/>
      <c r="GW263" s="32"/>
      <c r="GX263" s="32"/>
      <c r="GY263" s="32"/>
      <c r="GZ263" s="32"/>
      <c r="HA263" s="32"/>
      <c r="HB263" s="32"/>
      <c r="HC263" s="32"/>
      <c r="HD263" s="32"/>
      <c r="HE263" s="32"/>
      <c r="HF263" s="32"/>
      <c r="HG263" s="32"/>
      <c r="HH263" s="32"/>
      <c r="HI263" s="32"/>
      <c r="HJ263" s="32"/>
      <c r="HK263" s="32"/>
      <c r="HL263" s="32"/>
      <c r="HM263" s="32"/>
      <c r="HN263" s="32"/>
      <c r="HO263" s="32"/>
    </row>
    <row r="264" spans="2:223" x14ac:dyDescent="0.25">
      <c r="B264" s="32"/>
      <c r="C264" s="32"/>
      <c r="D264" s="32"/>
      <c r="E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  <c r="GB264" s="32"/>
      <c r="GC264" s="32"/>
      <c r="GD264" s="32"/>
      <c r="GE264" s="32"/>
      <c r="GF264" s="32"/>
      <c r="GG264" s="32"/>
      <c r="GH264" s="32"/>
      <c r="GI264" s="32"/>
      <c r="GJ264" s="32"/>
      <c r="GK264" s="32"/>
      <c r="GL264" s="32"/>
      <c r="GM264" s="32"/>
      <c r="GN264" s="32"/>
      <c r="GO264" s="32"/>
      <c r="GP264" s="32"/>
      <c r="GQ264" s="32"/>
      <c r="GR264" s="32"/>
      <c r="GS264" s="32"/>
      <c r="GT264" s="32"/>
      <c r="GU264" s="32"/>
      <c r="GV264" s="32"/>
      <c r="GW264" s="32"/>
      <c r="GX264" s="32"/>
      <c r="GY264" s="32"/>
      <c r="GZ264" s="32"/>
      <c r="HA264" s="32"/>
      <c r="HB264" s="32"/>
      <c r="HC264" s="32"/>
      <c r="HD264" s="32"/>
      <c r="HE264" s="32"/>
      <c r="HF264" s="32"/>
      <c r="HG264" s="32"/>
      <c r="HH264" s="32"/>
      <c r="HI264" s="32"/>
      <c r="HJ264" s="32"/>
      <c r="HK264" s="32"/>
      <c r="HL264" s="32"/>
      <c r="HM264" s="32"/>
      <c r="HN264" s="32"/>
      <c r="HO264" s="32"/>
    </row>
    <row r="265" spans="2:223" x14ac:dyDescent="0.25">
      <c r="B265" s="32"/>
      <c r="C265" s="32"/>
      <c r="D265" s="32"/>
      <c r="E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  <c r="GB265" s="32"/>
      <c r="GC265" s="32"/>
      <c r="GD265" s="32"/>
      <c r="GE265" s="32"/>
      <c r="GF265" s="32"/>
      <c r="GG265" s="32"/>
      <c r="GH265" s="32"/>
      <c r="GI265" s="32"/>
      <c r="GJ265" s="32"/>
      <c r="GK265" s="32"/>
      <c r="GL265" s="32"/>
      <c r="GM265" s="32"/>
      <c r="GN265" s="32"/>
      <c r="GO265" s="32"/>
      <c r="GP265" s="32"/>
      <c r="GQ265" s="32"/>
      <c r="GR265" s="32"/>
      <c r="GS265" s="32"/>
      <c r="GT265" s="32"/>
      <c r="GU265" s="32"/>
      <c r="GV265" s="32"/>
      <c r="GW265" s="32"/>
      <c r="GX265" s="32"/>
      <c r="GY265" s="32"/>
      <c r="GZ265" s="32"/>
      <c r="HA265" s="32"/>
      <c r="HB265" s="32"/>
      <c r="HC265" s="32"/>
      <c r="HD265" s="32"/>
      <c r="HE265" s="32"/>
      <c r="HF265" s="32"/>
      <c r="HG265" s="32"/>
      <c r="HH265" s="32"/>
      <c r="HI265" s="32"/>
      <c r="HJ265" s="32"/>
      <c r="HK265" s="32"/>
      <c r="HL265" s="32"/>
      <c r="HM265" s="32"/>
      <c r="HN265" s="32"/>
      <c r="HO265" s="32"/>
    </row>
    <row r="266" spans="2:223" x14ac:dyDescent="0.25">
      <c r="B266" s="32"/>
      <c r="C266" s="32"/>
      <c r="D266" s="32"/>
      <c r="E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  <c r="GB266" s="32"/>
      <c r="GC266" s="32"/>
      <c r="GD266" s="32"/>
      <c r="GE266" s="32"/>
      <c r="GF266" s="32"/>
      <c r="GG266" s="32"/>
      <c r="GH266" s="32"/>
      <c r="GI266" s="32"/>
      <c r="GJ266" s="32"/>
      <c r="GK266" s="32"/>
      <c r="GL266" s="32"/>
      <c r="GM266" s="32"/>
      <c r="GN266" s="32"/>
      <c r="GO266" s="32"/>
      <c r="GP266" s="32"/>
      <c r="GQ266" s="32"/>
      <c r="GR266" s="32"/>
      <c r="GS266" s="32"/>
      <c r="GT266" s="32"/>
      <c r="GU266" s="32"/>
      <c r="GV266" s="32"/>
      <c r="GW266" s="32"/>
      <c r="GX266" s="32"/>
      <c r="GY266" s="32"/>
      <c r="GZ266" s="32"/>
      <c r="HA266" s="32"/>
      <c r="HB266" s="32"/>
      <c r="HC266" s="32"/>
      <c r="HD266" s="32"/>
      <c r="HE266" s="32"/>
      <c r="HF266" s="32"/>
      <c r="HG266" s="32"/>
      <c r="HH266" s="32"/>
      <c r="HI266" s="32"/>
      <c r="HJ266" s="32"/>
      <c r="HK266" s="32"/>
      <c r="HL266" s="32"/>
      <c r="HM266" s="32"/>
      <c r="HN266" s="32"/>
      <c r="HO266" s="32"/>
    </row>
    <row r="267" spans="2:223" x14ac:dyDescent="0.25">
      <c r="B267" s="32"/>
      <c r="C267" s="32"/>
      <c r="D267" s="32"/>
      <c r="E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  <c r="GB267" s="32"/>
      <c r="GC267" s="32"/>
      <c r="GD267" s="32"/>
      <c r="GE267" s="32"/>
      <c r="GF267" s="32"/>
      <c r="GG267" s="32"/>
      <c r="GH267" s="32"/>
      <c r="GI267" s="32"/>
      <c r="GJ267" s="32"/>
      <c r="GK267" s="32"/>
      <c r="GL267" s="32"/>
      <c r="GM267" s="32"/>
      <c r="GN267" s="32"/>
      <c r="GO267" s="32"/>
      <c r="GP267" s="32"/>
      <c r="GQ267" s="32"/>
      <c r="GR267" s="32"/>
      <c r="GS267" s="32"/>
      <c r="GT267" s="32"/>
      <c r="GU267" s="32"/>
      <c r="GV267" s="32"/>
      <c r="GW267" s="32"/>
      <c r="GX267" s="32"/>
      <c r="GY267" s="32"/>
      <c r="GZ267" s="32"/>
      <c r="HA267" s="32"/>
      <c r="HB267" s="32"/>
      <c r="HC267" s="32"/>
      <c r="HD267" s="32"/>
      <c r="HE267" s="32"/>
      <c r="HF267" s="32"/>
      <c r="HG267" s="32"/>
      <c r="HH267" s="32"/>
      <c r="HI267" s="32"/>
      <c r="HJ267" s="32"/>
      <c r="HK267" s="32"/>
      <c r="HL267" s="32"/>
      <c r="HM267" s="32"/>
      <c r="HN267" s="32"/>
      <c r="HO267" s="32"/>
    </row>
    <row r="268" spans="2:223" x14ac:dyDescent="0.25">
      <c r="B268" s="32"/>
      <c r="C268" s="32"/>
      <c r="D268" s="32"/>
      <c r="E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  <c r="GB268" s="32"/>
      <c r="GC268" s="32"/>
      <c r="GD268" s="32"/>
      <c r="GE268" s="32"/>
      <c r="GF268" s="32"/>
      <c r="GG268" s="32"/>
      <c r="GH268" s="32"/>
      <c r="GI268" s="32"/>
      <c r="GJ268" s="32"/>
      <c r="GK268" s="32"/>
      <c r="GL268" s="32"/>
      <c r="GM268" s="32"/>
      <c r="GN268" s="32"/>
      <c r="GO268" s="32"/>
      <c r="GP268" s="32"/>
      <c r="GQ268" s="32"/>
      <c r="GR268" s="32"/>
      <c r="GS268" s="32"/>
      <c r="GT268" s="32"/>
      <c r="GU268" s="32"/>
      <c r="GV268" s="32"/>
      <c r="GW268" s="32"/>
      <c r="GX268" s="32"/>
      <c r="GY268" s="32"/>
      <c r="GZ268" s="32"/>
      <c r="HA268" s="32"/>
      <c r="HB268" s="32"/>
      <c r="HC268" s="32"/>
      <c r="HD268" s="32"/>
      <c r="HE268" s="32"/>
      <c r="HF268" s="32"/>
      <c r="HG268" s="32"/>
      <c r="HH268" s="32"/>
      <c r="HI268" s="32"/>
      <c r="HJ268" s="32"/>
      <c r="HK268" s="32"/>
      <c r="HL268" s="32"/>
      <c r="HM268" s="32"/>
      <c r="HN268" s="32"/>
      <c r="HO268" s="32"/>
    </row>
    <row r="269" spans="2:223" x14ac:dyDescent="0.25">
      <c r="B269" s="32"/>
      <c r="C269" s="32"/>
      <c r="D269" s="32"/>
      <c r="E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  <c r="GB269" s="32"/>
      <c r="GC269" s="32"/>
      <c r="GD269" s="32"/>
      <c r="GE269" s="32"/>
      <c r="GF269" s="32"/>
      <c r="GG269" s="32"/>
      <c r="GH269" s="32"/>
      <c r="GI269" s="32"/>
      <c r="GJ269" s="32"/>
      <c r="GK269" s="32"/>
      <c r="GL269" s="32"/>
      <c r="GM269" s="32"/>
      <c r="GN269" s="32"/>
      <c r="GO269" s="32"/>
      <c r="GP269" s="32"/>
      <c r="GQ269" s="32"/>
      <c r="GR269" s="32"/>
      <c r="GS269" s="32"/>
      <c r="GT269" s="32"/>
      <c r="GU269" s="32"/>
      <c r="GV269" s="32"/>
      <c r="GW269" s="32"/>
      <c r="GX269" s="32"/>
      <c r="GY269" s="32"/>
      <c r="GZ269" s="32"/>
      <c r="HA269" s="32"/>
      <c r="HB269" s="32"/>
      <c r="HC269" s="32"/>
      <c r="HD269" s="32"/>
      <c r="HE269" s="32"/>
      <c r="HF269" s="32"/>
      <c r="HG269" s="32"/>
      <c r="HH269" s="32"/>
      <c r="HI269" s="32"/>
      <c r="HJ269" s="32"/>
      <c r="HK269" s="32"/>
      <c r="HL269" s="32"/>
      <c r="HM269" s="32"/>
      <c r="HN269" s="32"/>
      <c r="HO269" s="32"/>
    </row>
    <row r="270" spans="2:223" x14ac:dyDescent="0.25">
      <c r="B270" s="32"/>
      <c r="C270" s="32"/>
      <c r="D270" s="32"/>
      <c r="E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  <c r="GB270" s="32"/>
      <c r="GC270" s="32"/>
      <c r="GD270" s="32"/>
      <c r="GE270" s="32"/>
      <c r="GF270" s="32"/>
      <c r="GG270" s="32"/>
      <c r="GH270" s="32"/>
      <c r="GI270" s="32"/>
      <c r="GJ270" s="32"/>
      <c r="GK270" s="32"/>
      <c r="GL270" s="32"/>
      <c r="GM270" s="32"/>
      <c r="GN270" s="32"/>
      <c r="GO270" s="32"/>
      <c r="GP270" s="32"/>
      <c r="GQ270" s="32"/>
      <c r="GR270" s="32"/>
      <c r="GS270" s="32"/>
      <c r="GT270" s="32"/>
      <c r="GU270" s="32"/>
      <c r="GV270" s="32"/>
      <c r="GW270" s="32"/>
      <c r="GX270" s="32"/>
      <c r="GY270" s="32"/>
      <c r="GZ270" s="32"/>
      <c r="HA270" s="32"/>
      <c r="HB270" s="32"/>
      <c r="HC270" s="32"/>
      <c r="HD270" s="32"/>
      <c r="HE270" s="32"/>
      <c r="HF270" s="32"/>
      <c r="HG270" s="32"/>
      <c r="HH270" s="32"/>
      <c r="HI270" s="32"/>
      <c r="HJ270" s="32"/>
      <c r="HK270" s="32"/>
      <c r="HL270" s="32"/>
      <c r="HM270" s="32"/>
      <c r="HN270" s="32"/>
      <c r="HO270" s="32"/>
    </row>
    <row r="271" spans="2:223" x14ac:dyDescent="0.25">
      <c r="B271" s="32"/>
      <c r="C271" s="32"/>
      <c r="D271" s="32"/>
      <c r="E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  <c r="GB271" s="32"/>
      <c r="GC271" s="32"/>
      <c r="GD271" s="32"/>
      <c r="GE271" s="32"/>
      <c r="GF271" s="32"/>
      <c r="GG271" s="32"/>
      <c r="GH271" s="32"/>
      <c r="GI271" s="32"/>
      <c r="GJ271" s="32"/>
      <c r="GK271" s="32"/>
      <c r="GL271" s="32"/>
      <c r="GM271" s="32"/>
      <c r="GN271" s="32"/>
      <c r="GO271" s="32"/>
      <c r="GP271" s="32"/>
      <c r="GQ271" s="32"/>
      <c r="GR271" s="32"/>
      <c r="GS271" s="32"/>
      <c r="GT271" s="32"/>
      <c r="GU271" s="32"/>
      <c r="GV271" s="32"/>
      <c r="GW271" s="32"/>
      <c r="GX271" s="32"/>
      <c r="GY271" s="32"/>
      <c r="GZ271" s="32"/>
      <c r="HA271" s="32"/>
      <c r="HB271" s="32"/>
      <c r="HC271" s="32"/>
      <c r="HD271" s="32"/>
      <c r="HE271" s="32"/>
      <c r="HF271" s="32"/>
      <c r="HG271" s="32"/>
      <c r="HH271" s="32"/>
      <c r="HI271" s="32"/>
      <c r="HJ271" s="32"/>
      <c r="HK271" s="32"/>
      <c r="HL271" s="32"/>
      <c r="HM271" s="32"/>
      <c r="HN271" s="32"/>
      <c r="HO271" s="32"/>
    </row>
    <row r="272" spans="2:223" x14ac:dyDescent="0.25">
      <c r="B272" s="32"/>
      <c r="C272" s="32"/>
      <c r="D272" s="32"/>
      <c r="E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  <c r="GB272" s="32"/>
      <c r="GC272" s="32"/>
      <c r="GD272" s="32"/>
      <c r="GE272" s="32"/>
      <c r="GF272" s="32"/>
      <c r="GG272" s="32"/>
      <c r="GH272" s="32"/>
      <c r="GI272" s="32"/>
      <c r="GJ272" s="32"/>
      <c r="GK272" s="32"/>
      <c r="GL272" s="32"/>
      <c r="GM272" s="32"/>
      <c r="GN272" s="32"/>
      <c r="GO272" s="32"/>
      <c r="GP272" s="32"/>
      <c r="GQ272" s="32"/>
      <c r="GR272" s="32"/>
      <c r="GS272" s="32"/>
      <c r="GT272" s="32"/>
      <c r="GU272" s="32"/>
      <c r="GV272" s="32"/>
      <c r="GW272" s="32"/>
      <c r="GX272" s="32"/>
      <c r="GY272" s="32"/>
      <c r="GZ272" s="32"/>
      <c r="HA272" s="32"/>
      <c r="HB272" s="32"/>
      <c r="HC272" s="32"/>
      <c r="HD272" s="32"/>
      <c r="HE272" s="32"/>
      <c r="HF272" s="32"/>
      <c r="HG272" s="32"/>
      <c r="HH272" s="32"/>
      <c r="HI272" s="32"/>
      <c r="HJ272" s="32"/>
      <c r="HK272" s="32"/>
      <c r="HL272" s="32"/>
      <c r="HM272" s="32"/>
      <c r="HN272" s="32"/>
      <c r="HO272" s="32"/>
    </row>
    <row r="273" spans="2:223" x14ac:dyDescent="0.25">
      <c r="B273" s="32"/>
      <c r="C273" s="32"/>
      <c r="D273" s="32"/>
      <c r="E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  <c r="GB273" s="32"/>
      <c r="GC273" s="32"/>
      <c r="GD273" s="32"/>
      <c r="GE273" s="32"/>
      <c r="GF273" s="32"/>
      <c r="GG273" s="32"/>
      <c r="GH273" s="32"/>
      <c r="GI273" s="32"/>
      <c r="GJ273" s="32"/>
      <c r="GK273" s="32"/>
      <c r="GL273" s="32"/>
      <c r="GM273" s="32"/>
      <c r="GN273" s="32"/>
      <c r="GO273" s="32"/>
      <c r="GP273" s="32"/>
      <c r="GQ273" s="32"/>
      <c r="GR273" s="32"/>
      <c r="GS273" s="32"/>
      <c r="GT273" s="32"/>
      <c r="GU273" s="32"/>
      <c r="GV273" s="32"/>
      <c r="GW273" s="32"/>
      <c r="GX273" s="32"/>
      <c r="GY273" s="32"/>
      <c r="GZ273" s="32"/>
      <c r="HA273" s="32"/>
      <c r="HB273" s="32"/>
      <c r="HC273" s="32"/>
      <c r="HD273" s="32"/>
      <c r="HE273" s="32"/>
      <c r="HF273" s="32"/>
      <c r="HG273" s="32"/>
      <c r="HH273" s="32"/>
      <c r="HI273" s="32"/>
      <c r="HJ273" s="32"/>
      <c r="HK273" s="32"/>
      <c r="HL273" s="32"/>
      <c r="HM273" s="32"/>
      <c r="HN273" s="32"/>
      <c r="HO273" s="32"/>
    </row>
    <row r="274" spans="2:223" x14ac:dyDescent="0.25">
      <c r="B274" s="32"/>
      <c r="C274" s="32"/>
      <c r="D274" s="32"/>
      <c r="E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  <c r="GB274" s="32"/>
      <c r="GC274" s="32"/>
      <c r="GD274" s="32"/>
      <c r="GE274" s="32"/>
      <c r="GF274" s="32"/>
      <c r="GG274" s="32"/>
      <c r="GH274" s="32"/>
      <c r="GI274" s="32"/>
      <c r="GJ274" s="32"/>
      <c r="GK274" s="32"/>
      <c r="GL274" s="32"/>
      <c r="GM274" s="32"/>
      <c r="GN274" s="32"/>
      <c r="GO274" s="32"/>
      <c r="GP274" s="32"/>
      <c r="GQ274" s="32"/>
      <c r="GR274" s="32"/>
      <c r="GS274" s="32"/>
      <c r="GT274" s="32"/>
      <c r="GU274" s="32"/>
      <c r="GV274" s="32"/>
      <c r="GW274" s="32"/>
      <c r="GX274" s="32"/>
      <c r="GY274" s="32"/>
      <c r="GZ274" s="32"/>
      <c r="HA274" s="32"/>
      <c r="HB274" s="32"/>
      <c r="HC274" s="32"/>
      <c r="HD274" s="32"/>
      <c r="HE274" s="32"/>
      <c r="HF274" s="32"/>
      <c r="HG274" s="32"/>
      <c r="HH274" s="32"/>
      <c r="HI274" s="32"/>
      <c r="HJ274" s="32"/>
      <c r="HK274" s="32"/>
      <c r="HL274" s="32"/>
      <c r="HM274" s="32"/>
      <c r="HN274" s="32"/>
      <c r="HO274" s="32"/>
    </row>
    <row r="275" spans="2:223" x14ac:dyDescent="0.25">
      <c r="B275" s="32"/>
      <c r="C275" s="32"/>
      <c r="D275" s="32"/>
      <c r="E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  <c r="GB275" s="32"/>
      <c r="GC275" s="32"/>
      <c r="GD275" s="32"/>
      <c r="GE275" s="32"/>
      <c r="GF275" s="32"/>
      <c r="GG275" s="32"/>
      <c r="GH275" s="32"/>
      <c r="GI275" s="32"/>
      <c r="GJ275" s="32"/>
      <c r="GK275" s="32"/>
      <c r="GL275" s="32"/>
      <c r="GM275" s="32"/>
      <c r="GN275" s="32"/>
      <c r="GO275" s="32"/>
      <c r="GP275" s="32"/>
      <c r="GQ275" s="32"/>
      <c r="GR275" s="32"/>
      <c r="GS275" s="32"/>
      <c r="GT275" s="32"/>
      <c r="GU275" s="32"/>
      <c r="GV275" s="32"/>
      <c r="GW275" s="32"/>
      <c r="GX275" s="32"/>
      <c r="GY275" s="32"/>
      <c r="GZ275" s="32"/>
      <c r="HA275" s="32"/>
      <c r="HB275" s="32"/>
      <c r="HC275" s="32"/>
      <c r="HD275" s="32"/>
      <c r="HE275" s="32"/>
      <c r="HF275" s="32"/>
      <c r="HG275" s="32"/>
      <c r="HH275" s="32"/>
      <c r="HI275" s="32"/>
      <c r="HJ275" s="32"/>
      <c r="HK275" s="32"/>
      <c r="HL275" s="32"/>
      <c r="HM275" s="32"/>
      <c r="HN275" s="32"/>
      <c r="HO275" s="32"/>
    </row>
    <row r="276" spans="2:223" x14ac:dyDescent="0.25">
      <c r="B276" s="32"/>
      <c r="C276" s="32"/>
      <c r="D276" s="32"/>
      <c r="E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  <c r="GB276" s="32"/>
      <c r="GC276" s="32"/>
      <c r="GD276" s="32"/>
      <c r="GE276" s="32"/>
      <c r="GF276" s="32"/>
      <c r="GG276" s="32"/>
      <c r="GH276" s="32"/>
      <c r="GI276" s="32"/>
      <c r="GJ276" s="32"/>
      <c r="GK276" s="32"/>
      <c r="GL276" s="32"/>
      <c r="GM276" s="32"/>
      <c r="GN276" s="32"/>
      <c r="GO276" s="32"/>
      <c r="GP276" s="32"/>
      <c r="GQ276" s="32"/>
      <c r="GR276" s="32"/>
      <c r="GS276" s="32"/>
      <c r="GT276" s="32"/>
      <c r="GU276" s="32"/>
      <c r="GV276" s="32"/>
      <c r="GW276" s="32"/>
      <c r="GX276" s="32"/>
      <c r="GY276" s="32"/>
      <c r="GZ276" s="32"/>
      <c r="HA276" s="32"/>
      <c r="HB276" s="32"/>
      <c r="HC276" s="32"/>
      <c r="HD276" s="32"/>
      <c r="HE276" s="32"/>
      <c r="HF276" s="32"/>
      <c r="HG276" s="32"/>
      <c r="HH276" s="32"/>
      <c r="HI276" s="32"/>
      <c r="HJ276" s="32"/>
      <c r="HK276" s="32"/>
      <c r="HL276" s="32"/>
      <c r="HM276" s="32"/>
      <c r="HN276" s="32"/>
      <c r="HO276" s="32"/>
    </row>
    <row r="277" spans="2:223" x14ac:dyDescent="0.25">
      <c r="B277" s="32"/>
      <c r="C277" s="32"/>
      <c r="D277" s="32"/>
      <c r="E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  <c r="GB277" s="32"/>
      <c r="GC277" s="32"/>
      <c r="GD277" s="32"/>
      <c r="GE277" s="32"/>
      <c r="GF277" s="32"/>
      <c r="GG277" s="32"/>
      <c r="GH277" s="32"/>
      <c r="GI277" s="32"/>
      <c r="GJ277" s="32"/>
      <c r="GK277" s="32"/>
      <c r="GL277" s="32"/>
      <c r="GM277" s="32"/>
      <c r="GN277" s="32"/>
      <c r="GO277" s="32"/>
      <c r="GP277" s="32"/>
      <c r="GQ277" s="32"/>
      <c r="GR277" s="32"/>
      <c r="GS277" s="32"/>
      <c r="GT277" s="32"/>
      <c r="GU277" s="32"/>
      <c r="GV277" s="32"/>
      <c r="GW277" s="32"/>
      <c r="GX277" s="32"/>
      <c r="GY277" s="32"/>
      <c r="GZ277" s="32"/>
      <c r="HA277" s="32"/>
      <c r="HB277" s="32"/>
      <c r="HC277" s="32"/>
      <c r="HD277" s="32"/>
      <c r="HE277" s="32"/>
      <c r="HF277" s="32"/>
      <c r="HG277" s="32"/>
      <c r="HH277" s="32"/>
      <c r="HI277" s="32"/>
      <c r="HJ277" s="32"/>
      <c r="HK277" s="32"/>
      <c r="HL277" s="32"/>
      <c r="HM277" s="32"/>
      <c r="HN277" s="32"/>
      <c r="HO277" s="32"/>
    </row>
    <row r="278" spans="2:223" x14ac:dyDescent="0.25">
      <c r="B278" s="32"/>
      <c r="C278" s="32"/>
      <c r="D278" s="32"/>
      <c r="E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  <c r="GB278" s="32"/>
      <c r="GC278" s="32"/>
      <c r="GD278" s="32"/>
      <c r="GE278" s="32"/>
      <c r="GF278" s="32"/>
      <c r="GG278" s="32"/>
      <c r="GH278" s="32"/>
      <c r="GI278" s="32"/>
      <c r="GJ278" s="32"/>
      <c r="GK278" s="32"/>
      <c r="GL278" s="32"/>
      <c r="GM278" s="32"/>
      <c r="GN278" s="32"/>
      <c r="GO278" s="32"/>
      <c r="GP278" s="32"/>
      <c r="GQ278" s="32"/>
      <c r="GR278" s="32"/>
      <c r="GS278" s="32"/>
      <c r="GT278" s="32"/>
      <c r="GU278" s="32"/>
      <c r="GV278" s="32"/>
      <c r="GW278" s="32"/>
      <c r="GX278" s="32"/>
      <c r="GY278" s="32"/>
      <c r="GZ278" s="32"/>
      <c r="HA278" s="32"/>
      <c r="HB278" s="32"/>
      <c r="HC278" s="32"/>
      <c r="HD278" s="32"/>
      <c r="HE278" s="32"/>
      <c r="HF278" s="32"/>
      <c r="HG278" s="32"/>
      <c r="HH278" s="32"/>
      <c r="HI278" s="32"/>
      <c r="HJ278" s="32"/>
      <c r="HK278" s="32"/>
      <c r="HL278" s="32"/>
      <c r="HM278" s="32"/>
      <c r="HN278" s="32"/>
      <c r="HO278" s="32"/>
    </row>
    <row r="279" spans="2:223" x14ac:dyDescent="0.25">
      <c r="B279" s="32"/>
      <c r="C279" s="32"/>
      <c r="D279" s="32"/>
      <c r="E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  <c r="GB279" s="32"/>
      <c r="GC279" s="32"/>
      <c r="GD279" s="32"/>
      <c r="GE279" s="32"/>
      <c r="GF279" s="32"/>
      <c r="GG279" s="32"/>
      <c r="GH279" s="32"/>
      <c r="GI279" s="32"/>
      <c r="GJ279" s="32"/>
      <c r="GK279" s="32"/>
      <c r="GL279" s="32"/>
      <c r="GM279" s="32"/>
      <c r="GN279" s="32"/>
      <c r="GO279" s="32"/>
      <c r="GP279" s="32"/>
      <c r="GQ279" s="32"/>
      <c r="GR279" s="32"/>
      <c r="GS279" s="32"/>
      <c r="GT279" s="32"/>
      <c r="GU279" s="32"/>
      <c r="GV279" s="32"/>
      <c r="GW279" s="32"/>
      <c r="GX279" s="32"/>
      <c r="GY279" s="32"/>
      <c r="GZ279" s="32"/>
      <c r="HA279" s="32"/>
      <c r="HB279" s="32"/>
      <c r="HC279" s="32"/>
      <c r="HD279" s="32"/>
      <c r="HE279" s="32"/>
      <c r="HF279" s="32"/>
      <c r="HG279" s="32"/>
      <c r="HH279" s="32"/>
      <c r="HI279" s="32"/>
      <c r="HJ279" s="32"/>
      <c r="HK279" s="32"/>
      <c r="HL279" s="32"/>
      <c r="HM279" s="32"/>
      <c r="HN279" s="32"/>
      <c r="HO279" s="32"/>
    </row>
    <row r="280" spans="2:223" x14ac:dyDescent="0.25">
      <c r="B280" s="32"/>
      <c r="C280" s="32"/>
      <c r="D280" s="32"/>
      <c r="E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  <c r="GB280" s="32"/>
      <c r="GC280" s="32"/>
      <c r="GD280" s="32"/>
      <c r="GE280" s="32"/>
      <c r="GF280" s="32"/>
      <c r="GG280" s="32"/>
      <c r="GH280" s="32"/>
      <c r="GI280" s="32"/>
      <c r="GJ280" s="32"/>
      <c r="GK280" s="32"/>
      <c r="GL280" s="32"/>
      <c r="GM280" s="32"/>
      <c r="GN280" s="32"/>
      <c r="GO280" s="32"/>
      <c r="GP280" s="32"/>
      <c r="GQ280" s="32"/>
      <c r="GR280" s="32"/>
      <c r="GS280" s="32"/>
      <c r="GT280" s="32"/>
      <c r="GU280" s="32"/>
      <c r="GV280" s="32"/>
      <c r="GW280" s="32"/>
      <c r="GX280" s="32"/>
      <c r="GY280" s="32"/>
      <c r="GZ280" s="32"/>
      <c r="HA280" s="32"/>
      <c r="HB280" s="32"/>
      <c r="HC280" s="32"/>
      <c r="HD280" s="32"/>
      <c r="HE280" s="32"/>
      <c r="HF280" s="32"/>
      <c r="HG280" s="32"/>
      <c r="HH280" s="32"/>
      <c r="HI280" s="32"/>
      <c r="HJ280" s="32"/>
      <c r="HK280" s="32"/>
      <c r="HL280" s="32"/>
      <c r="HM280" s="32"/>
      <c r="HN280" s="32"/>
      <c r="HO280" s="32"/>
    </row>
    <row r="281" spans="2:223" x14ac:dyDescent="0.25">
      <c r="B281" s="32"/>
      <c r="C281" s="32"/>
      <c r="D281" s="32"/>
      <c r="E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  <c r="GB281" s="32"/>
      <c r="GC281" s="32"/>
      <c r="GD281" s="32"/>
      <c r="GE281" s="32"/>
      <c r="GF281" s="32"/>
      <c r="GG281" s="32"/>
      <c r="GH281" s="32"/>
      <c r="GI281" s="32"/>
      <c r="GJ281" s="32"/>
      <c r="GK281" s="32"/>
      <c r="GL281" s="32"/>
      <c r="GM281" s="32"/>
      <c r="GN281" s="32"/>
      <c r="GO281" s="32"/>
      <c r="GP281" s="32"/>
      <c r="GQ281" s="32"/>
      <c r="GR281" s="32"/>
      <c r="GS281" s="32"/>
      <c r="GT281" s="32"/>
      <c r="GU281" s="32"/>
      <c r="GV281" s="32"/>
      <c r="GW281" s="32"/>
      <c r="GX281" s="32"/>
      <c r="GY281" s="32"/>
      <c r="GZ281" s="32"/>
      <c r="HA281" s="32"/>
      <c r="HB281" s="32"/>
      <c r="HC281" s="32"/>
      <c r="HD281" s="32"/>
      <c r="HE281" s="32"/>
      <c r="HF281" s="32"/>
      <c r="HG281" s="32"/>
      <c r="HH281" s="32"/>
      <c r="HI281" s="32"/>
      <c r="HJ281" s="32"/>
      <c r="HK281" s="32"/>
      <c r="HL281" s="32"/>
      <c r="HM281" s="32"/>
      <c r="HN281" s="32"/>
      <c r="HO281" s="32"/>
    </row>
    <row r="282" spans="2:223" x14ac:dyDescent="0.25">
      <c r="B282" s="32"/>
      <c r="C282" s="32"/>
      <c r="D282" s="32"/>
      <c r="E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  <c r="FN282" s="32"/>
      <c r="FO282" s="32"/>
      <c r="FP282" s="32"/>
      <c r="FQ282" s="3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  <c r="GB282" s="32"/>
      <c r="GC282" s="32"/>
      <c r="GD282" s="32"/>
      <c r="GE282" s="32"/>
      <c r="GF282" s="32"/>
      <c r="GG282" s="32"/>
      <c r="GH282" s="32"/>
      <c r="GI282" s="32"/>
      <c r="GJ282" s="32"/>
      <c r="GK282" s="32"/>
      <c r="GL282" s="32"/>
      <c r="GM282" s="32"/>
      <c r="GN282" s="32"/>
      <c r="GO282" s="32"/>
      <c r="GP282" s="32"/>
      <c r="GQ282" s="32"/>
      <c r="GR282" s="32"/>
      <c r="GS282" s="32"/>
      <c r="GT282" s="32"/>
      <c r="GU282" s="32"/>
      <c r="GV282" s="32"/>
      <c r="GW282" s="32"/>
      <c r="GX282" s="32"/>
      <c r="GY282" s="32"/>
      <c r="GZ282" s="32"/>
      <c r="HA282" s="32"/>
      <c r="HB282" s="32"/>
      <c r="HC282" s="32"/>
      <c r="HD282" s="32"/>
      <c r="HE282" s="32"/>
      <c r="HF282" s="32"/>
      <c r="HG282" s="32"/>
      <c r="HH282" s="32"/>
      <c r="HI282" s="32"/>
      <c r="HJ282" s="32"/>
      <c r="HK282" s="32"/>
      <c r="HL282" s="32"/>
      <c r="HM282" s="32"/>
      <c r="HN282" s="32"/>
      <c r="HO282" s="32"/>
    </row>
    <row r="283" spans="2:223" x14ac:dyDescent="0.25">
      <c r="B283" s="32"/>
      <c r="C283" s="32"/>
      <c r="D283" s="32"/>
      <c r="E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  <c r="FQ283" s="32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  <c r="GB283" s="32"/>
      <c r="GC283" s="32"/>
      <c r="GD283" s="32"/>
      <c r="GE283" s="32"/>
      <c r="GF283" s="32"/>
      <c r="GG283" s="32"/>
      <c r="GH283" s="32"/>
      <c r="GI283" s="32"/>
      <c r="GJ283" s="32"/>
      <c r="GK283" s="32"/>
      <c r="GL283" s="32"/>
      <c r="GM283" s="32"/>
      <c r="GN283" s="32"/>
      <c r="GO283" s="32"/>
      <c r="GP283" s="32"/>
      <c r="GQ283" s="32"/>
      <c r="GR283" s="32"/>
      <c r="GS283" s="32"/>
      <c r="GT283" s="32"/>
      <c r="GU283" s="32"/>
      <c r="GV283" s="32"/>
      <c r="GW283" s="32"/>
      <c r="GX283" s="32"/>
      <c r="GY283" s="32"/>
      <c r="GZ283" s="32"/>
      <c r="HA283" s="32"/>
      <c r="HB283" s="32"/>
      <c r="HC283" s="32"/>
      <c r="HD283" s="32"/>
      <c r="HE283" s="32"/>
      <c r="HF283" s="32"/>
      <c r="HG283" s="32"/>
      <c r="HH283" s="32"/>
      <c r="HI283" s="32"/>
      <c r="HJ283" s="32"/>
      <c r="HK283" s="32"/>
      <c r="HL283" s="32"/>
      <c r="HM283" s="32"/>
      <c r="HN283" s="32"/>
      <c r="HO283" s="32"/>
    </row>
  </sheetData>
  <mergeCells count="23">
    <mergeCell ref="B10:D10"/>
    <mergeCell ref="G25:Q25"/>
    <mergeCell ref="G31:Q31"/>
    <mergeCell ref="G26:Q26"/>
    <mergeCell ref="G27:Q27"/>
    <mergeCell ref="G18:Q18"/>
    <mergeCell ref="G20:Q20"/>
    <mergeCell ref="G15:Q15"/>
    <mergeCell ref="G13:Q13"/>
    <mergeCell ref="G12:Q12"/>
    <mergeCell ref="G28:Q28"/>
    <mergeCell ref="G14:Q14"/>
    <mergeCell ref="G19:Q19"/>
    <mergeCell ref="G33:Q33"/>
    <mergeCell ref="G16:Q16"/>
    <mergeCell ref="G24:Q24"/>
    <mergeCell ref="G32:Q32"/>
    <mergeCell ref="G17:Q17"/>
    <mergeCell ref="G22:Q22"/>
    <mergeCell ref="G29:Q29"/>
    <mergeCell ref="G23:Q23"/>
    <mergeCell ref="G30:Q30"/>
    <mergeCell ref="G21:Q21"/>
  </mergeCells>
  <conditionalFormatting sqref="D12:D35">
    <cfRule type="notContainsText" dxfId="2" priority="3" operator="notContains" text="default">
      <formula>ISERROR(SEARCH("default",D12))</formula>
    </cfRule>
  </conditionalFormatting>
  <conditionalFormatting sqref="G20:Q25">
    <cfRule type="containsText" dxfId="1" priority="2" operator="containsText" text="NOT VALID">
      <formula>NOT(ISERROR(SEARCH("NOT VALID",G20)))</formula>
    </cfRule>
  </conditionalFormatting>
  <conditionalFormatting sqref="G21:Q25">
    <cfRule type="containsText" dxfId="0" priority="1" operator="containsText" text="CLASH">
      <formula>NOT(ISERROR(SEARCH("CLASH",G21)))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'betaflight-targets'!$A$1:$AH$1</xm:f>
          </x14:formula1>
          <xm:sqref>B10:C10</xm:sqref>
        </x14:dataValidation>
        <x14:dataValidation type="list" allowBlank="1" showInputMessage="1" showErrorMessage="1">
          <x14:formula1>
            <xm:f>Calcs!$C$3:$C$6</xm:f>
          </x14:formula1>
          <xm:sqref>K5:K10</xm:sqref>
        </x14:dataValidation>
        <x14:dataValidation type="list" allowBlank="1" showInputMessage="1" showErrorMessage="1">
          <x14:formula1>
            <xm:f>Calcs!$B$3:$B$5</xm:f>
          </x14:formula1>
          <xm:sqref>N5:N10</xm:sqref>
        </x14:dataValidation>
        <x14:dataValidation type="list" allowBlank="1" showInputMessage="1" showErrorMessage="1">
          <x14:formula1>
            <xm:f>Calcs!$D$11:$D$17</xm:f>
          </x14:formula1>
          <xm:sqref>D12:D35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opLeftCell="A58" workbookViewId="0">
      <selection activeCell="A93" sqref="A1:C1048576"/>
    </sheetView>
  </sheetViews>
  <sheetFormatPr defaultRowHeight="15" x14ac:dyDescent="0.25"/>
  <cols>
    <col min="1" max="2" width="9.140625" style="4"/>
    <col min="3" max="3" width="16.5703125" style="4" customWidth="1"/>
    <col min="4" max="4" width="11.5703125" style="4" customWidth="1"/>
    <col min="5" max="5" width="14.42578125" style="4" bestFit="1" customWidth="1"/>
    <col min="6" max="6" width="14.5703125" style="4" customWidth="1"/>
    <col min="7" max="7" width="14.140625" style="4" customWidth="1"/>
    <col min="8" max="8" width="12.85546875" customWidth="1"/>
  </cols>
  <sheetData>
    <row r="1" spans="2:82" s="4" customFormat="1" ht="12.95" customHeight="1" x14ac:dyDescent="0.25"/>
    <row r="2" spans="2:82" s="4" customFormat="1" ht="12.95" customHeight="1" thickBot="1" x14ac:dyDescent="0.3">
      <c r="C2" s="4" t="s">
        <v>297</v>
      </c>
      <c r="E2" s="4" t="s">
        <v>468</v>
      </c>
      <c r="G2" s="4" t="s">
        <v>421</v>
      </c>
      <c r="J2" s="4" t="s">
        <v>469</v>
      </c>
    </row>
    <row r="3" spans="2:82" ht="12.95" customHeight="1" x14ac:dyDescent="0.25">
      <c r="B3" s="4">
        <v>0</v>
      </c>
      <c r="C3" s="4" t="s">
        <v>56</v>
      </c>
      <c r="D3" s="5" t="str">
        <f>RIGHT(Overview!K5,LEN(Overview!K5)-2)</f>
        <v>3</v>
      </c>
      <c r="E3" s="7" t="str">
        <f>VLOOKUP(Overview!$I5,STM32F722!$A$2:$J$46,D3+1)</f>
        <v>---------------</v>
      </c>
      <c r="F3" s="8" t="str">
        <f>IF(ISERROR(FIND("-----", E3)),E3,"-NOT VALID-")</f>
        <v>-NOT VALID-</v>
      </c>
      <c r="G3" s="9" t="str">
        <f>IF(OR(LEFT(F3,4)=LEFT(F5,4),LEFT(F3,4)=LEFT(F6,4),LEFT(F3,4)=LEFT(F7,4),LEFT(F3,4)=LEFT(F8,4))," TIMER CLASH","")</f>
        <v xml:space="preserve"> TIMER CLASH</v>
      </c>
      <c r="H3" s="4"/>
      <c r="I3" s="4">
        <f>Overview!N5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2:82" ht="12.95" customHeight="1" x14ac:dyDescent="0.25">
      <c r="B4" s="4">
        <v>1</v>
      </c>
      <c r="C4" s="4" t="s">
        <v>57</v>
      </c>
      <c r="D4" s="5" t="str">
        <f>RIGHT(Overview!K6,LEN(Overview!K6)-2)</f>
        <v>2</v>
      </c>
      <c r="E4" s="10" t="str">
        <f>VLOOKUP(Overview!$I6,STM32F722!$A$2:$J$46,D4+1)</f>
        <v>---------------</v>
      </c>
      <c r="F4" s="11" t="str">
        <f>IF(ISERROR(FIND("-----", E4)),E4,"")</f>
        <v/>
      </c>
      <c r="G4" s="12" t="str">
        <f>IF(LEN(TRIM(F4&amp;F8))&lt;1,"-NOT VALID-",(F4&amp;F8))</f>
        <v>-NOT VALID-</v>
      </c>
      <c r="H4" s="4"/>
      <c r="I4" s="4">
        <f>Overview!N6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2:82" ht="12.95" customHeight="1" x14ac:dyDescent="0.25">
      <c r="B5" s="4">
        <v>2</v>
      </c>
      <c r="C5" s="4" t="s">
        <v>58</v>
      </c>
      <c r="D5" s="5" t="str">
        <f>RIGHT(Overview!K7,LEN(Overview!K7)-2)</f>
        <v>1</v>
      </c>
      <c r="E5" s="10" t="str">
        <f>VLOOKUP(Overview!$I7,STM32F722!$A$2:$J$46,D5+1)</f>
        <v>---------------</v>
      </c>
      <c r="F5" s="11" t="str">
        <f t="shared" ref="F5:F7" si="0">IF(ISERROR(FIND("-----", E5)),E5,"-NOT VALID-")</f>
        <v>-NOT VALID-</v>
      </c>
      <c r="G5" s="12" t="str">
        <f>IF(OR(LEFT(F3,4)=LEFT(F5,4),LEFT(F4,4)=LEFT(F5,4))," TIMER CLASH","")</f>
        <v xml:space="preserve"> TIMER CLASH</v>
      </c>
      <c r="H5" s="4"/>
      <c r="I5" s="4">
        <f>Overview!N7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 spans="2:82" ht="12.95" customHeight="1" x14ac:dyDescent="0.25">
      <c r="C6" s="4" t="s">
        <v>59</v>
      </c>
      <c r="D6" s="5" t="str">
        <f>RIGHT(Overview!K8,LEN(Overview!K8)-2)</f>
        <v>2</v>
      </c>
      <c r="E6" s="10" t="str">
        <f>VLOOKUP(Overview!$I8,STM32F722!$A$2:$J$46,D6+1)</f>
        <v>---------------</v>
      </c>
      <c r="F6" s="11" t="str">
        <f t="shared" si="0"/>
        <v>-NOT VALID-</v>
      </c>
      <c r="G6" s="12" t="str">
        <f>IF(OR(LEFT(F3,4)=LEFT(F6,4),LEFT(F4,4)=LEFT(F6,4))," TIMER CLASH","")</f>
        <v xml:space="preserve"> TIMER CLASH</v>
      </c>
      <c r="H6" s="4"/>
      <c r="I6" s="4">
        <f>Overview!N8</f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 spans="2:82" ht="12.95" customHeight="1" x14ac:dyDescent="0.25">
      <c r="D7" s="5" t="str">
        <f>RIGHT(Overview!K9,LEN(Overview!K9)-2)</f>
        <v>1</v>
      </c>
      <c r="E7" s="10" t="str">
        <f>VLOOKUP(Overview!$I9,STM32F722!$A$2:$J$46,D7+1)</f>
        <v>---------------</v>
      </c>
      <c r="F7" s="11" t="str">
        <f t="shared" si="0"/>
        <v>-NOT VALID-</v>
      </c>
      <c r="G7" s="12" t="str">
        <f>IF(OR(LEFT(F7,4)=LEFT(F3,4),LEFT(F7,4)=LEFT(F4,4)),"    TIMER CLASH","")</f>
        <v xml:space="preserve">    TIMER CLASH</v>
      </c>
      <c r="H7" s="4"/>
      <c r="I7" s="4">
        <f>Overview!N9</f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spans="2:82" s="4" customFormat="1" ht="12.95" customHeight="1" thickBot="1" x14ac:dyDescent="0.3">
      <c r="D8" s="5" t="str">
        <f>RIGHT(Overview!K10,LEN(Overview!K10)-2)</f>
        <v>2</v>
      </c>
      <c r="E8" s="13" t="str">
        <f>VLOOKUP(Overview!$I10,STM32F722!$A$2:$J$46,D8+1)</f>
        <v>---------------</v>
      </c>
      <c r="F8" s="14" t="str">
        <f>IF(ISERROR(FIND("-----", E8)),E8,"")</f>
        <v/>
      </c>
      <c r="G8" s="15" t="str">
        <f>IF(LEFT(F8,4)=LEFT(F3,4),"    TIMER CLASH","")</f>
        <v/>
      </c>
      <c r="I8" s="4">
        <f>Overview!N10</f>
        <v>0</v>
      </c>
    </row>
    <row r="9" spans="2:82" s="4" customFormat="1" ht="12.95" customHeight="1" thickBot="1" x14ac:dyDescent="0.3"/>
    <row r="10" spans="2:82" s="4" customFormat="1" ht="12.95" customHeight="1" thickBot="1" x14ac:dyDescent="0.3">
      <c r="D10" s="43" t="s">
        <v>454</v>
      </c>
    </row>
    <row r="11" spans="2:82" s="4" customFormat="1" ht="15" customHeight="1" x14ac:dyDescent="0.25">
      <c r="C11" s="47" t="s">
        <v>455</v>
      </c>
      <c r="D11" s="44" t="s">
        <v>417</v>
      </c>
    </row>
    <row r="12" spans="2:82" s="4" customFormat="1" ht="15" customHeight="1" x14ac:dyDescent="0.25">
      <c r="C12" s="45" t="s">
        <v>391</v>
      </c>
      <c r="D12" s="45" t="str">
        <f>IF(COUNTIF(Overview!D$11:D$34,C12),"",C12)</f>
        <v>MOTOR 1</v>
      </c>
    </row>
    <row r="13" spans="2:82" s="4" customFormat="1" ht="15" customHeight="1" x14ac:dyDescent="0.25">
      <c r="C13" s="45" t="s">
        <v>392</v>
      </c>
      <c r="D13" s="45" t="str">
        <f>IF(OR(COUNTIF(Overview!D$11:D$34,C17),COUNTIF(Overview!D$11:D$34,C13)),"",C13)</f>
        <v>MOTOR 2</v>
      </c>
    </row>
    <row r="14" spans="2:82" s="4" customFormat="1" ht="15" customHeight="1" x14ac:dyDescent="0.25">
      <c r="C14" s="45" t="s">
        <v>414</v>
      </c>
      <c r="D14" s="45" t="str">
        <f>IF(COUNTIF(Overview!D$11:D$34,C14),"",C14)</f>
        <v>SERVO 1</v>
      </c>
    </row>
    <row r="15" spans="2:82" s="4" customFormat="1" ht="15" customHeight="1" x14ac:dyDescent="0.25">
      <c r="C15" s="45" t="s">
        <v>415</v>
      </c>
      <c r="D15" s="45" t="str">
        <f>IF(COUNTIF(Overview!D$11:D$34,C15),"",C15)</f>
        <v>SERVO 2</v>
      </c>
    </row>
    <row r="16" spans="2:82" s="4" customFormat="1" ht="15" customHeight="1" x14ac:dyDescent="0.25">
      <c r="C16" s="45" t="s">
        <v>416</v>
      </c>
      <c r="D16" s="45" t="str">
        <f>IF(COUNTIF(Overview!D$11:D$34,C16),"",C16)</f>
        <v>SERVO 3</v>
      </c>
    </row>
    <row r="17" spans="3:8" s="4" customFormat="1" ht="15" customHeight="1" thickBot="1" x14ac:dyDescent="0.3">
      <c r="C17" s="46" t="s">
        <v>422</v>
      </c>
      <c r="D17" s="46" t="str">
        <f>IF(OR(COUNTIF(Overview!D$11:D$34,C17),COUNTIF(Overview!D$11:D$34,C13)),"",C17)</f>
        <v>SERVO 4</v>
      </c>
    </row>
    <row r="18" spans="3:8" s="4" customFormat="1" ht="15" customHeight="1" x14ac:dyDescent="0.25"/>
    <row r="19" spans="3:8" s="4" customFormat="1" ht="15" customHeight="1" x14ac:dyDescent="0.25">
      <c r="C19" s="4" t="str">
        <f>IF(LEN(C20)=0,"NONE",C20)</f>
        <v>NONE</v>
      </c>
      <c r="D19" s="4" t="str">
        <f>IF(LEN(D20)=0,"NONE",D20)</f>
        <v>NONE</v>
      </c>
      <c r="E19" s="4" t="str">
        <f t="shared" ref="E19:G19" si="1">IF(LEN(E20)=0,"NONE",E20)</f>
        <v>NONE</v>
      </c>
      <c r="F19" s="4" t="str">
        <f t="shared" si="1"/>
        <v>NONE</v>
      </c>
      <c r="G19" s="4" t="str">
        <f t="shared" si="1"/>
        <v>NONE</v>
      </c>
      <c r="H19" s="4" t="str">
        <f>IF(LEN(H20)=0,"NONE",H20)</f>
        <v>NONE</v>
      </c>
    </row>
    <row r="20" spans="3:8" s="4" customFormat="1" ht="15" customHeight="1" thickBot="1" x14ac:dyDescent="0.3">
      <c r="C20" s="4" t="str">
        <f>(C21&amp;C22&amp;C23&amp;C24&amp;C25&amp;C26&amp;C27&amp;C28&amp;C29&amp;C30&amp;C31&amp;C32&amp;C33&amp;C34&amp;C35&amp;C36&amp;C37&amp;C38&amp;C39&amp;C40&amp;C41&amp;C42&amp;C43&amp;C44&amp;C45)</f>
        <v/>
      </c>
      <c r="D20" s="4" t="str">
        <f t="shared" ref="D20:H20" si="2">(D21&amp;D22&amp;D23&amp;D24&amp;D25&amp;D26&amp;D27&amp;D28&amp;D29&amp;D30&amp;D31&amp;D32&amp;D33&amp;D34&amp;D35&amp;D36&amp;D37&amp;D38&amp;D39&amp;D40&amp;D41&amp;D42&amp;D43&amp;D44&amp;D45)</f>
        <v/>
      </c>
      <c r="E20" s="4" t="str">
        <f t="shared" si="2"/>
        <v/>
      </c>
      <c r="F20" s="4" t="str">
        <f t="shared" si="2"/>
        <v/>
      </c>
      <c r="G20" s="4" t="str">
        <f t="shared" si="2"/>
        <v/>
      </c>
      <c r="H20" s="4" t="str">
        <f t="shared" si="2"/>
        <v/>
      </c>
    </row>
    <row r="21" spans="3:8" s="4" customFormat="1" ht="15" customHeight="1" thickBot="1" x14ac:dyDescent="0.3">
      <c r="C21" s="28" t="str">
        <f>IF(ISERROR(FIND(C$12,Overview!D12)),"",Overview!C12)</f>
        <v/>
      </c>
      <c r="D21" s="28" t="str">
        <f>IF(ISERROR(FIND($C$13,Overview!$D12)),"",Overview!$C12)</f>
        <v/>
      </c>
      <c r="E21" s="28" t="str">
        <f>IF(ISERROR(FIND($C$14,Overview!$D12)),"",Overview!$C12)</f>
        <v/>
      </c>
      <c r="F21" s="28" t="str">
        <f>IF(ISERROR(FIND($C$15,Overview!$D12)),"",Overview!$C12)</f>
        <v/>
      </c>
      <c r="G21" s="28" t="str">
        <f>IF(ISERROR(FIND($C$16,Overview!$D12)),"",Overview!$C12)</f>
        <v/>
      </c>
      <c r="H21" s="28" t="str">
        <f>IF(ISERROR(FIND($C$17,Overview!$D12)),"",Overview!$C12)</f>
        <v/>
      </c>
    </row>
    <row r="22" spans="3:8" s="4" customFormat="1" ht="15" customHeight="1" thickBot="1" x14ac:dyDescent="0.3">
      <c r="C22" s="28" t="str">
        <f>IF(ISERROR(FIND(C$12,Overview!D13)),"",Overview!C13)</f>
        <v/>
      </c>
      <c r="D22" s="28" t="str">
        <f>IF(ISERROR(FIND($C$13,Overview!$D13)),"",Overview!$C13)</f>
        <v/>
      </c>
      <c r="E22" s="28" t="str">
        <f>IF(ISERROR(FIND($C$14,Overview!$D13)),"",Overview!$C13)</f>
        <v/>
      </c>
      <c r="F22" s="28" t="str">
        <f>IF(ISERROR(FIND($C$15,Overview!$D13)),"",Overview!$C13)</f>
        <v/>
      </c>
      <c r="G22" s="28" t="str">
        <f>IF(ISERROR(FIND($C$16,Overview!$D13)),"",Overview!$C13)</f>
        <v/>
      </c>
      <c r="H22" s="28" t="str">
        <f>IF(ISERROR(FIND($C$17,Overview!$D13)),"",Overview!$C13)</f>
        <v/>
      </c>
    </row>
    <row r="23" spans="3:8" s="4" customFormat="1" ht="15" customHeight="1" thickBot="1" x14ac:dyDescent="0.3">
      <c r="C23" s="28" t="str">
        <f>IF(ISERROR(FIND(C$12,Overview!D14)),"",Overview!C14)</f>
        <v/>
      </c>
      <c r="D23" s="28" t="str">
        <f>IF(ISERROR(FIND($C$13,Overview!$D14)),"",Overview!$C14)</f>
        <v/>
      </c>
      <c r="E23" s="28" t="str">
        <f>IF(ISERROR(FIND($C$14,Overview!$D14)),"",Overview!$C14)</f>
        <v/>
      </c>
      <c r="F23" s="28" t="str">
        <f>IF(ISERROR(FIND($C$15,Overview!$D14)),"",Overview!$C14)</f>
        <v/>
      </c>
      <c r="G23" s="28" t="str">
        <f>IF(ISERROR(FIND($C$16,Overview!$D14)),"",Overview!$C14)</f>
        <v/>
      </c>
      <c r="H23" s="28" t="str">
        <f>IF(ISERROR(FIND($C$17,Overview!$D14)),"",Overview!$C14)</f>
        <v/>
      </c>
    </row>
    <row r="24" spans="3:8" s="4" customFormat="1" ht="15" customHeight="1" thickBot="1" x14ac:dyDescent="0.3">
      <c r="C24" s="28" t="str">
        <f>IF(ISERROR(FIND(C$12,Overview!D15)),"",Overview!C15)</f>
        <v/>
      </c>
      <c r="D24" s="28" t="str">
        <f>IF(ISERROR(FIND($C$13,Overview!$D15)),"",Overview!$C15)</f>
        <v/>
      </c>
      <c r="E24" s="28" t="str">
        <f>IF(ISERROR(FIND($C$14,Overview!$D15)),"",Overview!$C15)</f>
        <v/>
      </c>
      <c r="F24" s="28" t="str">
        <f>IF(ISERROR(FIND($C$15,Overview!$D15)),"",Overview!$C15)</f>
        <v/>
      </c>
      <c r="G24" s="28" t="str">
        <f>IF(ISERROR(FIND($C$16,Overview!$D15)),"",Overview!$C15)</f>
        <v/>
      </c>
      <c r="H24" s="28" t="str">
        <f>IF(ISERROR(FIND($C$17,Overview!$D15)),"",Overview!$C15)</f>
        <v/>
      </c>
    </row>
    <row r="25" spans="3:8" s="4" customFormat="1" ht="15" customHeight="1" thickBot="1" x14ac:dyDescent="0.3">
      <c r="C25" s="28" t="str">
        <f>IF(ISERROR(FIND(C$12,Overview!D16)),"",Overview!C16)</f>
        <v/>
      </c>
      <c r="D25" s="28" t="str">
        <f>IF(ISERROR(FIND($C$13,Overview!$D16)),"",Overview!$C16)</f>
        <v/>
      </c>
      <c r="E25" s="28" t="str">
        <f>IF(ISERROR(FIND($C$14,Overview!$D16)),"",Overview!$C16)</f>
        <v/>
      </c>
      <c r="F25" s="28" t="str">
        <f>IF(ISERROR(FIND($C$15,Overview!$D16)),"",Overview!$C16)</f>
        <v/>
      </c>
      <c r="G25" s="28" t="str">
        <f>IF(ISERROR(FIND($C$16,Overview!$D16)),"",Overview!$C16)</f>
        <v/>
      </c>
      <c r="H25" s="28" t="str">
        <f>IF(ISERROR(FIND($C$17,Overview!$D16)),"",Overview!$C16)</f>
        <v/>
      </c>
    </row>
    <row r="26" spans="3:8" s="4" customFormat="1" ht="15" customHeight="1" thickBot="1" x14ac:dyDescent="0.3">
      <c r="C26" s="28" t="str">
        <f>IF(ISERROR(FIND(C$12,Overview!D17)),"",Overview!C17)</f>
        <v/>
      </c>
      <c r="D26" s="28" t="str">
        <f>IF(ISERROR(FIND($C$13,Overview!$D17)),"",Overview!$C17)</f>
        <v/>
      </c>
      <c r="E26" s="28" t="str">
        <f>IF(ISERROR(FIND($C$14,Overview!$D17)),"",Overview!$C17)</f>
        <v/>
      </c>
      <c r="F26" s="28" t="str">
        <f>IF(ISERROR(FIND($C$15,Overview!$D17)),"",Overview!$C17)</f>
        <v/>
      </c>
      <c r="G26" s="28" t="str">
        <f>IF(ISERROR(FIND($C$16,Overview!$D17)),"",Overview!$C17)</f>
        <v/>
      </c>
      <c r="H26" s="28" t="str">
        <f>IF(ISERROR(FIND($C$17,Overview!$D17)),"",Overview!$C17)</f>
        <v/>
      </c>
    </row>
    <row r="27" spans="3:8" s="4" customFormat="1" ht="15" customHeight="1" thickBot="1" x14ac:dyDescent="0.3">
      <c r="C27" s="28" t="str">
        <f>IF(ISERROR(FIND(C$12,Overview!D18)),"",Overview!C18)</f>
        <v/>
      </c>
      <c r="D27" s="28" t="str">
        <f>IF(ISERROR(FIND($C$13,Overview!$D18)),"",Overview!$C18)</f>
        <v/>
      </c>
      <c r="E27" s="28" t="str">
        <f>IF(ISERROR(FIND($C$14,Overview!$D18)),"",Overview!$C18)</f>
        <v/>
      </c>
      <c r="F27" s="28" t="str">
        <f>IF(ISERROR(FIND($C$15,Overview!$D18)),"",Overview!$C18)</f>
        <v/>
      </c>
      <c r="G27" s="28" t="str">
        <f>IF(ISERROR(FIND($C$16,Overview!$D18)),"",Overview!$C18)</f>
        <v/>
      </c>
      <c r="H27" s="28" t="str">
        <f>IF(ISERROR(FIND($C$17,Overview!$D18)),"",Overview!$C18)</f>
        <v/>
      </c>
    </row>
    <row r="28" spans="3:8" s="4" customFormat="1" ht="15" customHeight="1" thickBot="1" x14ac:dyDescent="0.3">
      <c r="C28" s="28" t="str">
        <f>IF(ISERROR(FIND(C$12,Overview!D19)),"",Overview!C19)</f>
        <v/>
      </c>
      <c r="D28" s="28" t="str">
        <f>IF(ISERROR(FIND($C$13,Overview!$D19)),"",Overview!$C19)</f>
        <v/>
      </c>
      <c r="E28" s="28" t="str">
        <f>IF(ISERROR(FIND($C$14,Overview!$D19)),"",Overview!$C19)</f>
        <v/>
      </c>
      <c r="F28" s="28" t="str">
        <f>IF(ISERROR(FIND($C$15,Overview!$D19)),"",Overview!$C19)</f>
        <v/>
      </c>
      <c r="G28" s="28" t="str">
        <f>IF(ISERROR(FIND($C$16,Overview!$D19)),"",Overview!$C19)</f>
        <v/>
      </c>
      <c r="H28" s="28" t="str">
        <f>IF(ISERROR(FIND($C$17,Overview!$D19)),"",Overview!$C19)</f>
        <v/>
      </c>
    </row>
    <row r="29" spans="3:8" s="4" customFormat="1" ht="15" customHeight="1" thickBot="1" x14ac:dyDescent="0.3">
      <c r="C29" s="28" t="str">
        <f>IF(ISERROR(FIND(C$12,Overview!D20)),"",Overview!C20)</f>
        <v/>
      </c>
      <c r="D29" s="28" t="str">
        <f>IF(ISERROR(FIND($C$13,Overview!$D20)),"",Overview!$C20)</f>
        <v/>
      </c>
      <c r="E29" s="28" t="str">
        <f>IF(ISERROR(FIND($C$14,Overview!$D20)),"",Overview!$C20)</f>
        <v/>
      </c>
      <c r="F29" s="28" t="str">
        <f>IF(ISERROR(FIND($C$15,Overview!$D20)),"",Overview!$C20)</f>
        <v/>
      </c>
      <c r="G29" s="28" t="str">
        <f>IF(ISERROR(FIND($C$16,Overview!$D20)),"",Overview!$C20)</f>
        <v/>
      </c>
      <c r="H29" s="28" t="str">
        <f>IF(ISERROR(FIND($C$17,Overview!$D20)),"",Overview!$C20)</f>
        <v/>
      </c>
    </row>
    <row r="30" spans="3:8" s="4" customFormat="1" ht="15" customHeight="1" thickBot="1" x14ac:dyDescent="0.3">
      <c r="C30" s="28" t="str">
        <f>IF(ISERROR(FIND(C$12,Overview!D21)),"",Overview!C21)</f>
        <v/>
      </c>
      <c r="D30" s="28" t="str">
        <f>IF(ISERROR(FIND($C$13,Overview!$D21)),"",Overview!$C21)</f>
        <v/>
      </c>
      <c r="E30" s="28" t="str">
        <f>IF(ISERROR(FIND($C$14,Overview!$D21)),"",Overview!$C21)</f>
        <v/>
      </c>
      <c r="F30" s="28" t="str">
        <f>IF(ISERROR(FIND($C$15,Overview!$D21)),"",Overview!$C21)</f>
        <v/>
      </c>
      <c r="G30" s="28" t="str">
        <f>IF(ISERROR(FIND($C$16,Overview!$D21)),"",Overview!$C21)</f>
        <v/>
      </c>
      <c r="H30" s="28" t="str">
        <f>IF(ISERROR(FIND($C$17,Overview!$D21)),"",Overview!$C21)</f>
        <v/>
      </c>
    </row>
    <row r="31" spans="3:8" ht="15" customHeight="1" thickBot="1" x14ac:dyDescent="0.3">
      <c r="C31" s="28" t="str">
        <f>IF(ISERROR(FIND(C$12,Overview!D22)),"",Overview!C22)</f>
        <v/>
      </c>
      <c r="D31" s="28" t="str">
        <f>IF(ISERROR(FIND($C$13,Overview!$D22)),"",Overview!$C22)</f>
        <v/>
      </c>
      <c r="E31" s="28" t="str">
        <f>IF(ISERROR(FIND($C$14,Overview!$D22)),"",Overview!$C22)</f>
        <v/>
      </c>
      <c r="F31" s="28" t="str">
        <f>IF(ISERROR(FIND($C$15,Overview!$D22)),"",Overview!$C22)</f>
        <v/>
      </c>
      <c r="G31" s="28" t="str">
        <f>IF(ISERROR(FIND($C$16,Overview!$D22)),"",Overview!$C22)</f>
        <v/>
      </c>
      <c r="H31" s="28" t="str">
        <f>IF(ISERROR(FIND($C$17,Overview!$D22)),"",Overview!$C22)</f>
        <v/>
      </c>
    </row>
    <row r="32" spans="3:8" ht="15" customHeight="1" thickBot="1" x14ac:dyDescent="0.3">
      <c r="C32" s="28" t="str">
        <f>IF(ISERROR(FIND(C$12,Overview!D23)),"",Overview!C23)</f>
        <v/>
      </c>
      <c r="D32" s="28" t="str">
        <f>IF(ISERROR(FIND($C$13,Overview!$D23)),"",Overview!$C23)</f>
        <v/>
      </c>
      <c r="E32" s="28" t="str">
        <f>IF(ISERROR(FIND($C$14,Overview!$D23)),"",Overview!$C23)</f>
        <v/>
      </c>
      <c r="F32" s="28" t="str">
        <f>IF(ISERROR(FIND($C$15,Overview!$D23)),"",Overview!$C23)</f>
        <v/>
      </c>
      <c r="G32" s="28" t="str">
        <f>IF(ISERROR(FIND($C$16,Overview!$D23)),"",Overview!$C23)</f>
        <v/>
      </c>
      <c r="H32" s="28" t="str">
        <f>IF(ISERROR(FIND($C$17,Overview!$D23)),"",Overview!$C23)</f>
        <v/>
      </c>
    </row>
    <row r="33" spans="3:8" ht="15" customHeight="1" thickBot="1" x14ac:dyDescent="0.3">
      <c r="C33" s="28" t="str">
        <f>IF(ISERROR(FIND(C$12,Overview!D24)),"",Overview!C24)</f>
        <v/>
      </c>
      <c r="D33" s="28" t="str">
        <f>IF(ISERROR(FIND($C$13,Overview!$D24)),"",Overview!$C24)</f>
        <v/>
      </c>
      <c r="E33" s="28" t="str">
        <f>IF(ISERROR(FIND($C$14,Overview!$D24)),"",Overview!$C24)</f>
        <v/>
      </c>
      <c r="F33" s="28" t="str">
        <f>IF(ISERROR(FIND($C$15,Overview!$D24)),"",Overview!$C24)</f>
        <v/>
      </c>
      <c r="G33" s="28" t="str">
        <f>IF(ISERROR(FIND($C$16,Overview!$D24)),"",Overview!$C24)</f>
        <v/>
      </c>
      <c r="H33" s="28" t="str">
        <f>IF(ISERROR(FIND($C$17,Overview!$D24)),"",Overview!$C24)</f>
        <v/>
      </c>
    </row>
    <row r="34" spans="3:8" ht="15" customHeight="1" thickBot="1" x14ac:dyDescent="0.3">
      <c r="C34" s="28" t="str">
        <f>IF(ISERROR(FIND(C$12,Overview!D25)),"",Overview!C25)</f>
        <v/>
      </c>
      <c r="D34" s="28" t="str">
        <f>IF(ISERROR(FIND($C$13,Overview!$D25)),"",Overview!$C25)</f>
        <v/>
      </c>
      <c r="E34" s="28" t="str">
        <f>IF(ISERROR(FIND($C$14,Overview!$D25)),"",Overview!$C25)</f>
        <v/>
      </c>
      <c r="F34" s="28" t="str">
        <f>IF(ISERROR(FIND($C$15,Overview!$D25)),"",Overview!$C25)</f>
        <v/>
      </c>
      <c r="G34" s="28" t="str">
        <f>IF(ISERROR(FIND($C$16,Overview!$D25)),"",Overview!$C25)</f>
        <v/>
      </c>
      <c r="H34" s="28" t="str">
        <f>IF(ISERROR(FIND($C$17,Overview!$D25)),"",Overview!$C25)</f>
        <v/>
      </c>
    </row>
    <row r="35" spans="3:8" ht="15.75" thickBot="1" x14ac:dyDescent="0.3">
      <c r="C35" s="28" t="str">
        <f>IF(ISERROR(FIND(C$12,Overview!D26)),"",Overview!C26)</f>
        <v/>
      </c>
      <c r="D35" s="28" t="str">
        <f>IF(ISERROR(FIND($C$13,Overview!$D26)),"",Overview!$C26)</f>
        <v/>
      </c>
      <c r="E35" s="28" t="str">
        <f>IF(ISERROR(FIND($C$14,Overview!$D26)),"",Overview!$C26)</f>
        <v/>
      </c>
      <c r="F35" s="28" t="str">
        <f>IF(ISERROR(FIND($C$15,Overview!$D26)),"",Overview!$C26)</f>
        <v/>
      </c>
      <c r="G35" s="28" t="str">
        <f>IF(ISERROR(FIND($C$16,Overview!$D26)),"",Overview!$C26)</f>
        <v/>
      </c>
      <c r="H35" s="28" t="str">
        <f>IF(ISERROR(FIND($C$17,Overview!$D26)),"",Overview!$C26)</f>
        <v/>
      </c>
    </row>
    <row r="36" spans="3:8" ht="15.75" thickBot="1" x14ac:dyDescent="0.3">
      <c r="C36" s="28" t="str">
        <f>IF(ISERROR(FIND(C$12,Overview!D27)),"",Overview!C27)</f>
        <v/>
      </c>
      <c r="D36" s="28" t="str">
        <f>IF(ISERROR(FIND($C$13,Overview!$D27)),"",Overview!$C27)</f>
        <v/>
      </c>
      <c r="E36" s="28" t="str">
        <f>IF(ISERROR(FIND($C$14,Overview!$D27)),"",Overview!$C27)</f>
        <v/>
      </c>
      <c r="F36" s="28" t="str">
        <f>IF(ISERROR(FIND($C$15,Overview!$D27)),"",Overview!$C27)</f>
        <v/>
      </c>
      <c r="G36" s="28" t="str">
        <f>IF(ISERROR(FIND($C$16,Overview!$D27)),"",Overview!$C27)</f>
        <v/>
      </c>
      <c r="H36" s="28" t="str">
        <f>IF(ISERROR(FIND($C$17,Overview!$D27)),"",Overview!$C27)</f>
        <v/>
      </c>
    </row>
    <row r="37" spans="3:8" ht="15.75" thickBot="1" x14ac:dyDescent="0.3">
      <c r="C37" s="28" t="str">
        <f>IF(ISERROR(FIND(C$12,Overview!D28)),"",Overview!C28)</f>
        <v/>
      </c>
      <c r="D37" s="28" t="str">
        <f>IF(ISERROR(FIND($C$13,Overview!$D28)),"",Overview!$C28)</f>
        <v/>
      </c>
      <c r="E37" s="28" t="str">
        <f>IF(ISERROR(FIND($C$14,Overview!$D28)),"",Overview!$C28)</f>
        <v/>
      </c>
      <c r="F37" s="28" t="str">
        <f>IF(ISERROR(FIND($C$15,Overview!$D28)),"",Overview!$C28)</f>
        <v/>
      </c>
      <c r="G37" s="28" t="str">
        <f>IF(ISERROR(FIND($C$16,Overview!$D28)),"",Overview!$C28)</f>
        <v/>
      </c>
      <c r="H37" s="28" t="str">
        <f>IF(ISERROR(FIND($C$17,Overview!$D28)),"",Overview!$C28)</f>
        <v/>
      </c>
    </row>
    <row r="38" spans="3:8" ht="15.75" thickBot="1" x14ac:dyDescent="0.3">
      <c r="C38" s="28" t="str">
        <f>IF(ISERROR(FIND(C$12,Overview!D29)),"",Overview!C29)</f>
        <v/>
      </c>
      <c r="D38" s="28" t="str">
        <f>IF(ISERROR(FIND($C$13,Overview!$D29)),"",Overview!$C29)</f>
        <v/>
      </c>
      <c r="E38" s="28" t="str">
        <f>IF(ISERROR(FIND($C$14,Overview!$D29)),"",Overview!$C29)</f>
        <v/>
      </c>
      <c r="F38" s="28" t="str">
        <f>IF(ISERROR(FIND($C$15,Overview!$D29)),"",Overview!$C29)</f>
        <v/>
      </c>
      <c r="G38" s="28" t="str">
        <f>IF(ISERROR(FIND($C$16,Overview!$D29)),"",Overview!$C29)</f>
        <v/>
      </c>
      <c r="H38" s="28" t="str">
        <f>IF(ISERROR(FIND($C$17,Overview!$D29)),"",Overview!$C29)</f>
        <v/>
      </c>
    </row>
    <row r="39" spans="3:8" ht="15.75" thickBot="1" x14ac:dyDescent="0.3">
      <c r="C39" s="28" t="str">
        <f>IF(ISERROR(FIND(C$12,Overview!D30)),"",Overview!C30)</f>
        <v/>
      </c>
      <c r="D39" s="28" t="str">
        <f>IF(ISERROR(FIND($C$13,Overview!$D30)),"",Overview!$C30)</f>
        <v/>
      </c>
      <c r="E39" s="28" t="str">
        <f>IF(ISERROR(FIND($C$14,Overview!$D30)),"",Overview!$C30)</f>
        <v/>
      </c>
      <c r="F39" s="28" t="str">
        <f>IF(ISERROR(FIND($C$15,Overview!$D30)),"",Overview!$C30)</f>
        <v/>
      </c>
      <c r="G39" s="28" t="str">
        <f>IF(ISERROR(FIND($C$16,Overview!$D30)),"",Overview!$C30)</f>
        <v/>
      </c>
      <c r="H39" s="28" t="str">
        <f>IF(ISERROR(FIND($C$17,Overview!$D30)),"",Overview!$C30)</f>
        <v/>
      </c>
    </row>
    <row r="40" spans="3:8" ht="15.75" thickBot="1" x14ac:dyDescent="0.3">
      <c r="C40" s="28" t="str">
        <f>IF(ISERROR(FIND(C$12,Overview!D31)),"",Overview!C31)</f>
        <v/>
      </c>
      <c r="D40" s="28" t="str">
        <f>IF(ISERROR(FIND($C$13,Overview!$D31)),"",Overview!$C31)</f>
        <v/>
      </c>
      <c r="E40" s="28" t="str">
        <f>IF(ISERROR(FIND($C$14,Overview!$D31)),"",Overview!$C31)</f>
        <v/>
      </c>
      <c r="F40" s="28" t="str">
        <f>IF(ISERROR(FIND($C$15,Overview!$D31)),"",Overview!$C31)</f>
        <v/>
      </c>
      <c r="G40" s="28" t="str">
        <f>IF(ISERROR(FIND($C$16,Overview!$D31)),"",Overview!$C31)</f>
        <v/>
      </c>
      <c r="H40" s="28" t="str">
        <f>IF(ISERROR(FIND($C$17,Overview!$D31)),"",Overview!$C31)</f>
        <v/>
      </c>
    </row>
    <row r="41" spans="3:8" ht="15.75" thickBot="1" x14ac:dyDescent="0.3">
      <c r="C41" s="28" t="str">
        <f>IF(ISERROR(FIND(C$12,Overview!D32)),"",Overview!C32)</f>
        <v/>
      </c>
      <c r="D41" s="28" t="str">
        <f>IF(ISERROR(FIND($C$13,Overview!$D32)),"",Overview!$C32)</f>
        <v/>
      </c>
      <c r="E41" s="28" t="str">
        <f>IF(ISERROR(FIND($C$14,Overview!$D32)),"",Overview!$C32)</f>
        <v/>
      </c>
      <c r="F41" s="28" t="str">
        <f>IF(ISERROR(FIND($C$15,Overview!$D32)),"",Overview!$C32)</f>
        <v/>
      </c>
      <c r="G41" s="28" t="str">
        <f>IF(ISERROR(FIND($C$16,Overview!$D32)),"",Overview!$C32)</f>
        <v/>
      </c>
      <c r="H41" s="28" t="str">
        <f>IF(ISERROR(FIND($C$17,Overview!$D32)),"",Overview!$C32)</f>
        <v/>
      </c>
    </row>
    <row r="42" spans="3:8" ht="15.75" thickBot="1" x14ac:dyDescent="0.3">
      <c r="C42" s="28" t="str">
        <f>IF(ISERROR(FIND(C$12,Overview!D33)),"",Overview!C33)</f>
        <v/>
      </c>
      <c r="D42" s="28" t="str">
        <f>IF(ISERROR(FIND($C$13,Overview!$D33)),"",Overview!$C33)</f>
        <v/>
      </c>
      <c r="E42" s="28" t="str">
        <f>IF(ISERROR(FIND($C$14,Overview!$D33)),"",Overview!$C33)</f>
        <v/>
      </c>
      <c r="F42" s="28" t="str">
        <f>IF(ISERROR(FIND($C$15,Overview!$D33)),"",Overview!$C33)</f>
        <v/>
      </c>
      <c r="G42" s="28" t="str">
        <f>IF(ISERROR(FIND($C$16,Overview!$D33)),"",Overview!$C33)</f>
        <v/>
      </c>
      <c r="H42" s="28" t="str">
        <f>IF(ISERROR(FIND($C$17,Overview!$D33)),"",Overview!$C33)</f>
        <v/>
      </c>
    </row>
    <row r="43" spans="3:8" ht="15.75" thickBot="1" x14ac:dyDescent="0.3">
      <c r="C43" s="28" t="str">
        <f>IF(ISERROR(FIND(C$12,Overview!D34)),"",Overview!C34)</f>
        <v/>
      </c>
      <c r="D43" s="28" t="str">
        <f>IF(ISERROR(FIND($C$13,Overview!$D34)),"",Overview!$C34)</f>
        <v/>
      </c>
      <c r="E43" s="28" t="str">
        <f>IF(ISERROR(FIND($C$14,Overview!$D34)),"",Overview!$C34)</f>
        <v/>
      </c>
      <c r="F43" s="28" t="str">
        <f>IF(ISERROR(FIND($C$15,Overview!$D34)),"",Overview!$C34)</f>
        <v/>
      </c>
      <c r="G43" s="28" t="str">
        <f>IF(ISERROR(FIND($C$16,Overview!$D34)),"",Overview!$C34)</f>
        <v/>
      </c>
      <c r="H43" s="28" t="str">
        <f>IF(ISERROR(FIND($C$17,Overview!$D34)),"",Overview!$C34)</f>
        <v/>
      </c>
    </row>
    <row r="44" spans="3:8" ht="15.75" thickBot="1" x14ac:dyDescent="0.3">
      <c r="C44" s="28" t="str">
        <f>IF(ISERROR(FIND(C$12,Overview!D35)),"",Overview!C35)</f>
        <v/>
      </c>
      <c r="D44" s="28" t="str">
        <f>IF(ISERROR(FIND($C$13,Overview!$D35)),"",Overview!$C35)</f>
        <v/>
      </c>
      <c r="E44" s="28" t="str">
        <f>IF(ISERROR(FIND($C$14,Overview!$D35)),"",Overview!$C35)</f>
        <v/>
      </c>
      <c r="F44" s="28" t="str">
        <f>IF(ISERROR(FIND($C$15,Overview!$D35)),"",Overview!$C35)</f>
        <v/>
      </c>
      <c r="G44" s="28" t="str">
        <f>IF(ISERROR(FIND($C$16,Overview!$D35)),"",Overview!$C35)</f>
        <v/>
      </c>
      <c r="H44" s="28" t="str">
        <f>IF(ISERROR(FIND($C$17,Overview!$D35)),"",Overview!$C35)</f>
        <v/>
      </c>
    </row>
    <row r="45" spans="3:8" ht="15.75" thickBot="1" x14ac:dyDescent="0.3">
      <c r="C45" s="28" t="str">
        <f>IF(ISERROR(FIND(C$12,Overview!D36)),"",Overview!C36)</f>
        <v/>
      </c>
      <c r="D45" s="28" t="str">
        <f>IF(ISERROR(FIND($C$13,Overview!$D36)),"",Overview!$C36)</f>
        <v/>
      </c>
      <c r="E45" s="28" t="str">
        <f>IF(ISERROR(FIND($C$14,Overview!$D36)),"",Overview!$C36)</f>
        <v/>
      </c>
      <c r="F45" s="28" t="str">
        <f>IF(ISERROR(FIND($C$15,Overview!$D36)),"",Overview!$C36)</f>
        <v/>
      </c>
      <c r="G45" s="28" t="str">
        <f>IF(ISERROR(FIND($C$16,Overview!$D36)),"",Overview!$C36)</f>
        <v/>
      </c>
      <c r="H45" s="28" t="str">
        <f>IF(ISERROR(FIND($C$17,Overview!$D36)),"",Overview!$C36)</f>
        <v/>
      </c>
    </row>
    <row r="49" spans="3:5" ht="15.75" thickBot="1" x14ac:dyDescent="0.3">
      <c r="C49" s="4" t="str">
        <f>Overview!B10</f>
        <v>board_name TALONF7V2</v>
      </c>
    </row>
    <row r="50" spans="3:5" x14ac:dyDescent="0.25">
      <c r="C50" s="20" t="s">
        <v>391</v>
      </c>
      <c r="D50" s="21" t="s">
        <v>424</v>
      </c>
      <c r="E50" s="7"/>
    </row>
    <row r="51" spans="3:5" x14ac:dyDescent="0.25">
      <c r="C51" s="22" t="s">
        <v>392</v>
      </c>
      <c r="D51" s="23" t="s">
        <v>425</v>
      </c>
    </row>
    <row r="52" spans="3:5" x14ac:dyDescent="0.25">
      <c r="C52" s="22" t="s">
        <v>393</v>
      </c>
      <c r="D52" s="23" t="s">
        <v>426</v>
      </c>
    </row>
    <row r="53" spans="3:5" x14ac:dyDescent="0.25">
      <c r="C53" s="22" t="s">
        <v>394</v>
      </c>
      <c r="D53" s="23" t="s">
        <v>427</v>
      </c>
    </row>
    <row r="54" spans="3:5" x14ac:dyDescent="0.25">
      <c r="C54" s="22" t="s">
        <v>395</v>
      </c>
      <c r="D54" s="23"/>
    </row>
    <row r="55" spans="3:5" x14ac:dyDescent="0.25">
      <c r="C55" s="22" t="s">
        <v>396</v>
      </c>
      <c r="D55" s="23"/>
    </row>
    <row r="56" spans="3:5" x14ac:dyDescent="0.25">
      <c r="C56" s="22" t="s">
        <v>397</v>
      </c>
      <c r="D56" s="23"/>
    </row>
    <row r="57" spans="3:5" x14ac:dyDescent="0.25">
      <c r="C57" s="22" t="s">
        <v>390</v>
      </c>
      <c r="D57" s="23"/>
    </row>
    <row r="58" spans="3:5" x14ac:dyDescent="0.25">
      <c r="C58" s="22" t="s">
        <v>413</v>
      </c>
      <c r="D58" s="23"/>
    </row>
    <row r="59" spans="3:5" x14ac:dyDescent="0.25">
      <c r="C59" s="22" t="s">
        <v>398</v>
      </c>
      <c r="D59" s="23" t="s">
        <v>429</v>
      </c>
    </row>
    <row r="60" spans="3:5" x14ac:dyDescent="0.25">
      <c r="C60" s="22" t="s">
        <v>399</v>
      </c>
      <c r="D60" s="23"/>
    </row>
    <row r="61" spans="3:5" x14ac:dyDescent="0.25">
      <c r="C61" s="22" t="s">
        <v>400</v>
      </c>
      <c r="D61" s="23"/>
    </row>
    <row r="62" spans="3:5" x14ac:dyDescent="0.25">
      <c r="C62" s="22" t="s">
        <v>401</v>
      </c>
      <c r="D62" s="23"/>
    </row>
    <row r="63" spans="3:5" x14ac:dyDescent="0.25">
      <c r="C63" s="22" t="s">
        <v>402</v>
      </c>
      <c r="D63" s="23"/>
    </row>
    <row r="64" spans="3:5" x14ac:dyDescent="0.25">
      <c r="C64" s="22" t="s">
        <v>403</v>
      </c>
      <c r="D64" s="23"/>
    </row>
    <row r="65" spans="3:4" x14ac:dyDescent="0.25">
      <c r="C65" s="22" t="s">
        <v>404</v>
      </c>
      <c r="D65" s="23"/>
    </row>
    <row r="66" spans="3:4" x14ac:dyDescent="0.25">
      <c r="C66" s="22" t="s">
        <v>405</v>
      </c>
      <c r="D66" s="23"/>
    </row>
    <row r="67" spans="3:4" x14ac:dyDescent="0.25">
      <c r="C67" s="22" t="s">
        <v>406</v>
      </c>
      <c r="D67" s="23"/>
    </row>
    <row r="68" spans="3:4" x14ac:dyDescent="0.25">
      <c r="C68" s="22" t="s">
        <v>407</v>
      </c>
      <c r="D68" s="23"/>
    </row>
    <row r="69" spans="3:4" x14ac:dyDescent="0.25">
      <c r="C69" s="22" t="s">
        <v>408</v>
      </c>
      <c r="D69" s="23"/>
    </row>
    <row r="70" spans="3:4" x14ac:dyDescent="0.25">
      <c r="C70" s="22" t="s">
        <v>409</v>
      </c>
      <c r="D70" s="23"/>
    </row>
    <row r="71" spans="3:4" x14ac:dyDescent="0.25">
      <c r="C71" s="22" t="s">
        <v>410</v>
      </c>
      <c r="D71" s="23"/>
    </row>
    <row r="72" spans="3:4" x14ac:dyDescent="0.25">
      <c r="C72" s="22" t="s">
        <v>411</v>
      </c>
      <c r="D72" s="23"/>
    </row>
    <row r="73" spans="3:4" ht="15.75" thickBot="1" x14ac:dyDescent="0.3">
      <c r="C73" s="24" t="s">
        <v>412</v>
      </c>
      <c r="D73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0"/>
  <sheetViews>
    <sheetView workbookViewId="0">
      <selection activeCell="A93" sqref="A1:C1048576"/>
    </sheetView>
  </sheetViews>
  <sheetFormatPr defaultRowHeight="15" x14ac:dyDescent="0.25"/>
  <cols>
    <col min="1" max="1" width="2.28515625" customWidth="1"/>
    <col min="2" max="2" width="58.42578125" bestFit="1" customWidth="1"/>
    <col min="3" max="3" width="4.85546875" customWidth="1"/>
    <col min="4" max="4" width="58.42578125" bestFit="1" customWidth="1"/>
    <col min="5" max="5" width="20.42578125" bestFit="1" customWidth="1"/>
    <col min="6" max="6" width="18.5703125" customWidth="1"/>
  </cols>
  <sheetData>
    <row r="1" spans="2:6" x14ac:dyDescent="0.25">
      <c r="B1" t="s">
        <v>632</v>
      </c>
      <c r="C1">
        <f t="shared" ref="C1:C7" si="0">LEN(B1)</f>
        <v>15</v>
      </c>
    </row>
    <row r="2" spans="2:6" x14ac:dyDescent="0.25">
      <c r="B2" t="s">
        <v>633</v>
      </c>
      <c r="C2">
        <f t="shared" si="0"/>
        <v>15</v>
      </c>
    </row>
    <row r="3" spans="2:6" x14ac:dyDescent="0.25">
      <c r="B3" t="s">
        <v>627</v>
      </c>
      <c r="C3">
        <f t="shared" si="0"/>
        <v>15</v>
      </c>
    </row>
    <row r="4" spans="2:6" x14ac:dyDescent="0.25">
      <c r="B4" t="s">
        <v>628</v>
      </c>
      <c r="C4">
        <f t="shared" si="0"/>
        <v>15</v>
      </c>
    </row>
    <row r="5" spans="2:6" x14ac:dyDescent="0.25">
      <c r="B5" t="s">
        <v>143</v>
      </c>
      <c r="C5">
        <f t="shared" si="0"/>
        <v>11</v>
      </c>
    </row>
    <row r="6" spans="2:6" x14ac:dyDescent="0.25">
      <c r="B6" t="s">
        <v>629</v>
      </c>
      <c r="C6">
        <f t="shared" si="0"/>
        <v>11</v>
      </c>
    </row>
    <row r="7" spans="2:6" x14ac:dyDescent="0.25">
      <c r="C7">
        <f t="shared" si="0"/>
        <v>0</v>
      </c>
    </row>
    <row r="8" spans="2:6" ht="15.75" thickBot="1" x14ac:dyDescent="0.3"/>
    <row r="9" spans="2:6" x14ac:dyDescent="0.25">
      <c r="B9" s="7">
        <f>MATCH(Overview!B10,'betaflight-targets'!A1:H1,0)</f>
        <v>2</v>
      </c>
      <c r="C9" s="11"/>
    </row>
    <row r="10" spans="2:6" ht="15.75" thickBot="1" x14ac:dyDescent="0.3">
      <c r="B10" t="s">
        <v>631</v>
      </c>
    </row>
    <row r="11" spans="2:6" x14ac:dyDescent="0.25">
      <c r="B11" s="34"/>
    </row>
    <row r="12" spans="2:6" x14ac:dyDescent="0.25">
      <c r="B12" s="35" t="str">
        <f>INDEX('betaflight-targets'!A1:C113,1,B$9)</f>
        <v>board_name TALONF7V2</v>
      </c>
      <c r="D12" t="str">
        <f>IF(OR(B12=0,LEFT(B12,16)=B$1,LEFT(B12,16)=B$2,LEFT(B12,15)=B$3,LEFT(B12,15)=B$4,LEFT(B12,11)=B$5,LEFT(B12,11)=B$6),"",B12)</f>
        <v>board_name TALONF7V2</v>
      </c>
    </row>
    <row r="13" spans="2:6" x14ac:dyDescent="0.25">
      <c r="B13" s="35" t="str">
        <f>INDEX('betaflight-targets'!A2:C114,1,B$9)</f>
        <v>manufacturer_id HENA</v>
      </c>
      <c r="D13" t="str">
        <f t="shared" ref="D13:D76" si="1">IF(OR(B13=0,LEFT(B13,16)=B$1,LEFT(B13,16)=B$2,LEFT(B13,15)=B$3,LEFT(B13,15)=B$4,LEFT(B13,11)=B$5,LEFT(B13,11)=B$6),"",B13)</f>
        <v>manufacturer_id HENA</v>
      </c>
    </row>
    <row r="14" spans="2:6" ht="15.75" thickBot="1" x14ac:dyDescent="0.3">
      <c r="B14" s="35">
        <f>INDEX('betaflight-targets'!A3:C115,1,B$9)</f>
        <v>0</v>
      </c>
      <c r="D14" t="str">
        <f t="shared" si="1"/>
        <v/>
      </c>
      <c r="E14" t="s">
        <v>630</v>
      </c>
    </row>
    <row r="15" spans="2:6" x14ac:dyDescent="0.25">
      <c r="B15" s="35" t="str">
        <f>INDEX('betaflight-targets'!A4:C116,1,B$9)</f>
        <v># resources</v>
      </c>
      <c r="D15" t="str">
        <f t="shared" si="1"/>
        <v># resources</v>
      </c>
      <c r="E15" s="51"/>
      <c r="F15" s="52"/>
    </row>
    <row r="16" spans="2:6" x14ac:dyDescent="0.25">
      <c r="B16" s="35" t="str">
        <f>INDEX('betaflight-targets'!A5:C117,1,B$9)</f>
        <v>resource BEEPER 1 B04</v>
      </c>
      <c r="D16" t="str">
        <f t="shared" si="1"/>
        <v>resource BEEPER 1 B04</v>
      </c>
      <c r="E16" s="53" t="str">
        <f>IF(LEFT(D16,8)="resource",RIGHT(LEFT(D16,LEN(D16)-4),LEN(LEFT(D16,LEN(D16)-4))-9),"")</f>
        <v>BEEPER 1</v>
      </c>
      <c r="F16" s="54" t="str">
        <f>IF(LEFT(D16,8)="resource",RIGHT(D16,3),"")</f>
        <v>B04</v>
      </c>
    </row>
    <row r="17" spans="2:6" x14ac:dyDescent="0.25">
      <c r="B17" s="35" t="str">
        <f>INDEX('betaflight-targets'!A6:C118,1,B$9)</f>
        <v>resource MOTOR 1 B06</v>
      </c>
      <c r="D17" t="str">
        <f t="shared" si="1"/>
        <v>resource MOTOR 1 B06</v>
      </c>
      <c r="E17" s="53" t="str">
        <f t="shared" ref="E17:E80" si="2">IF(LEFT(D17,8)="resource",RIGHT(LEFT(D17,LEN(D17)-4),LEN(LEFT(D17,LEN(D17)-4))-9),"")</f>
        <v>MOTOR 1</v>
      </c>
      <c r="F17" s="54" t="str">
        <f t="shared" ref="F17:F80" si="3">IF(LEFT(D17,8)="resource",RIGHT(D17,3),"")</f>
        <v>B06</v>
      </c>
    </row>
    <row r="18" spans="2:6" x14ac:dyDescent="0.25">
      <c r="B18" s="35" t="str">
        <f>INDEX('betaflight-targets'!A7:C119,1,B$9)</f>
        <v>resource MOTOR 2 B07</v>
      </c>
      <c r="D18" t="str">
        <f t="shared" si="1"/>
        <v>resource MOTOR 2 B07</v>
      </c>
      <c r="E18" s="53" t="str">
        <f t="shared" si="2"/>
        <v>MOTOR 2</v>
      </c>
      <c r="F18" s="54" t="str">
        <f t="shared" si="3"/>
        <v>B07</v>
      </c>
    </row>
    <row r="19" spans="2:6" x14ac:dyDescent="0.25">
      <c r="B19" s="35" t="str">
        <f>INDEX('betaflight-targets'!A8:C120,1,B$9)</f>
        <v>resource MOTOR 3 B08</v>
      </c>
      <c r="D19" t="str">
        <f t="shared" si="1"/>
        <v>resource MOTOR 3 B08</v>
      </c>
      <c r="E19" s="53" t="str">
        <f t="shared" si="2"/>
        <v>MOTOR 3</v>
      </c>
      <c r="F19" s="54" t="str">
        <f t="shared" si="3"/>
        <v>B08</v>
      </c>
    </row>
    <row r="20" spans="2:6" x14ac:dyDescent="0.25">
      <c r="B20" s="35" t="str">
        <f>INDEX('betaflight-targets'!A9:C121,1,B$9)</f>
        <v>resource MOTOR 4 C08</v>
      </c>
      <c r="D20" t="str">
        <f t="shared" si="1"/>
        <v>resource MOTOR 4 C08</v>
      </c>
      <c r="E20" s="53" t="str">
        <f t="shared" si="2"/>
        <v>MOTOR 4</v>
      </c>
      <c r="F20" s="54" t="str">
        <f t="shared" si="3"/>
        <v>C08</v>
      </c>
    </row>
    <row r="21" spans="2:6" x14ac:dyDescent="0.25">
      <c r="B21" s="35" t="str">
        <f>INDEX('betaflight-targets'!A10:C122,1,B$9)</f>
        <v>resource MOTOR 5 A01</v>
      </c>
      <c r="D21" t="str">
        <f t="shared" si="1"/>
        <v>resource MOTOR 5 A01</v>
      </c>
      <c r="E21" s="53" t="str">
        <f t="shared" si="2"/>
        <v>MOTOR 5</v>
      </c>
      <c r="F21" s="54" t="str">
        <f t="shared" si="3"/>
        <v>A01</v>
      </c>
    </row>
    <row r="22" spans="2:6" x14ac:dyDescent="0.25">
      <c r="B22" s="35" t="str">
        <f>INDEX('betaflight-targets'!A11:C123,1,B$9)</f>
        <v>resource MOTOR 6 B09</v>
      </c>
      <c r="D22" t="str">
        <f t="shared" si="1"/>
        <v>resource MOTOR 6 B09</v>
      </c>
      <c r="E22" s="53" t="str">
        <f t="shared" si="2"/>
        <v>MOTOR 6</v>
      </c>
      <c r="F22" s="54" t="str">
        <f t="shared" si="3"/>
        <v>B09</v>
      </c>
    </row>
    <row r="23" spans="2:6" x14ac:dyDescent="0.25">
      <c r="B23" s="35" t="str">
        <f>INDEX('betaflight-targets'!A12:C124,1,B$9)</f>
        <v>resource MOTOR 7 C09</v>
      </c>
      <c r="D23" t="str">
        <f t="shared" si="1"/>
        <v>resource MOTOR 7 C09</v>
      </c>
      <c r="E23" s="53" t="str">
        <f t="shared" si="2"/>
        <v>MOTOR 7</v>
      </c>
      <c r="F23" s="54" t="str">
        <f t="shared" si="3"/>
        <v>C09</v>
      </c>
    </row>
    <row r="24" spans="2:6" x14ac:dyDescent="0.25">
      <c r="B24" s="35" t="str">
        <f>INDEX('betaflight-targets'!A13:C125,1,B$9)</f>
        <v>resource MOTOR 8 B01</v>
      </c>
      <c r="D24" t="str">
        <f t="shared" si="1"/>
        <v>resource MOTOR 8 B01</v>
      </c>
      <c r="E24" s="53" t="str">
        <f t="shared" si="2"/>
        <v>MOTOR 8</v>
      </c>
      <c r="F24" s="54" t="str">
        <f t="shared" si="3"/>
        <v>B01</v>
      </c>
    </row>
    <row r="25" spans="2:6" x14ac:dyDescent="0.25">
      <c r="B25" s="35" t="str">
        <f>INDEX('betaflight-targets'!A14:C126,1,B$9)</f>
        <v>resource LED_STRIP 1 B01</v>
      </c>
      <c r="D25" t="str">
        <f t="shared" si="1"/>
        <v>resource LED_STRIP 1 B01</v>
      </c>
      <c r="E25" s="53" t="str">
        <f t="shared" si="2"/>
        <v>LED_STRIP 1</v>
      </c>
      <c r="F25" s="54" t="str">
        <f t="shared" si="3"/>
        <v>B01</v>
      </c>
    </row>
    <row r="26" spans="2:6" x14ac:dyDescent="0.25">
      <c r="B26" s="35" t="str">
        <f>INDEX('betaflight-targets'!A15:C127,1,B$9)</f>
        <v>resource SERIAL_TX 1 A09</v>
      </c>
      <c r="D26" t="str">
        <f t="shared" si="1"/>
        <v>resource SERIAL_TX 1 A09</v>
      </c>
      <c r="E26" s="53" t="str">
        <f t="shared" si="2"/>
        <v>SERIAL_TX 1</v>
      </c>
      <c r="F26" s="54" t="str">
        <f t="shared" si="3"/>
        <v>A09</v>
      </c>
    </row>
    <row r="27" spans="2:6" x14ac:dyDescent="0.25">
      <c r="B27" s="35" t="str">
        <f>INDEX('betaflight-targets'!A16:C128,1,B$9)</f>
        <v>resource SERIAL_TX 2 A02</v>
      </c>
      <c r="D27" t="str">
        <f t="shared" si="1"/>
        <v>resource SERIAL_TX 2 A02</v>
      </c>
      <c r="E27" s="53" t="str">
        <f t="shared" si="2"/>
        <v>SERIAL_TX 2</v>
      </c>
      <c r="F27" s="54" t="str">
        <f t="shared" si="3"/>
        <v>A02</v>
      </c>
    </row>
    <row r="28" spans="2:6" x14ac:dyDescent="0.25">
      <c r="B28" s="35" t="str">
        <f>INDEX('betaflight-targets'!A17:C129,1,B$9)</f>
        <v>resource SERIAL_TX 3 B10</v>
      </c>
      <c r="D28" t="str">
        <f t="shared" si="1"/>
        <v>resource SERIAL_TX 3 B10</v>
      </c>
      <c r="E28" s="53" t="str">
        <f t="shared" si="2"/>
        <v>SERIAL_TX 3</v>
      </c>
      <c r="F28" s="54" t="str">
        <f t="shared" si="3"/>
        <v>B10</v>
      </c>
    </row>
    <row r="29" spans="2:6" x14ac:dyDescent="0.25">
      <c r="B29" s="35" t="str">
        <f>INDEX('betaflight-targets'!A18:C130,1,B$9)</f>
        <v>resource SERIAL_TX 4 A00</v>
      </c>
      <c r="D29" t="str">
        <f t="shared" si="1"/>
        <v>resource SERIAL_TX 4 A00</v>
      </c>
      <c r="E29" s="53" t="str">
        <f t="shared" si="2"/>
        <v>SERIAL_TX 4</v>
      </c>
      <c r="F29" s="54" t="str">
        <f t="shared" si="3"/>
        <v>A00</v>
      </c>
    </row>
    <row r="30" spans="2:6" x14ac:dyDescent="0.25">
      <c r="B30" s="35" t="str">
        <f>INDEX('betaflight-targets'!A19:C131,1,B$9)</f>
        <v>resource SERIAL_TX 5 C12</v>
      </c>
      <c r="D30" t="str">
        <f t="shared" si="1"/>
        <v>resource SERIAL_TX 5 C12</v>
      </c>
      <c r="E30" s="53" t="str">
        <f t="shared" si="2"/>
        <v>SERIAL_TX 5</v>
      </c>
      <c r="F30" s="54" t="str">
        <f t="shared" si="3"/>
        <v>C12</v>
      </c>
    </row>
    <row r="31" spans="2:6" x14ac:dyDescent="0.25">
      <c r="B31" s="35" t="str">
        <f>INDEX('betaflight-targets'!A20:C132,1,B$9)</f>
        <v>resource SERIAL_TX 6 C06</v>
      </c>
      <c r="D31" t="str">
        <f t="shared" si="1"/>
        <v>resource SERIAL_TX 6 C06</v>
      </c>
      <c r="E31" s="53" t="str">
        <f t="shared" si="2"/>
        <v>SERIAL_TX 6</v>
      </c>
      <c r="F31" s="54" t="str">
        <f t="shared" si="3"/>
        <v>C06</v>
      </c>
    </row>
    <row r="32" spans="2:6" x14ac:dyDescent="0.25">
      <c r="B32" s="35" t="str">
        <f>INDEX('betaflight-targets'!A21:C133,1,B$9)</f>
        <v>resource SERIAL_RX 1 A10</v>
      </c>
      <c r="D32" t="str">
        <f t="shared" si="1"/>
        <v>resource SERIAL_RX 1 A10</v>
      </c>
      <c r="E32" s="53" t="str">
        <f t="shared" si="2"/>
        <v>SERIAL_RX 1</v>
      </c>
      <c r="F32" s="54" t="str">
        <f t="shared" si="3"/>
        <v>A10</v>
      </c>
    </row>
    <row r="33" spans="2:6" x14ac:dyDescent="0.25">
      <c r="B33" s="35" t="str">
        <f>INDEX('betaflight-targets'!A22:C134,1,B$9)</f>
        <v>resource SERIAL_RX 2 A03</v>
      </c>
      <c r="D33" t="str">
        <f t="shared" si="1"/>
        <v>resource SERIAL_RX 2 A03</v>
      </c>
      <c r="E33" s="53" t="str">
        <f t="shared" si="2"/>
        <v>SERIAL_RX 2</v>
      </c>
      <c r="F33" s="54" t="str">
        <f t="shared" si="3"/>
        <v>A03</v>
      </c>
    </row>
    <row r="34" spans="2:6" x14ac:dyDescent="0.25">
      <c r="B34" s="35" t="str">
        <f>INDEX('betaflight-targets'!A23:C135,1,B$9)</f>
        <v>resource SERIAL_RX 3 B11</v>
      </c>
      <c r="D34" t="str">
        <f t="shared" si="1"/>
        <v>resource SERIAL_RX 3 B11</v>
      </c>
      <c r="E34" s="53" t="str">
        <f t="shared" si="2"/>
        <v>SERIAL_RX 3</v>
      </c>
      <c r="F34" s="54" t="str">
        <f t="shared" si="3"/>
        <v>B11</v>
      </c>
    </row>
    <row r="35" spans="2:6" x14ac:dyDescent="0.25">
      <c r="B35" s="35" t="str">
        <f>INDEX('betaflight-targets'!A24:C136,1,B$9)</f>
        <v>resource SERIAL_RX 4 A01</v>
      </c>
      <c r="D35" t="str">
        <f t="shared" si="1"/>
        <v>resource SERIAL_RX 4 A01</v>
      </c>
      <c r="E35" s="53" t="str">
        <f t="shared" si="2"/>
        <v>SERIAL_RX 4</v>
      </c>
      <c r="F35" s="54" t="str">
        <f t="shared" si="3"/>
        <v>A01</v>
      </c>
    </row>
    <row r="36" spans="2:6" x14ac:dyDescent="0.25">
      <c r="B36" s="35" t="str">
        <f>INDEX('betaflight-targets'!A25:C137,1,B$9)</f>
        <v>resource SERIAL_RX 5 D02</v>
      </c>
      <c r="D36" t="str">
        <f t="shared" si="1"/>
        <v>resource SERIAL_RX 5 D02</v>
      </c>
      <c r="E36" s="53" t="str">
        <f t="shared" si="2"/>
        <v>SERIAL_RX 5</v>
      </c>
      <c r="F36" s="54" t="str">
        <f t="shared" si="3"/>
        <v>D02</v>
      </c>
    </row>
    <row r="37" spans="2:6" x14ac:dyDescent="0.25">
      <c r="B37" s="35" t="str">
        <f>INDEX('betaflight-targets'!A26:C138,1,B$9)</f>
        <v>resource SERIAL_RX 6 C07</v>
      </c>
      <c r="D37" t="str">
        <f t="shared" si="1"/>
        <v>resource SERIAL_RX 6 C07</v>
      </c>
      <c r="E37" s="53" t="str">
        <f t="shared" si="2"/>
        <v>SERIAL_RX 6</v>
      </c>
      <c r="F37" s="54" t="str">
        <f t="shared" si="3"/>
        <v>C07</v>
      </c>
    </row>
    <row r="38" spans="2:6" x14ac:dyDescent="0.25">
      <c r="B38" s="35" t="str">
        <f>INDEX('betaflight-targets'!A27:C139,1,B$9)</f>
        <v>resource LED 1 B00</v>
      </c>
      <c r="D38" t="str">
        <f t="shared" si="1"/>
        <v>resource LED 1 B00</v>
      </c>
      <c r="E38" s="53" t="str">
        <f t="shared" si="2"/>
        <v>LED 1</v>
      </c>
      <c r="F38" s="54" t="str">
        <f t="shared" si="3"/>
        <v>B00</v>
      </c>
    </row>
    <row r="39" spans="2:6" x14ac:dyDescent="0.25">
      <c r="B39" s="35" t="str">
        <f>INDEX('betaflight-targets'!A28:C140,1,B$9)</f>
        <v>resource RX_BIND 1 B02</v>
      </c>
      <c r="D39" t="str">
        <f t="shared" si="1"/>
        <v>resource RX_BIND 1 B02</v>
      </c>
      <c r="E39" s="53" t="str">
        <f t="shared" si="2"/>
        <v>RX_BIND 1</v>
      </c>
      <c r="F39" s="54" t="str">
        <f t="shared" si="3"/>
        <v>B02</v>
      </c>
    </row>
    <row r="40" spans="2:6" x14ac:dyDescent="0.25">
      <c r="B40" s="35" t="str">
        <f>INDEX('betaflight-targets'!A29:C141,1,B$9)</f>
        <v>resource SPI_SCK 1 A05</v>
      </c>
      <c r="D40" t="str">
        <f t="shared" si="1"/>
        <v>resource SPI_SCK 1 A05</v>
      </c>
      <c r="E40" s="53" t="str">
        <f t="shared" si="2"/>
        <v>SPI_SCK 1</v>
      </c>
      <c r="F40" s="54" t="str">
        <f t="shared" si="3"/>
        <v>A05</v>
      </c>
    </row>
    <row r="41" spans="2:6" x14ac:dyDescent="0.25">
      <c r="B41" s="35" t="str">
        <f>INDEX('betaflight-targets'!A30:C142,1,B$9)</f>
        <v>resource SPI_SCK 2 B13</v>
      </c>
      <c r="D41" t="str">
        <f t="shared" si="1"/>
        <v>resource SPI_SCK 2 B13</v>
      </c>
      <c r="E41" s="53" t="str">
        <f t="shared" si="2"/>
        <v>SPI_SCK 2</v>
      </c>
      <c r="F41" s="54" t="str">
        <f t="shared" si="3"/>
        <v>B13</v>
      </c>
    </row>
    <row r="42" spans="2:6" x14ac:dyDescent="0.25">
      <c r="B42" s="35" t="str">
        <f>INDEX('betaflight-targets'!A31:C143,1,B$9)</f>
        <v>resource SPI_SCK 3 C10</v>
      </c>
      <c r="D42" t="str">
        <f t="shared" si="1"/>
        <v>resource SPI_SCK 3 C10</v>
      </c>
      <c r="E42" s="53" t="str">
        <f t="shared" si="2"/>
        <v>SPI_SCK 3</v>
      </c>
      <c r="F42" s="54" t="str">
        <f t="shared" si="3"/>
        <v>C10</v>
      </c>
    </row>
    <row r="43" spans="2:6" x14ac:dyDescent="0.25">
      <c r="B43" s="35" t="str">
        <f>INDEX('betaflight-targets'!A32:C144,1,B$9)</f>
        <v>resource SPI_MISO 1 A06</v>
      </c>
      <c r="D43" t="str">
        <f t="shared" si="1"/>
        <v>resource SPI_MISO 1 A06</v>
      </c>
      <c r="E43" s="53" t="str">
        <f t="shared" si="2"/>
        <v>SPI_MISO 1</v>
      </c>
      <c r="F43" s="54" t="str">
        <f t="shared" si="3"/>
        <v>A06</v>
      </c>
    </row>
    <row r="44" spans="2:6" x14ac:dyDescent="0.25">
      <c r="B44" s="35" t="str">
        <f>INDEX('betaflight-targets'!A33:C145,1,B$9)</f>
        <v>resource SPI_MISO 2 B14</v>
      </c>
      <c r="D44" t="str">
        <f t="shared" si="1"/>
        <v>resource SPI_MISO 2 B14</v>
      </c>
      <c r="E44" s="53" t="str">
        <f t="shared" si="2"/>
        <v>SPI_MISO 2</v>
      </c>
      <c r="F44" s="54" t="str">
        <f t="shared" si="3"/>
        <v>B14</v>
      </c>
    </row>
    <row r="45" spans="2:6" x14ac:dyDescent="0.25">
      <c r="B45" s="35" t="str">
        <f>INDEX('betaflight-targets'!A34:C146,1,B$9)</f>
        <v>resource SPI_MISO 3 C11</v>
      </c>
      <c r="D45" t="str">
        <f t="shared" si="1"/>
        <v>resource SPI_MISO 3 C11</v>
      </c>
      <c r="E45" s="53" t="str">
        <f t="shared" si="2"/>
        <v>SPI_MISO 3</v>
      </c>
      <c r="F45" s="54" t="str">
        <f t="shared" si="3"/>
        <v>C11</v>
      </c>
    </row>
    <row r="46" spans="2:6" x14ac:dyDescent="0.25">
      <c r="B46" s="35" t="str">
        <f>INDEX('betaflight-targets'!A35:C147,1,B$9)</f>
        <v>resource SPI_MOSI 1 A07</v>
      </c>
      <c r="D46" t="str">
        <f t="shared" si="1"/>
        <v>resource SPI_MOSI 1 A07</v>
      </c>
      <c r="E46" s="53" t="str">
        <f t="shared" si="2"/>
        <v>SPI_MOSI 1</v>
      </c>
      <c r="F46" s="54" t="str">
        <f t="shared" si="3"/>
        <v>A07</v>
      </c>
    </row>
    <row r="47" spans="2:6" x14ac:dyDescent="0.25">
      <c r="B47" s="35" t="str">
        <f>INDEX('betaflight-targets'!A36:C148,1,B$9)</f>
        <v>resource SPI_MOSI 2 B15</v>
      </c>
      <c r="D47" t="str">
        <f t="shared" si="1"/>
        <v>resource SPI_MOSI 2 B15</v>
      </c>
      <c r="E47" s="53" t="str">
        <f t="shared" si="2"/>
        <v>SPI_MOSI 2</v>
      </c>
      <c r="F47" s="54" t="str">
        <f t="shared" si="3"/>
        <v>B15</v>
      </c>
    </row>
    <row r="48" spans="2:6" x14ac:dyDescent="0.25">
      <c r="B48" s="35" t="str">
        <f>INDEX('betaflight-targets'!A37:C149,1,B$9)</f>
        <v>resource SPI_MOSI 3 B05</v>
      </c>
      <c r="D48" t="str">
        <f t="shared" si="1"/>
        <v>resource SPI_MOSI 3 B05</v>
      </c>
      <c r="E48" s="53" t="str">
        <f t="shared" si="2"/>
        <v>SPI_MOSI 3</v>
      </c>
      <c r="F48" s="54" t="str">
        <f t="shared" si="3"/>
        <v>B05</v>
      </c>
    </row>
    <row r="49" spans="2:6" x14ac:dyDescent="0.25">
      <c r="B49" s="35" t="str">
        <f>INDEX('betaflight-targets'!A38:C150,1,B$9)</f>
        <v>resource CAMERA_CONTROL 1 B03</v>
      </c>
      <c r="D49" t="str">
        <f t="shared" si="1"/>
        <v/>
      </c>
      <c r="E49" s="53" t="str">
        <f t="shared" si="2"/>
        <v/>
      </c>
      <c r="F49" s="54" t="str">
        <f t="shared" si="3"/>
        <v/>
      </c>
    </row>
    <row r="50" spans="2:6" x14ac:dyDescent="0.25">
      <c r="B50" s="35" t="str">
        <f>INDEX('betaflight-targets'!A39:C151,1,B$9)</f>
        <v>resource ADC_BATT 1 C02</v>
      </c>
      <c r="D50" t="str">
        <f t="shared" si="1"/>
        <v>resource ADC_BATT 1 C02</v>
      </c>
      <c r="E50" s="53" t="str">
        <f t="shared" si="2"/>
        <v>ADC_BATT 1</v>
      </c>
      <c r="F50" s="54" t="str">
        <f t="shared" si="3"/>
        <v>C02</v>
      </c>
    </row>
    <row r="51" spans="2:6" x14ac:dyDescent="0.25">
      <c r="B51" s="35" t="str">
        <f>INDEX('betaflight-targets'!A40:C152,1,B$9)</f>
        <v>resource ADC_RSSI 1 C03</v>
      </c>
      <c r="D51" t="str">
        <f t="shared" si="1"/>
        <v>resource ADC_RSSI 1 C03</v>
      </c>
      <c r="E51" s="53" t="str">
        <f t="shared" si="2"/>
        <v>ADC_RSSI 1</v>
      </c>
      <c r="F51" s="54" t="str">
        <f t="shared" si="3"/>
        <v>C03</v>
      </c>
    </row>
    <row r="52" spans="2:6" x14ac:dyDescent="0.25">
      <c r="B52" s="35" t="str">
        <f>INDEX('betaflight-targets'!A41:C153,1,B$9)</f>
        <v>resource ADC_CURR 1 C01</v>
      </c>
      <c r="D52" t="str">
        <f t="shared" si="1"/>
        <v>resource ADC_CURR 1 C01</v>
      </c>
      <c r="E52" s="53" t="str">
        <f t="shared" si="2"/>
        <v>ADC_CURR 1</v>
      </c>
      <c r="F52" s="54" t="str">
        <f t="shared" si="3"/>
        <v>C01</v>
      </c>
    </row>
    <row r="53" spans="2:6" x14ac:dyDescent="0.25">
      <c r="B53" s="35" t="str">
        <f>INDEX('betaflight-targets'!A42:C154,1,B$9)</f>
        <v># Disabling the VTX switch due to thermal problems reported in</v>
      </c>
      <c r="D53" t="str">
        <f t="shared" si="1"/>
        <v># Disabling the VTX switch due to thermal problems reported in</v>
      </c>
      <c r="E53" s="53" t="str">
        <f t="shared" si="2"/>
        <v/>
      </c>
      <c r="F53" s="54" t="str">
        <f t="shared" si="3"/>
        <v/>
      </c>
    </row>
    <row r="54" spans="2:6" x14ac:dyDescent="0.25">
      <c r="B54" s="35" t="str">
        <f>INDEX('betaflight-targets'!A43:C155,1,B$9)</f>
        <v># https://github.com/betaflight/betaflight/issues/9516</v>
      </c>
      <c r="D54" t="str">
        <f t="shared" si="1"/>
        <v># https://github.com/betaflight/betaflight/issues/9516</v>
      </c>
      <c r="E54" s="53" t="str">
        <f t="shared" si="2"/>
        <v/>
      </c>
      <c r="F54" s="54" t="str">
        <f t="shared" si="3"/>
        <v/>
      </c>
    </row>
    <row r="55" spans="2:6" x14ac:dyDescent="0.25">
      <c r="B55" s="35" t="str">
        <f>INDEX('betaflight-targets'!A44:C156,1,B$9)</f>
        <v>#resource PINIO 1 A14</v>
      </c>
      <c r="D55" t="str">
        <f t="shared" si="1"/>
        <v>#resource PINIO 1 A14</v>
      </c>
      <c r="E55" s="53" t="str">
        <f t="shared" si="2"/>
        <v/>
      </c>
      <c r="F55" s="54" t="str">
        <f t="shared" si="3"/>
        <v/>
      </c>
    </row>
    <row r="56" spans="2:6" x14ac:dyDescent="0.25">
      <c r="B56" s="35" t="str">
        <f>INDEX('betaflight-targets'!A45:C157,1,B$9)</f>
        <v>resource FLASH_CS 1 B12</v>
      </c>
      <c r="D56" t="str">
        <f t="shared" si="1"/>
        <v>resource FLASH_CS 1 B12</v>
      </c>
      <c r="E56" s="53" t="str">
        <f t="shared" si="2"/>
        <v>FLASH_CS 1</v>
      </c>
      <c r="F56" s="54" t="str">
        <f t="shared" si="3"/>
        <v>B12</v>
      </c>
    </row>
    <row r="57" spans="2:6" x14ac:dyDescent="0.25">
      <c r="B57" s="35" t="str">
        <f>INDEX('betaflight-targets'!A46:C158,1,B$9)</f>
        <v>resource OSD_CS 1 A15</v>
      </c>
      <c r="D57" t="str">
        <f t="shared" si="1"/>
        <v/>
      </c>
      <c r="E57" s="53" t="str">
        <f t="shared" si="2"/>
        <v/>
      </c>
      <c r="F57" s="54" t="str">
        <f t="shared" si="3"/>
        <v/>
      </c>
    </row>
    <row r="58" spans="2:6" x14ac:dyDescent="0.25">
      <c r="B58" s="35" t="str">
        <f>INDEX('betaflight-targets'!A47:C159,1,B$9)</f>
        <v>resource GYRO_EXTI 1 C04</v>
      </c>
      <c r="D58" t="str">
        <f t="shared" si="1"/>
        <v>resource GYRO_EXTI 1 C04</v>
      </c>
      <c r="E58" s="53" t="str">
        <f t="shared" si="2"/>
        <v>GYRO_EXTI 1</v>
      </c>
      <c r="F58" s="54" t="str">
        <f t="shared" si="3"/>
        <v>C04</v>
      </c>
    </row>
    <row r="59" spans="2:6" x14ac:dyDescent="0.25">
      <c r="B59" s="35" t="str">
        <f>INDEX('betaflight-targets'!A48:C160,1,B$9)</f>
        <v>resource GYRO_CS 1 A04</v>
      </c>
      <c r="D59" t="str">
        <f t="shared" si="1"/>
        <v>resource GYRO_CS 1 A04</v>
      </c>
      <c r="E59" s="53" t="str">
        <f t="shared" si="2"/>
        <v>GYRO_CS 1</v>
      </c>
      <c r="F59" s="54" t="str">
        <f t="shared" si="3"/>
        <v>A04</v>
      </c>
    </row>
    <row r="60" spans="2:6" x14ac:dyDescent="0.25">
      <c r="B60" s="35">
        <f>INDEX('betaflight-targets'!A49:C161,1,B$9)</f>
        <v>0</v>
      </c>
      <c r="D60" t="str">
        <f t="shared" si="1"/>
        <v/>
      </c>
      <c r="E60" s="53" t="str">
        <f t="shared" si="2"/>
        <v/>
      </c>
      <c r="F60" s="54" t="str">
        <f t="shared" si="3"/>
        <v/>
      </c>
    </row>
    <row r="61" spans="2:6" x14ac:dyDescent="0.25">
      <c r="B61" s="35" t="str">
        <f>INDEX('betaflight-targets'!A50:C162,1,B$9)</f>
        <v># timer</v>
      </c>
      <c r="D61" t="str">
        <f t="shared" si="1"/>
        <v># timer</v>
      </c>
      <c r="E61" s="53" t="str">
        <f t="shared" si="2"/>
        <v/>
      </c>
      <c r="F61" s="54" t="str">
        <f t="shared" si="3"/>
        <v/>
      </c>
    </row>
    <row r="62" spans="2:6" x14ac:dyDescent="0.25">
      <c r="B62" s="35" t="str">
        <f>INDEX('betaflight-targets'!A51:C163,1,B$9)</f>
        <v>timer B03 AF1 # pin B03: TIM2 CH2 (AF1)</v>
      </c>
      <c r="D62" t="str">
        <f t="shared" si="1"/>
        <v>timer B03 AF1 # pin B03: TIM2 CH2 (AF1)</v>
      </c>
      <c r="E62" s="53" t="str">
        <f t="shared" si="2"/>
        <v/>
      </c>
      <c r="F62" s="54" t="str">
        <f t="shared" si="3"/>
        <v/>
      </c>
    </row>
    <row r="63" spans="2:6" x14ac:dyDescent="0.25">
      <c r="B63" s="35" t="str">
        <f>INDEX('betaflight-targets'!A52:C164,1,B$9)</f>
        <v>timer B06 AF2 # pin B06: TIM4 CH1 (AF2)</v>
      </c>
      <c r="D63" t="str">
        <f t="shared" si="1"/>
        <v>timer B06 AF2 # pin B06: TIM4 CH1 (AF2)</v>
      </c>
      <c r="E63" s="53" t="str">
        <f t="shared" si="2"/>
        <v/>
      </c>
      <c r="F63" s="54" t="str">
        <f t="shared" si="3"/>
        <v/>
      </c>
    </row>
    <row r="64" spans="2:6" x14ac:dyDescent="0.25">
      <c r="B64" s="35" t="str">
        <f>INDEX('betaflight-targets'!A53:C165,1,B$9)</f>
        <v>timer B07 AF2 # pin B07: TIM4 CH2 (AF2)</v>
      </c>
      <c r="D64" t="str">
        <f t="shared" si="1"/>
        <v>timer B07 AF2 # pin B07: TIM4 CH2 (AF2)</v>
      </c>
      <c r="E64" s="53" t="str">
        <f t="shared" si="2"/>
        <v/>
      </c>
      <c r="F64" s="54" t="str">
        <f t="shared" si="3"/>
        <v/>
      </c>
    </row>
    <row r="65" spans="2:6" x14ac:dyDescent="0.25">
      <c r="B65" s="35" t="str">
        <f>INDEX('betaflight-targets'!A54:C166,1,B$9)</f>
        <v>timer B08 AF2 # pin B08: TIM4 CH3 (AF2)</v>
      </c>
      <c r="D65" t="str">
        <f t="shared" si="1"/>
        <v>timer B08 AF2 # pin B08: TIM4 CH3 (AF2)</v>
      </c>
      <c r="E65" s="53" t="str">
        <f t="shared" si="2"/>
        <v/>
      </c>
      <c r="F65" s="54" t="str">
        <f t="shared" si="3"/>
        <v/>
      </c>
    </row>
    <row r="66" spans="2:6" x14ac:dyDescent="0.25">
      <c r="B66" s="35" t="str">
        <f>INDEX('betaflight-targets'!A55:C167,1,B$9)</f>
        <v>timer B09 AF2 # pin B09: TIM4 CH4 (AF2)</v>
      </c>
      <c r="D66" t="str">
        <f t="shared" si="1"/>
        <v>timer B09 AF2 # pin B09: TIM4 CH4 (AF2)</v>
      </c>
      <c r="E66" s="53" t="str">
        <f t="shared" si="2"/>
        <v/>
      </c>
      <c r="F66" s="54" t="str">
        <f t="shared" si="3"/>
        <v/>
      </c>
    </row>
    <row r="67" spans="2:6" x14ac:dyDescent="0.25">
      <c r="B67" s="35" t="str">
        <f>INDEX('betaflight-targets'!A56:C168,1,B$9)</f>
        <v>timer A01 AF2 # pin A01: TIM5 CH2 (AF2)</v>
      </c>
      <c r="D67" t="str">
        <f t="shared" si="1"/>
        <v>timer A01 AF2 # pin A01: TIM5 CH2 (AF2)</v>
      </c>
      <c r="E67" s="53" t="str">
        <f t="shared" si="2"/>
        <v/>
      </c>
      <c r="F67" s="54" t="str">
        <f t="shared" si="3"/>
        <v/>
      </c>
    </row>
    <row r="68" spans="2:6" x14ac:dyDescent="0.25">
      <c r="B68" s="35" t="str">
        <f>INDEX('betaflight-targets'!A57:C169,1,B$9)</f>
        <v>timer C08 AF3 # pin C08: TIM8 CH3 (AF3)</v>
      </c>
      <c r="D68" t="str">
        <f t="shared" si="1"/>
        <v>timer C08 AF3 # pin C08: TIM8 CH3 (AF3)</v>
      </c>
      <c r="E68" s="53" t="str">
        <f t="shared" si="2"/>
        <v/>
      </c>
      <c r="F68" s="54" t="str">
        <f t="shared" si="3"/>
        <v/>
      </c>
    </row>
    <row r="69" spans="2:6" x14ac:dyDescent="0.25">
      <c r="B69" s="35" t="str">
        <f>INDEX('betaflight-targets'!A58:C170,1,B$9)</f>
        <v>timer C09 AF3 # pin C09: TIM8 CH4 (AF3)</v>
      </c>
      <c r="D69" t="str">
        <f t="shared" si="1"/>
        <v>timer C09 AF3 # pin C09: TIM8 CH4 (AF3)</v>
      </c>
      <c r="E69" s="53" t="str">
        <f t="shared" si="2"/>
        <v/>
      </c>
      <c r="F69" s="54" t="str">
        <f t="shared" si="3"/>
        <v/>
      </c>
    </row>
    <row r="70" spans="2:6" x14ac:dyDescent="0.25">
      <c r="B70" s="35" t="str">
        <f>INDEX('betaflight-targets'!A59:C171,1,B$9)</f>
        <v>timer B01 AF2 # pin B01: TIM3 CH4 (AF2)</v>
      </c>
      <c r="D70" t="str">
        <f t="shared" si="1"/>
        <v>timer B01 AF2 # pin B01: TIM3 CH4 (AF2)</v>
      </c>
      <c r="E70" s="53" t="str">
        <f t="shared" si="2"/>
        <v/>
      </c>
      <c r="F70" s="54" t="str">
        <f t="shared" si="3"/>
        <v/>
      </c>
    </row>
    <row r="71" spans="2:6" x14ac:dyDescent="0.25">
      <c r="B71" s="35">
        <f>INDEX('betaflight-targets'!A60:C172,1,B$9)</f>
        <v>0</v>
      </c>
      <c r="D71" t="str">
        <f t="shared" si="1"/>
        <v/>
      </c>
      <c r="E71" s="53" t="str">
        <f t="shared" si="2"/>
        <v/>
      </c>
      <c r="F71" s="54" t="str">
        <f t="shared" si="3"/>
        <v/>
      </c>
    </row>
    <row r="72" spans="2:6" x14ac:dyDescent="0.25">
      <c r="B72" s="35" t="str">
        <f>INDEX('betaflight-targets'!A61:C173,1,B$9)</f>
        <v># dma</v>
      </c>
      <c r="D72" t="str">
        <f t="shared" si="1"/>
        <v># dma</v>
      </c>
      <c r="E72" s="53" t="str">
        <f t="shared" si="2"/>
        <v/>
      </c>
      <c r="F72" s="54" t="str">
        <f t="shared" si="3"/>
        <v/>
      </c>
    </row>
    <row r="73" spans="2:6" x14ac:dyDescent="0.25">
      <c r="B73" s="35" t="str">
        <f>INDEX('betaflight-targets'!A62:C174,1,B$9)</f>
        <v>dma ADC 1 1 # ADC 1: DMA2 Stream 4 Channel 0</v>
      </c>
      <c r="D73" t="str">
        <f t="shared" si="1"/>
        <v>dma ADC 1 1 # ADC 1: DMA2 Stream 4 Channel 0</v>
      </c>
      <c r="E73" s="53" t="str">
        <f t="shared" si="2"/>
        <v/>
      </c>
      <c r="F73" s="54" t="str">
        <f t="shared" si="3"/>
        <v/>
      </c>
    </row>
    <row r="74" spans="2:6" x14ac:dyDescent="0.25">
      <c r="B74" s="35" t="str">
        <f>INDEX('betaflight-targets'!A63:C175,1,B$9)</f>
        <v>dma pin B03 0 # pin B03: DMA1 Stream 6 Channel 3</v>
      </c>
      <c r="D74" t="str">
        <f t="shared" si="1"/>
        <v>dma pin B03 0 # pin B03: DMA1 Stream 6 Channel 3</v>
      </c>
      <c r="E74" s="53" t="str">
        <f t="shared" si="2"/>
        <v/>
      </c>
      <c r="F74" s="54" t="str">
        <f t="shared" si="3"/>
        <v/>
      </c>
    </row>
    <row r="75" spans="2:6" x14ac:dyDescent="0.25">
      <c r="B75" s="35" t="str">
        <f>INDEX('betaflight-targets'!A64:C176,1,B$9)</f>
        <v>dma pin B06 0 # pin B06: DMA1 Stream 0 Channel 2</v>
      </c>
      <c r="D75" t="str">
        <f t="shared" si="1"/>
        <v>dma pin B06 0 # pin B06: DMA1 Stream 0 Channel 2</v>
      </c>
      <c r="E75" s="53" t="str">
        <f t="shared" si="2"/>
        <v/>
      </c>
      <c r="F75" s="54" t="str">
        <f t="shared" si="3"/>
        <v/>
      </c>
    </row>
    <row r="76" spans="2:6" x14ac:dyDescent="0.25">
      <c r="B76" s="35" t="str">
        <f>INDEX('betaflight-targets'!A65:C177,1,B$9)</f>
        <v>dma pin B07 0 # pin B07: DMA1 Stream 3 Channel 2</v>
      </c>
      <c r="D76" t="str">
        <f t="shared" si="1"/>
        <v>dma pin B07 0 # pin B07: DMA1 Stream 3 Channel 2</v>
      </c>
      <c r="E76" s="53" t="str">
        <f t="shared" si="2"/>
        <v/>
      </c>
      <c r="F76" s="54" t="str">
        <f t="shared" si="3"/>
        <v/>
      </c>
    </row>
    <row r="77" spans="2:6" x14ac:dyDescent="0.25">
      <c r="B77" s="35" t="str">
        <f>INDEX('betaflight-targets'!A66:C178,1,B$9)</f>
        <v>dma pin B08 0 # pin B08: DMA1 Stream 7 Channel 2</v>
      </c>
      <c r="D77" t="str">
        <f t="shared" ref="D77:D140" si="4">IF(OR(B77=0,LEFT(B77,16)=B$1,LEFT(B77,16)=B$2,LEFT(B77,15)=B$3,LEFT(B77,15)=B$4,LEFT(B77,11)=B$5,LEFT(B77,11)=B$6),"",B77)</f>
        <v>dma pin B08 0 # pin B08: DMA1 Stream 7 Channel 2</v>
      </c>
      <c r="E77" s="53" t="str">
        <f t="shared" si="2"/>
        <v/>
      </c>
      <c r="F77" s="54" t="str">
        <f t="shared" si="3"/>
        <v/>
      </c>
    </row>
    <row r="78" spans="2:6" x14ac:dyDescent="0.25">
      <c r="B78" s="35" t="str">
        <f>INDEX('betaflight-targets'!A67:C179,1,B$9)</f>
        <v>dma pin A01 0 # pin A01: DMA1 Stream 4 Channel 6</v>
      </c>
      <c r="D78" t="str">
        <f t="shared" si="4"/>
        <v>dma pin A01 0 # pin A01: DMA1 Stream 4 Channel 6</v>
      </c>
      <c r="E78" s="53" t="str">
        <f t="shared" si="2"/>
        <v/>
      </c>
      <c r="F78" s="54" t="str">
        <f t="shared" si="3"/>
        <v/>
      </c>
    </row>
    <row r="79" spans="2:6" x14ac:dyDescent="0.25">
      <c r="B79" s="35" t="str">
        <f>INDEX('betaflight-targets'!A68:C180,1,B$9)</f>
        <v>dma pin C08 0 # pin C08: DMA2 Stream 2 Channel 0</v>
      </c>
      <c r="D79" t="str">
        <f t="shared" si="4"/>
        <v>dma pin C08 0 # pin C08: DMA2 Stream 2 Channel 0</v>
      </c>
      <c r="E79" s="53" t="str">
        <f t="shared" si="2"/>
        <v/>
      </c>
      <c r="F79" s="54" t="str">
        <f t="shared" si="3"/>
        <v/>
      </c>
    </row>
    <row r="80" spans="2:6" x14ac:dyDescent="0.25">
      <c r="B80" s="35" t="str">
        <f>INDEX('betaflight-targets'!A69:C181,1,B$9)</f>
        <v>dma pin C09 0 # pin C09: DMA2 Stream 7 Channel 7</v>
      </c>
      <c r="D80" t="str">
        <f t="shared" si="4"/>
        <v>dma pin C09 0 # pin C09: DMA2 Stream 7 Channel 7</v>
      </c>
      <c r="E80" s="53" t="str">
        <f t="shared" si="2"/>
        <v/>
      </c>
      <c r="F80" s="54" t="str">
        <f t="shared" si="3"/>
        <v/>
      </c>
    </row>
    <row r="81" spans="2:6" x14ac:dyDescent="0.25">
      <c r="B81" s="35" t="str">
        <f>INDEX('betaflight-targets'!A70:C182,1,B$9)</f>
        <v>dma pin B01 0 # pin B01: DMA1 Stream 2 Channel 5</v>
      </c>
      <c r="D81" t="str">
        <f t="shared" si="4"/>
        <v>dma pin B01 0 # pin B01: DMA1 Stream 2 Channel 5</v>
      </c>
      <c r="E81" s="53" t="str">
        <f t="shared" ref="E81:E144" si="5">IF(LEFT(D81,8)="resource",RIGHT(LEFT(D81,LEN(D81)-4),LEN(LEFT(D81,LEN(D81)-4))-9),"")</f>
        <v/>
      </c>
      <c r="F81" s="54" t="str">
        <f t="shared" ref="F81:F144" si="6">IF(LEFT(D81,8)="resource",RIGHT(D81,3),"")</f>
        <v/>
      </c>
    </row>
    <row r="82" spans="2:6" x14ac:dyDescent="0.25">
      <c r="B82" s="35">
        <f>INDEX('betaflight-targets'!A71:C183,1,B$9)</f>
        <v>0</v>
      </c>
      <c r="D82" t="str">
        <f t="shared" si="4"/>
        <v/>
      </c>
      <c r="E82" s="53" t="str">
        <f t="shared" si="5"/>
        <v/>
      </c>
      <c r="F82" s="54" t="str">
        <f t="shared" si="6"/>
        <v/>
      </c>
    </row>
    <row r="83" spans="2:6" x14ac:dyDescent="0.25">
      <c r="B83" s="35" t="str">
        <f>INDEX('betaflight-targets'!A72:C184,1,B$9)</f>
        <v># feature</v>
      </c>
      <c r="D83" t="str">
        <f t="shared" si="4"/>
        <v># feature</v>
      </c>
      <c r="E83" s="53" t="str">
        <f t="shared" si="5"/>
        <v/>
      </c>
      <c r="F83" s="54" t="str">
        <f t="shared" si="6"/>
        <v/>
      </c>
    </row>
    <row r="84" spans="2:6" x14ac:dyDescent="0.25">
      <c r="B84" s="35" t="str">
        <f>INDEX('betaflight-targets'!A73:C185,1,B$9)</f>
        <v>feature -RX_PARALLEL_PWM</v>
      </c>
      <c r="D84" t="str">
        <f t="shared" si="4"/>
        <v>feature -RX_PARALLEL_PWM</v>
      </c>
      <c r="E84" s="53" t="str">
        <f t="shared" si="5"/>
        <v/>
      </c>
      <c r="F84" s="54" t="str">
        <f t="shared" si="6"/>
        <v/>
      </c>
    </row>
    <row r="85" spans="2:6" x14ac:dyDescent="0.25">
      <c r="B85" s="35" t="str">
        <f>INDEX('betaflight-targets'!A74:C186,1,B$9)</f>
        <v>feature RX_SERIAL</v>
      </c>
      <c r="D85" t="str">
        <f t="shared" si="4"/>
        <v>feature RX_SERIAL</v>
      </c>
      <c r="E85" s="53" t="str">
        <f t="shared" si="5"/>
        <v/>
      </c>
      <c r="F85" s="54" t="str">
        <f t="shared" si="6"/>
        <v/>
      </c>
    </row>
    <row r="86" spans="2:6" x14ac:dyDescent="0.25">
      <c r="B86" s="35" t="str">
        <f>INDEX('betaflight-targets'!A75:C187,1,B$9)</f>
        <v>feature OSD</v>
      </c>
      <c r="D86" t="str">
        <f t="shared" si="4"/>
        <v/>
      </c>
      <c r="E86" s="53" t="str">
        <f t="shared" si="5"/>
        <v/>
      </c>
      <c r="F86" s="54" t="str">
        <f t="shared" si="6"/>
        <v/>
      </c>
    </row>
    <row r="87" spans="2:6" x14ac:dyDescent="0.25">
      <c r="B87" s="35">
        <f>INDEX('betaflight-targets'!A76:C188,1,B$9)</f>
        <v>0</v>
      </c>
      <c r="D87" t="str">
        <f t="shared" si="4"/>
        <v/>
      </c>
      <c r="E87" s="53" t="str">
        <f t="shared" si="5"/>
        <v/>
      </c>
      <c r="F87" s="54" t="str">
        <f t="shared" si="6"/>
        <v/>
      </c>
    </row>
    <row r="88" spans="2:6" x14ac:dyDescent="0.25">
      <c r="B88" s="35" t="str">
        <f>INDEX('betaflight-targets'!A77:C189,1,B$9)</f>
        <v># serial</v>
      </c>
      <c r="D88" t="str">
        <f t="shared" si="4"/>
        <v># serial</v>
      </c>
      <c r="E88" s="53" t="str">
        <f t="shared" si="5"/>
        <v/>
      </c>
      <c r="F88" s="54" t="str">
        <f t="shared" si="6"/>
        <v/>
      </c>
    </row>
    <row r="89" spans="2:6" x14ac:dyDescent="0.25">
      <c r="B89" s="35" t="str">
        <f>INDEX('betaflight-targets'!A78:C190,1,B$9)</f>
        <v>serial 0 2048 115200 57600 0 115200</v>
      </c>
      <c r="D89" t="str">
        <f t="shared" si="4"/>
        <v>serial 0 2048 115200 57600 0 115200</v>
      </c>
      <c r="E89" s="53" t="str">
        <f t="shared" si="5"/>
        <v/>
      </c>
      <c r="F89" s="54" t="str">
        <f t="shared" si="6"/>
        <v/>
      </c>
    </row>
    <row r="90" spans="2:6" x14ac:dyDescent="0.25">
      <c r="B90" s="35" t="str">
        <f>INDEX('betaflight-targets'!A79:C191,1,B$9)</f>
        <v>serial 2 64 115200 57600 0 115200</v>
      </c>
      <c r="D90" t="str">
        <f t="shared" si="4"/>
        <v>serial 2 64 115200 57600 0 115200</v>
      </c>
      <c r="E90" s="53" t="str">
        <f t="shared" si="5"/>
        <v/>
      </c>
      <c r="F90" s="54" t="str">
        <f t="shared" si="6"/>
        <v/>
      </c>
    </row>
    <row r="91" spans="2:6" x14ac:dyDescent="0.25">
      <c r="B91" s="35">
        <f>INDEX('betaflight-targets'!A80:C192,1,B$9)</f>
        <v>0</v>
      </c>
      <c r="D91" t="str">
        <f t="shared" si="4"/>
        <v/>
      </c>
      <c r="E91" s="53" t="str">
        <f t="shared" si="5"/>
        <v/>
      </c>
      <c r="F91" s="54" t="str">
        <f t="shared" si="6"/>
        <v/>
      </c>
    </row>
    <row r="92" spans="2:6" x14ac:dyDescent="0.25">
      <c r="B92" s="35">
        <f>INDEX('betaflight-targets'!A81:C193,1,B$9)</f>
        <v>0</v>
      </c>
      <c r="D92" t="str">
        <f t="shared" si="4"/>
        <v/>
      </c>
      <c r="E92" s="53" t="str">
        <f t="shared" si="5"/>
        <v/>
      </c>
      <c r="F92" s="54" t="str">
        <f t="shared" si="6"/>
        <v/>
      </c>
    </row>
    <row r="93" spans="2:6" x14ac:dyDescent="0.25">
      <c r="B93" s="35" t="str">
        <f>INDEX('betaflight-targets'!A82:C194,1,B$9)</f>
        <v># aux</v>
      </c>
      <c r="D93" t="str">
        <f t="shared" si="4"/>
        <v># aux</v>
      </c>
      <c r="E93" s="53" t="str">
        <f t="shared" si="5"/>
        <v/>
      </c>
      <c r="F93" s="54" t="str">
        <f t="shared" si="6"/>
        <v/>
      </c>
    </row>
    <row r="94" spans="2:6" x14ac:dyDescent="0.25">
      <c r="B94" s="35" t="str">
        <f>INDEX('betaflight-targets'!A83:C195,1,B$9)</f>
        <v>aux 0 40 0 900 2100 0 0</v>
      </c>
      <c r="D94" t="str">
        <f t="shared" si="4"/>
        <v>aux 0 40 0 900 2100 0 0</v>
      </c>
      <c r="E94" s="53" t="str">
        <f t="shared" si="5"/>
        <v/>
      </c>
      <c r="F94" s="54" t="str">
        <f t="shared" si="6"/>
        <v/>
      </c>
    </row>
    <row r="95" spans="2:6" x14ac:dyDescent="0.25">
      <c r="B95" s="35">
        <f>INDEX('betaflight-targets'!A84:C196,1,B$9)</f>
        <v>0</v>
      </c>
      <c r="D95" t="str">
        <f t="shared" si="4"/>
        <v/>
      </c>
      <c r="E95" s="53" t="str">
        <f t="shared" si="5"/>
        <v/>
      </c>
      <c r="F95" s="54" t="str">
        <f t="shared" si="6"/>
        <v/>
      </c>
    </row>
    <row r="96" spans="2:6" x14ac:dyDescent="0.25">
      <c r="B96" s="35" t="str">
        <f>INDEX('betaflight-targets'!A85:C197,1,B$9)</f>
        <v># master</v>
      </c>
      <c r="D96" t="str">
        <f t="shared" si="4"/>
        <v># master</v>
      </c>
      <c r="E96" s="53" t="str">
        <f t="shared" si="5"/>
        <v/>
      </c>
      <c r="F96" s="54" t="str">
        <f t="shared" si="6"/>
        <v/>
      </c>
    </row>
    <row r="97" spans="2:6" x14ac:dyDescent="0.25">
      <c r="B97" s="35" t="str">
        <f>INDEX('betaflight-targets'!A86:C198,1,B$9)</f>
        <v>set mag_hardware = NONE</v>
      </c>
      <c r="D97" t="str">
        <f t="shared" si="4"/>
        <v>set mag_hardware = NONE</v>
      </c>
      <c r="E97" s="53" t="str">
        <f t="shared" si="5"/>
        <v/>
      </c>
      <c r="F97" s="54" t="str">
        <f t="shared" si="6"/>
        <v/>
      </c>
    </row>
    <row r="98" spans="2:6" x14ac:dyDescent="0.25">
      <c r="B98" s="35" t="str">
        <f>INDEX('betaflight-targets'!A87:C199,1,B$9)</f>
        <v>set baro_hardware = NONE</v>
      </c>
      <c r="D98" t="str">
        <f t="shared" si="4"/>
        <v>set baro_hardware = NONE</v>
      </c>
      <c r="E98" s="53" t="str">
        <f t="shared" si="5"/>
        <v/>
      </c>
      <c r="F98" s="54" t="str">
        <f t="shared" si="6"/>
        <v/>
      </c>
    </row>
    <row r="99" spans="2:6" x14ac:dyDescent="0.25">
      <c r="B99" s="35" t="str">
        <f>INDEX('betaflight-targets'!A88:C200,1,B$9)</f>
        <v>set serialrx_provider = SBUS</v>
      </c>
      <c r="D99" t="str">
        <f t="shared" si="4"/>
        <v>set serialrx_provider = SBUS</v>
      </c>
      <c r="E99" s="53" t="str">
        <f t="shared" si="5"/>
        <v/>
      </c>
      <c r="F99" s="54" t="str">
        <f t="shared" si="6"/>
        <v/>
      </c>
    </row>
    <row r="100" spans="2:6" x14ac:dyDescent="0.25">
      <c r="B100" s="35" t="str">
        <f>INDEX('betaflight-targets'!A89:C201,1,B$9)</f>
        <v>set blackbox_device = SPIFLASH</v>
      </c>
      <c r="D100" t="str">
        <f t="shared" si="4"/>
        <v>set blackbox_device = SPIFLASH</v>
      </c>
      <c r="E100" s="53" t="str">
        <f t="shared" si="5"/>
        <v/>
      </c>
      <c r="F100" s="54" t="str">
        <f t="shared" si="6"/>
        <v/>
      </c>
    </row>
    <row r="101" spans="2:6" x14ac:dyDescent="0.25">
      <c r="B101" s="35" t="str">
        <f>INDEX('betaflight-targets'!A90:C202,1,B$9)</f>
        <v>set dshot_burst = ON</v>
      </c>
      <c r="D101" t="str">
        <f t="shared" si="4"/>
        <v>set dshot_burst = ON</v>
      </c>
      <c r="E101" s="53" t="str">
        <f t="shared" si="5"/>
        <v/>
      </c>
      <c r="F101" s="54" t="str">
        <f t="shared" si="6"/>
        <v/>
      </c>
    </row>
    <row r="102" spans="2:6" x14ac:dyDescent="0.25">
      <c r="B102" s="35" t="str">
        <f>INDEX('betaflight-targets'!A91:C203,1,B$9)</f>
        <v>set motor_pwm_protocol = DSHOT600</v>
      </c>
      <c r="D102" t="str">
        <f t="shared" si="4"/>
        <v>set motor_pwm_protocol = DSHOT600</v>
      </c>
      <c r="E102" s="53" t="str">
        <f t="shared" si="5"/>
        <v/>
      </c>
      <c r="F102" s="54" t="str">
        <f t="shared" si="6"/>
        <v/>
      </c>
    </row>
    <row r="103" spans="2:6" x14ac:dyDescent="0.25">
      <c r="B103" s="35" t="str">
        <f>INDEX('betaflight-targets'!A92:C204,1,B$9)</f>
        <v>set current_meter = ADC</v>
      </c>
      <c r="D103" t="str">
        <f t="shared" si="4"/>
        <v>set current_meter = ADC</v>
      </c>
      <c r="E103" s="53" t="str">
        <f t="shared" si="5"/>
        <v/>
      </c>
      <c r="F103" s="54" t="str">
        <f t="shared" si="6"/>
        <v/>
      </c>
    </row>
    <row r="104" spans="2:6" x14ac:dyDescent="0.25">
      <c r="B104" s="35" t="str">
        <f>INDEX('betaflight-targets'!A93:C205,1,B$9)</f>
        <v>set battery_meter = ADC</v>
      </c>
      <c r="D104" t="str">
        <f t="shared" si="4"/>
        <v>set battery_meter = ADC</v>
      </c>
      <c r="E104" s="53" t="str">
        <f t="shared" si="5"/>
        <v/>
      </c>
      <c r="F104" s="54" t="str">
        <f t="shared" si="6"/>
        <v/>
      </c>
    </row>
    <row r="105" spans="2:6" x14ac:dyDescent="0.25">
      <c r="B105" s="35" t="str">
        <f>INDEX('betaflight-targets'!A94:C206,1,B$9)</f>
        <v>set vbat_scale = 160</v>
      </c>
      <c r="D105" t="str">
        <f t="shared" si="4"/>
        <v>set vbat_scale = 160</v>
      </c>
      <c r="E105" s="53" t="str">
        <f t="shared" si="5"/>
        <v/>
      </c>
      <c r="F105" s="54" t="str">
        <f t="shared" si="6"/>
        <v/>
      </c>
    </row>
    <row r="106" spans="2:6" x14ac:dyDescent="0.25">
      <c r="B106" s="35" t="str">
        <f>INDEX('betaflight-targets'!A95:C207,1,B$9)</f>
        <v>set ibata_scale = 150</v>
      </c>
      <c r="D106" t="str">
        <f t="shared" si="4"/>
        <v>set ibata_scale = 150</v>
      </c>
      <c r="E106" s="53" t="str">
        <f t="shared" si="5"/>
        <v/>
      </c>
      <c r="F106" s="54" t="str">
        <f t="shared" si="6"/>
        <v/>
      </c>
    </row>
    <row r="107" spans="2:6" x14ac:dyDescent="0.25">
      <c r="B107" s="35" t="str">
        <f>INDEX('betaflight-targets'!A96:C208,1,B$9)</f>
        <v>set beeper_inversion = ON</v>
      </c>
      <c r="D107" t="str">
        <f t="shared" si="4"/>
        <v>set beeper_inversion = ON</v>
      </c>
      <c r="E107" s="53" t="str">
        <f t="shared" si="5"/>
        <v/>
      </c>
      <c r="F107" s="54" t="str">
        <f t="shared" si="6"/>
        <v/>
      </c>
    </row>
    <row r="108" spans="2:6" x14ac:dyDescent="0.25">
      <c r="B108" s="35" t="str">
        <f>INDEX('betaflight-targets'!A97:C209,1,B$9)</f>
        <v>set beeper_od = OFF</v>
      </c>
      <c r="D108" t="str">
        <f t="shared" si="4"/>
        <v>set beeper_od = OFF</v>
      </c>
      <c r="E108" s="53" t="str">
        <f t="shared" si="5"/>
        <v/>
      </c>
      <c r="F108" s="54" t="str">
        <f t="shared" si="6"/>
        <v/>
      </c>
    </row>
    <row r="109" spans="2:6" x14ac:dyDescent="0.25">
      <c r="B109" s="35" t="str">
        <f>INDEX('betaflight-targets'!A98:C210,1,B$9)</f>
        <v>set pid_process_denom = 1</v>
      </c>
      <c r="D109" t="str">
        <f t="shared" si="4"/>
        <v>set pid_process_denom = 1</v>
      </c>
      <c r="E109" s="53" t="str">
        <f t="shared" si="5"/>
        <v/>
      </c>
      <c r="F109" s="54" t="str">
        <f t="shared" si="6"/>
        <v/>
      </c>
    </row>
    <row r="110" spans="2:6" x14ac:dyDescent="0.25">
      <c r="B110" s="35" t="str">
        <f>INDEX('betaflight-targets'!A99:C211,1,B$9)</f>
        <v>set osd_vbat_pos = 2447</v>
      </c>
      <c r="D110" t="str">
        <f t="shared" si="4"/>
        <v>set osd_vbat_pos = 2447</v>
      </c>
      <c r="E110" s="53" t="str">
        <f t="shared" si="5"/>
        <v/>
      </c>
      <c r="F110" s="54" t="str">
        <f t="shared" si="6"/>
        <v/>
      </c>
    </row>
    <row r="111" spans="2:6" x14ac:dyDescent="0.25">
      <c r="B111" s="35" t="str">
        <f>INDEX('betaflight-targets'!A100:C212,1,B$9)</f>
        <v>set osd_rssi_pos = 2074</v>
      </c>
      <c r="D111" t="str">
        <f t="shared" si="4"/>
        <v>set osd_rssi_pos = 2074</v>
      </c>
      <c r="E111" s="53" t="str">
        <f t="shared" si="5"/>
        <v/>
      </c>
      <c r="F111" s="54" t="str">
        <f t="shared" si="6"/>
        <v/>
      </c>
    </row>
    <row r="112" spans="2:6" x14ac:dyDescent="0.25">
      <c r="B112" s="35" t="str">
        <f>INDEX('betaflight-targets'!A101:C213,1,B$9)</f>
        <v>set osd_tim_2_pos = 2456</v>
      </c>
      <c r="D112" t="str">
        <f t="shared" si="4"/>
        <v>set osd_tim_2_pos = 2456</v>
      </c>
      <c r="E112" s="53" t="str">
        <f t="shared" si="5"/>
        <v/>
      </c>
      <c r="F112" s="54" t="str">
        <f t="shared" si="6"/>
        <v/>
      </c>
    </row>
    <row r="113" spans="2:6" x14ac:dyDescent="0.25">
      <c r="B113" s="35" t="str">
        <f>INDEX('betaflight-targets'!A102:C214,1,B$9)</f>
        <v>set osd_vtx_channel_pos = 2049</v>
      </c>
      <c r="D113" t="str">
        <f t="shared" si="4"/>
        <v>set osd_vtx_channel_pos = 2049</v>
      </c>
      <c r="E113" s="53" t="str">
        <f t="shared" si="5"/>
        <v/>
      </c>
      <c r="F113" s="54" t="str">
        <f t="shared" si="6"/>
        <v/>
      </c>
    </row>
    <row r="114" spans="2:6" x14ac:dyDescent="0.25">
      <c r="B114" s="35" t="str">
        <f>INDEX('betaflight-targets'!A103:C215,1,B$9)</f>
        <v>set osd_current_pos = 2439</v>
      </c>
      <c r="D114" t="str">
        <f t="shared" si="4"/>
        <v>set osd_current_pos = 2439</v>
      </c>
      <c r="E114" s="53" t="str">
        <f t="shared" si="5"/>
        <v/>
      </c>
      <c r="F114" s="54" t="str">
        <f t="shared" si="6"/>
        <v/>
      </c>
    </row>
    <row r="115" spans="2:6" x14ac:dyDescent="0.25">
      <c r="B115" s="35" t="str">
        <f>INDEX('betaflight-targets'!A104:C216,1,B$9)</f>
        <v>set osd_mah_drawn_pos = 2433</v>
      </c>
      <c r="D115" t="str">
        <f t="shared" si="4"/>
        <v>set osd_mah_drawn_pos = 2433</v>
      </c>
      <c r="E115" s="53" t="str">
        <f t="shared" si="5"/>
        <v/>
      </c>
      <c r="F115" s="54" t="str">
        <f t="shared" si="6"/>
        <v/>
      </c>
    </row>
    <row r="116" spans="2:6" x14ac:dyDescent="0.25">
      <c r="B116" s="35" t="str">
        <f>INDEX('betaflight-targets'!A105:C217,1,B$9)</f>
        <v>set osd_craft_name_pos = 2058</v>
      </c>
      <c r="D116" t="str">
        <f t="shared" si="4"/>
        <v>set osd_craft_name_pos = 2058</v>
      </c>
      <c r="E116" s="53" t="str">
        <f t="shared" si="5"/>
        <v/>
      </c>
      <c r="F116" s="54" t="str">
        <f t="shared" si="6"/>
        <v/>
      </c>
    </row>
    <row r="117" spans="2:6" x14ac:dyDescent="0.25">
      <c r="B117" s="35" t="str">
        <f>INDEX('betaflight-targets'!A106:C218,1,B$9)</f>
        <v>set osd_warnings_pos = 14378</v>
      </c>
      <c r="D117" t="str">
        <f t="shared" si="4"/>
        <v>set osd_warnings_pos = 14378</v>
      </c>
      <c r="E117" s="53" t="str">
        <f t="shared" si="5"/>
        <v/>
      </c>
      <c r="F117" s="54" t="str">
        <f t="shared" si="6"/>
        <v/>
      </c>
    </row>
    <row r="118" spans="2:6" x14ac:dyDescent="0.25">
      <c r="B118" s="35" t="str">
        <f>INDEX('betaflight-targets'!A107:C219,1,B$9)</f>
        <v>set max7456_spi_bus = 3</v>
      </c>
      <c r="D118" t="str">
        <f t="shared" si="4"/>
        <v/>
      </c>
      <c r="E118" s="53" t="str">
        <f t="shared" si="5"/>
        <v/>
      </c>
      <c r="F118" s="54" t="str">
        <f t="shared" si="6"/>
        <v/>
      </c>
    </row>
    <row r="119" spans="2:6" x14ac:dyDescent="0.25">
      <c r="B119" s="35" t="str">
        <f>INDEX('betaflight-targets'!A108:C220,1,B$9)</f>
        <v>set flash_spi_bus = 2</v>
      </c>
      <c r="D119" t="str">
        <f t="shared" si="4"/>
        <v>set flash_spi_bus = 2</v>
      </c>
      <c r="E119" s="53" t="str">
        <f t="shared" si="5"/>
        <v/>
      </c>
      <c r="F119" s="54" t="str">
        <f t="shared" si="6"/>
        <v/>
      </c>
    </row>
    <row r="120" spans="2:6" x14ac:dyDescent="0.25">
      <c r="B120" s="35" t="str">
        <f>INDEX('betaflight-targets'!A109:C221,1,B$9)</f>
        <v>set gyro_1_bustype = SPI</v>
      </c>
      <c r="D120" t="str">
        <f t="shared" si="4"/>
        <v>set gyro_1_bustype = SPI</v>
      </c>
      <c r="E120" s="53" t="str">
        <f t="shared" si="5"/>
        <v/>
      </c>
      <c r="F120" s="54" t="str">
        <f t="shared" si="6"/>
        <v/>
      </c>
    </row>
    <row r="121" spans="2:6" x14ac:dyDescent="0.25">
      <c r="B121" s="35" t="str">
        <f>INDEX('betaflight-targets'!A110:C222,1,B$9)</f>
        <v>set gyro_1_spibus = 1</v>
      </c>
      <c r="D121" t="str">
        <f t="shared" si="4"/>
        <v>set gyro_1_spibus = 1</v>
      </c>
      <c r="E121" s="53" t="str">
        <f t="shared" si="5"/>
        <v/>
      </c>
      <c r="F121" s="54" t="str">
        <f t="shared" si="6"/>
        <v/>
      </c>
    </row>
    <row r="122" spans="2:6" x14ac:dyDescent="0.25">
      <c r="B122" s="35" t="str">
        <f>INDEX('betaflight-targets'!A111:C223,1,B$9)</f>
        <v>set gyro_1_sensor_align = CW0</v>
      </c>
      <c r="D122" t="str">
        <f t="shared" si="4"/>
        <v>set gyro_1_sensor_align = CW0</v>
      </c>
      <c r="E122" s="53" t="str">
        <f t="shared" si="5"/>
        <v/>
      </c>
      <c r="F122" s="54" t="str">
        <f t="shared" si="6"/>
        <v/>
      </c>
    </row>
    <row r="123" spans="2:6" ht="15.75" thickBot="1" x14ac:dyDescent="0.3">
      <c r="B123" s="35" t="str">
        <f>INDEX('betaflight-targets'!A112:C224,1,B$9)</f>
        <v>#set pinio_box = 40,255,255,255</v>
      </c>
      <c r="D123" t="str">
        <f t="shared" si="4"/>
        <v>#set pinio_box = 40,255,255,255</v>
      </c>
      <c r="E123" s="55" t="str">
        <f t="shared" si="5"/>
        <v/>
      </c>
      <c r="F123" s="56" t="str">
        <f t="shared" si="6"/>
        <v/>
      </c>
    </row>
    <row r="124" spans="2:6" x14ac:dyDescent="0.25">
      <c r="B124" s="35">
        <f>INDEX('betaflight-targets'!A113:C225,1,B$9)</f>
        <v>0</v>
      </c>
      <c r="D124" t="str">
        <f t="shared" si="4"/>
        <v/>
      </c>
      <c r="E124" t="str">
        <f t="shared" si="5"/>
        <v/>
      </c>
      <c r="F124" t="str">
        <f t="shared" si="6"/>
        <v/>
      </c>
    </row>
    <row r="125" spans="2:6" x14ac:dyDescent="0.25">
      <c r="B125" s="35">
        <f>INDEX('betaflight-targets'!A114:C226,1,B$9)</f>
        <v>0</v>
      </c>
      <c r="D125" t="str">
        <f t="shared" si="4"/>
        <v/>
      </c>
      <c r="E125" t="str">
        <f t="shared" si="5"/>
        <v/>
      </c>
      <c r="F125" t="str">
        <f t="shared" si="6"/>
        <v/>
      </c>
    </row>
    <row r="126" spans="2:6" x14ac:dyDescent="0.25">
      <c r="B126" s="35">
        <f>INDEX('betaflight-targets'!A115:C227,1,B$9)</f>
        <v>0</v>
      </c>
      <c r="D126" t="str">
        <f t="shared" si="4"/>
        <v/>
      </c>
      <c r="E126" t="str">
        <f t="shared" si="5"/>
        <v/>
      </c>
      <c r="F126" t="str">
        <f t="shared" si="6"/>
        <v/>
      </c>
    </row>
    <row r="127" spans="2:6" x14ac:dyDescent="0.25">
      <c r="B127" s="35">
        <f>INDEX('betaflight-targets'!A116:C228,1,B$9)</f>
        <v>0</v>
      </c>
      <c r="D127" t="str">
        <f t="shared" si="4"/>
        <v/>
      </c>
      <c r="E127" t="str">
        <f t="shared" si="5"/>
        <v/>
      </c>
      <c r="F127" t="str">
        <f t="shared" si="6"/>
        <v/>
      </c>
    </row>
    <row r="128" spans="2:6" x14ac:dyDescent="0.25">
      <c r="B128" s="35">
        <f>INDEX('betaflight-targets'!A117:C229,1,B$9)</f>
        <v>0</v>
      </c>
      <c r="D128" t="str">
        <f t="shared" si="4"/>
        <v/>
      </c>
      <c r="E128" t="str">
        <f t="shared" si="5"/>
        <v/>
      </c>
      <c r="F128" t="str">
        <f t="shared" si="6"/>
        <v/>
      </c>
    </row>
    <row r="129" spans="2:6" x14ac:dyDescent="0.25">
      <c r="B129" s="35">
        <f>INDEX('betaflight-targets'!A118:C230,1,B$9)</f>
        <v>0</v>
      </c>
      <c r="D129" t="str">
        <f t="shared" si="4"/>
        <v/>
      </c>
      <c r="E129" t="str">
        <f t="shared" si="5"/>
        <v/>
      </c>
      <c r="F129" t="str">
        <f t="shared" si="6"/>
        <v/>
      </c>
    </row>
    <row r="130" spans="2:6" x14ac:dyDescent="0.25">
      <c r="B130" s="35">
        <f>INDEX('betaflight-targets'!A119:C231,1,B$9)</f>
        <v>0</v>
      </c>
      <c r="D130" t="str">
        <f t="shared" si="4"/>
        <v/>
      </c>
      <c r="E130" t="str">
        <f t="shared" si="5"/>
        <v/>
      </c>
      <c r="F130" t="str">
        <f t="shared" si="6"/>
        <v/>
      </c>
    </row>
    <row r="131" spans="2:6" x14ac:dyDescent="0.25">
      <c r="B131" s="35">
        <f>INDEX('betaflight-targets'!A120:C232,1,B$9)</f>
        <v>0</v>
      </c>
      <c r="D131" t="str">
        <f t="shared" si="4"/>
        <v/>
      </c>
      <c r="E131" t="str">
        <f t="shared" si="5"/>
        <v/>
      </c>
      <c r="F131" t="str">
        <f t="shared" si="6"/>
        <v/>
      </c>
    </row>
    <row r="132" spans="2:6" x14ac:dyDescent="0.25">
      <c r="B132" s="35">
        <f>INDEX('betaflight-targets'!A121:C233,1,B$9)</f>
        <v>0</v>
      </c>
      <c r="D132" t="str">
        <f t="shared" si="4"/>
        <v/>
      </c>
      <c r="E132" t="str">
        <f t="shared" si="5"/>
        <v/>
      </c>
      <c r="F132" t="str">
        <f t="shared" si="6"/>
        <v/>
      </c>
    </row>
    <row r="133" spans="2:6" x14ac:dyDescent="0.25">
      <c r="B133" s="35">
        <f>INDEX('betaflight-targets'!A122:C234,1,B$9)</f>
        <v>0</v>
      </c>
      <c r="D133" t="str">
        <f t="shared" si="4"/>
        <v/>
      </c>
      <c r="E133" t="str">
        <f t="shared" si="5"/>
        <v/>
      </c>
      <c r="F133" t="str">
        <f t="shared" si="6"/>
        <v/>
      </c>
    </row>
    <row r="134" spans="2:6" x14ac:dyDescent="0.25">
      <c r="B134" s="35">
        <f>INDEX('betaflight-targets'!A123:C235,1,B$9)</f>
        <v>0</v>
      </c>
      <c r="D134" t="str">
        <f t="shared" si="4"/>
        <v/>
      </c>
      <c r="E134" t="str">
        <f t="shared" si="5"/>
        <v/>
      </c>
      <c r="F134" t="str">
        <f t="shared" si="6"/>
        <v/>
      </c>
    </row>
    <row r="135" spans="2:6" x14ac:dyDescent="0.25">
      <c r="B135" s="35">
        <f>INDEX('betaflight-targets'!A124:C236,1,B$9)</f>
        <v>0</v>
      </c>
      <c r="D135" t="str">
        <f t="shared" si="4"/>
        <v/>
      </c>
      <c r="E135" t="str">
        <f t="shared" si="5"/>
        <v/>
      </c>
      <c r="F135" t="str">
        <f t="shared" si="6"/>
        <v/>
      </c>
    </row>
    <row r="136" spans="2:6" x14ac:dyDescent="0.25">
      <c r="B136" s="35">
        <f>INDEX('betaflight-targets'!A125:C237,1,B$9)</f>
        <v>0</v>
      </c>
      <c r="D136" t="str">
        <f t="shared" si="4"/>
        <v/>
      </c>
      <c r="E136" t="str">
        <f t="shared" si="5"/>
        <v/>
      </c>
      <c r="F136" t="str">
        <f t="shared" si="6"/>
        <v/>
      </c>
    </row>
    <row r="137" spans="2:6" x14ac:dyDescent="0.25">
      <c r="B137" s="35">
        <f>INDEX('betaflight-targets'!A126:C238,1,B$9)</f>
        <v>0</v>
      </c>
      <c r="D137" t="str">
        <f t="shared" si="4"/>
        <v/>
      </c>
      <c r="E137" t="str">
        <f t="shared" si="5"/>
        <v/>
      </c>
      <c r="F137" t="str">
        <f t="shared" si="6"/>
        <v/>
      </c>
    </row>
    <row r="138" spans="2:6" x14ac:dyDescent="0.25">
      <c r="B138" s="35">
        <f>INDEX('betaflight-targets'!A127:C239,1,B$9)</f>
        <v>0</v>
      </c>
      <c r="D138" t="str">
        <f t="shared" si="4"/>
        <v/>
      </c>
      <c r="E138" t="str">
        <f t="shared" si="5"/>
        <v/>
      </c>
      <c r="F138" t="str">
        <f t="shared" si="6"/>
        <v/>
      </c>
    </row>
    <row r="139" spans="2:6" x14ac:dyDescent="0.25">
      <c r="B139" s="35">
        <f>INDEX('betaflight-targets'!A128:C240,1,B$9)</f>
        <v>0</v>
      </c>
      <c r="D139" t="str">
        <f t="shared" si="4"/>
        <v/>
      </c>
      <c r="E139" t="str">
        <f t="shared" si="5"/>
        <v/>
      </c>
      <c r="F139" t="str">
        <f t="shared" si="6"/>
        <v/>
      </c>
    </row>
    <row r="140" spans="2:6" x14ac:dyDescent="0.25">
      <c r="B140" s="35">
        <f>INDEX('betaflight-targets'!A129:C241,1,B$9)</f>
        <v>0</v>
      </c>
      <c r="D140" t="str">
        <f t="shared" si="4"/>
        <v/>
      </c>
      <c r="E140" t="str">
        <f t="shared" si="5"/>
        <v/>
      </c>
      <c r="F140" t="str">
        <f t="shared" si="6"/>
        <v/>
      </c>
    </row>
    <row r="141" spans="2:6" x14ac:dyDescent="0.25">
      <c r="B141" s="35">
        <f>INDEX('betaflight-targets'!A130:C242,1,B$9)</f>
        <v>0</v>
      </c>
      <c r="D141" t="str">
        <f t="shared" ref="D141:D204" si="7">IF(OR(B141=0,LEFT(B141,16)=B$1,LEFT(B141,16)=B$2,LEFT(B141,15)=B$3,LEFT(B141,15)=B$4,LEFT(B141,11)=B$5,LEFT(B141,11)=B$6),"",B141)</f>
        <v/>
      </c>
      <c r="E141" t="str">
        <f t="shared" si="5"/>
        <v/>
      </c>
      <c r="F141" t="str">
        <f t="shared" si="6"/>
        <v/>
      </c>
    </row>
    <row r="142" spans="2:6" x14ac:dyDescent="0.25">
      <c r="B142" s="35">
        <f>INDEX('betaflight-targets'!A131:C243,1,B$9)</f>
        <v>0</v>
      </c>
      <c r="D142" t="str">
        <f t="shared" si="7"/>
        <v/>
      </c>
      <c r="E142" t="str">
        <f t="shared" si="5"/>
        <v/>
      </c>
      <c r="F142" t="str">
        <f t="shared" si="6"/>
        <v/>
      </c>
    </row>
    <row r="143" spans="2:6" x14ac:dyDescent="0.25">
      <c r="B143" s="35">
        <f>INDEX('betaflight-targets'!A132:C244,1,B$9)</f>
        <v>0</v>
      </c>
      <c r="D143" t="str">
        <f t="shared" si="7"/>
        <v/>
      </c>
      <c r="E143" t="str">
        <f t="shared" si="5"/>
        <v/>
      </c>
      <c r="F143" t="str">
        <f t="shared" si="6"/>
        <v/>
      </c>
    </row>
    <row r="144" spans="2:6" x14ac:dyDescent="0.25">
      <c r="B144" s="35">
        <f>INDEX('betaflight-targets'!A133:C245,1,B$9)</f>
        <v>0</v>
      </c>
      <c r="D144" t="str">
        <f t="shared" si="7"/>
        <v/>
      </c>
      <c r="E144" t="str">
        <f t="shared" si="5"/>
        <v/>
      </c>
      <c r="F144" t="str">
        <f t="shared" si="6"/>
        <v/>
      </c>
    </row>
    <row r="145" spans="2:6" x14ac:dyDescent="0.25">
      <c r="B145" s="35">
        <f>INDEX('betaflight-targets'!A134:C246,1,B$9)</f>
        <v>0</v>
      </c>
      <c r="D145" t="str">
        <f t="shared" si="7"/>
        <v/>
      </c>
      <c r="E145" t="str">
        <f t="shared" ref="E145:E208" si="8">IF(LEFT(D145,8)="resource",RIGHT(LEFT(D145,LEN(D145)-4),LEN(LEFT(D145,LEN(D145)-4))-9),"")</f>
        <v/>
      </c>
      <c r="F145" t="str">
        <f t="shared" ref="F145:F208" si="9">IF(LEFT(D145,8)="resource",RIGHT(D145,3),"")</f>
        <v/>
      </c>
    </row>
    <row r="146" spans="2:6" x14ac:dyDescent="0.25">
      <c r="B146" s="35">
        <f>INDEX('betaflight-targets'!A135:C247,1,B$9)</f>
        <v>0</v>
      </c>
      <c r="D146" t="str">
        <f t="shared" si="7"/>
        <v/>
      </c>
      <c r="E146" t="str">
        <f t="shared" si="8"/>
        <v/>
      </c>
      <c r="F146" t="str">
        <f t="shared" si="9"/>
        <v/>
      </c>
    </row>
    <row r="147" spans="2:6" x14ac:dyDescent="0.25">
      <c r="B147" s="35">
        <f>INDEX('betaflight-targets'!A136:C248,1,B$9)</f>
        <v>0</v>
      </c>
      <c r="D147" t="str">
        <f t="shared" si="7"/>
        <v/>
      </c>
      <c r="E147" t="str">
        <f t="shared" si="8"/>
        <v/>
      </c>
      <c r="F147" t="str">
        <f t="shared" si="9"/>
        <v/>
      </c>
    </row>
    <row r="148" spans="2:6" x14ac:dyDescent="0.25">
      <c r="B148" s="35">
        <f>INDEX('betaflight-targets'!A137:C249,1,B$9)</f>
        <v>0</v>
      </c>
      <c r="D148" t="str">
        <f t="shared" si="7"/>
        <v/>
      </c>
      <c r="E148" t="str">
        <f t="shared" si="8"/>
        <v/>
      </c>
      <c r="F148" t="str">
        <f t="shared" si="9"/>
        <v/>
      </c>
    </row>
    <row r="149" spans="2:6" x14ac:dyDescent="0.25">
      <c r="B149" s="35">
        <f>INDEX('betaflight-targets'!A138:C250,1,B$9)</f>
        <v>0</v>
      </c>
      <c r="D149" t="str">
        <f t="shared" si="7"/>
        <v/>
      </c>
      <c r="E149" t="str">
        <f t="shared" si="8"/>
        <v/>
      </c>
      <c r="F149" t="str">
        <f t="shared" si="9"/>
        <v/>
      </c>
    </row>
    <row r="150" spans="2:6" x14ac:dyDescent="0.25">
      <c r="B150" s="35">
        <f>INDEX('betaflight-targets'!A139:C251,1,B$9)</f>
        <v>0</v>
      </c>
      <c r="D150" t="str">
        <f t="shared" si="7"/>
        <v/>
      </c>
      <c r="E150" t="str">
        <f t="shared" si="8"/>
        <v/>
      </c>
      <c r="F150" t="str">
        <f t="shared" si="9"/>
        <v/>
      </c>
    </row>
    <row r="151" spans="2:6" x14ac:dyDescent="0.25">
      <c r="B151" s="35">
        <f>INDEX('betaflight-targets'!A140:C252,1,B$9)</f>
        <v>0</v>
      </c>
      <c r="D151" t="str">
        <f t="shared" si="7"/>
        <v/>
      </c>
      <c r="E151" t="str">
        <f t="shared" si="8"/>
        <v/>
      </c>
      <c r="F151" t="str">
        <f t="shared" si="9"/>
        <v/>
      </c>
    </row>
    <row r="152" spans="2:6" x14ac:dyDescent="0.25">
      <c r="B152" s="35">
        <f>INDEX('betaflight-targets'!A141:C253,1,B$9)</f>
        <v>0</v>
      </c>
      <c r="D152" t="str">
        <f t="shared" si="7"/>
        <v/>
      </c>
      <c r="E152" t="str">
        <f t="shared" si="8"/>
        <v/>
      </c>
      <c r="F152" t="str">
        <f t="shared" si="9"/>
        <v/>
      </c>
    </row>
    <row r="153" spans="2:6" x14ac:dyDescent="0.25">
      <c r="B153" s="35">
        <f>INDEX('betaflight-targets'!A142:C254,1,B$9)</f>
        <v>0</v>
      </c>
      <c r="D153" t="str">
        <f t="shared" si="7"/>
        <v/>
      </c>
      <c r="E153" t="str">
        <f t="shared" si="8"/>
        <v/>
      </c>
      <c r="F153" t="str">
        <f t="shared" si="9"/>
        <v/>
      </c>
    </row>
    <row r="154" spans="2:6" x14ac:dyDescent="0.25">
      <c r="B154" s="35">
        <f>INDEX('betaflight-targets'!A143:C255,1,B$9)</f>
        <v>0</v>
      </c>
      <c r="D154" t="str">
        <f t="shared" si="7"/>
        <v/>
      </c>
      <c r="E154" t="str">
        <f t="shared" si="8"/>
        <v/>
      </c>
      <c r="F154" t="str">
        <f t="shared" si="9"/>
        <v/>
      </c>
    </row>
    <row r="155" spans="2:6" x14ac:dyDescent="0.25">
      <c r="B155" s="35">
        <f>INDEX('betaflight-targets'!A144:C256,1,B$9)</f>
        <v>0</v>
      </c>
      <c r="D155" t="str">
        <f t="shared" si="7"/>
        <v/>
      </c>
      <c r="E155" t="str">
        <f t="shared" si="8"/>
        <v/>
      </c>
      <c r="F155" t="str">
        <f t="shared" si="9"/>
        <v/>
      </c>
    </row>
    <row r="156" spans="2:6" x14ac:dyDescent="0.25">
      <c r="B156" s="35">
        <f>INDEX('betaflight-targets'!A145:C257,1,B$9)</f>
        <v>0</v>
      </c>
      <c r="D156" t="str">
        <f t="shared" si="7"/>
        <v/>
      </c>
      <c r="E156" t="str">
        <f t="shared" si="8"/>
        <v/>
      </c>
      <c r="F156" t="str">
        <f t="shared" si="9"/>
        <v/>
      </c>
    </row>
    <row r="157" spans="2:6" x14ac:dyDescent="0.25">
      <c r="B157" s="35">
        <f>INDEX('betaflight-targets'!A146:C258,1,B$9)</f>
        <v>0</v>
      </c>
      <c r="D157" t="str">
        <f t="shared" si="7"/>
        <v/>
      </c>
      <c r="E157" t="str">
        <f t="shared" si="8"/>
        <v/>
      </c>
      <c r="F157" t="str">
        <f t="shared" si="9"/>
        <v/>
      </c>
    </row>
    <row r="158" spans="2:6" x14ac:dyDescent="0.25">
      <c r="B158" s="35">
        <f>INDEX('betaflight-targets'!A147:C259,1,B$9)</f>
        <v>0</v>
      </c>
      <c r="D158" t="str">
        <f t="shared" si="7"/>
        <v/>
      </c>
      <c r="E158" t="str">
        <f t="shared" si="8"/>
        <v/>
      </c>
      <c r="F158" t="str">
        <f t="shared" si="9"/>
        <v/>
      </c>
    </row>
    <row r="159" spans="2:6" x14ac:dyDescent="0.25">
      <c r="B159" s="35">
        <f>INDEX('betaflight-targets'!A148:C260,1,B$9)</f>
        <v>0</v>
      </c>
      <c r="D159" t="str">
        <f t="shared" si="7"/>
        <v/>
      </c>
      <c r="E159" t="str">
        <f t="shared" si="8"/>
        <v/>
      </c>
      <c r="F159" t="str">
        <f t="shared" si="9"/>
        <v/>
      </c>
    </row>
    <row r="160" spans="2:6" x14ac:dyDescent="0.25">
      <c r="B160" s="35">
        <f>INDEX('betaflight-targets'!A149:C261,1,B$9)</f>
        <v>0</v>
      </c>
      <c r="D160" t="str">
        <f t="shared" si="7"/>
        <v/>
      </c>
      <c r="E160" t="str">
        <f t="shared" si="8"/>
        <v/>
      </c>
      <c r="F160" t="str">
        <f t="shared" si="9"/>
        <v/>
      </c>
    </row>
    <row r="161" spans="2:6" x14ac:dyDescent="0.25">
      <c r="B161" s="35">
        <f>INDEX('betaflight-targets'!A150:C262,1,B$9)</f>
        <v>0</v>
      </c>
      <c r="D161" t="str">
        <f t="shared" si="7"/>
        <v/>
      </c>
      <c r="E161" t="str">
        <f t="shared" si="8"/>
        <v/>
      </c>
      <c r="F161" t="str">
        <f t="shared" si="9"/>
        <v/>
      </c>
    </row>
    <row r="162" spans="2:6" x14ac:dyDescent="0.25">
      <c r="B162" s="35">
        <f>INDEX('betaflight-targets'!A151:C263,1,B$9)</f>
        <v>0</v>
      </c>
      <c r="D162" t="str">
        <f t="shared" si="7"/>
        <v/>
      </c>
      <c r="E162" t="str">
        <f t="shared" si="8"/>
        <v/>
      </c>
      <c r="F162" t="str">
        <f t="shared" si="9"/>
        <v/>
      </c>
    </row>
    <row r="163" spans="2:6" x14ac:dyDescent="0.25">
      <c r="B163" s="35">
        <f>INDEX('betaflight-targets'!A152:C264,1,B$9)</f>
        <v>0</v>
      </c>
      <c r="D163" t="str">
        <f t="shared" si="7"/>
        <v/>
      </c>
      <c r="E163" t="str">
        <f t="shared" si="8"/>
        <v/>
      </c>
      <c r="F163" t="str">
        <f t="shared" si="9"/>
        <v/>
      </c>
    </row>
    <row r="164" spans="2:6" x14ac:dyDescent="0.25">
      <c r="B164" s="35">
        <f>INDEX('betaflight-targets'!A153:C265,1,B$9)</f>
        <v>0</v>
      </c>
      <c r="D164" t="str">
        <f t="shared" si="7"/>
        <v/>
      </c>
      <c r="E164" t="str">
        <f t="shared" si="8"/>
        <v/>
      </c>
      <c r="F164" t="str">
        <f t="shared" si="9"/>
        <v/>
      </c>
    </row>
    <row r="165" spans="2:6" x14ac:dyDescent="0.25">
      <c r="B165" s="35">
        <f>INDEX('betaflight-targets'!A154:C266,1,B$9)</f>
        <v>0</v>
      </c>
      <c r="D165" t="str">
        <f t="shared" si="7"/>
        <v/>
      </c>
      <c r="E165" t="str">
        <f t="shared" si="8"/>
        <v/>
      </c>
      <c r="F165" t="str">
        <f t="shared" si="9"/>
        <v/>
      </c>
    </row>
    <row r="166" spans="2:6" x14ac:dyDescent="0.25">
      <c r="B166" s="35">
        <f>INDEX('betaflight-targets'!A155:C267,1,B$9)</f>
        <v>0</v>
      </c>
      <c r="D166" t="str">
        <f t="shared" si="7"/>
        <v/>
      </c>
      <c r="E166" t="str">
        <f t="shared" si="8"/>
        <v/>
      </c>
      <c r="F166" t="str">
        <f t="shared" si="9"/>
        <v/>
      </c>
    </row>
    <row r="167" spans="2:6" x14ac:dyDescent="0.25">
      <c r="B167" s="35">
        <f>INDEX('betaflight-targets'!A156:C268,1,B$9)</f>
        <v>0</v>
      </c>
      <c r="D167" t="str">
        <f t="shared" si="7"/>
        <v/>
      </c>
      <c r="E167" t="str">
        <f t="shared" si="8"/>
        <v/>
      </c>
      <c r="F167" t="str">
        <f t="shared" si="9"/>
        <v/>
      </c>
    </row>
    <row r="168" spans="2:6" x14ac:dyDescent="0.25">
      <c r="B168" s="35">
        <f>INDEX('betaflight-targets'!A157:C269,1,B$9)</f>
        <v>0</v>
      </c>
      <c r="D168" t="str">
        <f t="shared" si="7"/>
        <v/>
      </c>
      <c r="E168" t="str">
        <f t="shared" si="8"/>
        <v/>
      </c>
      <c r="F168" t="str">
        <f t="shared" si="9"/>
        <v/>
      </c>
    </row>
    <row r="169" spans="2:6" x14ac:dyDescent="0.25">
      <c r="B169" s="35">
        <f>INDEX('betaflight-targets'!A158:C270,1,B$9)</f>
        <v>0</v>
      </c>
      <c r="D169" t="str">
        <f t="shared" si="7"/>
        <v/>
      </c>
      <c r="E169" t="str">
        <f t="shared" si="8"/>
        <v/>
      </c>
      <c r="F169" t="str">
        <f t="shared" si="9"/>
        <v/>
      </c>
    </row>
    <row r="170" spans="2:6" x14ac:dyDescent="0.25">
      <c r="B170" s="35">
        <f>INDEX('betaflight-targets'!A159:C271,1,B$9)</f>
        <v>0</v>
      </c>
      <c r="D170" t="str">
        <f t="shared" si="7"/>
        <v/>
      </c>
      <c r="E170" t="str">
        <f t="shared" si="8"/>
        <v/>
      </c>
      <c r="F170" t="str">
        <f t="shared" si="9"/>
        <v/>
      </c>
    </row>
    <row r="171" spans="2:6" x14ac:dyDescent="0.25">
      <c r="B171" s="35">
        <f>INDEX('betaflight-targets'!A160:C272,1,B$9)</f>
        <v>0</v>
      </c>
      <c r="D171" t="str">
        <f t="shared" si="7"/>
        <v/>
      </c>
      <c r="E171" t="str">
        <f t="shared" si="8"/>
        <v/>
      </c>
      <c r="F171" t="str">
        <f t="shared" si="9"/>
        <v/>
      </c>
    </row>
    <row r="172" spans="2:6" x14ac:dyDescent="0.25">
      <c r="B172" s="35">
        <f>INDEX('betaflight-targets'!A161:C273,1,B$9)</f>
        <v>0</v>
      </c>
      <c r="D172" t="str">
        <f t="shared" si="7"/>
        <v/>
      </c>
      <c r="E172" t="str">
        <f t="shared" si="8"/>
        <v/>
      </c>
      <c r="F172" t="str">
        <f t="shared" si="9"/>
        <v/>
      </c>
    </row>
    <row r="173" spans="2:6" x14ac:dyDescent="0.25">
      <c r="B173" s="35">
        <f>INDEX('betaflight-targets'!A162:C274,1,B$9)</f>
        <v>0</v>
      </c>
      <c r="D173" t="str">
        <f t="shared" si="7"/>
        <v/>
      </c>
      <c r="E173" t="str">
        <f t="shared" si="8"/>
        <v/>
      </c>
      <c r="F173" t="str">
        <f t="shared" si="9"/>
        <v/>
      </c>
    </row>
    <row r="174" spans="2:6" x14ac:dyDescent="0.25">
      <c r="B174" s="35">
        <f>INDEX('betaflight-targets'!A163:C275,1,B$9)</f>
        <v>0</v>
      </c>
      <c r="D174" t="str">
        <f t="shared" si="7"/>
        <v/>
      </c>
      <c r="E174" t="str">
        <f t="shared" si="8"/>
        <v/>
      </c>
      <c r="F174" t="str">
        <f t="shared" si="9"/>
        <v/>
      </c>
    </row>
    <row r="175" spans="2:6" x14ac:dyDescent="0.25">
      <c r="B175" s="35">
        <f>INDEX('betaflight-targets'!A164:C276,1,B$9)</f>
        <v>0</v>
      </c>
      <c r="D175" t="str">
        <f t="shared" si="7"/>
        <v/>
      </c>
      <c r="E175" t="str">
        <f t="shared" si="8"/>
        <v/>
      </c>
      <c r="F175" t="str">
        <f t="shared" si="9"/>
        <v/>
      </c>
    </row>
    <row r="176" spans="2:6" x14ac:dyDescent="0.25">
      <c r="B176" s="35">
        <f>INDEX('betaflight-targets'!A165:C277,1,B$9)</f>
        <v>0</v>
      </c>
      <c r="D176" t="str">
        <f t="shared" si="7"/>
        <v/>
      </c>
      <c r="E176" t="str">
        <f t="shared" si="8"/>
        <v/>
      </c>
      <c r="F176" t="str">
        <f t="shared" si="9"/>
        <v/>
      </c>
    </row>
    <row r="177" spans="2:6" x14ac:dyDescent="0.25">
      <c r="B177" s="35">
        <f>INDEX('betaflight-targets'!A166:C278,1,B$9)</f>
        <v>0</v>
      </c>
      <c r="D177" t="str">
        <f t="shared" si="7"/>
        <v/>
      </c>
      <c r="E177" t="str">
        <f t="shared" si="8"/>
        <v/>
      </c>
      <c r="F177" t="str">
        <f t="shared" si="9"/>
        <v/>
      </c>
    </row>
    <row r="178" spans="2:6" x14ac:dyDescent="0.25">
      <c r="B178" s="35">
        <f>INDEX('betaflight-targets'!A167:C279,1,B$9)</f>
        <v>0</v>
      </c>
      <c r="D178" t="str">
        <f t="shared" si="7"/>
        <v/>
      </c>
      <c r="E178" t="str">
        <f t="shared" si="8"/>
        <v/>
      </c>
      <c r="F178" t="str">
        <f t="shared" si="9"/>
        <v/>
      </c>
    </row>
    <row r="179" spans="2:6" x14ac:dyDescent="0.25">
      <c r="B179" s="35">
        <f>INDEX('betaflight-targets'!A168:C280,1,B$9)</f>
        <v>0</v>
      </c>
      <c r="D179" t="str">
        <f t="shared" si="7"/>
        <v/>
      </c>
      <c r="E179" t="str">
        <f t="shared" si="8"/>
        <v/>
      </c>
      <c r="F179" t="str">
        <f t="shared" si="9"/>
        <v/>
      </c>
    </row>
    <row r="180" spans="2:6" x14ac:dyDescent="0.25">
      <c r="B180" s="35">
        <f>INDEX('betaflight-targets'!A169:C281,1,B$9)</f>
        <v>0</v>
      </c>
      <c r="D180" t="str">
        <f t="shared" si="7"/>
        <v/>
      </c>
      <c r="E180" t="str">
        <f t="shared" si="8"/>
        <v/>
      </c>
      <c r="F180" t="str">
        <f t="shared" si="9"/>
        <v/>
      </c>
    </row>
    <row r="181" spans="2:6" x14ac:dyDescent="0.25">
      <c r="B181" s="35">
        <f>INDEX('betaflight-targets'!A170:C282,1,B$9)</f>
        <v>0</v>
      </c>
      <c r="D181" t="str">
        <f t="shared" si="7"/>
        <v/>
      </c>
      <c r="E181" t="str">
        <f t="shared" si="8"/>
        <v/>
      </c>
      <c r="F181" t="str">
        <f t="shared" si="9"/>
        <v/>
      </c>
    </row>
    <row r="182" spans="2:6" x14ac:dyDescent="0.25">
      <c r="B182" s="35">
        <f>INDEX('betaflight-targets'!A171:C283,1,B$9)</f>
        <v>0</v>
      </c>
      <c r="D182" t="str">
        <f t="shared" si="7"/>
        <v/>
      </c>
      <c r="E182" t="str">
        <f t="shared" si="8"/>
        <v/>
      </c>
      <c r="F182" t="str">
        <f t="shared" si="9"/>
        <v/>
      </c>
    </row>
    <row r="183" spans="2:6" x14ac:dyDescent="0.25">
      <c r="B183" s="35">
        <f>INDEX('betaflight-targets'!A172:C284,1,B$9)</f>
        <v>0</v>
      </c>
      <c r="D183" t="str">
        <f t="shared" si="7"/>
        <v/>
      </c>
      <c r="E183" t="str">
        <f t="shared" si="8"/>
        <v/>
      </c>
      <c r="F183" t="str">
        <f t="shared" si="9"/>
        <v/>
      </c>
    </row>
    <row r="184" spans="2:6" x14ac:dyDescent="0.25">
      <c r="B184" s="35">
        <f>INDEX('betaflight-targets'!A173:C285,1,B$9)</f>
        <v>0</v>
      </c>
      <c r="D184" t="str">
        <f t="shared" si="7"/>
        <v/>
      </c>
      <c r="E184" t="str">
        <f t="shared" si="8"/>
        <v/>
      </c>
      <c r="F184" t="str">
        <f t="shared" si="9"/>
        <v/>
      </c>
    </row>
    <row r="185" spans="2:6" x14ac:dyDescent="0.25">
      <c r="B185" s="35">
        <f>INDEX('betaflight-targets'!A174:C286,1,B$9)</f>
        <v>0</v>
      </c>
      <c r="D185" t="str">
        <f t="shared" si="7"/>
        <v/>
      </c>
      <c r="E185" t="str">
        <f t="shared" si="8"/>
        <v/>
      </c>
      <c r="F185" t="str">
        <f t="shared" si="9"/>
        <v/>
      </c>
    </row>
    <row r="186" spans="2:6" x14ac:dyDescent="0.25">
      <c r="B186" s="35">
        <f>INDEX('betaflight-targets'!A175:C287,1,B$9)</f>
        <v>0</v>
      </c>
      <c r="D186" t="str">
        <f t="shared" si="7"/>
        <v/>
      </c>
      <c r="E186" t="str">
        <f t="shared" si="8"/>
        <v/>
      </c>
      <c r="F186" t="str">
        <f t="shared" si="9"/>
        <v/>
      </c>
    </row>
    <row r="187" spans="2:6" x14ac:dyDescent="0.25">
      <c r="B187" s="35">
        <f>INDEX('betaflight-targets'!A176:C288,1,B$9)</f>
        <v>0</v>
      </c>
      <c r="D187" t="str">
        <f t="shared" si="7"/>
        <v/>
      </c>
      <c r="E187" t="str">
        <f t="shared" si="8"/>
        <v/>
      </c>
      <c r="F187" t="str">
        <f t="shared" si="9"/>
        <v/>
      </c>
    </row>
    <row r="188" spans="2:6" x14ac:dyDescent="0.25">
      <c r="B188" s="35">
        <f>INDEX('betaflight-targets'!A177:C289,1,B$9)</f>
        <v>0</v>
      </c>
      <c r="D188" t="str">
        <f t="shared" si="7"/>
        <v/>
      </c>
      <c r="E188" t="str">
        <f t="shared" si="8"/>
        <v/>
      </c>
      <c r="F188" t="str">
        <f t="shared" si="9"/>
        <v/>
      </c>
    </row>
    <row r="189" spans="2:6" x14ac:dyDescent="0.25">
      <c r="B189" s="35">
        <f>INDEX('betaflight-targets'!A178:C290,1,B$9)</f>
        <v>0</v>
      </c>
      <c r="D189" t="str">
        <f t="shared" si="7"/>
        <v/>
      </c>
      <c r="E189" t="str">
        <f t="shared" si="8"/>
        <v/>
      </c>
      <c r="F189" t="str">
        <f t="shared" si="9"/>
        <v/>
      </c>
    </row>
    <row r="190" spans="2:6" x14ac:dyDescent="0.25">
      <c r="B190" s="35">
        <f>INDEX('betaflight-targets'!A179:C291,1,B$9)</f>
        <v>0</v>
      </c>
      <c r="D190" t="str">
        <f t="shared" si="7"/>
        <v/>
      </c>
      <c r="E190" t="str">
        <f t="shared" si="8"/>
        <v/>
      </c>
      <c r="F190" t="str">
        <f t="shared" si="9"/>
        <v/>
      </c>
    </row>
    <row r="191" spans="2:6" x14ac:dyDescent="0.25">
      <c r="B191" s="35">
        <f>INDEX('betaflight-targets'!A180:C292,1,B$9)</f>
        <v>0</v>
      </c>
      <c r="D191" t="str">
        <f t="shared" si="7"/>
        <v/>
      </c>
      <c r="E191" t="str">
        <f t="shared" si="8"/>
        <v/>
      </c>
      <c r="F191" t="str">
        <f t="shared" si="9"/>
        <v/>
      </c>
    </row>
    <row r="192" spans="2:6" x14ac:dyDescent="0.25">
      <c r="B192" s="35">
        <f>INDEX('betaflight-targets'!A181:C293,1,B$9)</f>
        <v>0</v>
      </c>
      <c r="D192" t="str">
        <f t="shared" si="7"/>
        <v/>
      </c>
      <c r="E192" t="str">
        <f t="shared" si="8"/>
        <v/>
      </c>
      <c r="F192" t="str">
        <f t="shared" si="9"/>
        <v/>
      </c>
    </row>
    <row r="193" spans="2:6" x14ac:dyDescent="0.25">
      <c r="B193" s="35">
        <f>INDEX('betaflight-targets'!A182:C294,1,B$9)</f>
        <v>0</v>
      </c>
      <c r="D193" t="str">
        <f t="shared" si="7"/>
        <v/>
      </c>
      <c r="E193" t="str">
        <f t="shared" si="8"/>
        <v/>
      </c>
      <c r="F193" t="str">
        <f t="shared" si="9"/>
        <v/>
      </c>
    </row>
    <row r="194" spans="2:6" x14ac:dyDescent="0.25">
      <c r="B194" s="35">
        <f>INDEX('betaflight-targets'!A183:C295,1,B$9)</f>
        <v>0</v>
      </c>
      <c r="D194" t="str">
        <f t="shared" si="7"/>
        <v/>
      </c>
      <c r="E194" t="str">
        <f t="shared" si="8"/>
        <v/>
      </c>
      <c r="F194" t="str">
        <f t="shared" si="9"/>
        <v/>
      </c>
    </row>
    <row r="195" spans="2:6" x14ac:dyDescent="0.25">
      <c r="B195" s="35">
        <f>INDEX('betaflight-targets'!A184:C296,1,B$9)</f>
        <v>0</v>
      </c>
      <c r="D195" t="str">
        <f t="shared" si="7"/>
        <v/>
      </c>
      <c r="E195" t="str">
        <f t="shared" si="8"/>
        <v/>
      </c>
      <c r="F195" t="str">
        <f t="shared" si="9"/>
        <v/>
      </c>
    </row>
    <row r="196" spans="2:6" x14ac:dyDescent="0.25">
      <c r="B196" s="35">
        <f>INDEX('betaflight-targets'!A185:C297,1,B$9)</f>
        <v>0</v>
      </c>
      <c r="D196" t="str">
        <f t="shared" si="7"/>
        <v/>
      </c>
      <c r="E196" t="str">
        <f t="shared" si="8"/>
        <v/>
      </c>
      <c r="F196" t="str">
        <f t="shared" si="9"/>
        <v/>
      </c>
    </row>
    <row r="197" spans="2:6" x14ac:dyDescent="0.25">
      <c r="B197" s="35">
        <f>INDEX('betaflight-targets'!A186:C298,1,B$9)</f>
        <v>0</v>
      </c>
      <c r="D197" t="str">
        <f t="shared" si="7"/>
        <v/>
      </c>
      <c r="E197" t="str">
        <f t="shared" si="8"/>
        <v/>
      </c>
      <c r="F197" t="str">
        <f t="shared" si="9"/>
        <v/>
      </c>
    </row>
    <row r="198" spans="2:6" x14ac:dyDescent="0.25">
      <c r="B198" s="35">
        <f>INDEX('betaflight-targets'!A187:C299,1,B$9)</f>
        <v>0</v>
      </c>
      <c r="D198" t="str">
        <f t="shared" si="7"/>
        <v/>
      </c>
      <c r="E198" t="str">
        <f t="shared" si="8"/>
        <v/>
      </c>
      <c r="F198" t="str">
        <f t="shared" si="9"/>
        <v/>
      </c>
    </row>
    <row r="199" spans="2:6" x14ac:dyDescent="0.25">
      <c r="B199" s="35">
        <f>INDEX('betaflight-targets'!A188:C300,1,B$9)</f>
        <v>0</v>
      </c>
      <c r="D199" t="str">
        <f t="shared" si="7"/>
        <v/>
      </c>
      <c r="E199" t="str">
        <f t="shared" si="8"/>
        <v/>
      </c>
      <c r="F199" t="str">
        <f t="shared" si="9"/>
        <v/>
      </c>
    </row>
    <row r="200" spans="2:6" x14ac:dyDescent="0.25">
      <c r="B200" s="35">
        <f>INDEX('betaflight-targets'!A189:C301,1,B$9)</f>
        <v>0</v>
      </c>
      <c r="D200" t="str">
        <f t="shared" si="7"/>
        <v/>
      </c>
      <c r="E200" t="str">
        <f t="shared" si="8"/>
        <v/>
      </c>
      <c r="F200" t="str">
        <f t="shared" si="9"/>
        <v/>
      </c>
    </row>
    <row r="201" spans="2:6" x14ac:dyDescent="0.25">
      <c r="B201" s="35">
        <f>INDEX('betaflight-targets'!A190:C302,1,B$9)</f>
        <v>0</v>
      </c>
      <c r="D201" t="str">
        <f t="shared" si="7"/>
        <v/>
      </c>
      <c r="E201" t="str">
        <f t="shared" si="8"/>
        <v/>
      </c>
      <c r="F201" t="str">
        <f t="shared" si="9"/>
        <v/>
      </c>
    </row>
    <row r="202" spans="2:6" x14ac:dyDescent="0.25">
      <c r="B202" s="35">
        <f>INDEX('betaflight-targets'!A191:C303,1,B$9)</f>
        <v>0</v>
      </c>
      <c r="D202" t="str">
        <f t="shared" si="7"/>
        <v/>
      </c>
      <c r="E202" t="str">
        <f t="shared" si="8"/>
        <v/>
      </c>
      <c r="F202" t="str">
        <f t="shared" si="9"/>
        <v/>
      </c>
    </row>
    <row r="203" spans="2:6" x14ac:dyDescent="0.25">
      <c r="B203" s="35">
        <f>INDEX('betaflight-targets'!A192:C304,1,B$9)</f>
        <v>0</v>
      </c>
      <c r="D203" t="str">
        <f t="shared" si="7"/>
        <v/>
      </c>
      <c r="E203" t="str">
        <f t="shared" si="8"/>
        <v/>
      </c>
      <c r="F203" t="str">
        <f t="shared" si="9"/>
        <v/>
      </c>
    </row>
    <row r="204" spans="2:6" x14ac:dyDescent="0.25">
      <c r="B204" s="35">
        <f>INDEX('betaflight-targets'!A193:C305,1,B$9)</f>
        <v>0</v>
      </c>
      <c r="D204" t="str">
        <f t="shared" si="7"/>
        <v/>
      </c>
      <c r="E204" t="str">
        <f t="shared" si="8"/>
        <v/>
      </c>
      <c r="F204" t="str">
        <f t="shared" si="9"/>
        <v/>
      </c>
    </row>
    <row r="205" spans="2:6" x14ac:dyDescent="0.25">
      <c r="B205" s="35">
        <f>INDEX('betaflight-targets'!A194:C306,1,B$9)</f>
        <v>0</v>
      </c>
      <c r="D205" t="str">
        <f t="shared" ref="D205:D268" si="10">IF(OR(B205=0,LEFT(B205,16)=B$1,LEFT(B205,16)=B$2,LEFT(B205,15)=B$3,LEFT(B205,15)=B$4,LEFT(B205,11)=B$5,LEFT(B205,11)=B$6),"",B205)</f>
        <v/>
      </c>
      <c r="E205" t="str">
        <f t="shared" si="8"/>
        <v/>
      </c>
      <c r="F205" t="str">
        <f t="shared" si="9"/>
        <v/>
      </c>
    </row>
    <row r="206" spans="2:6" x14ac:dyDescent="0.25">
      <c r="B206" s="35">
        <f>INDEX('betaflight-targets'!A195:C307,1,B$9)</f>
        <v>0</v>
      </c>
      <c r="D206" t="str">
        <f t="shared" si="10"/>
        <v/>
      </c>
      <c r="E206" t="str">
        <f t="shared" si="8"/>
        <v/>
      </c>
      <c r="F206" t="str">
        <f t="shared" si="9"/>
        <v/>
      </c>
    </row>
    <row r="207" spans="2:6" x14ac:dyDescent="0.25">
      <c r="B207" s="35">
        <f>INDEX('betaflight-targets'!A196:C308,1,B$9)</f>
        <v>0</v>
      </c>
      <c r="D207" t="str">
        <f t="shared" si="10"/>
        <v/>
      </c>
      <c r="E207" t="str">
        <f t="shared" si="8"/>
        <v/>
      </c>
      <c r="F207" t="str">
        <f t="shared" si="9"/>
        <v/>
      </c>
    </row>
    <row r="208" spans="2:6" x14ac:dyDescent="0.25">
      <c r="B208" s="35">
        <f>INDEX('betaflight-targets'!A197:C309,1,B$9)</f>
        <v>0</v>
      </c>
      <c r="D208" t="str">
        <f t="shared" si="10"/>
        <v/>
      </c>
      <c r="E208" t="str">
        <f t="shared" si="8"/>
        <v/>
      </c>
      <c r="F208" t="str">
        <f t="shared" si="9"/>
        <v/>
      </c>
    </row>
    <row r="209" spans="2:6" x14ac:dyDescent="0.25">
      <c r="B209" s="35">
        <f>INDEX('betaflight-targets'!A198:C310,1,B$9)</f>
        <v>0</v>
      </c>
      <c r="D209" t="str">
        <f t="shared" si="10"/>
        <v/>
      </c>
      <c r="E209" t="str">
        <f t="shared" ref="E209:E272" si="11">IF(LEFT(D209,8)="resource",RIGHT(LEFT(D209,LEN(D209)-4),LEN(LEFT(D209,LEN(D209)-4))-9),"")</f>
        <v/>
      </c>
      <c r="F209" t="str">
        <f t="shared" ref="F209:F272" si="12">IF(LEFT(D209,8)="resource",RIGHT(D209,3),"")</f>
        <v/>
      </c>
    </row>
    <row r="210" spans="2:6" x14ac:dyDescent="0.25">
      <c r="B210" s="35">
        <f>INDEX('betaflight-targets'!A199:C311,1,B$9)</f>
        <v>0</v>
      </c>
      <c r="D210" t="str">
        <f t="shared" si="10"/>
        <v/>
      </c>
      <c r="E210" t="str">
        <f t="shared" si="11"/>
        <v/>
      </c>
      <c r="F210" t="str">
        <f t="shared" si="12"/>
        <v/>
      </c>
    </row>
    <row r="211" spans="2:6" x14ac:dyDescent="0.25">
      <c r="B211" s="35">
        <f>INDEX('betaflight-targets'!A200:C312,1,B$9)</f>
        <v>0</v>
      </c>
      <c r="D211" t="str">
        <f t="shared" si="10"/>
        <v/>
      </c>
      <c r="E211" t="str">
        <f t="shared" si="11"/>
        <v/>
      </c>
      <c r="F211" t="str">
        <f t="shared" si="12"/>
        <v/>
      </c>
    </row>
    <row r="212" spans="2:6" x14ac:dyDescent="0.25">
      <c r="B212" s="35">
        <f>INDEX('betaflight-targets'!A201:C313,1,B$9)</f>
        <v>0</v>
      </c>
      <c r="D212" t="str">
        <f t="shared" si="10"/>
        <v/>
      </c>
      <c r="E212" t="str">
        <f t="shared" si="11"/>
        <v/>
      </c>
      <c r="F212" t="str">
        <f t="shared" si="12"/>
        <v/>
      </c>
    </row>
    <row r="213" spans="2:6" x14ac:dyDescent="0.25">
      <c r="B213" s="35">
        <f>INDEX('betaflight-targets'!A202:C314,1,B$9)</f>
        <v>0</v>
      </c>
      <c r="D213" t="str">
        <f t="shared" si="10"/>
        <v/>
      </c>
      <c r="E213" t="str">
        <f t="shared" si="11"/>
        <v/>
      </c>
      <c r="F213" t="str">
        <f t="shared" si="12"/>
        <v/>
      </c>
    </row>
    <row r="214" spans="2:6" x14ac:dyDescent="0.25">
      <c r="B214" s="35">
        <f>INDEX('betaflight-targets'!A203:C315,1,B$9)</f>
        <v>0</v>
      </c>
      <c r="D214" t="str">
        <f t="shared" si="10"/>
        <v/>
      </c>
      <c r="E214" t="str">
        <f t="shared" si="11"/>
        <v/>
      </c>
      <c r="F214" t="str">
        <f t="shared" si="12"/>
        <v/>
      </c>
    </row>
    <row r="215" spans="2:6" x14ac:dyDescent="0.25">
      <c r="B215" s="35">
        <f>INDEX('betaflight-targets'!A204:C316,1,B$9)</f>
        <v>0</v>
      </c>
      <c r="D215" t="str">
        <f t="shared" si="10"/>
        <v/>
      </c>
      <c r="E215" t="str">
        <f t="shared" si="11"/>
        <v/>
      </c>
      <c r="F215" t="str">
        <f t="shared" si="12"/>
        <v/>
      </c>
    </row>
    <row r="216" spans="2:6" x14ac:dyDescent="0.25">
      <c r="B216" s="35">
        <f>INDEX('betaflight-targets'!A205:C317,1,B$9)</f>
        <v>0</v>
      </c>
      <c r="D216" t="str">
        <f t="shared" si="10"/>
        <v/>
      </c>
      <c r="E216" t="str">
        <f t="shared" si="11"/>
        <v/>
      </c>
      <c r="F216" t="str">
        <f t="shared" si="12"/>
        <v/>
      </c>
    </row>
    <row r="217" spans="2:6" x14ac:dyDescent="0.25">
      <c r="B217" s="35">
        <f>INDEX('betaflight-targets'!A206:C318,1,B$9)</f>
        <v>0</v>
      </c>
      <c r="D217" t="str">
        <f t="shared" si="10"/>
        <v/>
      </c>
      <c r="E217" t="str">
        <f t="shared" si="11"/>
        <v/>
      </c>
      <c r="F217" t="str">
        <f t="shared" si="12"/>
        <v/>
      </c>
    </row>
    <row r="218" spans="2:6" x14ac:dyDescent="0.25">
      <c r="B218" s="35">
        <f>INDEX('betaflight-targets'!A207:C319,1,B$9)</f>
        <v>0</v>
      </c>
      <c r="D218" t="str">
        <f t="shared" si="10"/>
        <v/>
      </c>
      <c r="E218" t="str">
        <f t="shared" si="11"/>
        <v/>
      </c>
      <c r="F218" t="str">
        <f t="shared" si="12"/>
        <v/>
      </c>
    </row>
    <row r="219" spans="2:6" x14ac:dyDescent="0.25">
      <c r="B219" s="35">
        <f>INDEX('betaflight-targets'!A208:C320,1,B$9)</f>
        <v>0</v>
      </c>
      <c r="D219" t="str">
        <f t="shared" si="10"/>
        <v/>
      </c>
      <c r="E219" t="str">
        <f t="shared" si="11"/>
        <v/>
      </c>
      <c r="F219" t="str">
        <f t="shared" si="12"/>
        <v/>
      </c>
    </row>
    <row r="220" spans="2:6" x14ac:dyDescent="0.25">
      <c r="B220" s="35">
        <f>INDEX('betaflight-targets'!A209:C321,1,B$9)</f>
        <v>0</v>
      </c>
      <c r="D220" t="str">
        <f t="shared" si="10"/>
        <v/>
      </c>
      <c r="E220" t="str">
        <f t="shared" si="11"/>
        <v/>
      </c>
      <c r="F220" t="str">
        <f t="shared" si="12"/>
        <v/>
      </c>
    </row>
    <row r="221" spans="2:6" x14ac:dyDescent="0.25">
      <c r="B221" s="35">
        <f>INDEX('betaflight-targets'!A210:C322,1,B$9)</f>
        <v>0</v>
      </c>
      <c r="D221" t="str">
        <f t="shared" si="10"/>
        <v/>
      </c>
      <c r="E221" t="str">
        <f t="shared" si="11"/>
        <v/>
      </c>
      <c r="F221" t="str">
        <f t="shared" si="12"/>
        <v/>
      </c>
    </row>
    <row r="222" spans="2:6" x14ac:dyDescent="0.25">
      <c r="B222" s="35">
        <f>INDEX('betaflight-targets'!A211:C323,1,B$9)</f>
        <v>0</v>
      </c>
      <c r="D222" t="str">
        <f t="shared" si="10"/>
        <v/>
      </c>
      <c r="E222" t="str">
        <f t="shared" si="11"/>
        <v/>
      </c>
      <c r="F222" t="str">
        <f t="shared" si="12"/>
        <v/>
      </c>
    </row>
    <row r="223" spans="2:6" x14ac:dyDescent="0.25">
      <c r="B223" s="35">
        <f>INDEX('betaflight-targets'!A212:C324,1,B$9)</f>
        <v>0</v>
      </c>
      <c r="D223" t="str">
        <f t="shared" si="10"/>
        <v/>
      </c>
      <c r="E223" t="str">
        <f t="shared" si="11"/>
        <v/>
      </c>
      <c r="F223" t="str">
        <f t="shared" si="12"/>
        <v/>
      </c>
    </row>
    <row r="224" spans="2:6" x14ac:dyDescent="0.25">
      <c r="B224" s="35">
        <f>INDEX('betaflight-targets'!A213:C325,1,B$9)</f>
        <v>0</v>
      </c>
      <c r="D224" t="str">
        <f t="shared" si="10"/>
        <v/>
      </c>
      <c r="E224" t="str">
        <f t="shared" si="11"/>
        <v/>
      </c>
      <c r="F224" t="str">
        <f t="shared" si="12"/>
        <v/>
      </c>
    </row>
    <row r="225" spans="2:6" x14ac:dyDescent="0.25">
      <c r="B225" s="35">
        <f>INDEX('betaflight-targets'!A214:C326,1,B$9)</f>
        <v>0</v>
      </c>
      <c r="D225" t="str">
        <f t="shared" si="10"/>
        <v/>
      </c>
      <c r="E225" t="str">
        <f t="shared" si="11"/>
        <v/>
      </c>
      <c r="F225" t="str">
        <f t="shared" si="12"/>
        <v/>
      </c>
    </row>
    <row r="226" spans="2:6" x14ac:dyDescent="0.25">
      <c r="B226" s="35">
        <f>INDEX('betaflight-targets'!A215:C327,1,B$9)</f>
        <v>0</v>
      </c>
      <c r="D226" t="str">
        <f t="shared" si="10"/>
        <v/>
      </c>
      <c r="E226" t="str">
        <f t="shared" si="11"/>
        <v/>
      </c>
      <c r="F226" t="str">
        <f t="shared" si="12"/>
        <v/>
      </c>
    </row>
    <row r="227" spans="2:6" x14ac:dyDescent="0.25">
      <c r="B227" s="35">
        <f>INDEX('betaflight-targets'!A216:C328,1,B$9)</f>
        <v>0</v>
      </c>
      <c r="D227" t="str">
        <f t="shared" si="10"/>
        <v/>
      </c>
      <c r="E227" t="str">
        <f t="shared" si="11"/>
        <v/>
      </c>
      <c r="F227" t="str">
        <f t="shared" si="12"/>
        <v/>
      </c>
    </row>
    <row r="228" spans="2:6" x14ac:dyDescent="0.25">
      <c r="B228" s="35">
        <f>INDEX('betaflight-targets'!A217:C329,1,B$9)</f>
        <v>0</v>
      </c>
      <c r="D228" t="str">
        <f t="shared" si="10"/>
        <v/>
      </c>
      <c r="E228" t="str">
        <f t="shared" si="11"/>
        <v/>
      </c>
      <c r="F228" t="str">
        <f t="shared" si="12"/>
        <v/>
      </c>
    </row>
    <row r="229" spans="2:6" x14ac:dyDescent="0.25">
      <c r="B229" s="35">
        <f>INDEX('betaflight-targets'!A218:C330,1,B$9)</f>
        <v>0</v>
      </c>
      <c r="D229" t="str">
        <f t="shared" si="10"/>
        <v/>
      </c>
      <c r="E229" t="str">
        <f t="shared" si="11"/>
        <v/>
      </c>
      <c r="F229" t="str">
        <f t="shared" si="12"/>
        <v/>
      </c>
    </row>
    <row r="230" spans="2:6" x14ac:dyDescent="0.25">
      <c r="B230" s="35">
        <f>INDEX('betaflight-targets'!A219:C331,1,B$9)</f>
        <v>0</v>
      </c>
      <c r="D230" t="str">
        <f t="shared" si="10"/>
        <v/>
      </c>
      <c r="E230" t="str">
        <f t="shared" si="11"/>
        <v/>
      </c>
      <c r="F230" t="str">
        <f t="shared" si="12"/>
        <v/>
      </c>
    </row>
    <row r="231" spans="2:6" x14ac:dyDescent="0.25">
      <c r="B231" s="35">
        <f>INDEX('betaflight-targets'!A220:C332,1,B$9)</f>
        <v>0</v>
      </c>
      <c r="D231" t="str">
        <f t="shared" si="10"/>
        <v/>
      </c>
      <c r="E231" t="str">
        <f t="shared" si="11"/>
        <v/>
      </c>
      <c r="F231" t="str">
        <f t="shared" si="12"/>
        <v/>
      </c>
    </row>
    <row r="232" spans="2:6" x14ac:dyDescent="0.25">
      <c r="B232" s="35">
        <f>INDEX('betaflight-targets'!A221:C333,1,B$9)</f>
        <v>0</v>
      </c>
      <c r="D232" t="str">
        <f t="shared" si="10"/>
        <v/>
      </c>
      <c r="E232" t="str">
        <f t="shared" si="11"/>
        <v/>
      </c>
      <c r="F232" t="str">
        <f t="shared" si="12"/>
        <v/>
      </c>
    </row>
    <row r="233" spans="2:6" x14ac:dyDescent="0.25">
      <c r="B233" s="35">
        <f>INDEX('betaflight-targets'!A222:C334,1,B$9)</f>
        <v>0</v>
      </c>
      <c r="D233" t="str">
        <f t="shared" si="10"/>
        <v/>
      </c>
      <c r="E233" t="str">
        <f t="shared" si="11"/>
        <v/>
      </c>
      <c r="F233" t="str">
        <f t="shared" si="12"/>
        <v/>
      </c>
    </row>
    <row r="234" spans="2:6" x14ac:dyDescent="0.25">
      <c r="B234" s="35">
        <f>INDEX('betaflight-targets'!A223:C335,1,B$9)</f>
        <v>0</v>
      </c>
      <c r="D234" t="str">
        <f t="shared" si="10"/>
        <v/>
      </c>
      <c r="E234" t="str">
        <f t="shared" si="11"/>
        <v/>
      </c>
      <c r="F234" t="str">
        <f t="shared" si="12"/>
        <v/>
      </c>
    </row>
    <row r="235" spans="2:6" x14ac:dyDescent="0.25">
      <c r="B235" s="35">
        <f>INDEX('betaflight-targets'!A224:C336,1,B$9)</f>
        <v>0</v>
      </c>
      <c r="D235" t="str">
        <f t="shared" si="10"/>
        <v/>
      </c>
      <c r="E235" t="str">
        <f t="shared" si="11"/>
        <v/>
      </c>
      <c r="F235" t="str">
        <f t="shared" si="12"/>
        <v/>
      </c>
    </row>
    <row r="236" spans="2:6" x14ac:dyDescent="0.25">
      <c r="B236" s="35">
        <f>INDEX('betaflight-targets'!A225:C337,1,B$9)</f>
        <v>0</v>
      </c>
      <c r="D236" t="str">
        <f t="shared" si="10"/>
        <v/>
      </c>
      <c r="E236" t="str">
        <f t="shared" si="11"/>
        <v/>
      </c>
      <c r="F236" t="str">
        <f t="shared" si="12"/>
        <v/>
      </c>
    </row>
    <row r="237" spans="2:6" x14ac:dyDescent="0.25">
      <c r="B237" s="35">
        <f>INDEX('betaflight-targets'!A226:C338,1,B$9)</f>
        <v>0</v>
      </c>
      <c r="D237" t="str">
        <f t="shared" si="10"/>
        <v/>
      </c>
      <c r="E237" t="str">
        <f t="shared" si="11"/>
        <v/>
      </c>
      <c r="F237" t="str">
        <f t="shared" si="12"/>
        <v/>
      </c>
    </row>
    <row r="238" spans="2:6" x14ac:dyDescent="0.25">
      <c r="B238" s="35">
        <f>INDEX('betaflight-targets'!A227:C339,1,B$9)</f>
        <v>0</v>
      </c>
      <c r="D238" t="str">
        <f t="shared" si="10"/>
        <v/>
      </c>
      <c r="E238" t="str">
        <f t="shared" si="11"/>
        <v/>
      </c>
      <c r="F238" t="str">
        <f t="shared" si="12"/>
        <v/>
      </c>
    </row>
    <row r="239" spans="2:6" x14ac:dyDescent="0.25">
      <c r="B239" s="35">
        <f>INDEX('betaflight-targets'!A228:C340,1,B$9)</f>
        <v>0</v>
      </c>
      <c r="D239" t="str">
        <f t="shared" si="10"/>
        <v/>
      </c>
      <c r="E239" t="str">
        <f t="shared" si="11"/>
        <v/>
      </c>
      <c r="F239" t="str">
        <f t="shared" si="12"/>
        <v/>
      </c>
    </row>
    <row r="240" spans="2:6" x14ac:dyDescent="0.25">
      <c r="B240" s="35">
        <f>INDEX('betaflight-targets'!A229:C341,1,B$9)</f>
        <v>0</v>
      </c>
      <c r="D240" t="str">
        <f t="shared" si="10"/>
        <v/>
      </c>
      <c r="E240" t="str">
        <f t="shared" si="11"/>
        <v/>
      </c>
      <c r="F240" t="str">
        <f t="shared" si="12"/>
        <v/>
      </c>
    </row>
    <row r="241" spans="2:6" x14ac:dyDescent="0.25">
      <c r="B241" s="35">
        <f>INDEX('betaflight-targets'!A230:C342,1,B$9)</f>
        <v>0</v>
      </c>
      <c r="D241" t="str">
        <f t="shared" si="10"/>
        <v/>
      </c>
      <c r="E241" t="str">
        <f t="shared" si="11"/>
        <v/>
      </c>
      <c r="F241" t="str">
        <f t="shared" si="12"/>
        <v/>
      </c>
    </row>
    <row r="242" spans="2:6" x14ac:dyDescent="0.25">
      <c r="B242" s="35">
        <f>INDEX('betaflight-targets'!A231:C343,1,B$9)</f>
        <v>0</v>
      </c>
      <c r="D242" t="str">
        <f t="shared" si="10"/>
        <v/>
      </c>
      <c r="E242" t="str">
        <f t="shared" si="11"/>
        <v/>
      </c>
      <c r="F242" t="str">
        <f t="shared" si="12"/>
        <v/>
      </c>
    </row>
    <row r="243" spans="2:6" x14ac:dyDescent="0.25">
      <c r="B243" s="35">
        <f>INDEX('betaflight-targets'!A232:C344,1,B$9)</f>
        <v>0</v>
      </c>
      <c r="D243" t="str">
        <f t="shared" si="10"/>
        <v/>
      </c>
      <c r="E243" t="str">
        <f t="shared" si="11"/>
        <v/>
      </c>
      <c r="F243" t="str">
        <f t="shared" si="12"/>
        <v/>
      </c>
    </row>
    <row r="244" spans="2:6" x14ac:dyDescent="0.25">
      <c r="B244" s="35">
        <f>INDEX('betaflight-targets'!A233:C345,1,B$9)</f>
        <v>0</v>
      </c>
      <c r="D244" t="str">
        <f t="shared" si="10"/>
        <v/>
      </c>
      <c r="E244" t="str">
        <f t="shared" si="11"/>
        <v/>
      </c>
      <c r="F244" t="str">
        <f t="shared" si="12"/>
        <v/>
      </c>
    </row>
    <row r="245" spans="2:6" x14ac:dyDescent="0.25">
      <c r="B245" s="35">
        <f>INDEX('betaflight-targets'!A234:C346,1,B$9)</f>
        <v>0</v>
      </c>
      <c r="D245" t="str">
        <f t="shared" si="10"/>
        <v/>
      </c>
      <c r="E245" t="str">
        <f t="shared" si="11"/>
        <v/>
      </c>
      <c r="F245" t="str">
        <f t="shared" si="12"/>
        <v/>
      </c>
    </row>
    <row r="246" spans="2:6" x14ac:dyDescent="0.25">
      <c r="B246" s="35">
        <f>INDEX('betaflight-targets'!A235:C347,1,B$9)</f>
        <v>0</v>
      </c>
      <c r="D246" t="str">
        <f t="shared" si="10"/>
        <v/>
      </c>
      <c r="E246" t="str">
        <f t="shared" si="11"/>
        <v/>
      </c>
      <c r="F246" t="str">
        <f t="shared" si="12"/>
        <v/>
      </c>
    </row>
    <row r="247" spans="2:6" x14ac:dyDescent="0.25">
      <c r="B247" s="35">
        <f>INDEX('betaflight-targets'!A236:C348,1,B$9)</f>
        <v>0</v>
      </c>
      <c r="D247" t="str">
        <f t="shared" si="10"/>
        <v/>
      </c>
      <c r="E247" t="str">
        <f t="shared" si="11"/>
        <v/>
      </c>
      <c r="F247" t="str">
        <f t="shared" si="12"/>
        <v/>
      </c>
    </row>
    <row r="248" spans="2:6" x14ac:dyDescent="0.25">
      <c r="B248" s="35">
        <f>INDEX('betaflight-targets'!A237:C349,1,B$9)</f>
        <v>0</v>
      </c>
      <c r="D248" t="str">
        <f t="shared" si="10"/>
        <v/>
      </c>
      <c r="E248" t="str">
        <f t="shared" si="11"/>
        <v/>
      </c>
      <c r="F248" t="str">
        <f t="shared" si="12"/>
        <v/>
      </c>
    </row>
    <row r="249" spans="2:6" x14ac:dyDescent="0.25">
      <c r="B249" s="35">
        <f>INDEX('betaflight-targets'!A238:C350,1,B$9)</f>
        <v>0</v>
      </c>
      <c r="D249" t="str">
        <f t="shared" si="10"/>
        <v/>
      </c>
      <c r="E249" t="str">
        <f t="shared" si="11"/>
        <v/>
      </c>
      <c r="F249" t="str">
        <f t="shared" si="12"/>
        <v/>
      </c>
    </row>
    <row r="250" spans="2:6" x14ac:dyDescent="0.25">
      <c r="B250" s="35">
        <f>INDEX('betaflight-targets'!A239:C351,1,B$9)</f>
        <v>0</v>
      </c>
      <c r="D250" t="str">
        <f t="shared" si="10"/>
        <v/>
      </c>
      <c r="E250" t="str">
        <f t="shared" si="11"/>
        <v/>
      </c>
      <c r="F250" t="str">
        <f t="shared" si="12"/>
        <v/>
      </c>
    </row>
    <row r="251" spans="2:6" x14ac:dyDescent="0.25">
      <c r="B251" s="35">
        <f>INDEX('betaflight-targets'!A240:C352,1,B$9)</f>
        <v>0</v>
      </c>
      <c r="D251" t="str">
        <f t="shared" si="10"/>
        <v/>
      </c>
      <c r="E251" t="str">
        <f t="shared" si="11"/>
        <v/>
      </c>
      <c r="F251" t="str">
        <f t="shared" si="12"/>
        <v/>
      </c>
    </row>
    <row r="252" spans="2:6" x14ac:dyDescent="0.25">
      <c r="B252" s="35">
        <f>INDEX('betaflight-targets'!A241:C353,1,B$9)</f>
        <v>0</v>
      </c>
      <c r="D252" t="str">
        <f t="shared" si="10"/>
        <v/>
      </c>
      <c r="E252" t="str">
        <f t="shared" si="11"/>
        <v/>
      </c>
      <c r="F252" t="str">
        <f t="shared" si="12"/>
        <v/>
      </c>
    </row>
    <row r="253" spans="2:6" x14ac:dyDescent="0.25">
      <c r="B253" s="35">
        <f>INDEX('betaflight-targets'!A242:C354,1,B$9)</f>
        <v>0</v>
      </c>
      <c r="D253" t="str">
        <f t="shared" si="10"/>
        <v/>
      </c>
      <c r="E253" t="str">
        <f t="shared" si="11"/>
        <v/>
      </c>
      <c r="F253" t="str">
        <f t="shared" si="12"/>
        <v/>
      </c>
    </row>
    <row r="254" spans="2:6" x14ac:dyDescent="0.25">
      <c r="B254" s="35">
        <f>INDEX('betaflight-targets'!A243:C355,1,B$9)</f>
        <v>0</v>
      </c>
      <c r="D254" t="str">
        <f t="shared" si="10"/>
        <v/>
      </c>
      <c r="E254" t="str">
        <f t="shared" si="11"/>
        <v/>
      </c>
      <c r="F254" t="str">
        <f t="shared" si="12"/>
        <v/>
      </c>
    </row>
    <row r="255" spans="2:6" x14ac:dyDescent="0.25">
      <c r="B255" s="35">
        <f>INDEX('betaflight-targets'!A244:C356,1,B$9)</f>
        <v>0</v>
      </c>
      <c r="D255" t="str">
        <f t="shared" si="10"/>
        <v/>
      </c>
      <c r="E255" t="str">
        <f t="shared" si="11"/>
        <v/>
      </c>
      <c r="F255" t="str">
        <f t="shared" si="12"/>
        <v/>
      </c>
    </row>
    <row r="256" spans="2:6" x14ac:dyDescent="0.25">
      <c r="B256" s="35">
        <f>INDEX('betaflight-targets'!A245:C357,1,B$9)</f>
        <v>0</v>
      </c>
      <c r="D256" t="str">
        <f t="shared" si="10"/>
        <v/>
      </c>
      <c r="E256" t="str">
        <f t="shared" si="11"/>
        <v/>
      </c>
      <c r="F256" t="str">
        <f t="shared" si="12"/>
        <v/>
      </c>
    </row>
    <row r="257" spans="2:6" x14ac:dyDescent="0.25">
      <c r="B257" s="35">
        <f>INDEX('betaflight-targets'!A246:C358,1,B$9)</f>
        <v>0</v>
      </c>
      <c r="D257" t="str">
        <f t="shared" si="10"/>
        <v/>
      </c>
      <c r="E257" t="str">
        <f t="shared" si="11"/>
        <v/>
      </c>
      <c r="F257" t="str">
        <f t="shared" si="12"/>
        <v/>
      </c>
    </row>
    <row r="258" spans="2:6" x14ac:dyDescent="0.25">
      <c r="B258" s="35">
        <f>INDEX('betaflight-targets'!A247:C359,1,B$9)</f>
        <v>0</v>
      </c>
      <c r="D258" t="str">
        <f t="shared" si="10"/>
        <v/>
      </c>
      <c r="E258" t="str">
        <f t="shared" si="11"/>
        <v/>
      </c>
      <c r="F258" t="str">
        <f t="shared" si="12"/>
        <v/>
      </c>
    </row>
    <row r="259" spans="2:6" x14ac:dyDescent="0.25">
      <c r="B259" s="35">
        <f>INDEX('betaflight-targets'!A248:C360,1,B$9)</f>
        <v>0</v>
      </c>
      <c r="D259" t="str">
        <f t="shared" si="10"/>
        <v/>
      </c>
      <c r="E259" t="str">
        <f t="shared" si="11"/>
        <v/>
      </c>
      <c r="F259" t="str">
        <f t="shared" si="12"/>
        <v/>
      </c>
    </row>
    <row r="260" spans="2:6" x14ac:dyDescent="0.25">
      <c r="B260" s="35">
        <f>INDEX('betaflight-targets'!A249:C361,1,B$9)</f>
        <v>0</v>
      </c>
      <c r="D260" t="str">
        <f t="shared" si="10"/>
        <v/>
      </c>
      <c r="E260" t="str">
        <f t="shared" si="11"/>
        <v/>
      </c>
      <c r="F260" t="str">
        <f t="shared" si="12"/>
        <v/>
      </c>
    </row>
    <row r="261" spans="2:6" x14ac:dyDescent="0.25">
      <c r="B261" s="35">
        <f>INDEX('betaflight-targets'!A250:C362,1,B$9)</f>
        <v>0</v>
      </c>
      <c r="D261" t="str">
        <f t="shared" si="10"/>
        <v/>
      </c>
      <c r="E261" t="str">
        <f t="shared" si="11"/>
        <v/>
      </c>
      <c r="F261" t="str">
        <f t="shared" si="12"/>
        <v/>
      </c>
    </row>
    <row r="262" spans="2:6" x14ac:dyDescent="0.25">
      <c r="B262" s="35">
        <f>INDEX('betaflight-targets'!A251:C363,1,B$9)</f>
        <v>0</v>
      </c>
      <c r="D262" t="str">
        <f t="shared" si="10"/>
        <v/>
      </c>
      <c r="E262" t="str">
        <f t="shared" si="11"/>
        <v/>
      </c>
      <c r="F262" t="str">
        <f t="shared" si="12"/>
        <v/>
      </c>
    </row>
    <row r="263" spans="2:6" x14ac:dyDescent="0.25">
      <c r="B263" s="35">
        <f>INDEX('betaflight-targets'!A252:C364,1,B$9)</f>
        <v>0</v>
      </c>
      <c r="D263" t="str">
        <f t="shared" si="10"/>
        <v/>
      </c>
      <c r="E263" t="str">
        <f t="shared" si="11"/>
        <v/>
      </c>
      <c r="F263" t="str">
        <f t="shared" si="12"/>
        <v/>
      </c>
    </row>
    <row r="264" spans="2:6" x14ac:dyDescent="0.25">
      <c r="B264" s="35">
        <f>INDEX('betaflight-targets'!A253:C365,1,B$9)</f>
        <v>0</v>
      </c>
      <c r="D264" t="str">
        <f t="shared" si="10"/>
        <v/>
      </c>
      <c r="E264" t="str">
        <f t="shared" si="11"/>
        <v/>
      </c>
      <c r="F264" t="str">
        <f t="shared" si="12"/>
        <v/>
      </c>
    </row>
    <row r="265" spans="2:6" x14ac:dyDescent="0.25">
      <c r="B265" s="35">
        <f>INDEX('betaflight-targets'!A254:C366,1,B$9)</f>
        <v>0</v>
      </c>
      <c r="D265" t="str">
        <f t="shared" si="10"/>
        <v/>
      </c>
      <c r="E265" t="str">
        <f t="shared" si="11"/>
        <v/>
      </c>
      <c r="F265" t="str">
        <f t="shared" si="12"/>
        <v/>
      </c>
    </row>
    <row r="266" spans="2:6" x14ac:dyDescent="0.25">
      <c r="B266" s="35">
        <f>INDEX('betaflight-targets'!A255:C367,1,B$9)</f>
        <v>0</v>
      </c>
      <c r="D266" t="str">
        <f t="shared" si="10"/>
        <v/>
      </c>
      <c r="E266" t="str">
        <f t="shared" si="11"/>
        <v/>
      </c>
      <c r="F266" t="str">
        <f t="shared" si="12"/>
        <v/>
      </c>
    </row>
    <row r="267" spans="2:6" x14ac:dyDescent="0.25">
      <c r="B267" s="35">
        <f>INDEX('betaflight-targets'!A256:C368,1,B$9)</f>
        <v>0</v>
      </c>
      <c r="D267" t="str">
        <f t="shared" si="10"/>
        <v/>
      </c>
      <c r="E267" t="str">
        <f t="shared" si="11"/>
        <v/>
      </c>
      <c r="F267" t="str">
        <f t="shared" si="12"/>
        <v/>
      </c>
    </row>
    <row r="268" spans="2:6" x14ac:dyDescent="0.25">
      <c r="B268" s="35">
        <f>INDEX('betaflight-targets'!A257:C369,1,B$9)</f>
        <v>0</v>
      </c>
      <c r="D268" t="str">
        <f t="shared" si="10"/>
        <v/>
      </c>
      <c r="E268" t="str">
        <f t="shared" si="11"/>
        <v/>
      </c>
      <c r="F268" t="str">
        <f t="shared" si="12"/>
        <v/>
      </c>
    </row>
    <row r="269" spans="2:6" x14ac:dyDescent="0.25">
      <c r="B269" s="35">
        <f>INDEX('betaflight-targets'!A258:C370,1,B$9)</f>
        <v>0</v>
      </c>
      <c r="D269" t="str">
        <f t="shared" ref="D269:D290" si="13">IF(OR(B269=0,LEFT(B269,16)=B$1,LEFT(B269,16)=B$2,LEFT(B269,15)=B$3,LEFT(B269,15)=B$4,LEFT(B269,11)=B$5,LEFT(B269,11)=B$6),"",B269)</f>
        <v/>
      </c>
      <c r="E269" t="str">
        <f t="shared" si="11"/>
        <v/>
      </c>
      <c r="F269" t="str">
        <f t="shared" si="12"/>
        <v/>
      </c>
    </row>
    <row r="270" spans="2:6" x14ac:dyDescent="0.25">
      <c r="B270" s="35">
        <f>INDEX('betaflight-targets'!A259:C371,1,B$9)</f>
        <v>0</v>
      </c>
      <c r="D270" t="str">
        <f t="shared" si="13"/>
        <v/>
      </c>
      <c r="E270" t="str">
        <f t="shared" si="11"/>
        <v/>
      </c>
      <c r="F270" t="str">
        <f t="shared" si="12"/>
        <v/>
      </c>
    </row>
    <row r="271" spans="2:6" x14ac:dyDescent="0.25">
      <c r="B271" s="35">
        <f>INDEX('betaflight-targets'!A260:C372,1,B$9)</f>
        <v>0</v>
      </c>
      <c r="D271" t="str">
        <f t="shared" si="13"/>
        <v/>
      </c>
      <c r="E271" t="str">
        <f t="shared" si="11"/>
        <v/>
      </c>
      <c r="F271" t="str">
        <f t="shared" si="12"/>
        <v/>
      </c>
    </row>
    <row r="272" spans="2:6" x14ac:dyDescent="0.25">
      <c r="B272" s="35">
        <f>INDEX('betaflight-targets'!A261:C373,1,B$9)</f>
        <v>0</v>
      </c>
      <c r="D272" t="str">
        <f t="shared" si="13"/>
        <v/>
      </c>
      <c r="E272" t="str">
        <f t="shared" si="11"/>
        <v/>
      </c>
      <c r="F272" t="str">
        <f t="shared" si="12"/>
        <v/>
      </c>
    </row>
    <row r="273" spans="2:6" x14ac:dyDescent="0.25">
      <c r="B273" s="35">
        <f>INDEX('betaflight-targets'!A262:C374,1,B$9)</f>
        <v>0</v>
      </c>
      <c r="D273" t="str">
        <f t="shared" si="13"/>
        <v/>
      </c>
      <c r="E273" t="str">
        <f t="shared" ref="E273:E290" si="14">IF(LEFT(D273,8)="resource",RIGHT(LEFT(D273,LEN(D273)-4),LEN(LEFT(D273,LEN(D273)-4))-9),"")</f>
        <v/>
      </c>
      <c r="F273" t="str">
        <f t="shared" ref="F273:F290" si="15">IF(LEFT(D273,8)="resource",RIGHT(D273,3),"")</f>
        <v/>
      </c>
    </row>
    <row r="274" spans="2:6" x14ac:dyDescent="0.25">
      <c r="B274" s="35">
        <f>INDEX('betaflight-targets'!A263:C375,1,B$9)</f>
        <v>0</v>
      </c>
      <c r="D274" t="str">
        <f t="shared" si="13"/>
        <v/>
      </c>
      <c r="E274" t="str">
        <f t="shared" si="14"/>
        <v/>
      </c>
      <c r="F274" t="str">
        <f t="shared" si="15"/>
        <v/>
      </c>
    </row>
    <row r="275" spans="2:6" x14ac:dyDescent="0.25">
      <c r="B275" s="35">
        <f>INDEX('betaflight-targets'!A264:C376,1,B$9)</f>
        <v>0</v>
      </c>
      <c r="D275" t="str">
        <f t="shared" si="13"/>
        <v/>
      </c>
      <c r="E275" t="str">
        <f t="shared" si="14"/>
        <v/>
      </c>
      <c r="F275" t="str">
        <f t="shared" si="15"/>
        <v/>
      </c>
    </row>
    <row r="276" spans="2:6" x14ac:dyDescent="0.25">
      <c r="B276" s="35">
        <f>INDEX('betaflight-targets'!A265:C377,1,B$9)</f>
        <v>0</v>
      </c>
      <c r="D276" t="str">
        <f t="shared" si="13"/>
        <v/>
      </c>
      <c r="E276" t="str">
        <f t="shared" si="14"/>
        <v/>
      </c>
      <c r="F276" t="str">
        <f t="shared" si="15"/>
        <v/>
      </c>
    </row>
    <row r="277" spans="2:6" x14ac:dyDescent="0.25">
      <c r="B277" s="35">
        <f>INDEX('betaflight-targets'!A266:C378,1,B$9)</f>
        <v>0</v>
      </c>
      <c r="D277" t="str">
        <f t="shared" si="13"/>
        <v/>
      </c>
      <c r="E277" t="str">
        <f t="shared" si="14"/>
        <v/>
      </c>
      <c r="F277" t="str">
        <f t="shared" si="15"/>
        <v/>
      </c>
    </row>
    <row r="278" spans="2:6" x14ac:dyDescent="0.25">
      <c r="B278" s="35">
        <f>INDEX('betaflight-targets'!A267:C379,1,B$9)</f>
        <v>0</v>
      </c>
      <c r="D278" t="str">
        <f t="shared" si="13"/>
        <v/>
      </c>
      <c r="E278" t="str">
        <f t="shared" si="14"/>
        <v/>
      </c>
      <c r="F278" t="str">
        <f t="shared" si="15"/>
        <v/>
      </c>
    </row>
    <row r="279" spans="2:6" x14ac:dyDescent="0.25">
      <c r="B279" s="35">
        <f>INDEX('betaflight-targets'!A268:C380,1,B$9)</f>
        <v>0</v>
      </c>
      <c r="D279" t="str">
        <f t="shared" si="13"/>
        <v/>
      </c>
      <c r="E279" t="str">
        <f t="shared" si="14"/>
        <v/>
      </c>
      <c r="F279" t="str">
        <f t="shared" si="15"/>
        <v/>
      </c>
    </row>
    <row r="280" spans="2:6" x14ac:dyDescent="0.25">
      <c r="B280" s="35">
        <f>INDEX('betaflight-targets'!A269:C381,1,B$9)</f>
        <v>0</v>
      </c>
      <c r="D280" t="str">
        <f t="shared" si="13"/>
        <v/>
      </c>
      <c r="E280" t="str">
        <f t="shared" si="14"/>
        <v/>
      </c>
      <c r="F280" t="str">
        <f t="shared" si="15"/>
        <v/>
      </c>
    </row>
    <row r="281" spans="2:6" x14ac:dyDescent="0.25">
      <c r="B281" s="35">
        <f>INDEX('betaflight-targets'!A270:C382,1,B$9)</f>
        <v>0</v>
      </c>
      <c r="D281" t="str">
        <f t="shared" si="13"/>
        <v/>
      </c>
      <c r="E281" t="str">
        <f t="shared" si="14"/>
        <v/>
      </c>
      <c r="F281" t="str">
        <f t="shared" si="15"/>
        <v/>
      </c>
    </row>
    <row r="282" spans="2:6" x14ac:dyDescent="0.25">
      <c r="B282" s="35">
        <f>INDEX('betaflight-targets'!A271:C383,1,B$9)</f>
        <v>0</v>
      </c>
      <c r="D282" t="str">
        <f t="shared" si="13"/>
        <v/>
      </c>
      <c r="E282" t="str">
        <f t="shared" si="14"/>
        <v/>
      </c>
      <c r="F282" t="str">
        <f t="shared" si="15"/>
        <v/>
      </c>
    </row>
    <row r="283" spans="2:6" x14ac:dyDescent="0.25">
      <c r="B283" s="35">
        <f>INDEX('betaflight-targets'!A272:C384,1,B$9)</f>
        <v>0</v>
      </c>
      <c r="D283" t="str">
        <f t="shared" si="13"/>
        <v/>
      </c>
      <c r="E283" t="str">
        <f t="shared" si="14"/>
        <v/>
      </c>
      <c r="F283" t="str">
        <f t="shared" si="15"/>
        <v/>
      </c>
    </row>
    <row r="284" spans="2:6" x14ac:dyDescent="0.25">
      <c r="B284" s="35">
        <f>INDEX('betaflight-targets'!A273:C385,1,B$9)</f>
        <v>0</v>
      </c>
      <c r="D284" t="str">
        <f t="shared" si="13"/>
        <v/>
      </c>
      <c r="E284" t="str">
        <f t="shared" si="14"/>
        <v/>
      </c>
      <c r="F284" t="str">
        <f t="shared" si="15"/>
        <v/>
      </c>
    </row>
    <row r="285" spans="2:6" x14ac:dyDescent="0.25">
      <c r="B285" s="35">
        <f>INDEX('betaflight-targets'!A274:C386,1,B$9)</f>
        <v>0</v>
      </c>
      <c r="D285" t="str">
        <f t="shared" si="13"/>
        <v/>
      </c>
      <c r="E285" t="str">
        <f t="shared" si="14"/>
        <v/>
      </c>
      <c r="F285" t="str">
        <f t="shared" si="15"/>
        <v/>
      </c>
    </row>
    <row r="286" spans="2:6" x14ac:dyDescent="0.25">
      <c r="B286" s="35">
        <f>INDEX('betaflight-targets'!A275:C387,1,B$9)</f>
        <v>0</v>
      </c>
      <c r="D286" t="str">
        <f t="shared" si="13"/>
        <v/>
      </c>
      <c r="E286" t="str">
        <f t="shared" si="14"/>
        <v/>
      </c>
      <c r="F286" t="str">
        <f t="shared" si="15"/>
        <v/>
      </c>
    </row>
    <row r="287" spans="2:6" x14ac:dyDescent="0.25">
      <c r="B287" s="35">
        <f>INDEX('betaflight-targets'!A276:C388,1,B$9)</f>
        <v>0</v>
      </c>
      <c r="D287" t="str">
        <f t="shared" si="13"/>
        <v/>
      </c>
      <c r="E287" t="str">
        <f t="shared" si="14"/>
        <v/>
      </c>
      <c r="F287" t="str">
        <f t="shared" si="15"/>
        <v/>
      </c>
    </row>
    <row r="288" spans="2:6" x14ac:dyDescent="0.25">
      <c r="B288" s="35">
        <f>INDEX('betaflight-targets'!A277:C389,1,B$9)</f>
        <v>0</v>
      </c>
      <c r="D288" t="str">
        <f t="shared" si="13"/>
        <v/>
      </c>
      <c r="E288" t="str">
        <f t="shared" si="14"/>
        <v/>
      </c>
      <c r="F288" t="str">
        <f t="shared" si="15"/>
        <v/>
      </c>
    </row>
    <row r="289" spans="2:6" x14ac:dyDescent="0.25">
      <c r="B289" s="35">
        <f>INDEX('betaflight-targets'!A278:C390,1,B$9)</f>
        <v>0</v>
      </c>
      <c r="D289" t="str">
        <f t="shared" si="13"/>
        <v/>
      </c>
      <c r="E289" t="str">
        <f t="shared" si="14"/>
        <v/>
      </c>
      <c r="F289" t="str">
        <f t="shared" si="15"/>
        <v/>
      </c>
    </row>
    <row r="290" spans="2:6" ht="15.75" thickBot="1" x14ac:dyDescent="0.3">
      <c r="B290" s="36">
        <f>INDEX('betaflight-targets'!A279:C391,1,B$9)</f>
        <v>0</v>
      </c>
      <c r="D290" t="str">
        <f t="shared" si="13"/>
        <v/>
      </c>
      <c r="E290" t="str">
        <f t="shared" si="14"/>
        <v/>
      </c>
      <c r="F290" t="str">
        <f t="shared" si="1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A93" sqref="A1:C1048576"/>
    </sheetView>
  </sheetViews>
  <sheetFormatPr defaultRowHeight="15" x14ac:dyDescent="0.25"/>
  <cols>
    <col min="2" max="2" width="15.85546875" bestFit="1" customWidth="1"/>
    <col min="3" max="3" width="14.42578125" bestFit="1" customWidth="1"/>
    <col min="4" max="4" width="15.85546875" bestFit="1" customWidth="1"/>
    <col min="5" max="9" width="0.7109375" hidden="1" customWidth="1"/>
    <col min="10" max="10" width="16.85546875" bestFit="1" customWidth="1"/>
  </cols>
  <sheetData>
    <row r="1" spans="1:25" x14ac:dyDescent="0.25">
      <c r="G1" s="2"/>
      <c r="H1" s="2"/>
      <c r="M1" s="2"/>
      <c r="N1" s="2"/>
      <c r="P1" t="s">
        <v>0</v>
      </c>
      <c r="Q1" t="s">
        <v>56</v>
      </c>
      <c r="R1" t="s">
        <v>57</v>
      </c>
      <c r="S1" t="s">
        <v>58</v>
      </c>
      <c r="V1" s="2"/>
      <c r="W1" s="2"/>
      <c r="Y1" t="s">
        <v>59</v>
      </c>
    </row>
    <row r="2" spans="1:25" x14ac:dyDescent="0.25">
      <c r="A2" t="s">
        <v>428</v>
      </c>
      <c r="B2" t="s">
        <v>299</v>
      </c>
      <c r="C2" t="s">
        <v>300</v>
      </c>
      <c r="D2" s="2" t="s">
        <v>336</v>
      </c>
      <c r="G2" s="2"/>
      <c r="H2" s="2"/>
      <c r="J2" s="2" t="s">
        <v>336</v>
      </c>
      <c r="M2" s="2"/>
      <c r="N2" s="2"/>
    </row>
    <row r="3" spans="1:25" x14ac:dyDescent="0.25">
      <c r="A3" t="s">
        <v>429</v>
      </c>
      <c r="B3" t="s">
        <v>301</v>
      </c>
      <c r="C3" t="s">
        <v>304</v>
      </c>
      <c r="D3" s="2" t="s">
        <v>336</v>
      </c>
      <c r="F3" s="2"/>
      <c r="G3" s="2"/>
      <c r="H3" s="2"/>
      <c r="J3" s="2" t="s">
        <v>336</v>
      </c>
      <c r="L3" s="2"/>
      <c r="M3" s="2"/>
      <c r="N3" s="2"/>
    </row>
    <row r="4" spans="1:25" x14ac:dyDescent="0.25">
      <c r="A4" t="s">
        <v>430</v>
      </c>
      <c r="B4" t="s">
        <v>302</v>
      </c>
      <c r="C4" t="s">
        <v>305</v>
      </c>
      <c r="D4" t="s">
        <v>307</v>
      </c>
      <c r="H4" s="2"/>
      <c r="J4" s="2" t="s">
        <v>336</v>
      </c>
      <c r="L4" s="2"/>
      <c r="M4" s="2"/>
      <c r="N4" s="2"/>
    </row>
    <row r="5" spans="1:25" x14ac:dyDescent="0.25">
      <c r="A5" t="s">
        <v>431</v>
      </c>
      <c r="B5" t="s">
        <v>303</v>
      </c>
      <c r="C5" t="s">
        <v>306</v>
      </c>
      <c r="D5" t="s">
        <v>308</v>
      </c>
      <c r="E5" s="2"/>
      <c r="F5" s="2"/>
      <c r="G5" s="2"/>
      <c r="H5" s="2"/>
      <c r="J5" s="2" t="s">
        <v>336</v>
      </c>
      <c r="K5" s="2"/>
      <c r="L5" s="2"/>
      <c r="M5" s="2"/>
      <c r="N5" s="2"/>
    </row>
    <row r="6" spans="1:25" x14ac:dyDescent="0.25">
      <c r="A6" t="s">
        <v>432</v>
      </c>
      <c r="B6" s="2" t="s">
        <v>336</v>
      </c>
      <c r="C6" s="2" t="s">
        <v>336</v>
      </c>
      <c r="D6" s="2" t="s">
        <v>336</v>
      </c>
      <c r="F6" s="2"/>
      <c r="H6" s="2"/>
      <c r="J6" s="2" t="s">
        <v>336</v>
      </c>
      <c r="K6" s="2"/>
      <c r="L6" s="2"/>
      <c r="M6" s="2"/>
      <c r="N6" s="2"/>
    </row>
    <row r="7" spans="1:25" x14ac:dyDescent="0.25">
      <c r="A7" t="s">
        <v>433</v>
      </c>
      <c r="B7" t="s">
        <v>299</v>
      </c>
      <c r="C7" s="2" t="s">
        <v>336</v>
      </c>
      <c r="D7" t="s">
        <v>309</v>
      </c>
      <c r="E7" s="2"/>
      <c r="G7" s="2"/>
      <c r="J7" s="2" t="s">
        <v>336</v>
      </c>
      <c r="K7" s="2"/>
      <c r="L7" s="2"/>
      <c r="M7" s="2"/>
      <c r="N7" s="2"/>
    </row>
    <row r="8" spans="1:25" x14ac:dyDescent="0.25">
      <c r="A8" t="s">
        <v>434</v>
      </c>
      <c r="B8" s="2" t="s">
        <v>336</v>
      </c>
      <c r="C8" t="s">
        <v>314</v>
      </c>
      <c r="D8" s="2" t="s">
        <v>336</v>
      </c>
      <c r="J8" t="s">
        <v>317</v>
      </c>
      <c r="L8" s="2"/>
      <c r="M8" s="2"/>
      <c r="N8" s="2"/>
    </row>
    <row r="9" spans="1:25" x14ac:dyDescent="0.25">
      <c r="A9" t="s">
        <v>435</v>
      </c>
      <c r="B9" t="s">
        <v>313</v>
      </c>
      <c r="C9" t="s">
        <v>315</v>
      </c>
      <c r="D9" t="s">
        <v>309</v>
      </c>
      <c r="F9" s="2"/>
      <c r="G9" s="2"/>
      <c r="H9" s="2"/>
      <c r="J9" t="s">
        <v>316</v>
      </c>
      <c r="N9" s="2"/>
    </row>
    <row r="10" spans="1:25" x14ac:dyDescent="0.25">
      <c r="A10" t="s">
        <v>425</v>
      </c>
      <c r="B10" t="s">
        <v>310</v>
      </c>
      <c r="C10" s="2" t="s">
        <v>336</v>
      </c>
      <c r="D10" s="2" t="s">
        <v>336</v>
      </c>
      <c r="F10" s="2"/>
      <c r="G10" s="2"/>
      <c r="H10" s="2"/>
      <c r="J10" s="2" t="s">
        <v>336</v>
      </c>
      <c r="N10" s="2"/>
    </row>
    <row r="11" spans="1:25" x14ac:dyDescent="0.25">
      <c r="A11" t="s">
        <v>424</v>
      </c>
      <c r="B11" t="s">
        <v>311</v>
      </c>
      <c r="C11" s="2" t="s">
        <v>336</v>
      </c>
      <c r="D11" s="2" t="s">
        <v>336</v>
      </c>
      <c r="H11" s="2"/>
      <c r="J11" s="2" t="s">
        <v>336</v>
      </c>
      <c r="K11" s="2"/>
      <c r="L11" s="2"/>
      <c r="M11" s="2"/>
      <c r="N11" s="2"/>
    </row>
    <row r="12" spans="1:25" x14ac:dyDescent="0.25">
      <c r="A12" t="s">
        <v>30</v>
      </c>
      <c r="B12" t="s">
        <v>312</v>
      </c>
      <c r="C12" s="2" t="s">
        <v>336</v>
      </c>
      <c r="D12" s="2" t="s">
        <v>336</v>
      </c>
      <c r="F12" s="2"/>
      <c r="G12" s="2"/>
      <c r="H12" s="2"/>
      <c r="J12" s="2" t="s">
        <v>336</v>
      </c>
      <c r="L12" s="2"/>
      <c r="N12" s="2"/>
    </row>
    <row r="13" spans="1:25" x14ac:dyDescent="0.25">
      <c r="A13" t="s">
        <v>31</v>
      </c>
      <c r="B13" t="s">
        <v>313</v>
      </c>
      <c r="C13" s="2" t="s">
        <v>336</v>
      </c>
      <c r="D13" s="2" t="s">
        <v>336</v>
      </c>
      <c r="E13" s="2"/>
      <c r="F13" s="2"/>
      <c r="G13" s="2"/>
      <c r="H13" s="2"/>
      <c r="J13" s="2" t="s">
        <v>336</v>
      </c>
      <c r="K13" s="2"/>
      <c r="M13" s="2"/>
    </row>
    <row r="14" spans="1:25" x14ac:dyDescent="0.25">
      <c r="A14" t="s">
        <v>32</v>
      </c>
      <c r="B14" s="2" t="s">
        <v>336</v>
      </c>
      <c r="C14" s="2" t="s">
        <v>336</v>
      </c>
      <c r="D14" s="2" t="s">
        <v>336</v>
      </c>
      <c r="E14" s="2"/>
      <c r="F14" s="2"/>
      <c r="G14" s="2"/>
      <c r="H14" s="2"/>
      <c r="J14" s="2" t="s">
        <v>336</v>
      </c>
    </row>
    <row r="15" spans="1:25" x14ac:dyDescent="0.25">
      <c r="A15" t="s">
        <v>44</v>
      </c>
      <c r="B15" s="2" t="s">
        <v>336</v>
      </c>
      <c r="C15" s="2" t="s">
        <v>336</v>
      </c>
      <c r="D15" s="2" t="s">
        <v>336</v>
      </c>
      <c r="E15" s="2"/>
      <c r="F15" s="2"/>
      <c r="G15" s="2"/>
      <c r="H15" s="2"/>
      <c r="J15" s="2" t="s">
        <v>336</v>
      </c>
      <c r="L15" s="2"/>
      <c r="M15" s="2"/>
      <c r="N15" s="2"/>
    </row>
    <row r="16" spans="1:25" x14ac:dyDescent="0.25">
      <c r="A16" t="s">
        <v>45</v>
      </c>
      <c r="B16" s="2" t="s">
        <v>336</v>
      </c>
      <c r="C16" s="2" t="s">
        <v>336</v>
      </c>
      <c r="D16" s="2" t="s">
        <v>336</v>
      </c>
      <c r="F16" s="2"/>
      <c r="G16" s="2"/>
      <c r="H16" s="2"/>
      <c r="J16" s="2" t="s">
        <v>336</v>
      </c>
      <c r="L16" s="2"/>
      <c r="M16" s="2"/>
      <c r="N16" s="2"/>
    </row>
    <row r="17" spans="1:14" x14ac:dyDescent="0.25">
      <c r="A17" t="s">
        <v>33</v>
      </c>
      <c r="B17" t="s">
        <v>299</v>
      </c>
      <c r="C17" s="2" t="s">
        <v>336</v>
      </c>
      <c r="D17" s="2" t="s">
        <v>336</v>
      </c>
      <c r="H17" s="2"/>
      <c r="J17" s="2" t="s">
        <v>336</v>
      </c>
      <c r="N17" s="2"/>
    </row>
    <row r="18" spans="1:14" x14ac:dyDescent="0.25">
      <c r="A18" t="s">
        <v>436</v>
      </c>
      <c r="B18" t="s">
        <v>320</v>
      </c>
      <c r="C18" t="s">
        <v>322</v>
      </c>
      <c r="D18" t="s">
        <v>332</v>
      </c>
      <c r="H18" s="2"/>
      <c r="J18" s="2" t="s">
        <v>336</v>
      </c>
      <c r="N18" s="2"/>
    </row>
    <row r="19" spans="1:14" x14ac:dyDescent="0.25">
      <c r="A19" t="s">
        <v>437</v>
      </c>
      <c r="B19" t="s">
        <v>321</v>
      </c>
      <c r="C19" t="s">
        <v>323</v>
      </c>
      <c r="D19" t="s">
        <v>333</v>
      </c>
      <c r="F19" s="2"/>
      <c r="G19" s="2"/>
      <c r="H19" s="2"/>
      <c r="J19" s="2" t="s">
        <v>336</v>
      </c>
      <c r="L19" s="2"/>
      <c r="M19" s="2"/>
      <c r="N19" s="2"/>
    </row>
    <row r="20" spans="1:14" x14ac:dyDescent="0.25">
      <c r="A20" t="s">
        <v>438</v>
      </c>
      <c r="B20" s="2" t="s">
        <v>336</v>
      </c>
      <c r="C20" s="2" t="s">
        <v>336</v>
      </c>
      <c r="D20" s="2" t="s">
        <v>336</v>
      </c>
      <c r="F20" s="2"/>
      <c r="G20" s="2"/>
      <c r="H20" s="2"/>
      <c r="J20" s="2" t="s">
        <v>336</v>
      </c>
      <c r="L20" s="2"/>
      <c r="M20" s="2"/>
      <c r="N20" s="2"/>
    </row>
    <row r="21" spans="1:14" x14ac:dyDescent="0.25">
      <c r="A21" t="s">
        <v>439</v>
      </c>
      <c r="B21" t="s">
        <v>301</v>
      </c>
      <c r="C21" s="2" t="s">
        <v>336</v>
      </c>
      <c r="D21" s="2" t="s">
        <v>336</v>
      </c>
      <c r="E21" s="2"/>
      <c r="G21" s="2"/>
      <c r="H21" s="2"/>
      <c r="J21" s="2" t="s">
        <v>336</v>
      </c>
      <c r="K21" s="2"/>
      <c r="L21" s="2"/>
      <c r="M21" s="2"/>
      <c r="N21" s="2"/>
    </row>
    <row r="22" spans="1:14" x14ac:dyDescent="0.25">
      <c r="A22" t="s">
        <v>440</v>
      </c>
      <c r="B22" s="2" t="s">
        <v>336</v>
      </c>
      <c r="C22" t="s">
        <v>314</v>
      </c>
      <c r="D22" s="2" t="s">
        <v>336</v>
      </c>
      <c r="E22" s="2"/>
      <c r="G22" s="2"/>
      <c r="H22" s="2"/>
      <c r="J22" s="2" t="s">
        <v>336</v>
      </c>
      <c r="L22" s="2"/>
      <c r="M22" s="2"/>
      <c r="N22" s="2"/>
    </row>
    <row r="23" spans="1:14" x14ac:dyDescent="0.25">
      <c r="A23" t="s">
        <v>441</v>
      </c>
      <c r="B23" s="2" t="s">
        <v>336</v>
      </c>
      <c r="C23" t="s">
        <v>315</v>
      </c>
      <c r="D23" s="2" t="s">
        <v>336</v>
      </c>
      <c r="E23" s="2"/>
      <c r="G23" s="2"/>
      <c r="H23" s="2"/>
      <c r="J23" s="2" t="s">
        <v>336</v>
      </c>
      <c r="L23" s="2"/>
    </row>
    <row r="24" spans="1:14" x14ac:dyDescent="0.25">
      <c r="A24" t="s">
        <v>442</v>
      </c>
      <c r="B24" s="2" t="s">
        <v>336</v>
      </c>
      <c r="C24" t="s">
        <v>328</v>
      </c>
      <c r="D24" s="2" t="s">
        <v>336</v>
      </c>
      <c r="E24" s="2"/>
      <c r="G24" s="2"/>
      <c r="H24" s="2"/>
      <c r="J24" s="2" t="s">
        <v>336</v>
      </c>
      <c r="L24" s="2"/>
    </row>
    <row r="25" spans="1:14" x14ac:dyDescent="0.25">
      <c r="A25" t="s">
        <v>443</v>
      </c>
      <c r="B25" s="2" t="s">
        <v>336</v>
      </c>
      <c r="C25" t="s">
        <v>329</v>
      </c>
      <c r="D25" s="2" t="s">
        <v>336</v>
      </c>
      <c r="E25" s="2"/>
      <c r="H25" s="2"/>
      <c r="J25" s="2" t="s">
        <v>336</v>
      </c>
      <c r="K25" s="2"/>
      <c r="L25" s="2"/>
      <c r="M25" s="2"/>
      <c r="N25" s="2"/>
    </row>
    <row r="26" spans="1:14" x14ac:dyDescent="0.25">
      <c r="A26" t="s">
        <v>444</v>
      </c>
      <c r="B26" s="2" t="s">
        <v>336</v>
      </c>
      <c r="C26" t="s">
        <v>330</v>
      </c>
      <c r="D26" t="s">
        <v>334</v>
      </c>
      <c r="E26" s="2"/>
      <c r="H26" s="2"/>
      <c r="J26" s="2" t="s">
        <v>336</v>
      </c>
      <c r="L26" s="2"/>
      <c r="M26" s="2"/>
      <c r="N26" s="2"/>
    </row>
    <row r="27" spans="1:14" x14ac:dyDescent="0.25">
      <c r="A27" t="s">
        <v>445</v>
      </c>
      <c r="B27" s="2" t="s">
        <v>336</v>
      </c>
      <c r="C27" t="s">
        <v>331</v>
      </c>
      <c r="D27" t="s">
        <v>335</v>
      </c>
      <c r="E27" s="2"/>
      <c r="F27" s="2"/>
      <c r="G27" s="2"/>
      <c r="H27" s="2"/>
      <c r="J27" s="2" t="s">
        <v>336</v>
      </c>
      <c r="K27" s="2"/>
      <c r="M27" s="2"/>
      <c r="N27" s="2"/>
    </row>
    <row r="28" spans="1:14" x14ac:dyDescent="0.25">
      <c r="A28" t="s">
        <v>19</v>
      </c>
      <c r="B28" t="s">
        <v>302</v>
      </c>
      <c r="C28" s="2" t="s">
        <v>336</v>
      </c>
      <c r="D28" s="2" t="s">
        <v>336</v>
      </c>
      <c r="F28" s="2"/>
      <c r="G28" s="2"/>
      <c r="H28" s="2"/>
      <c r="J28" s="2" t="s">
        <v>336</v>
      </c>
      <c r="K28" s="2"/>
      <c r="M28" s="2"/>
      <c r="N28" s="2"/>
    </row>
    <row r="29" spans="1:14" x14ac:dyDescent="0.25">
      <c r="A29" t="s">
        <v>20</v>
      </c>
      <c r="B29" t="s">
        <v>303</v>
      </c>
      <c r="C29" s="2" t="s">
        <v>336</v>
      </c>
      <c r="D29" s="2" t="s">
        <v>336</v>
      </c>
      <c r="E29" s="2"/>
      <c r="F29" s="2"/>
      <c r="G29" s="2"/>
      <c r="H29" s="2"/>
      <c r="J29" s="2" t="s">
        <v>336</v>
      </c>
      <c r="K29" s="2"/>
      <c r="M29" s="2"/>
      <c r="N29" s="2"/>
    </row>
    <row r="30" spans="1:14" x14ac:dyDescent="0.25">
      <c r="A30" t="s">
        <v>43</v>
      </c>
      <c r="B30" s="2" t="s">
        <v>336</v>
      </c>
      <c r="C30" s="2" t="s">
        <v>336</v>
      </c>
      <c r="D30" s="2" t="s">
        <v>336</v>
      </c>
      <c r="F30" s="2"/>
      <c r="G30" s="2"/>
      <c r="H30" s="2"/>
      <c r="J30" s="2" t="s">
        <v>336</v>
      </c>
      <c r="K30" s="2"/>
      <c r="M30" s="2"/>
      <c r="N30" s="2"/>
    </row>
    <row r="31" spans="1:14" x14ac:dyDescent="0.25">
      <c r="A31" t="s">
        <v>21</v>
      </c>
      <c r="B31" t="s">
        <v>313</v>
      </c>
      <c r="C31" s="2" t="s">
        <v>336</v>
      </c>
      <c r="D31" s="2" t="s">
        <v>336</v>
      </c>
      <c r="F31" s="2"/>
      <c r="J31" s="2" t="s">
        <v>336</v>
      </c>
      <c r="K31" s="2"/>
      <c r="N31" s="2"/>
    </row>
    <row r="32" spans="1:14" x14ac:dyDescent="0.25">
      <c r="A32" t="s">
        <v>22</v>
      </c>
      <c r="B32" t="s">
        <v>320</v>
      </c>
      <c r="C32" s="2" t="s">
        <v>336</v>
      </c>
      <c r="D32" t="s">
        <v>332</v>
      </c>
      <c r="F32" s="2"/>
      <c r="J32" t="s">
        <v>318</v>
      </c>
      <c r="K32" s="2"/>
      <c r="N32" s="2"/>
    </row>
    <row r="33" spans="1:14" x14ac:dyDescent="0.25">
      <c r="A33" t="s">
        <v>23</v>
      </c>
      <c r="B33" t="s">
        <v>321</v>
      </c>
      <c r="C33" s="2" t="s">
        <v>336</v>
      </c>
      <c r="D33" t="s">
        <v>333</v>
      </c>
      <c r="E33" s="2"/>
      <c r="F33" s="2"/>
      <c r="G33" s="2"/>
      <c r="H33" s="2"/>
      <c r="J33" t="s">
        <v>319</v>
      </c>
      <c r="K33" s="2"/>
      <c r="L33" s="2"/>
      <c r="M33" s="2"/>
      <c r="N33" s="2"/>
    </row>
    <row r="34" spans="1:14" x14ac:dyDescent="0.25">
      <c r="A34" t="s">
        <v>446</v>
      </c>
      <c r="B34" s="2" t="s">
        <v>336</v>
      </c>
      <c r="C34" s="2" t="s">
        <v>336</v>
      </c>
      <c r="D34" s="2" t="s">
        <v>336</v>
      </c>
      <c r="E34" s="2"/>
      <c r="F34" s="2"/>
      <c r="G34" s="2"/>
      <c r="H34" s="2"/>
      <c r="J34" s="2" t="s">
        <v>336</v>
      </c>
      <c r="K34" s="2"/>
      <c r="L34" s="2"/>
      <c r="M34" s="2"/>
      <c r="N34" s="2"/>
    </row>
    <row r="35" spans="1:14" x14ac:dyDescent="0.25">
      <c r="A35" t="s">
        <v>447</v>
      </c>
      <c r="B35" s="2" t="s">
        <v>336</v>
      </c>
      <c r="C35" s="2" t="s">
        <v>336</v>
      </c>
      <c r="D35" s="2" t="s">
        <v>336</v>
      </c>
      <c r="E35" s="2"/>
      <c r="F35" s="2"/>
      <c r="G35" s="2"/>
      <c r="H35" s="2"/>
      <c r="J35" s="2" t="s">
        <v>336</v>
      </c>
      <c r="K35" s="2"/>
      <c r="L35" s="2"/>
      <c r="M35" s="2"/>
      <c r="N35" s="2"/>
    </row>
    <row r="36" spans="1:14" x14ac:dyDescent="0.25">
      <c r="A36" t="s">
        <v>448</v>
      </c>
      <c r="B36" s="2" t="s">
        <v>336</v>
      </c>
      <c r="C36" s="2" t="s">
        <v>336</v>
      </c>
      <c r="D36" s="2" t="s">
        <v>336</v>
      </c>
      <c r="E36" s="2"/>
      <c r="F36" s="2"/>
      <c r="G36" s="2"/>
      <c r="H36" s="2"/>
      <c r="J36" s="2" t="s">
        <v>336</v>
      </c>
      <c r="K36" s="2"/>
      <c r="L36" s="2"/>
      <c r="M36" s="2"/>
      <c r="N36" s="2"/>
    </row>
    <row r="37" spans="1:14" x14ac:dyDescent="0.25">
      <c r="A37" t="s">
        <v>449</v>
      </c>
      <c r="B37" s="2" t="s">
        <v>336</v>
      </c>
      <c r="C37" s="2" t="s">
        <v>336</v>
      </c>
      <c r="D37" s="2" t="s">
        <v>336</v>
      </c>
      <c r="E37" s="2"/>
      <c r="F37" s="2"/>
      <c r="G37" s="2"/>
      <c r="H37" s="2"/>
      <c r="J37" s="2" t="s">
        <v>336</v>
      </c>
      <c r="K37" s="2"/>
      <c r="L37" s="2"/>
      <c r="M37" s="2"/>
      <c r="N37" s="2"/>
    </row>
    <row r="38" spans="1:14" x14ac:dyDescent="0.25">
      <c r="A38" t="s">
        <v>450</v>
      </c>
      <c r="B38" s="2" t="s">
        <v>336</v>
      </c>
      <c r="C38" s="2" t="s">
        <v>336</v>
      </c>
      <c r="D38" s="2" t="s">
        <v>336</v>
      </c>
      <c r="E38" s="2"/>
      <c r="F38" s="2"/>
      <c r="G38" s="2"/>
      <c r="H38" s="2"/>
      <c r="J38" s="2" t="s">
        <v>336</v>
      </c>
      <c r="K38" s="2"/>
      <c r="L38" s="2"/>
      <c r="M38" s="2"/>
      <c r="N38" s="2"/>
    </row>
    <row r="39" spans="1:14" x14ac:dyDescent="0.25">
      <c r="A39" t="s">
        <v>451</v>
      </c>
      <c r="B39" s="2" t="s">
        <v>336</v>
      </c>
      <c r="C39" s="2" t="s">
        <v>336</v>
      </c>
      <c r="D39" s="2" t="s">
        <v>336</v>
      </c>
      <c r="E39" s="2"/>
      <c r="H39" s="2"/>
      <c r="J39" s="2" t="s">
        <v>336</v>
      </c>
      <c r="K39" s="2"/>
      <c r="L39" s="2"/>
      <c r="M39" s="2"/>
      <c r="N39" s="2"/>
    </row>
    <row r="40" spans="1:14" x14ac:dyDescent="0.25">
      <c r="A40" t="s">
        <v>452</v>
      </c>
      <c r="B40" s="2" t="s">
        <v>336</v>
      </c>
      <c r="C40" t="s">
        <v>314</v>
      </c>
      <c r="D40" t="s">
        <v>327</v>
      </c>
      <c r="E40" s="2"/>
      <c r="H40" s="2"/>
      <c r="J40" s="2" t="s">
        <v>336</v>
      </c>
      <c r="K40" s="2"/>
      <c r="L40" s="2"/>
      <c r="M40" s="2"/>
      <c r="N40" s="2"/>
    </row>
    <row r="41" spans="1:14" x14ac:dyDescent="0.25">
      <c r="A41" t="s">
        <v>453</v>
      </c>
      <c r="B41" s="2" t="s">
        <v>336</v>
      </c>
      <c r="C41" t="s">
        <v>315</v>
      </c>
      <c r="D41" t="s">
        <v>326</v>
      </c>
      <c r="E41" s="2"/>
      <c r="H41" s="2"/>
      <c r="J41" s="2" t="s">
        <v>336</v>
      </c>
      <c r="K41" s="2"/>
      <c r="L41" s="2"/>
      <c r="M41" s="2"/>
      <c r="N41" s="2"/>
    </row>
    <row r="42" spans="1:14" x14ac:dyDescent="0.25">
      <c r="A42" t="s">
        <v>427</v>
      </c>
      <c r="B42" s="2" t="s">
        <v>336</v>
      </c>
      <c r="C42" t="s">
        <v>322</v>
      </c>
      <c r="D42" t="s">
        <v>325</v>
      </c>
      <c r="E42" s="2"/>
      <c r="H42" s="2"/>
      <c r="J42" s="2" t="s">
        <v>336</v>
      </c>
      <c r="K42" s="2"/>
      <c r="N42" s="2"/>
    </row>
    <row r="43" spans="1:14" x14ac:dyDescent="0.25">
      <c r="A43" t="s">
        <v>426</v>
      </c>
      <c r="B43" s="2" t="s">
        <v>336</v>
      </c>
      <c r="C43" t="s">
        <v>323</v>
      </c>
      <c r="D43" t="s">
        <v>324</v>
      </c>
      <c r="J43" s="2" t="s">
        <v>336</v>
      </c>
      <c r="K43" s="2"/>
      <c r="N43" s="2"/>
    </row>
    <row r="44" spans="1:14" x14ac:dyDescent="0.25">
      <c r="A44" t="s">
        <v>46</v>
      </c>
      <c r="B44" s="2" t="s">
        <v>336</v>
      </c>
      <c r="C44" s="2" t="s">
        <v>336</v>
      </c>
      <c r="D44" s="2" t="s">
        <v>336</v>
      </c>
      <c r="E44" s="2"/>
      <c r="F44" s="2"/>
      <c r="G44" s="2"/>
      <c r="H44" s="2"/>
      <c r="J44" s="2" t="s">
        <v>336</v>
      </c>
      <c r="K44" s="2"/>
      <c r="N44" s="2"/>
    </row>
    <row r="45" spans="1:14" x14ac:dyDescent="0.25">
      <c r="A45" t="s">
        <v>47</v>
      </c>
      <c r="B45" s="2" t="s">
        <v>336</v>
      </c>
      <c r="C45" s="2" t="s">
        <v>336</v>
      </c>
      <c r="D45" s="2" t="s">
        <v>336</v>
      </c>
      <c r="E45" s="2"/>
      <c r="F45" s="2"/>
      <c r="G45" s="2"/>
      <c r="H45" s="2"/>
      <c r="J45" s="2" t="s">
        <v>336</v>
      </c>
      <c r="K45" s="2"/>
      <c r="N45" s="2"/>
    </row>
    <row r="46" spans="1:14" x14ac:dyDescent="0.25">
      <c r="A46" t="s">
        <v>48</v>
      </c>
      <c r="B46" s="2" t="s">
        <v>336</v>
      </c>
      <c r="C46" s="2" t="s">
        <v>336</v>
      </c>
      <c r="D46" s="2" t="s">
        <v>336</v>
      </c>
      <c r="E46" s="2"/>
      <c r="F46" s="2"/>
      <c r="G46" s="2"/>
      <c r="H46" s="2"/>
      <c r="J46" s="2" t="s">
        <v>336</v>
      </c>
    </row>
    <row r="47" spans="1:14" x14ac:dyDescent="0.25">
      <c r="A47" t="s">
        <v>419</v>
      </c>
      <c r="B47" s="2" t="s">
        <v>336</v>
      </c>
      <c r="C47" s="2" t="s">
        <v>336</v>
      </c>
      <c r="D47" s="2" t="s">
        <v>336</v>
      </c>
      <c r="E47" s="2"/>
      <c r="F47" s="2"/>
      <c r="G47" s="2"/>
      <c r="H47" s="2"/>
      <c r="J47" s="2" t="s">
        <v>336</v>
      </c>
    </row>
    <row r="61" spans="17:21" x14ac:dyDescent="0.25">
      <c r="Q61" t="s">
        <v>0</v>
      </c>
      <c r="R61" t="s">
        <v>56</v>
      </c>
      <c r="S61" t="s">
        <v>57</v>
      </c>
      <c r="T61" t="s">
        <v>58</v>
      </c>
      <c r="U61" t="s">
        <v>59</v>
      </c>
    </row>
  </sheetData>
  <sortState ref="A2:J47">
    <sortCondition ref="A2:A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R6"/>
  <sheetViews>
    <sheetView workbookViewId="0">
      <selection activeCell="A93" sqref="A1:C1048576"/>
    </sheetView>
  </sheetViews>
  <sheetFormatPr defaultRowHeight="15" x14ac:dyDescent="0.25"/>
  <cols>
    <col min="1" max="1" width="16.28515625" bestFit="1" customWidth="1"/>
    <col min="2" max="2" width="12.140625" customWidth="1"/>
    <col min="3" max="3" width="46.42578125" customWidth="1"/>
    <col min="4" max="4" width="18.28515625" customWidth="1"/>
    <col min="5" max="5" width="19.7109375" customWidth="1"/>
    <col min="6" max="6" width="16.7109375" customWidth="1"/>
    <col min="7" max="7" width="23" customWidth="1"/>
    <col min="8" max="8" width="26" customWidth="1"/>
    <col min="9" max="9" width="15.28515625" customWidth="1"/>
    <col min="10" max="10" width="18.42578125" customWidth="1"/>
    <col min="11" max="11" width="12.140625" customWidth="1"/>
    <col min="12" max="12" width="35.28515625" customWidth="1"/>
    <col min="13" max="13" width="38.5703125" customWidth="1"/>
    <col min="14" max="14" width="37" customWidth="1"/>
    <col min="15" max="15" width="35.140625" customWidth="1"/>
    <col min="16" max="16" width="38.42578125" customWidth="1"/>
    <col min="17" max="17" width="11.140625" customWidth="1"/>
    <col min="18" max="18" width="35.140625" customWidth="1"/>
    <col min="19" max="19" width="12.140625" customWidth="1"/>
    <col min="20" max="20" width="14" customWidth="1"/>
    <col min="21" max="21" width="23.28515625" customWidth="1"/>
    <col min="22" max="22" width="26.42578125" customWidth="1"/>
    <col min="23" max="23" width="13.5703125" customWidth="1"/>
    <col min="24" max="24" width="36.7109375" customWidth="1"/>
    <col min="25" max="26" width="28.85546875" customWidth="1"/>
    <col min="27" max="27" width="35.28515625" customWidth="1"/>
    <col min="28" max="28" width="38.42578125" customWidth="1"/>
    <col min="29" max="29" width="38.5703125" customWidth="1"/>
    <col min="30" max="30" width="46.7109375" customWidth="1"/>
    <col min="31" max="31" width="11.140625" customWidth="1"/>
    <col min="32" max="32" width="28.85546875" customWidth="1"/>
    <col min="33" max="33" width="35.28515625" customWidth="1"/>
    <col min="34" max="34" width="38.5703125" customWidth="1"/>
    <col min="35" max="35" width="38.42578125" customWidth="1"/>
    <col min="36" max="36" width="36.7109375" customWidth="1"/>
    <col min="37" max="38" width="28.7109375" customWidth="1"/>
    <col min="39" max="39" width="35.140625" customWidth="1"/>
    <col min="40" max="41" width="38.42578125" customWidth="1"/>
    <col min="42" max="42" width="36.7109375" customWidth="1"/>
    <col min="43" max="44" width="28.7109375" customWidth="1"/>
    <col min="45" max="45" width="35.140625" customWidth="1"/>
    <col min="46" max="47" width="38.42578125" customWidth="1"/>
    <col min="48" max="48" width="25.5703125" customWidth="1"/>
    <col min="49" max="50" width="28.7109375" customWidth="1"/>
    <col min="51" max="51" width="35.140625" customWidth="1"/>
    <col min="52" max="53" width="38.42578125" customWidth="1"/>
    <col min="54" max="54" width="36.7109375" customWidth="1"/>
    <col min="55" max="56" width="28.7109375" customWidth="1"/>
    <col min="57" max="57" width="35.140625" customWidth="1"/>
    <col min="58" max="58" width="14" customWidth="1"/>
    <col min="59" max="59" width="38.42578125" customWidth="1"/>
    <col min="60" max="60" width="46.42578125" customWidth="1"/>
    <col min="61" max="61" width="37" customWidth="1"/>
    <col min="62" max="62" width="28.7109375" customWidth="1"/>
    <col min="63" max="63" width="35.28515625" customWidth="1"/>
    <col min="64" max="64" width="38.5703125" customWidth="1"/>
    <col min="65" max="65" width="38.42578125" customWidth="1"/>
    <col min="66" max="66" width="46.42578125" customWidth="1"/>
    <col min="67" max="68" width="28.7109375" customWidth="1"/>
    <col min="69" max="69" width="35.140625" customWidth="1"/>
    <col min="70" max="71" width="38.42578125" customWidth="1"/>
    <col min="72" max="72" width="46.42578125" customWidth="1"/>
    <col min="73" max="73" width="28.85546875" customWidth="1"/>
    <col min="74" max="74" width="28.7109375" customWidth="1"/>
    <col min="75" max="75" width="12.85546875" customWidth="1"/>
    <col min="76" max="77" width="16" customWidth="1"/>
    <col min="78" max="78" width="36.7109375" customWidth="1"/>
    <col min="79" max="79" width="28.85546875" customWidth="1"/>
    <col min="80" max="80" width="12.140625" customWidth="1"/>
    <col min="81" max="81" width="15.28515625" customWidth="1"/>
    <col min="82" max="82" width="18.42578125" customWidth="1"/>
    <col min="83" max="83" width="16.85546875" customWidth="1"/>
    <col min="84" max="84" width="24.85546875" customWidth="1"/>
    <col min="85" max="85" width="18.28515625" customWidth="1"/>
    <col min="86" max="86" width="18.42578125" bestFit="1" customWidth="1"/>
    <col min="87" max="87" width="17.42578125" customWidth="1"/>
    <col min="88" max="88" width="18.42578125" customWidth="1"/>
    <col min="89" max="89" width="18.28515625" bestFit="1" customWidth="1"/>
    <col min="90" max="90" width="15.140625" customWidth="1"/>
    <col min="91" max="91" width="18.28515625" customWidth="1"/>
    <col min="92" max="92" width="18.28515625" bestFit="1" customWidth="1"/>
    <col min="93" max="93" width="15.140625" customWidth="1"/>
    <col min="94" max="94" width="18.28515625" customWidth="1"/>
    <col min="95" max="95" width="18.28515625" bestFit="1" customWidth="1"/>
    <col min="96" max="96" width="32.140625" customWidth="1"/>
    <col min="97" max="97" width="18.28515625" customWidth="1"/>
    <col min="98" max="98" width="18.28515625" bestFit="1" customWidth="1"/>
    <col min="99" max="99" width="26.28515625" customWidth="1"/>
    <col min="100" max="100" width="12.140625" customWidth="1"/>
    <col min="101" max="101" width="18.28515625" bestFit="1" customWidth="1"/>
    <col min="102" max="102" width="15.28515625" customWidth="1"/>
    <col min="103" max="103" width="18.42578125" customWidth="1"/>
    <col min="104" max="104" width="18.28515625" bestFit="1" customWidth="1"/>
    <col min="105" max="105" width="15.140625" customWidth="1"/>
    <col min="106" max="107" width="18.28515625" customWidth="1"/>
    <col min="108" max="108" width="23" customWidth="1"/>
    <col min="109" max="109" width="13.5703125" customWidth="1"/>
    <col min="110" max="110" width="16.7109375" customWidth="1"/>
    <col min="111" max="111" width="22.85546875" customWidth="1"/>
    <col min="112" max="112" width="26.140625" customWidth="1"/>
    <col min="113" max="113" width="25.5703125" customWidth="1"/>
    <col min="114" max="114" width="26" bestFit="1" customWidth="1"/>
    <col min="115" max="115" width="29.140625" customWidth="1"/>
    <col min="116" max="116" width="28.7109375" customWidth="1"/>
    <col min="117" max="117" width="26" customWidth="1"/>
    <col min="118" max="118" width="26.42578125" customWidth="1"/>
    <col min="119" max="119" width="29.140625" customWidth="1"/>
    <col min="120" max="120" width="25" customWidth="1"/>
    <col min="121" max="121" width="28.140625" customWidth="1"/>
    <col min="122" max="122" width="28" customWidth="1"/>
    <col min="123" max="123" width="22.85546875" customWidth="1"/>
    <col min="124" max="124" width="26.140625" customWidth="1"/>
    <col min="125" max="125" width="26" customWidth="1"/>
    <col min="126" max="126" width="33.85546875" customWidth="1"/>
    <col min="127" max="127" width="28.140625" customWidth="1"/>
    <col min="128" max="128" width="37" customWidth="1"/>
    <col min="129" max="129" width="25" customWidth="1"/>
    <col min="130" max="130" width="27.85546875" customWidth="1"/>
    <col min="131" max="131" width="28.140625" customWidth="1"/>
    <col min="132" max="132" width="24.7109375" customWidth="1"/>
    <col min="133" max="133" width="18.28515625" customWidth="1"/>
    <col min="134" max="134" width="27.85546875" customWidth="1"/>
    <col min="135" max="135" width="25.5703125" customWidth="1"/>
    <col min="136" max="136" width="28.7109375" customWidth="1"/>
    <col min="137" max="137" width="28" customWidth="1"/>
    <col min="138" max="138" width="26.28515625" customWidth="1"/>
    <col min="139" max="139" width="12.140625" customWidth="1"/>
    <col min="140" max="140" width="29.42578125" customWidth="1"/>
    <col min="141" max="141" width="26.28515625" customWidth="1"/>
    <col min="142" max="142" width="12.140625" customWidth="1"/>
    <col min="143" max="143" width="29.42578125" customWidth="1"/>
    <col min="144" max="144" width="23.7109375" customWidth="1"/>
    <col min="145" max="145" width="22.5703125" customWidth="1"/>
    <col min="146" max="146" width="26.28515625" customWidth="1"/>
    <col min="147" max="147" width="23.7109375" customWidth="1"/>
    <col min="148" max="148" width="26.7109375" customWidth="1"/>
    <col min="149" max="149" width="26.85546875" customWidth="1"/>
    <col min="150" max="150" width="23.42578125" customWidth="1"/>
    <col min="151" max="151" width="26.5703125" customWidth="1"/>
    <col min="152" max="152" width="22.7109375" customWidth="1"/>
    <col min="153" max="153" width="25.5703125" customWidth="1"/>
    <col min="154" max="155" width="28.7109375" customWidth="1"/>
    <col min="156" max="156" width="23.42578125" customWidth="1"/>
    <col min="157" max="157" width="26.5703125" customWidth="1"/>
    <col min="158" max="158" width="26.42578125" customWidth="1"/>
    <col min="159" max="159" width="23.42578125" customWidth="1"/>
    <col min="160" max="160" width="26.5703125" customWidth="1"/>
    <col min="161" max="161" width="26.42578125" customWidth="1"/>
    <col min="162" max="162" width="23.28515625" customWidth="1"/>
    <col min="163" max="163" width="26.42578125" bestFit="1" customWidth="1"/>
    <col min="164" max="164" width="26.42578125" customWidth="1"/>
    <col min="165" max="165" width="23.28515625" customWidth="1"/>
    <col min="166" max="166" width="26.42578125" bestFit="1" customWidth="1"/>
    <col min="167" max="167" width="26.42578125" customWidth="1"/>
    <col min="168" max="168" width="23.28515625" customWidth="1"/>
    <col min="169" max="169" width="26.42578125" bestFit="1" customWidth="1"/>
    <col min="170" max="170" width="26.42578125" customWidth="1"/>
    <col min="171" max="171" width="23.28515625" customWidth="1"/>
    <col min="172" max="173" width="26.42578125" customWidth="1"/>
    <col min="174" max="174" width="23.28515625" customWidth="1"/>
    <col min="175" max="175" width="12.140625" customWidth="1"/>
    <col min="176" max="176" width="26.42578125" customWidth="1"/>
    <col min="177" max="177" width="58.42578125" customWidth="1"/>
    <col min="178" max="178" width="29.42578125" customWidth="1"/>
    <col min="179" max="179" width="24.5703125" customWidth="1"/>
    <col min="180" max="180" width="51" customWidth="1"/>
    <col min="181" max="181" width="12.140625" customWidth="1"/>
    <col min="182" max="182" width="24.5703125" customWidth="1"/>
    <col min="183" max="183" width="21.42578125" customWidth="1"/>
    <col min="184" max="184" width="23.5703125" customWidth="1"/>
    <col min="185" max="185" width="23.7109375" customWidth="1"/>
    <col min="186" max="186" width="25.7109375" bestFit="1" customWidth="1"/>
    <col min="187" max="187" width="28.85546875" bestFit="1" customWidth="1"/>
    <col min="188" max="188" width="28.85546875" customWidth="1"/>
    <col min="189" max="189" width="25.7109375" bestFit="1" customWidth="1"/>
    <col min="190" max="190" width="28.7109375" customWidth="1"/>
    <col min="191" max="191" width="28.85546875" bestFit="1" customWidth="1"/>
    <col min="192" max="192" width="25.7109375" bestFit="1" customWidth="1"/>
    <col min="193" max="193" width="28.85546875" customWidth="1"/>
    <col min="194" max="194" width="28.7109375" customWidth="1"/>
    <col min="195" max="195" width="25.7109375" customWidth="1"/>
    <col min="196" max="197" width="28.85546875" customWidth="1"/>
    <col min="198" max="198" width="25.7109375" customWidth="1"/>
    <col min="199" max="199" width="26.28515625" customWidth="1"/>
    <col min="200" max="200" width="28.85546875" customWidth="1"/>
    <col min="201" max="201" width="25.5703125" bestFit="1" customWidth="1"/>
    <col min="202" max="202" width="26.85546875" customWidth="1"/>
    <col min="203" max="203" width="28.7109375" bestFit="1" customWidth="1"/>
    <col min="204" max="204" width="25.5703125" customWidth="1"/>
    <col min="205" max="205" width="28.5703125" bestFit="1" customWidth="1"/>
    <col min="206" max="206" width="28.7109375" customWidth="1"/>
    <col min="207" max="207" width="25.5703125" bestFit="1" customWidth="1"/>
    <col min="208" max="209" width="28.7109375" bestFit="1" customWidth="1"/>
    <col min="210" max="210" width="25.42578125" bestFit="1" customWidth="1"/>
    <col min="211" max="212" width="28.5703125" bestFit="1" customWidth="1"/>
    <col min="213" max="213" width="25.5703125" bestFit="1" customWidth="1"/>
    <col min="214" max="214" width="28.7109375" bestFit="1" customWidth="1"/>
    <col min="215" max="215" width="28.7109375" customWidth="1"/>
    <col min="216" max="216" width="25.42578125" customWidth="1"/>
    <col min="217" max="218" width="28.5703125" customWidth="1"/>
    <col min="219" max="219" width="25.5703125" customWidth="1"/>
    <col min="220" max="220" width="28.7109375" customWidth="1"/>
    <col min="221" max="221" width="28.5703125" customWidth="1"/>
    <col min="222" max="222" width="25.140625" customWidth="1"/>
    <col min="223" max="223" width="28.140625" bestFit="1" customWidth="1"/>
    <col min="224" max="224" width="28.28515625" customWidth="1"/>
    <col min="225" max="225" width="25.140625" bestFit="1" customWidth="1"/>
    <col min="226" max="226" width="28.28515625" customWidth="1"/>
    <col min="227" max="227" width="28.140625" customWidth="1"/>
    <col min="228" max="228" width="25" customWidth="1"/>
    <col min="229" max="229" width="28.140625" customWidth="1"/>
    <col min="230" max="230" width="28.140625" bestFit="1" customWidth="1"/>
    <col min="231" max="231" width="25.140625" customWidth="1"/>
    <col min="232" max="232" width="28.140625" customWidth="1"/>
    <col min="233" max="233" width="28.28515625" customWidth="1"/>
    <col min="234" max="234" width="33.85546875" customWidth="1"/>
    <col min="235" max="235" width="37" customWidth="1"/>
    <col min="236" max="236" width="28.140625" customWidth="1"/>
    <col min="237" max="237" width="25.5703125" customWidth="1"/>
    <col min="238" max="238" width="28.7109375" customWidth="1"/>
    <col min="239" max="239" width="28.140625" customWidth="1"/>
    <col min="240" max="240" width="23.5703125" customWidth="1"/>
    <col min="241" max="241" width="26.5703125" customWidth="1"/>
    <col min="242" max="242" width="26.7109375" customWidth="1"/>
    <col min="243" max="243" width="25.140625" customWidth="1"/>
    <col min="244" max="244" width="28.28515625" customWidth="1"/>
    <col min="245" max="245" width="26.5703125" customWidth="1"/>
    <col min="246" max="246" width="25" customWidth="1"/>
    <col min="247" max="247" width="28.140625" customWidth="1"/>
    <col min="248" max="248" width="26.5703125" customWidth="1"/>
    <col min="249" max="249" width="19.42578125" customWidth="1"/>
    <col min="250" max="251" width="22.140625" customWidth="1"/>
    <col min="252" max="252" width="23" customWidth="1"/>
    <col min="253" max="254" width="26.28515625" customWidth="1"/>
    <col min="255" max="255" width="25" customWidth="1"/>
    <col min="256" max="257" width="26.7109375" customWidth="1"/>
    <col min="258" max="258" width="24.85546875" customWidth="1"/>
    <col min="259" max="260" width="28" customWidth="1"/>
    <col min="261" max="261" width="26.85546875" customWidth="1"/>
    <col min="262" max="262" width="24.42578125" customWidth="1"/>
    <col min="263" max="263" width="30.140625" customWidth="1"/>
    <col min="264" max="264" width="29.28515625" customWidth="1"/>
    <col min="265" max="265" width="27.85546875" customWidth="1"/>
    <col min="266" max="266" width="24.42578125" customWidth="1"/>
    <col min="267" max="267" width="31.28515625" customWidth="1"/>
    <col min="268" max="269" width="34.5703125" customWidth="1"/>
    <col min="270" max="270" width="24.85546875" customWidth="1"/>
    <col min="271" max="272" width="28" customWidth="1"/>
    <col min="273" max="273" width="22.5703125" customWidth="1"/>
    <col min="274" max="275" width="24.7109375" customWidth="1"/>
    <col min="276" max="276" width="22.85546875" customWidth="1"/>
    <col min="277" max="277" width="24.85546875" customWidth="1"/>
    <col min="278" max="278" width="24.28515625" customWidth="1"/>
    <col min="279" max="279" width="32.7109375" customWidth="1"/>
    <col min="280" max="280" width="35.85546875" customWidth="1"/>
    <col min="281" max="281" width="28.140625" customWidth="1"/>
    <col min="282" max="282" width="31.7109375" customWidth="1"/>
    <col min="283" max="283" width="12.140625" customWidth="1"/>
    <col min="284" max="284" width="34.85546875" customWidth="1"/>
    <col min="285" max="285" width="23.140625" customWidth="1"/>
    <col min="286" max="286" width="12.140625" customWidth="1"/>
    <col min="287" max="287" width="24.85546875" customWidth="1"/>
    <col min="288" max="288" width="31.7109375" customWidth="1"/>
    <col min="289" max="289" width="12.140625" customWidth="1"/>
    <col min="290" max="290" width="34.85546875" customWidth="1"/>
    <col min="291" max="291" width="28.7109375" customWidth="1"/>
    <col min="292" max="292" width="12.140625" customWidth="1"/>
    <col min="293" max="293" width="24.85546875" customWidth="1"/>
    <col min="294" max="294" width="29.7109375" customWidth="1"/>
    <col min="295" max="295" width="30.140625" customWidth="1"/>
    <col min="296" max="296" width="24.140625" customWidth="1"/>
    <col min="297" max="297" width="28.85546875" customWidth="1"/>
    <col min="298" max="298" width="24.28515625" customWidth="1"/>
    <col min="299" max="299" width="27.85546875" customWidth="1"/>
    <col min="300" max="300" width="29" customWidth="1"/>
    <col min="301" max="301" width="28.140625" customWidth="1"/>
    <col min="302" max="302" width="32.140625" customWidth="1"/>
    <col min="303" max="303" width="36.7109375" customWidth="1"/>
    <col min="304" max="305" width="18.42578125" customWidth="1"/>
    <col min="306" max="306" width="46.42578125" customWidth="1"/>
    <col min="307" max="307" width="12.140625" customWidth="1"/>
    <col min="308" max="308" width="18.42578125" customWidth="1"/>
    <col min="309" max="309" width="36.7109375" customWidth="1"/>
    <col min="310" max="311" width="18.28515625" customWidth="1"/>
    <col min="312" max="312" width="37" customWidth="1"/>
    <col min="313" max="313" width="18.28515625" customWidth="1"/>
    <col min="314" max="314" width="18.28515625" bestFit="1" customWidth="1"/>
    <col min="315" max="315" width="15.140625" customWidth="1"/>
    <col min="316" max="317" width="18.28515625" customWidth="1"/>
    <col min="318" max="318" width="36.7109375" customWidth="1"/>
    <col min="319" max="319" width="18.28515625" customWidth="1"/>
    <col min="320" max="320" width="18.28515625" bestFit="1" customWidth="1"/>
    <col min="321" max="321" width="46.42578125" bestFit="1" customWidth="1"/>
    <col min="322" max="322" width="16.85546875" bestFit="1" customWidth="1"/>
    <col min="323" max="323" width="18.28515625" bestFit="1" customWidth="1"/>
    <col min="324" max="324" width="46.42578125" bestFit="1" customWidth="1"/>
    <col min="325" max="326" width="18.28515625" bestFit="1" customWidth="1"/>
    <col min="327" max="327" width="43.7109375" bestFit="1" customWidth="1"/>
    <col min="328" max="328" width="18.42578125" bestFit="1" customWidth="1"/>
    <col min="329" max="329" width="18.28515625" bestFit="1" customWidth="1"/>
    <col min="330" max="330" width="11.28515625" bestFit="1" customWidth="1"/>
  </cols>
  <sheetData>
    <row r="3" spans="1:330" x14ac:dyDescent="0.25">
      <c r="A3" s="16" t="s">
        <v>340</v>
      </c>
    </row>
    <row r="4" spans="1:330" x14ac:dyDescent="0.25">
      <c r="A4" t="s">
        <v>470</v>
      </c>
      <c r="K4" t="s">
        <v>514</v>
      </c>
      <c r="L4" t="s">
        <v>374</v>
      </c>
      <c r="N4" t="s">
        <v>578</v>
      </c>
      <c r="O4" t="s">
        <v>121</v>
      </c>
      <c r="Q4" t="s">
        <v>471</v>
      </c>
      <c r="R4" t="s">
        <v>142</v>
      </c>
      <c r="T4" t="s">
        <v>472</v>
      </c>
      <c r="U4" t="s">
        <v>144</v>
      </c>
      <c r="W4" t="s">
        <v>473</v>
      </c>
      <c r="X4" t="s">
        <v>364</v>
      </c>
      <c r="Z4" t="s">
        <v>579</v>
      </c>
      <c r="AA4" t="s">
        <v>129</v>
      </c>
      <c r="AC4" t="s">
        <v>530</v>
      </c>
      <c r="AD4" t="s">
        <v>108</v>
      </c>
      <c r="AF4" t="s">
        <v>566</v>
      </c>
      <c r="AG4" t="s">
        <v>376</v>
      </c>
      <c r="AI4" t="s">
        <v>580</v>
      </c>
      <c r="AJ4" t="s">
        <v>366</v>
      </c>
      <c r="AL4" t="s">
        <v>581</v>
      </c>
      <c r="AM4" t="s">
        <v>378</v>
      </c>
      <c r="AO4" t="s">
        <v>582</v>
      </c>
      <c r="AP4" t="s">
        <v>368</v>
      </c>
      <c r="AR4" t="s">
        <v>583</v>
      </c>
      <c r="AS4" t="s">
        <v>141</v>
      </c>
      <c r="AU4" t="s">
        <v>554</v>
      </c>
      <c r="AV4" t="s">
        <v>120</v>
      </c>
      <c r="AX4" t="s">
        <v>527</v>
      </c>
      <c r="AY4" t="s">
        <v>380</v>
      </c>
      <c r="BA4" t="s">
        <v>584</v>
      </c>
      <c r="BB4" t="s">
        <v>370</v>
      </c>
      <c r="BD4" t="s">
        <v>585</v>
      </c>
      <c r="BE4" t="s">
        <v>382</v>
      </c>
      <c r="BG4" t="s">
        <v>586</v>
      </c>
      <c r="BH4" t="s">
        <v>372</v>
      </c>
      <c r="BJ4" t="s">
        <v>587</v>
      </c>
      <c r="BK4" t="s">
        <v>133</v>
      </c>
      <c r="BM4" t="s">
        <v>553</v>
      </c>
      <c r="BN4" t="s">
        <v>112</v>
      </c>
      <c r="BP4" t="s">
        <v>569</v>
      </c>
      <c r="BQ4" t="s">
        <v>131</v>
      </c>
      <c r="BS4" t="s">
        <v>519</v>
      </c>
      <c r="BT4" t="s">
        <v>110</v>
      </c>
      <c r="BV4" t="s">
        <v>568</v>
      </c>
      <c r="BW4" t="s">
        <v>62</v>
      </c>
      <c r="BY4" t="s">
        <v>474</v>
      </c>
      <c r="BZ4" t="s">
        <v>102</v>
      </c>
      <c r="CB4" t="s">
        <v>475</v>
      </c>
      <c r="CC4" t="s">
        <v>373</v>
      </c>
      <c r="CE4" t="s">
        <v>588</v>
      </c>
      <c r="CF4" t="s">
        <v>128</v>
      </c>
      <c r="CH4" t="s">
        <v>532</v>
      </c>
      <c r="CI4" t="s">
        <v>375</v>
      </c>
      <c r="CK4" t="s">
        <v>589</v>
      </c>
      <c r="CL4" t="s">
        <v>377</v>
      </c>
      <c r="CN4" t="s">
        <v>590</v>
      </c>
      <c r="CO4" t="s">
        <v>140</v>
      </c>
      <c r="CQ4" t="s">
        <v>560</v>
      </c>
      <c r="CR4" t="s">
        <v>379</v>
      </c>
      <c r="CT4" t="s">
        <v>591</v>
      </c>
      <c r="CU4" t="s">
        <v>381</v>
      </c>
      <c r="CW4" t="s">
        <v>592</v>
      </c>
      <c r="CX4" t="s">
        <v>132</v>
      </c>
      <c r="CZ4" t="s">
        <v>552</v>
      </c>
      <c r="DA4" t="s">
        <v>130</v>
      </c>
      <c r="DC4" t="s">
        <v>576</v>
      </c>
      <c r="DD4" t="s">
        <v>143</v>
      </c>
      <c r="DF4" t="s">
        <v>476</v>
      </c>
      <c r="DG4" t="s">
        <v>342</v>
      </c>
      <c r="DI4" t="s">
        <v>593</v>
      </c>
      <c r="DJ4" t="s">
        <v>178</v>
      </c>
      <c r="DL4" t="s">
        <v>477</v>
      </c>
      <c r="DM4" t="s">
        <v>180</v>
      </c>
      <c r="DO4" t="s">
        <v>478</v>
      </c>
      <c r="DP4" t="s">
        <v>356</v>
      </c>
      <c r="DR4" t="s">
        <v>594</v>
      </c>
      <c r="DS4" t="s">
        <v>343</v>
      </c>
      <c r="DU4" t="s">
        <v>595</v>
      </c>
      <c r="DV4" t="s">
        <v>355</v>
      </c>
      <c r="DX4" t="s">
        <v>596</v>
      </c>
      <c r="DY4" t="s">
        <v>359</v>
      </c>
      <c r="EA4" t="s">
        <v>597</v>
      </c>
      <c r="EB4" t="s">
        <v>101</v>
      </c>
      <c r="ED4" t="s">
        <v>521</v>
      </c>
      <c r="EE4" t="s">
        <v>362</v>
      </c>
      <c r="EG4" t="s">
        <v>598</v>
      </c>
      <c r="EH4" t="s">
        <v>100</v>
      </c>
      <c r="EJ4" t="s">
        <v>481</v>
      </c>
      <c r="EK4" t="s">
        <v>361</v>
      </c>
      <c r="EM4" t="s">
        <v>599</v>
      </c>
      <c r="EN4" t="s">
        <v>352</v>
      </c>
      <c r="EP4" t="s">
        <v>600</v>
      </c>
      <c r="EQ4" t="s">
        <v>353</v>
      </c>
      <c r="ES4" t="s">
        <v>601</v>
      </c>
      <c r="ET4" t="s">
        <v>354</v>
      </c>
      <c r="EV4" t="s">
        <v>602</v>
      </c>
      <c r="EW4" t="s">
        <v>351</v>
      </c>
      <c r="EY4" t="s">
        <v>603</v>
      </c>
      <c r="EZ4" t="s">
        <v>344</v>
      </c>
      <c r="FB4" t="s">
        <v>604</v>
      </c>
      <c r="FC4" t="s">
        <v>345</v>
      </c>
      <c r="FE4" t="s">
        <v>605</v>
      </c>
      <c r="FF4" t="s">
        <v>346</v>
      </c>
      <c r="FH4" t="s">
        <v>606</v>
      </c>
      <c r="FI4" t="s">
        <v>347</v>
      </c>
      <c r="FK4" t="s">
        <v>607</v>
      </c>
      <c r="FL4" t="s">
        <v>348</v>
      </c>
      <c r="FN4" t="s">
        <v>608</v>
      </c>
      <c r="FO4" t="s">
        <v>349</v>
      </c>
      <c r="FQ4" t="s">
        <v>609</v>
      </c>
      <c r="FR4" t="s">
        <v>360</v>
      </c>
      <c r="FT4" t="s">
        <v>610</v>
      </c>
      <c r="FU4" t="s">
        <v>357</v>
      </c>
      <c r="FW4" t="s">
        <v>611</v>
      </c>
      <c r="FX4" t="s">
        <v>358</v>
      </c>
      <c r="FZ4" t="s">
        <v>612</v>
      </c>
      <c r="GA4" t="s">
        <v>350</v>
      </c>
      <c r="GC4" t="s">
        <v>613</v>
      </c>
      <c r="GD4" t="s">
        <v>174</v>
      </c>
      <c r="GF4" t="s">
        <v>483</v>
      </c>
      <c r="GG4" t="s">
        <v>78</v>
      </c>
      <c r="GI4" t="s">
        <v>484</v>
      </c>
      <c r="GJ4" t="s">
        <v>79</v>
      </c>
      <c r="GL4" t="s">
        <v>485</v>
      </c>
      <c r="GM4" t="s">
        <v>80</v>
      </c>
      <c r="GO4" t="s">
        <v>486</v>
      </c>
      <c r="GP4" t="s">
        <v>81</v>
      </c>
      <c r="GR4" t="s">
        <v>487</v>
      </c>
      <c r="GS4" t="s">
        <v>175</v>
      </c>
      <c r="GU4" t="s">
        <v>488</v>
      </c>
      <c r="GV4" t="s">
        <v>172</v>
      </c>
      <c r="GX4" t="s">
        <v>489</v>
      </c>
      <c r="GY4" t="s">
        <v>73</v>
      </c>
      <c r="HA4" t="s">
        <v>490</v>
      </c>
      <c r="HB4" t="s">
        <v>74</v>
      </c>
      <c r="HD4" t="s">
        <v>491</v>
      </c>
      <c r="HE4" t="s">
        <v>75</v>
      </c>
      <c r="HG4" t="s">
        <v>492</v>
      </c>
      <c r="HH4" t="s">
        <v>76</v>
      </c>
      <c r="HJ4" t="s">
        <v>493</v>
      </c>
      <c r="HK4" t="s">
        <v>173</v>
      </c>
      <c r="HM4" t="s">
        <v>494</v>
      </c>
      <c r="HN4" t="s">
        <v>88</v>
      </c>
      <c r="HP4" t="s">
        <v>495</v>
      </c>
      <c r="HQ4" t="s">
        <v>89</v>
      </c>
      <c r="HS4" t="s">
        <v>496</v>
      </c>
      <c r="HT4" t="s">
        <v>90</v>
      </c>
      <c r="HV4" t="s">
        <v>497</v>
      </c>
      <c r="HW4" t="s">
        <v>91</v>
      </c>
      <c r="HY4" t="s">
        <v>498</v>
      </c>
      <c r="HZ4" t="s">
        <v>92</v>
      </c>
      <c r="IB4" t="s">
        <v>499</v>
      </c>
      <c r="IC4" t="s">
        <v>93</v>
      </c>
      <c r="IE4" t="s">
        <v>500</v>
      </c>
      <c r="IF4" t="s">
        <v>85</v>
      </c>
      <c r="IH4" t="s">
        <v>501</v>
      </c>
      <c r="II4" t="s">
        <v>86</v>
      </c>
      <c r="IK4" t="s">
        <v>502</v>
      </c>
      <c r="IL4" t="s">
        <v>87</v>
      </c>
      <c r="IN4" t="s">
        <v>503</v>
      </c>
      <c r="IO4" t="s">
        <v>149</v>
      </c>
      <c r="IQ4" t="s">
        <v>557</v>
      </c>
      <c r="IR4" t="s">
        <v>147</v>
      </c>
      <c r="IT4" t="s">
        <v>559</v>
      </c>
      <c r="IU4" t="s">
        <v>148</v>
      </c>
      <c r="IW4" t="s">
        <v>556</v>
      </c>
      <c r="IX4" t="s">
        <v>153</v>
      </c>
      <c r="IZ4" t="s">
        <v>504</v>
      </c>
      <c r="JA4" t="s">
        <v>154</v>
      </c>
      <c r="JC4" t="s">
        <v>505</v>
      </c>
      <c r="JD4" t="s">
        <v>155</v>
      </c>
      <c r="JF4" t="s">
        <v>506</v>
      </c>
      <c r="JG4" t="s">
        <v>150</v>
      </c>
      <c r="JI4" t="s">
        <v>507</v>
      </c>
      <c r="JJ4" t="s">
        <v>152</v>
      </c>
      <c r="JL4" t="s">
        <v>508</v>
      </c>
      <c r="JM4" t="s">
        <v>151</v>
      </c>
      <c r="JO4" t="s">
        <v>509</v>
      </c>
      <c r="JP4" t="s">
        <v>386</v>
      </c>
      <c r="JR4" t="s">
        <v>614</v>
      </c>
      <c r="JS4" t="s">
        <v>158</v>
      </c>
      <c r="JU4" t="s">
        <v>511</v>
      </c>
      <c r="JV4" t="s">
        <v>387</v>
      </c>
      <c r="JX4" t="s">
        <v>615</v>
      </c>
      <c r="JY4" t="s">
        <v>159</v>
      </c>
      <c r="KA4" t="s">
        <v>512</v>
      </c>
      <c r="KB4" t="s">
        <v>389</v>
      </c>
      <c r="KD4" t="s">
        <v>616</v>
      </c>
      <c r="KE4" t="s">
        <v>388</v>
      </c>
      <c r="KG4" t="s">
        <v>617</v>
      </c>
      <c r="KH4" t="s">
        <v>383</v>
      </c>
      <c r="KJ4" t="s">
        <v>618</v>
      </c>
      <c r="KK4" t="s">
        <v>384</v>
      </c>
      <c r="KM4" t="s">
        <v>619</v>
      </c>
      <c r="KN4" t="s">
        <v>385</v>
      </c>
      <c r="KP4" t="s">
        <v>620</v>
      </c>
      <c r="KQ4" t="s">
        <v>363</v>
      </c>
      <c r="KS4" t="s">
        <v>621</v>
      </c>
      <c r="KT4" t="s">
        <v>107</v>
      </c>
      <c r="KV4" t="s">
        <v>565</v>
      </c>
      <c r="KW4" t="s">
        <v>365</v>
      </c>
      <c r="KY4" t="s">
        <v>622</v>
      </c>
      <c r="KZ4" t="s">
        <v>367</v>
      </c>
      <c r="LB4" t="s">
        <v>623</v>
      </c>
      <c r="LC4" t="s">
        <v>119</v>
      </c>
      <c r="LE4" t="s">
        <v>526</v>
      </c>
      <c r="LF4" t="s">
        <v>369</v>
      </c>
      <c r="LH4" t="s">
        <v>624</v>
      </c>
      <c r="LI4" t="s">
        <v>371</v>
      </c>
      <c r="LK4" t="s">
        <v>625</v>
      </c>
      <c r="LL4" t="s">
        <v>111</v>
      </c>
      <c r="LN4" t="s">
        <v>562</v>
      </c>
      <c r="LO4" t="s">
        <v>109</v>
      </c>
      <c r="LQ4" t="s">
        <v>567</v>
      </c>
      <c r="LR4" t="s">
        <v>339</v>
      </c>
    </row>
    <row r="5" spans="1:330" x14ac:dyDescent="0.25">
      <c r="A5" t="s">
        <v>470</v>
      </c>
      <c r="B5" t="s">
        <v>514</v>
      </c>
      <c r="C5" t="s">
        <v>124</v>
      </c>
      <c r="D5" t="s">
        <v>524</v>
      </c>
      <c r="E5" t="s">
        <v>143</v>
      </c>
      <c r="F5" t="s">
        <v>476</v>
      </c>
      <c r="G5" t="s">
        <v>145</v>
      </c>
      <c r="H5" t="s">
        <v>555</v>
      </c>
      <c r="I5" t="s">
        <v>105</v>
      </c>
      <c r="J5" t="s">
        <v>520</v>
      </c>
      <c r="L5" t="s">
        <v>127</v>
      </c>
      <c r="M5" t="s">
        <v>531</v>
      </c>
      <c r="O5" t="s">
        <v>125</v>
      </c>
      <c r="P5" t="s">
        <v>571</v>
      </c>
      <c r="R5" t="s">
        <v>470</v>
      </c>
      <c r="S5" t="s">
        <v>514</v>
      </c>
      <c r="U5" t="s">
        <v>146</v>
      </c>
      <c r="V5" t="s">
        <v>561</v>
      </c>
      <c r="X5" t="s">
        <v>108</v>
      </c>
      <c r="Y5" t="s">
        <v>566</v>
      </c>
      <c r="AA5" t="s">
        <v>141</v>
      </c>
      <c r="AB5" t="s">
        <v>554</v>
      </c>
      <c r="AD5" t="s">
        <v>121</v>
      </c>
      <c r="AE5" t="s">
        <v>471</v>
      </c>
      <c r="AG5" t="s">
        <v>129</v>
      </c>
      <c r="AH5" t="s">
        <v>530</v>
      </c>
      <c r="AJ5" t="s">
        <v>110</v>
      </c>
      <c r="AK5" t="s">
        <v>568</v>
      </c>
      <c r="AM5" t="s">
        <v>131</v>
      </c>
      <c r="AN5" t="s">
        <v>519</v>
      </c>
      <c r="AP5" t="s">
        <v>112</v>
      </c>
      <c r="AQ5" t="s">
        <v>569</v>
      </c>
      <c r="AS5" t="s">
        <v>135</v>
      </c>
      <c r="AT5" t="s">
        <v>573</v>
      </c>
      <c r="AV5" t="s">
        <v>116</v>
      </c>
      <c r="AW5" t="s">
        <v>516</v>
      </c>
      <c r="AY5" t="s">
        <v>133</v>
      </c>
      <c r="AZ5" t="s">
        <v>553</v>
      </c>
      <c r="BB5" t="s">
        <v>114</v>
      </c>
      <c r="BC5" t="s">
        <v>563</v>
      </c>
      <c r="BE5" t="s">
        <v>142</v>
      </c>
      <c r="BF5" t="s">
        <v>472</v>
      </c>
      <c r="BH5" t="s">
        <v>123</v>
      </c>
      <c r="BI5" t="s">
        <v>529</v>
      </c>
      <c r="BK5" t="s">
        <v>139</v>
      </c>
      <c r="BL5" t="s">
        <v>518</v>
      </c>
      <c r="BN5" t="s">
        <v>120</v>
      </c>
      <c r="BO5" t="s">
        <v>527</v>
      </c>
      <c r="BQ5" t="s">
        <v>137</v>
      </c>
      <c r="BR5" t="s">
        <v>522</v>
      </c>
      <c r="BT5" t="s">
        <v>118</v>
      </c>
      <c r="BU5" t="s">
        <v>525</v>
      </c>
      <c r="BW5" t="s">
        <v>62</v>
      </c>
      <c r="BX5" t="s">
        <v>474</v>
      </c>
      <c r="BZ5" t="s">
        <v>106</v>
      </c>
      <c r="CA5" t="s">
        <v>564</v>
      </c>
      <c r="CC5" t="s">
        <v>126</v>
      </c>
      <c r="CD5" t="s">
        <v>517</v>
      </c>
      <c r="CF5" t="s">
        <v>140</v>
      </c>
      <c r="CG5" t="s">
        <v>560</v>
      </c>
      <c r="CI5" t="s">
        <v>128</v>
      </c>
      <c r="CJ5" t="s">
        <v>532</v>
      </c>
      <c r="CL5" t="s">
        <v>130</v>
      </c>
      <c r="CM5" t="s">
        <v>576</v>
      </c>
      <c r="CO5" t="s">
        <v>134</v>
      </c>
      <c r="CP5" t="s">
        <v>575</v>
      </c>
      <c r="CR5" t="s">
        <v>132</v>
      </c>
      <c r="CS5" t="s">
        <v>552</v>
      </c>
      <c r="CU5" t="s">
        <v>470</v>
      </c>
      <c r="CV5" t="s">
        <v>514</v>
      </c>
      <c r="CX5" t="s">
        <v>138</v>
      </c>
      <c r="CY5" t="s">
        <v>574</v>
      </c>
      <c r="DA5" t="s">
        <v>136</v>
      </c>
      <c r="DB5" t="s">
        <v>515</v>
      </c>
      <c r="DD5" t="s">
        <v>144</v>
      </c>
      <c r="DE5" t="s">
        <v>473</v>
      </c>
      <c r="DG5" t="s">
        <v>61</v>
      </c>
      <c r="DH5" t="s">
        <v>533</v>
      </c>
      <c r="DJ5" t="s">
        <v>97</v>
      </c>
      <c r="DK5" t="s">
        <v>534</v>
      </c>
      <c r="DM5" t="s">
        <v>99</v>
      </c>
      <c r="DN5" t="s">
        <v>535</v>
      </c>
      <c r="DP5" t="s">
        <v>98</v>
      </c>
      <c r="DQ5" t="s">
        <v>480</v>
      </c>
      <c r="DS5" t="s">
        <v>63</v>
      </c>
      <c r="DT5" t="s">
        <v>536</v>
      </c>
      <c r="DV5" t="s">
        <v>96</v>
      </c>
      <c r="DW5" t="s">
        <v>537</v>
      </c>
      <c r="DY5" t="s">
        <v>101</v>
      </c>
      <c r="DZ5" t="s">
        <v>521</v>
      </c>
      <c r="EB5" t="s">
        <v>103</v>
      </c>
      <c r="EC5" t="s">
        <v>538</v>
      </c>
      <c r="EE5" t="s">
        <v>104</v>
      </c>
      <c r="EF5" t="s">
        <v>572</v>
      </c>
      <c r="EH5" t="s">
        <v>470</v>
      </c>
      <c r="EI5" t="s">
        <v>514</v>
      </c>
      <c r="EK5" t="s">
        <v>102</v>
      </c>
      <c r="EL5" t="s">
        <v>475</v>
      </c>
      <c r="EN5" t="s">
        <v>84</v>
      </c>
      <c r="EO5" t="s">
        <v>549</v>
      </c>
      <c r="EQ5" t="s">
        <v>85</v>
      </c>
      <c r="ER5" t="s">
        <v>501</v>
      </c>
      <c r="ET5" t="s">
        <v>86</v>
      </c>
      <c r="EU5" t="s">
        <v>502</v>
      </c>
      <c r="EW5" t="s">
        <v>71</v>
      </c>
      <c r="EX5" t="s">
        <v>546</v>
      </c>
      <c r="EZ5" t="s">
        <v>64</v>
      </c>
      <c r="FA5" t="s">
        <v>540</v>
      </c>
      <c r="FC5" t="s">
        <v>65</v>
      </c>
      <c r="FD5" t="s">
        <v>541</v>
      </c>
      <c r="FF5" t="s">
        <v>66</v>
      </c>
      <c r="FG5" t="s">
        <v>542</v>
      </c>
      <c r="FI5" t="s">
        <v>67</v>
      </c>
      <c r="FJ5" t="s">
        <v>482</v>
      </c>
      <c r="FL5" t="s">
        <v>68</v>
      </c>
      <c r="FM5" t="s">
        <v>543</v>
      </c>
      <c r="FO5" t="s">
        <v>69</v>
      </c>
      <c r="FP5" t="s">
        <v>544</v>
      </c>
      <c r="FR5" t="s">
        <v>470</v>
      </c>
      <c r="FS5" t="s">
        <v>514</v>
      </c>
      <c r="FU5" t="s">
        <v>100</v>
      </c>
      <c r="FV5" t="s">
        <v>481</v>
      </c>
      <c r="FX5" t="s">
        <v>470</v>
      </c>
      <c r="FY5" t="s">
        <v>514</v>
      </c>
      <c r="GA5" t="s">
        <v>70</v>
      </c>
      <c r="GB5" t="s">
        <v>545</v>
      </c>
      <c r="GD5" t="s">
        <v>78</v>
      </c>
      <c r="GE5" t="s">
        <v>484</v>
      </c>
      <c r="GG5" t="s">
        <v>79</v>
      </c>
      <c r="GH5" t="s">
        <v>485</v>
      </c>
      <c r="GJ5" t="s">
        <v>80</v>
      </c>
      <c r="GK5" t="s">
        <v>486</v>
      </c>
      <c r="GM5" t="s">
        <v>81</v>
      </c>
      <c r="GN5" t="s">
        <v>487</v>
      </c>
      <c r="GP5" t="s">
        <v>82</v>
      </c>
      <c r="GQ5" t="s">
        <v>547</v>
      </c>
      <c r="GS5" t="s">
        <v>83</v>
      </c>
      <c r="GT5" t="s">
        <v>548</v>
      </c>
      <c r="GV5" t="s">
        <v>72</v>
      </c>
      <c r="GW5" t="s">
        <v>539</v>
      </c>
      <c r="GY5" t="s">
        <v>73</v>
      </c>
      <c r="GZ5" t="s">
        <v>490</v>
      </c>
      <c r="HB5" t="s">
        <v>74</v>
      </c>
      <c r="HC5" t="s">
        <v>491</v>
      </c>
      <c r="HE5" t="s">
        <v>75</v>
      </c>
      <c r="HF5" t="s">
        <v>492</v>
      </c>
      <c r="HH5" t="s">
        <v>76</v>
      </c>
      <c r="HI5" t="s">
        <v>493</v>
      </c>
      <c r="HK5" t="s">
        <v>77</v>
      </c>
      <c r="HL5" t="s">
        <v>550</v>
      </c>
      <c r="HN5" t="s">
        <v>90</v>
      </c>
      <c r="HO5" t="s">
        <v>497</v>
      </c>
      <c r="HQ5" t="s">
        <v>91</v>
      </c>
      <c r="HR5" t="s">
        <v>498</v>
      </c>
      <c r="HT5" t="s">
        <v>92</v>
      </c>
      <c r="HU5" t="s">
        <v>499</v>
      </c>
      <c r="HW5" t="s">
        <v>93</v>
      </c>
      <c r="HX5" t="s">
        <v>500</v>
      </c>
      <c r="HZ5" t="s">
        <v>94</v>
      </c>
      <c r="IA5" t="s">
        <v>479</v>
      </c>
      <c r="IC5" t="s">
        <v>95</v>
      </c>
      <c r="ID5" t="s">
        <v>551</v>
      </c>
      <c r="IF5" t="s">
        <v>87</v>
      </c>
      <c r="IG5" t="s">
        <v>503</v>
      </c>
      <c r="II5" t="s">
        <v>88</v>
      </c>
      <c r="IJ5" t="s">
        <v>495</v>
      </c>
      <c r="IL5" t="s">
        <v>89</v>
      </c>
      <c r="IM5" t="s">
        <v>496</v>
      </c>
      <c r="IO5" t="s">
        <v>149</v>
      </c>
      <c r="IP5" t="s">
        <v>557</v>
      </c>
      <c r="IR5" t="s">
        <v>147</v>
      </c>
      <c r="IS5" t="s">
        <v>559</v>
      </c>
      <c r="IU5" t="s">
        <v>148</v>
      </c>
      <c r="IV5" t="s">
        <v>556</v>
      </c>
      <c r="IX5" t="s">
        <v>153</v>
      </c>
      <c r="IY5" t="s">
        <v>504</v>
      </c>
      <c r="JA5" t="s">
        <v>155</v>
      </c>
      <c r="JB5" t="s">
        <v>506</v>
      </c>
      <c r="JD5" t="s">
        <v>156</v>
      </c>
      <c r="JE5" t="s">
        <v>513</v>
      </c>
      <c r="JG5" t="s">
        <v>150</v>
      </c>
      <c r="JH5" t="s">
        <v>507</v>
      </c>
      <c r="JJ5" t="s">
        <v>152</v>
      </c>
      <c r="JK5" t="s">
        <v>508</v>
      </c>
      <c r="JM5" t="s">
        <v>151</v>
      </c>
      <c r="JN5" t="s">
        <v>509</v>
      </c>
      <c r="JP5" t="s">
        <v>159</v>
      </c>
      <c r="JQ5" t="s">
        <v>512</v>
      </c>
      <c r="JS5" t="s">
        <v>160</v>
      </c>
      <c r="JT5" t="s">
        <v>558</v>
      </c>
      <c r="JV5" t="s">
        <v>470</v>
      </c>
      <c r="JW5" t="s">
        <v>514</v>
      </c>
      <c r="JY5" t="s">
        <v>470</v>
      </c>
      <c r="JZ5" t="s">
        <v>514</v>
      </c>
      <c r="KB5" t="s">
        <v>470</v>
      </c>
      <c r="KC5" t="s">
        <v>514</v>
      </c>
      <c r="KE5" t="s">
        <v>470</v>
      </c>
      <c r="KF5" t="s">
        <v>514</v>
      </c>
      <c r="KH5" t="s">
        <v>154</v>
      </c>
      <c r="KI5" t="s">
        <v>505</v>
      </c>
      <c r="KK5" t="s">
        <v>157</v>
      </c>
      <c r="KL5" t="s">
        <v>510</v>
      </c>
      <c r="KN5" t="s">
        <v>158</v>
      </c>
      <c r="KO5" t="s">
        <v>511</v>
      </c>
      <c r="KQ5" t="s">
        <v>107</v>
      </c>
      <c r="KR5" t="s">
        <v>565</v>
      </c>
      <c r="KT5" t="s">
        <v>470</v>
      </c>
      <c r="KU5" t="s">
        <v>514</v>
      </c>
      <c r="KW5" t="s">
        <v>109</v>
      </c>
      <c r="KX5" t="s">
        <v>567</v>
      </c>
      <c r="KZ5" t="s">
        <v>111</v>
      </c>
      <c r="LA5" t="s">
        <v>562</v>
      </c>
      <c r="LC5" t="s">
        <v>115</v>
      </c>
      <c r="LD5" t="s">
        <v>577</v>
      </c>
      <c r="LF5" t="s">
        <v>113</v>
      </c>
      <c r="LG5" t="s">
        <v>570</v>
      </c>
      <c r="LI5" t="s">
        <v>122</v>
      </c>
      <c r="LJ5" t="s">
        <v>528</v>
      </c>
      <c r="LL5" t="s">
        <v>119</v>
      </c>
      <c r="LM5" t="s">
        <v>526</v>
      </c>
      <c r="LO5" t="s">
        <v>117</v>
      </c>
      <c r="LP5" t="s">
        <v>523</v>
      </c>
    </row>
    <row r="6" spans="1:330" x14ac:dyDescent="0.25">
      <c r="A6" t="s">
        <v>470</v>
      </c>
      <c r="C6" t="s">
        <v>203</v>
      </c>
      <c r="E6" t="s">
        <v>151</v>
      </c>
      <c r="G6" t="s">
        <v>153</v>
      </c>
      <c r="I6" t="s">
        <v>102</v>
      </c>
      <c r="L6" t="s">
        <v>204</v>
      </c>
      <c r="O6" t="s">
        <v>470</v>
      </c>
      <c r="R6" t="s">
        <v>214</v>
      </c>
      <c r="U6" t="s">
        <v>215</v>
      </c>
      <c r="X6" t="s">
        <v>188</v>
      </c>
      <c r="AA6" t="s">
        <v>212</v>
      </c>
      <c r="AD6" t="s">
        <v>200</v>
      </c>
      <c r="AG6" t="s">
        <v>143</v>
      </c>
      <c r="AJ6" t="s">
        <v>190</v>
      </c>
      <c r="AM6" t="s">
        <v>206</v>
      </c>
      <c r="AP6" t="s">
        <v>192</v>
      </c>
      <c r="AS6" t="s">
        <v>470</v>
      </c>
      <c r="AV6" t="s">
        <v>121</v>
      </c>
      <c r="AY6" t="s">
        <v>208</v>
      </c>
      <c r="BB6" t="s">
        <v>194</v>
      </c>
      <c r="BE6" t="s">
        <v>150</v>
      </c>
      <c r="BH6" t="s">
        <v>202</v>
      </c>
      <c r="BK6" t="s">
        <v>144</v>
      </c>
      <c r="BN6" t="s">
        <v>198</v>
      </c>
      <c r="BQ6" t="s">
        <v>210</v>
      </c>
      <c r="BT6" t="s">
        <v>196</v>
      </c>
      <c r="BW6" t="s">
        <v>62</v>
      </c>
      <c r="BZ6" t="s">
        <v>186</v>
      </c>
      <c r="CC6" t="s">
        <v>142</v>
      </c>
      <c r="CF6" t="s">
        <v>211</v>
      </c>
      <c r="CI6" t="s">
        <v>205</v>
      </c>
      <c r="CL6" t="s">
        <v>470</v>
      </c>
      <c r="CO6" t="s">
        <v>470</v>
      </c>
      <c r="CR6" t="s">
        <v>207</v>
      </c>
      <c r="CU6" t="s">
        <v>213</v>
      </c>
      <c r="CX6" t="s">
        <v>470</v>
      </c>
      <c r="DA6" t="s">
        <v>209</v>
      </c>
      <c r="DD6" t="s">
        <v>152</v>
      </c>
      <c r="DG6" t="s">
        <v>162</v>
      </c>
      <c r="DJ6" t="s">
        <v>178</v>
      </c>
      <c r="DM6" t="s">
        <v>180</v>
      </c>
      <c r="DP6" t="s">
        <v>179</v>
      </c>
      <c r="DS6" t="s">
        <v>163</v>
      </c>
      <c r="DV6" t="s">
        <v>94</v>
      </c>
      <c r="DY6" t="s">
        <v>183</v>
      </c>
      <c r="EB6" t="s">
        <v>185</v>
      </c>
      <c r="EE6" t="s">
        <v>470</v>
      </c>
      <c r="EH6" t="s">
        <v>184</v>
      </c>
      <c r="EK6" t="s">
        <v>100</v>
      </c>
      <c r="EN6" t="s">
        <v>175</v>
      </c>
      <c r="EQ6" t="s">
        <v>176</v>
      </c>
      <c r="ET6" t="s">
        <v>177</v>
      </c>
      <c r="EW6" t="s">
        <v>170</v>
      </c>
      <c r="EZ6" t="s">
        <v>164</v>
      </c>
      <c r="FC6" t="s">
        <v>165</v>
      </c>
      <c r="FF6" t="s">
        <v>166</v>
      </c>
      <c r="FI6" t="s">
        <v>67</v>
      </c>
      <c r="FL6" t="s">
        <v>167</v>
      </c>
      <c r="FO6" t="s">
        <v>168</v>
      </c>
      <c r="FR6" t="s">
        <v>98</v>
      </c>
      <c r="FU6" t="s">
        <v>181</v>
      </c>
      <c r="FX6" t="s">
        <v>182</v>
      </c>
      <c r="GA6" t="s">
        <v>169</v>
      </c>
      <c r="GD6" t="s">
        <v>173</v>
      </c>
      <c r="GG6" t="s">
        <v>174</v>
      </c>
      <c r="GJ6" t="s">
        <v>78</v>
      </c>
      <c r="GM6" t="s">
        <v>79</v>
      </c>
      <c r="GP6" t="s">
        <v>80</v>
      </c>
      <c r="GS6" t="s">
        <v>81</v>
      </c>
      <c r="GV6" t="s">
        <v>171</v>
      </c>
      <c r="GY6" t="s">
        <v>172</v>
      </c>
      <c r="HB6" t="s">
        <v>73</v>
      </c>
      <c r="HE6" t="s">
        <v>74</v>
      </c>
      <c r="HH6" t="s">
        <v>75</v>
      </c>
      <c r="HK6" t="s">
        <v>76</v>
      </c>
      <c r="HN6" t="s">
        <v>88</v>
      </c>
      <c r="HQ6" t="s">
        <v>89</v>
      </c>
      <c r="HT6" t="s">
        <v>90</v>
      </c>
      <c r="HW6" t="s">
        <v>91</v>
      </c>
      <c r="HZ6" t="s">
        <v>92</v>
      </c>
      <c r="IC6" t="s">
        <v>93</v>
      </c>
      <c r="IF6" t="s">
        <v>85</v>
      </c>
      <c r="II6" t="s">
        <v>86</v>
      </c>
      <c r="IL6" t="s">
        <v>87</v>
      </c>
      <c r="IO6" t="s">
        <v>155</v>
      </c>
      <c r="IR6" t="s">
        <v>216</v>
      </c>
      <c r="IU6" t="s">
        <v>154</v>
      </c>
      <c r="IX6" t="s">
        <v>220</v>
      </c>
      <c r="JA6" t="s">
        <v>222</v>
      </c>
      <c r="JD6" t="s">
        <v>223</v>
      </c>
      <c r="JG6" t="s">
        <v>217</v>
      </c>
      <c r="JJ6" t="s">
        <v>219</v>
      </c>
      <c r="JM6" t="s">
        <v>218</v>
      </c>
      <c r="JP6" t="s">
        <v>156</v>
      </c>
      <c r="JS6" t="s">
        <v>157</v>
      </c>
      <c r="JV6" t="s">
        <v>159</v>
      </c>
      <c r="JY6" t="s">
        <v>158</v>
      </c>
      <c r="KB6" t="s">
        <v>227</v>
      </c>
      <c r="KE6" t="s">
        <v>226</v>
      </c>
      <c r="KH6" t="s">
        <v>221</v>
      </c>
      <c r="KK6" t="s">
        <v>224</v>
      </c>
      <c r="KN6" t="s">
        <v>225</v>
      </c>
      <c r="KQ6" t="s">
        <v>187</v>
      </c>
      <c r="KT6" t="s">
        <v>199</v>
      </c>
      <c r="KW6" t="s">
        <v>189</v>
      </c>
      <c r="KZ6" t="s">
        <v>191</v>
      </c>
      <c r="LC6" t="s">
        <v>470</v>
      </c>
      <c r="LF6" t="s">
        <v>193</v>
      </c>
      <c r="LI6" t="s">
        <v>201</v>
      </c>
      <c r="LL6" t="s">
        <v>197</v>
      </c>
      <c r="LO6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R8"/>
  <sheetViews>
    <sheetView workbookViewId="0">
      <selection activeCell="A93" sqref="A1:C1048576"/>
    </sheetView>
  </sheetViews>
  <sheetFormatPr defaultRowHeight="15" x14ac:dyDescent="0.25"/>
  <cols>
    <col min="1" max="1" width="35.28515625" customWidth="1"/>
    <col min="2" max="2" width="38.5703125" customWidth="1"/>
    <col min="3" max="3" width="37" customWidth="1"/>
    <col min="4" max="4" width="35.140625" customWidth="1"/>
    <col min="5" max="5" width="38.42578125" customWidth="1"/>
    <col min="6" max="6" width="11.140625" customWidth="1"/>
    <col min="7" max="7" width="35.140625" customWidth="1"/>
    <col min="8" max="8" width="12.140625" customWidth="1"/>
    <col min="9" max="9" width="14" customWidth="1"/>
    <col min="10" max="10" width="23.28515625" customWidth="1"/>
    <col min="11" max="11" width="26.42578125" customWidth="1"/>
    <col min="12" max="12" width="13.5703125" customWidth="1"/>
    <col min="13" max="13" width="36.7109375" customWidth="1"/>
    <col min="14" max="15" width="28.85546875" customWidth="1"/>
    <col min="16" max="16" width="35.28515625" customWidth="1"/>
    <col min="17" max="17" width="38.42578125" customWidth="1"/>
    <col min="18" max="18" width="38.5703125" customWidth="1"/>
    <col min="19" max="19" width="46.7109375" customWidth="1"/>
    <col min="20" max="20" width="11.140625" customWidth="1"/>
    <col min="21" max="21" width="28.85546875" customWidth="1"/>
    <col min="22" max="22" width="35.28515625" customWidth="1"/>
    <col min="23" max="23" width="38.5703125" customWidth="1"/>
    <col min="24" max="24" width="38.42578125" customWidth="1"/>
    <col min="25" max="25" width="36.7109375" customWidth="1"/>
    <col min="26" max="27" width="28.7109375" customWidth="1"/>
    <col min="28" max="28" width="35.140625" customWidth="1"/>
    <col min="29" max="30" width="38.42578125" customWidth="1"/>
    <col min="31" max="31" width="36.7109375" customWidth="1"/>
    <col min="32" max="33" width="28.7109375" customWidth="1"/>
    <col min="34" max="34" width="35.140625" customWidth="1"/>
    <col min="35" max="36" width="38.42578125" customWidth="1"/>
    <col min="37" max="37" width="25.5703125" customWidth="1"/>
    <col min="38" max="39" width="28.7109375" customWidth="1"/>
    <col min="40" max="40" width="35.140625" customWidth="1"/>
    <col min="41" max="42" width="38.42578125" customWidth="1"/>
    <col min="43" max="43" width="36.7109375" customWidth="1"/>
    <col min="44" max="45" width="28.7109375" customWidth="1"/>
    <col min="46" max="46" width="35.140625" customWidth="1"/>
    <col min="47" max="47" width="14" customWidth="1"/>
    <col min="48" max="48" width="38.42578125" customWidth="1"/>
    <col min="49" max="49" width="46.42578125" customWidth="1"/>
    <col min="50" max="50" width="37" customWidth="1"/>
    <col min="51" max="51" width="28.7109375" customWidth="1"/>
    <col min="52" max="52" width="35.28515625" customWidth="1"/>
    <col min="53" max="53" width="38.5703125" customWidth="1"/>
    <col min="54" max="54" width="38.42578125" customWidth="1"/>
    <col min="55" max="55" width="46.42578125" customWidth="1"/>
    <col min="56" max="57" width="28.7109375" customWidth="1"/>
    <col min="58" max="58" width="35.140625" customWidth="1"/>
    <col min="59" max="60" width="38.42578125" customWidth="1"/>
    <col min="61" max="61" width="46.42578125" customWidth="1"/>
    <col min="62" max="62" width="28.85546875" customWidth="1"/>
    <col min="63" max="63" width="28.7109375" customWidth="1"/>
    <col min="64" max="64" width="12.85546875" customWidth="1"/>
    <col min="65" max="66" width="16" customWidth="1"/>
    <col min="67" max="67" width="36.7109375" customWidth="1"/>
    <col min="68" max="68" width="28.85546875" customWidth="1"/>
    <col min="69" max="69" width="12.140625" customWidth="1"/>
    <col min="70" max="70" width="15.28515625" customWidth="1"/>
    <col min="71" max="71" width="18.42578125" customWidth="1"/>
    <col min="72" max="72" width="16.85546875" customWidth="1"/>
    <col min="73" max="73" width="24.85546875" customWidth="1"/>
    <col min="74" max="74" width="18.28515625" customWidth="1"/>
    <col min="75" max="75" width="18.42578125" customWidth="1"/>
    <col min="76" max="76" width="17.42578125" customWidth="1"/>
    <col min="77" max="77" width="18.42578125" customWidth="1"/>
    <col min="78" max="78" width="18.28515625" customWidth="1"/>
    <col min="79" max="79" width="15.140625" customWidth="1"/>
    <col min="80" max="81" width="18.28515625" customWidth="1"/>
    <col min="82" max="82" width="15.140625" customWidth="1"/>
    <col min="83" max="84" width="18.28515625" customWidth="1"/>
    <col min="85" max="85" width="32.140625" customWidth="1"/>
    <col min="86" max="87" width="18.28515625" customWidth="1"/>
    <col min="88" max="88" width="26.28515625" customWidth="1"/>
    <col min="89" max="89" width="12.140625" customWidth="1"/>
    <col min="90" max="90" width="18.28515625" customWidth="1"/>
    <col min="91" max="91" width="15.28515625" customWidth="1"/>
    <col min="92" max="92" width="18.42578125" customWidth="1"/>
    <col min="93" max="93" width="18.28515625" customWidth="1"/>
    <col min="94" max="94" width="15.140625" customWidth="1"/>
    <col min="95" max="96" width="18.28515625" customWidth="1"/>
    <col min="97" max="97" width="23" customWidth="1"/>
    <col min="98" max="98" width="13.5703125" customWidth="1"/>
    <col min="99" max="99" width="16.7109375" customWidth="1"/>
    <col min="100" max="100" width="22.85546875" customWidth="1"/>
    <col min="101" max="101" width="26.140625" customWidth="1"/>
    <col min="102" max="102" width="25.5703125" customWidth="1"/>
    <col min="103" max="103" width="26" customWidth="1"/>
    <col min="104" max="104" width="29.140625" customWidth="1"/>
    <col min="105" max="105" width="28.7109375" customWidth="1"/>
    <col min="106" max="106" width="26" customWidth="1"/>
    <col min="107" max="107" width="26.42578125" customWidth="1"/>
    <col min="108" max="108" width="29.140625" customWidth="1"/>
    <col min="109" max="109" width="25" customWidth="1"/>
    <col min="110" max="110" width="28.140625" customWidth="1"/>
    <col min="111" max="111" width="28" customWidth="1"/>
    <col min="112" max="112" width="22.85546875" customWidth="1"/>
    <col min="113" max="113" width="26.140625" customWidth="1"/>
    <col min="114" max="114" width="26" customWidth="1"/>
    <col min="115" max="115" width="33.85546875" customWidth="1"/>
    <col min="116" max="116" width="28.140625" customWidth="1"/>
    <col min="117" max="117" width="37" customWidth="1"/>
    <col min="118" max="118" width="25" customWidth="1"/>
    <col min="119" max="119" width="27.85546875" customWidth="1"/>
    <col min="120" max="120" width="28.140625" customWidth="1"/>
    <col min="121" max="121" width="24.7109375" customWidth="1"/>
    <col min="122" max="122" width="18.28515625" customWidth="1"/>
    <col min="123" max="123" width="27.85546875" customWidth="1"/>
    <col min="124" max="124" width="25.5703125" customWidth="1"/>
    <col min="125" max="125" width="28.7109375" customWidth="1"/>
    <col min="126" max="126" width="28" customWidth="1"/>
    <col min="127" max="127" width="26.28515625" customWidth="1"/>
    <col min="128" max="128" width="12.140625" customWidth="1"/>
    <col min="129" max="129" width="29.42578125" customWidth="1"/>
    <col min="130" max="130" width="26.28515625" customWidth="1"/>
    <col min="131" max="131" width="12.140625" customWidth="1"/>
    <col min="132" max="132" width="29.42578125" customWidth="1"/>
    <col min="133" max="133" width="23.7109375" customWidth="1"/>
    <col min="134" max="134" width="22.5703125" customWidth="1"/>
    <col min="135" max="135" width="26.28515625" customWidth="1"/>
    <col min="136" max="136" width="23.7109375" customWidth="1"/>
    <col min="137" max="137" width="26.7109375" customWidth="1"/>
    <col min="138" max="138" width="26.85546875" customWidth="1"/>
    <col min="139" max="139" width="23.42578125" customWidth="1"/>
    <col min="140" max="140" width="26.5703125" customWidth="1"/>
    <col min="141" max="141" width="22.7109375" customWidth="1"/>
    <col min="142" max="142" width="25.5703125" customWidth="1"/>
    <col min="143" max="144" width="28.7109375" customWidth="1"/>
    <col min="145" max="145" width="23.42578125" customWidth="1"/>
    <col min="146" max="146" width="26.5703125" customWidth="1"/>
    <col min="147" max="147" width="26.42578125" customWidth="1"/>
    <col min="148" max="148" width="23.42578125" customWidth="1"/>
    <col min="149" max="149" width="26.5703125" customWidth="1"/>
    <col min="150" max="150" width="26.42578125" customWidth="1"/>
    <col min="151" max="151" width="23.28515625" customWidth="1"/>
    <col min="152" max="153" width="26.42578125" customWidth="1"/>
    <col min="154" max="154" width="23.28515625" customWidth="1"/>
    <col min="155" max="156" width="26.42578125" customWidth="1"/>
    <col min="157" max="157" width="23.28515625" customWidth="1"/>
    <col min="158" max="159" width="26.42578125" customWidth="1"/>
    <col min="160" max="160" width="23.28515625" customWidth="1"/>
    <col min="161" max="162" width="26.42578125" customWidth="1"/>
    <col min="163" max="163" width="23.28515625" customWidth="1"/>
    <col min="164" max="164" width="12.140625" customWidth="1"/>
    <col min="165" max="165" width="26.42578125" customWidth="1"/>
    <col min="166" max="166" width="58.42578125" customWidth="1"/>
    <col min="167" max="167" width="29.42578125" customWidth="1"/>
    <col min="168" max="168" width="24.5703125" customWidth="1"/>
    <col min="169" max="169" width="51" customWidth="1"/>
    <col min="170" max="170" width="12.140625" customWidth="1"/>
    <col min="171" max="171" width="24.5703125" customWidth="1"/>
    <col min="172" max="172" width="21.42578125" customWidth="1"/>
    <col min="173" max="173" width="23.5703125" customWidth="1"/>
    <col min="174" max="174" width="23.7109375" customWidth="1"/>
    <col min="175" max="175" width="25.7109375" customWidth="1"/>
    <col min="176" max="177" width="28.85546875" customWidth="1"/>
    <col min="178" max="178" width="25.7109375" customWidth="1"/>
    <col min="179" max="179" width="28.7109375" customWidth="1"/>
    <col min="180" max="180" width="28.85546875" customWidth="1"/>
    <col min="181" max="181" width="25.7109375" customWidth="1"/>
    <col min="182" max="182" width="28.85546875" customWidth="1"/>
    <col min="183" max="183" width="28.7109375" customWidth="1"/>
    <col min="184" max="184" width="25.7109375" customWidth="1"/>
    <col min="185" max="186" width="28.85546875" customWidth="1"/>
    <col min="187" max="187" width="25.7109375" customWidth="1"/>
    <col min="188" max="188" width="26.28515625" customWidth="1"/>
    <col min="189" max="189" width="28.85546875" customWidth="1"/>
    <col min="190" max="190" width="25.5703125" customWidth="1"/>
    <col min="191" max="191" width="26.85546875" customWidth="1"/>
    <col min="192" max="192" width="28.7109375" customWidth="1"/>
    <col min="193" max="193" width="25.5703125" customWidth="1"/>
    <col min="194" max="194" width="28.5703125" customWidth="1"/>
    <col min="195" max="195" width="28.7109375" customWidth="1"/>
    <col min="196" max="196" width="25.5703125" customWidth="1"/>
    <col min="197" max="198" width="28.7109375" customWidth="1"/>
    <col min="199" max="199" width="25.42578125" customWidth="1"/>
    <col min="200" max="201" width="28.5703125" customWidth="1"/>
    <col min="202" max="202" width="25.5703125" customWidth="1"/>
    <col min="203" max="204" width="28.7109375" customWidth="1"/>
    <col min="205" max="205" width="25.42578125" customWidth="1"/>
    <col min="206" max="207" width="28.5703125" customWidth="1"/>
    <col min="208" max="208" width="25.5703125" customWidth="1"/>
    <col min="209" max="209" width="28.7109375" customWidth="1"/>
    <col min="210" max="210" width="28.5703125" customWidth="1"/>
    <col min="211" max="211" width="25.140625" customWidth="1"/>
    <col min="212" max="212" width="28.140625" customWidth="1"/>
    <col min="213" max="213" width="28.28515625" customWidth="1"/>
    <col min="214" max="214" width="25.140625" customWidth="1"/>
    <col min="215" max="215" width="28.28515625" customWidth="1"/>
    <col min="216" max="216" width="28.140625" customWidth="1"/>
    <col min="217" max="217" width="25" customWidth="1"/>
    <col min="218" max="218" width="28.140625" customWidth="1"/>
    <col min="219" max="219" width="28.140625" bestFit="1" customWidth="1"/>
    <col min="220" max="220" width="25.140625" customWidth="1"/>
    <col min="221" max="221" width="28.140625" customWidth="1"/>
    <col min="222" max="222" width="28.28515625" customWidth="1"/>
    <col min="223" max="223" width="33.85546875" customWidth="1"/>
    <col min="224" max="224" width="37" customWidth="1"/>
    <col min="225" max="225" width="28.140625" customWidth="1"/>
    <col min="226" max="226" width="25.5703125" customWidth="1"/>
    <col min="227" max="227" width="28.7109375" customWidth="1"/>
    <col min="228" max="228" width="28.140625" customWidth="1"/>
    <col min="229" max="229" width="23.5703125" customWidth="1"/>
    <col min="230" max="230" width="26.5703125" customWidth="1"/>
    <col min="231" max="231" width="26.7109375" customWidth="1"/>
    <col min="232" max="232" width="25.140625" customWidth="1"/>
    <col min="233" max="233" width="28.28515625" customWidth="1"/>
    <col min="234" max="234" width="26.5703125" customWidth="1"/>
    <col min="235" max="235" width="25" customWidth="1"/>
    <col min="236" max="236" width="28.140625" customWidth="1"/>
    <col min="237" max="237" width="26.5703125" customWidth="1"/>
    <col min="238" max="238" width="19.42578125" customWidth="1"/>
    <col min="239" max="240" width="22.140625" customWidth="1"/>
    <col min="241" max="241" width="23" customWidth="1"/>
    <col min="242" max="243" width="26.28515625" customWidth="1"/>
    <col min="244" max="244" width="25" customWidth="1"/>
    <col min="245" max="246" width="26.7109375" customWidth="1"/>
    <col min="247" max="247" width="24.85546875" customWidth="1"/>
    <col min="248" max="249" width="28" customWidth="1"/>
    <col min="250" max="250" width="26.85546875" customWidth="1"/>
    <col min="251" max="251" width="24.42578125" customWidth="1"/>
    <col min="252" max="252" width="30.140625" customWidth="1"/>
    <col min="253" max="253" width="29.28515625" customWidth="1"/>
    <col min="254" max="254" width="27.85546875" customWidth="1"/>
    <col min="255" max="255" width="24.42578125" customWidth="1"/>
    <col min="256" max="256" width="31.28515625" customWidth="1"/>
    <col min="257" max="258" width="34.5703125" customWidth="1"/>
    <col min="259" max="259" width="24.85546875" customWidth="1"/>
    <col min="260" max="261" width="28" customWidth="1"/>
    <col min="262" max="262" width="22.5703125" customWidth="1"/>
    <col min="263" max="264" width="24.7109375" customWidth="1"/>
    <col min="265" max="265" width="22.85546875" customWidth="1"/>
    <col min="266" max="266" width="24.85546875" customWidth="1"/>
    <col min="267" max="267" width="24.28515625" customWidth="1"/>
    <col min="268" max="268" width="32.7109375" customWidth="1"/>
    <col min="269" max="269" width="35.85546875" customWidth="1"/>
    <col min="270" max="270" width="28.140625" customWidth="1"/>
    <col min="271" max="271" width="31.7109375" customWidth="1"/>
    <col min="272" max="272" width="12.140625" customWidth="1"/>
    <col min="273" max="273" width="34.85546875" customWidth="1"/>
    <col min="274" max="274" width="23.140625" customWidth="1"/>
    <col min="275" max="275" width="12.140625" customWidth="1"/>
    <col min="276" max="276" width="24.85546875" customWidth="1"/>
    <col min="277" max="277" width="31.7109375" customWidth="1"/>
    <col min="278" max="278" width="12.140625" customWidth="1"/>
    <col min="279" max="279" width="34.85546875" customWidth="1"/>
    <col min="280" max="280" width="28.7109375" customWidth="1"/>
    <col min="281" max="281" width="12.140625" customWidth="1"/>
    <col min="282" max="282" width="24.85546875" customWidth="1"/>
    <col min="283" max="283" width="29.7109375" customWidth="1"/>
    <col min="284" max="284" width="30.140625" customWidth="1"/>
    <col min="285" max="285" width="24.140625" customWidth="1"/>
    <col min="286" max="286" width="28.85546875" customWidth="1"/>
    <col min="287" max="287" width="24.28515625" customWidth="1"/>
    <col min="288" max="288" width="27.85546875" customWidth="1"/>
    <col min="289" max="289" width="29" customWidth="1"/>
    <col min="290" max="290" width="28.140625" customWidth="1"/>
    <col min="291" max="291" width="32.140625" customWidth="1"/>
    <col min="292" max="292" width="36.7109375" customWidth="1"/>
    <col min="293" max="294" width="18.42578125" customWidth="1"/>
    <col min="295" max="295" width="46.42578125" customWidth="1"/>
    <col min="296" max="296" width="12.140625" customWidth="1"/>
    <col min="297" max="297" width="18.42578125" customWidth="1"/>
    <col min="298" max="298" width="36.7109375" customWidth="1"/>
    <col min="299" max="299" width="18.28515625" customWidth="1"/>
    <col min="300" max="300" width="18.28515625" bestFit="1" customWidth="1"/>
    <col min="301" max="301" width="37" customWidth="1"/>
    <col min="302" max="302" width="18.28515625" customWidth="1"/>
    <col min="303" max="303" width="18.28515625" bestFit="1" customWidth="1"/>
    <col min="304" max="304" width="15.140625" customWidth="1"/>
    <col min="305" max="305" width="18.28515625" customWidth="1"/>
    <col min="306" max="306" width="18.28515625" bestFit="1" customWidth="1"/>
    <col min="307" max="307" width="36.7109375" customWidth="1"/>
    <col min="308" max="309" width="18.28515625" customWidth="1"/>
    <col min="310" max="310" width="46.42578125" customWidth="1"/>
    <col min="311" max="311" width="16.85546875" customWidth="1"/>
    <col min="312" max="312" width="18.28515625" bestFit="1" customWidth="1"/>
    <col min="313" max="313" width="46.42578125" customWidth="1"/>
    <col min="314" max="315" width="18.28515625" customWidth="1"/>
    <col min="316" max="316" width="43.7109375" customWidth="1"/>
    <col min="317" max="317" width="18.42578125" customWidth="1"/>
    <col min="318" max="318" width="18.28515625" bestFit="1" customWidth="1"/>
    <col min="319" max="319" width="46.42578125" customWidth="1"/>
    <col min="320" max="320" width="18.28515625" customWidth="1"/>
    <col min="321" max="321" width="19.7109375" customWidth="1"/>
    <col min="322" max="322" width="16.7109375" customWidth="1"/>
    <col min="323" max="323" width="23" customWidth="1"/>
    <col min="324" max="324" width="26" customWidth="1"/>
    <col min="325" max="325" width="15.28515625" customWidth="1"/>
    <col min="326" max="326" width="18.42578125" customWidth="1"/>
    <col min="327" max="327" width="9.140625" customWidth="1"/>
    <col min="328" max="328" width="12.140625" customWidth="1"/>
    <col min="329" max="329" width="12.140625" bestFit="1" customWidth="1"/>
    <col min="330" max="330" width="11.28515625" bestFit="1" customWidth="1"/>
  </cols>
  <sheetData>
    <row r="5" spans="1:330" x14ac:dyDescent="0.25">
      <c r="A5" s="16" t="s">
        <v>626</v>
      </c>
    </row>
    <row r="6" spans="1:330" x14ac:dyDescent="0.25">
      <c r="A6" t="s">
        <v>374</v>
      </c>
      <c r="C6" t="s">
        <v>578</v>
      </c>
      <c r="D6" t="s">
        <v>121</v>
      </c>
      <c r="F6" t="s">
        <v>471</v>
      </c>
      <c r="G6" t="s">
        <v>142</v>
      </c>
      <c r="I6" t="s">
        <v>472</v>
      </c>
      <c r="J6" t="s">
        <v>144</v>
      </c>
      <c r="L6" t="s">
        <v>473</v>
      </c>
      <c r="M6" t="s">
        <v>364</v>
      </c>
      <c r="O6" t="s">
        <v>579</v>
      </c>
      <c r="P6" t="s">
        <v>129</v>
      </c>
      <c r="R6" t="s">
        <v>530</v>
      </c>
      <c r="S6" t="s">
        <v>108</v>
      </c>
      <c r="U6" t="s">
        <v>566</v>
      </c>
      <c r="V6" t="s">
        <v>376</v>
      </c>
      <c r="X6" t="s">
        <v>580</v>
      </c>
      <c r="Y6" t="s">
        <v>366</v>
      </c>
      <c r="AA6" t="s">
        <v>581</v>
      </c>
      <c r="AB6" t="s">
        <v>378</v>
      </c>
      <c r="AD6" t="s">
        <v>582</v>
      </c>
      <c r="AE6" t="s">
        <v>368</v>
      </c>
      <c r="AG6" t="s">
        <v>583</v>
      </c>
      <c r="AH6" t="s">
        <v>141</v>
      </c>
      <c r="AJ6" t="s">
        <v>554</v>
      </c>
      <c r="AK6" t="s">
        <v>120</v>
      </c>
      <c r="AM6" t="s">
        <v>527</v>
      </c>
      <c r="AN6" t="s">
        <v>380</v>
      </c>
      <c r="AP6" t="s">
        <v>584</v>
      </c>
      <c r="AQ6" t="s">
        <v>370</v>
      </c>
      <c r="AS6" t="s">
        <v>585</v>
      </c>
      <c r="AT6" t="s">
        <v>382</v>
      </c>
      <c r="AV6" t="s">
        <v>586</v>
      </c>
      <c r="AW6" t="s">
        <v>372</v>
      </c>
      <c r="AY6" t="s">
        <v>587</v>
      </c>
      <c r="AZ6" t="s">
        <v>133</v>
      </c>
      <c r="BB6" t="s">
        <v>553</v>
      </c>
      <c r="BC6" t="s">
        <v>112</v>
      </c>
      <c r="BE6" t="s">
        <v>569</v>
      </c>
      <c r="BF6" t="s">
        <v>131</v>
      </c>
      <c r="BH6" t="s">
        <v>519</v>
      </c>
      <c r="BI6" t="s">
        <v>110</v>
      </c>
      <c r="BK6" t="s">
        <v>568</v>
      </c>
      <c r="BL6" t="s">
        <v>62</v>
      </c>
      <c r="BN6" t="s">
        <v>474</v>
      </c>
      <c r="BO6" t="s">
        <v>102</v>
      </c>
      <c r="BQ6" t="s">
        <v>475</v>
      </c>
      <c r="BR6" t="s">
        <v>373</v>
      </c>
      <c r="BT6" t="s">
        <v>588</v>
      </c>
      <c r="BU6" t="s">
        <v>128</v>
      </c>
      <c r="BW6" t="s">
        <v>532</v>
      </c>
      <c r="BX6" t="s">
        <v>375</v>
      </c>
      <c r="BZ6" t="s">
        <v>589</v>
      </c>
      <c r="CA6" t="s">
        <v>377</v>
      </c>
      <c r="CC6" t="s">
        <v>590</v>
      </c>
      <c r="CD6" t="s">
        <v>140</v>
      </c>
      <c r="CF6" t="s">
        <v>560</v>
      </c>
      <c r="CG6" t="s">
        <v>379</v>
      </c>
      <c r="CI6" t="s">
        <v>591</v>
      </c>
      <c r="CJ6" t="s">
        <v>381</v>
      </c>
      <c r="CL6" t="s">
        <v>592</v>
      </c>
      <c r="CM6" t="s">
        <v>132</v>
      </c>
      <c r="CO6" t="s">
        <v>552</v>
      </c>
      <c r="CP6" t="s">
        <v>130</v>
      </c>
      <c r="CR6" t="s">
        <v>576</v>
      </c>
      <c r="CS6" t="s">
        <v>143</v>
      </c>
      <c r="CU6" t="s">
        <v>476</v>
      </c>
      <c r="CV6" t="s">
        <v>342</v>
      </c>
      <c r="CX6" t="s">
        <v>593</v>
      </c>
      <c r="CY6" t="s">
        <v>178</v>
      </c>
      <c r="DA6" t="s">
        <v>477</v>
      </c>
      <c r="DB6" t="s">
        <v>180</v>
      </c>
      <c r="DD6" t="s">
        <v>478</v>
      </c>
      <c r="DE6" t="s">
        <v>356</v>
      </c>
      <c r="DG6" t="s">
        <v>594</v>
      </c>
      <c r="DH6" t="s">
        <v>343</v>
      </c>
      <c r="DJ6" t="s">
        <v>595</v>
      </c>
      <c r="DK6" t="s">
        <v>355</v>
      </c>
      <c r="DM6" t="s">
        <v>596</v>
      </c>
      <c r="DN6" t="s">
        <v>359</v>
      </c>
      <c r="DP6" t="s">
        <v>597</v>
      </c>
      <c r="DQ6" t="s">
        <v>101</v>
      </c>
      <c r="DS6" t="s">
        <v>521</v>
      </c>
      <c r="DT6" t="s">
        <v>362</v>
      </c>
      <c r="DV6" t="s">
        <v>598</v>
      </c>
      <c r="DW6" t="s">
        <v>100</v>
      </c>
      <c r="DY6" t="s">
        <v>481</v>
      </c>
      <c r="DZ6" t="s">
        <v>361</v>
      </c>
      <c r="EB6" t="s">
        <v>599</v>
      </c>
      <c r="EC6" t="s">
        <v>352</v>
      </c>
      <c r="EE6" t="s">
        <v>600</v>
      </c>
      <c r="EF6" t="s">
        <v>353</v>
      </c>
      <c r="EH6" t="s">
        <v>601</v>
      </c>
      <c r="EI6" t="s">
        <v>354</v>
      </c>
      <c r="EK6" t="s">
        <v>602</v>
      </c>
      <c r="EL6" t="s">
        <v>351</v>
      </c>
      <c r="EN6" t="s">
        <v>603</v>
      </c>
      <c r="EO6" t="s">
        <v>344</v>
      </c>
      <c r="EQ6" t="s">
        <v>604</v>
      </c>
      <c r="ER6" t="s">
        <v>345</v>
      </c>
      <c r="ET6" t="s">
        <v>605</v>
      </c>
      <c r="EU6" t="s">
        <v>346</v>
      </c>
      <c r="EW6" t="s">
        <v>606</v>
      </c>
      <c r="EX6" t="s">
        <v>347</v>
      </c>
      <c r="EZ6" t="s">
        <v>607</v>
      </c>
      <c r="FA6" t="s">
        <v>348</v>
      </c>
      <c r="FC6" t="s">
        <v>608</v>
      </c>
      <c r="FD6" t="s">
        <v>349</v>
      </c>
      <c r="FF6" t="s">
        <v>609</v>
      </c>
      <c r="FG6" t="s">
        <v>360</v>
      </c>
      <c r="FI6" t="s">
        <v>610</v>
      </c>
      <c r="FJ6" t="s">
        <v>357</v>
      </c>
      <c r="FL6" t="s">
        <v>611</v>
      </c>
      <c r="FM6" t="s">
        <v>358</v>
      </c>
      <c r="FO6" t="s">
        <v>612</v>
      </c>
      <c r="FP6" t="s">
        <v>350</v>
      </c>
      <c r="FR6" t="s">
        <v>613</v>
      </c>
      <c r="FS6" t="s">
        <v>174</v>
      </c>
      <c r="FU6" t="s">
        <v>483</v>
      </c>
      <c r="FV6" t="s">
        <v>78</v>
      </c>
      <c r="FX6" t="s">
        <v>484</v>
      </c>
      <c r="FY6" t="s">
        <v>79</v>
      </c>
      <c r="GA6" t="s">
        <v>485</v>
      </c>
      <c r="GB6" t="s">
        <v>80</v>
      </c>
      <c r="GD6" t="s">
        <v>486</v>
      </c>
      <c r="GE6" t="s">
        <v>81</v>
      </c>
      <c r="GG6" t="s">
        <v>487</v>
      </c>
      <c r="GH6" t="s">
        <v>175</v>
      </c>
      <c r="GJ6" t="s">
        <v>488</v>
      </c>
      <c r="GK6" t="s">
        <v>172</v>
      </c>
      <c r="GM6" t="s">
        <v>489</v>
      </c>
      <c r="GN6" t="s">
        <v>73</v>
      </c>
      <c r="GP6" t="s">
        <v>490</v>
      </c>
      <c r="GQ6" t="s">
        <v>74</v>
      </c>
      <c r="GS6" t="s">
        <v>491</v>
      </c>
      <c r="GT6" t="s">
        <v>75</v>
      </c>
      <c r="GV6" t="s">
        <v>492</v>
      </c>
      <c r="GW6" t="s">
        <v>76</v>
      </c>
      <c r="GY6" t="s">
        <v>493</v>
      </c>
      <c r="GZ6" t="s">
        <v>173</v>
      </c>
      <c r="HB6" t="s">
        <v>494</v>
      </c>
      <c r="HC6" t="s">
        <v>88</v>
      </c>
      <c r="HE6" t="s">
        <v>495</v>
      </c>
      <c r="HF6" t="s">
        <v>89</v>
      </c>
      <c r="HH6" t="s">
        <v>496</v>
      </c>
      <c r="HI6" t="s">
        <v>90</v>
      </c>
      <c r="HK6" t="s">
        <v>497</v>
      </c>
      <c r="HL6" t="s">
        <v>91</v>
      </c>
      <c r="HN6" t="s">
        <v>498</v>
      </c>
      <c r="HO6" t="s">
        <v>92</v>
      </c>
      <c r="HQ6" t="s">
        <v>499</v>
      </c>
      <c r="HR6" t="s">
        <v>93</v>
      </c>
      <c r="HT6" t="s">
        <v>500</v>
      </c>
      <c r="HU6" t="s">
        <v>85</v>
      </c>
      <c r="HW6" t="s">
        <v>501</v>
      </c>
      <c r="HX6" t="s">
        <v>86</v>
      </c>
      <c r="HZ6" t="s">
        <v>502</v>
      </c>
      <c r="IA6" t="s">
        <v>87</v>
      </c>
      <c r="IC6" t="s">
        <v>503</v>
      </c>
      <c r="ID6" t="s">
        <v>149</v>
      </c>
      <c r="IF6" t="s">
        <v>557</v>
      </c>
      <c r="IG6" t="s">
        <v>147</v>
      </c>
      <c r="II6" t="s">
        <v>559</v>
      </c>
      <c r="IJ6" t="s">
        <v>148</v>
      </c>
      <c r="IL6" t="s">
        <v>556</v>
      </c>
      <c r="IM6" t="s">
        <v>153</v>
      </c>
      <c r="IO6" t="s">
        <v>504</v>
      </c>
      <c r="IP6" t="s">
        <v>154</v>
      </c>
      <c r="IR6" t="s">
        <v>505</v>
      </c>
      <c r="IS6" t="s">
        <v>155</v>
      </c>
      <c r="IU6" t="s">
        <v>506</v>
      </c>
      <c r="IV6" t="s">
        <v>150</v>
      </c>
      <c r="IX6" t="s">
        <v>507</v>
      </c>
      <c r="IY6" t="s">
        <v>152</v>
      </c>
      <c r="JA6" t="s">
        <v>508</v>
      </c>
      <c r="JB6" t="s">
        <v>151</v>
      </c>
      <c r="JD6" t="s">
        <v>509</v>
      </c>
      <c r="JE6" t="s">
        <v>386</v>
      </c>
      <c r="JG6" t="s">
        <v>614</v>
      </c>
      <c r="JH6" t="s">
        <v>158</v>
      </c>
      <c r="JJ6" t="s">
        <v>511</v>
      </c>
      <c r="JK6" t="s">
        <v>387</v>
      </c>
      <c r="JM6" t="s">
        <v>615</v>
      </c>
      <c r="JN6" t="s">
        <v>159</v>
      </c>
      <c r="JP6" t="s">
        <v>512</v>
      </c>
      <c r="JQ6" t="s">
        <v>389</v>
      </c>
      <c r="JS6" t="s">
        <v>616</v>
      </c>
      <c r="JT6" t="s">
        <v>388</v>
      </c>
      <c r="JV6" t="s">
        <v>617</v>
      </c>
      <c r="JW6" t="s">
        <v>383</v>
      </c>
      <c r="JY6" t="s">
        <v>618</v>
      </c>
      <c r="JZ6" t="s">
        <v>384</v>
      </c>
      <c r="KB6" t="s">
        <v>619</v>
      </c>
      <c r="KC6" t="s">
        <v>385</v>
      </c>
      <c r="KE6" t="s">
        <v>620</v>
      </c>
      <c r="KF6" t="s">
        <v>363</v>
      </c>
      <c r="KH6" t="s">
        <v>621</v>
      </c>
      <c r="KI6" t="s">
        <v>107</v>
      </c>
      <c r="KK6" t="s">
        <v>565</v>
      </c>
      <c r="KL6" t="s">
        <v>365</v>
      </c>
      <c r="KN6" t="s">
        <v>622</v>
      </c>
      <c r="KO6" t="s">
        <v>367</v>
      </c>
      <c r="KQ6" t="s">
        <v>623</v>
      </c>
      <c r="KR6" t="s">
        <v>119</v>
      </c>
      <c r="KT6" t="s">
        <v>526</v>
      </c>
      <c r="KU6" t="s">
        <v>369</v>
      </c>
      <c r="KW6" t="s">
        <v>624</v>
      </c>
      <c r="KX6" t="s">
        <v>371</v>
      </c>
      <c r="KZ6" t="s">
        <v>625</v>
      </c>
      <c r="LA6" t="s">
        <v>111</v>
      </c>
      <c r="LC6" t="s">
        <v>562</v>
      </c>
      <c r="LD6" t="s">
        <v>109</v>
      </c>
      <c r="LF6" t="s">
        <v>567</v>
      </c>
      <c r="LG6" t="s">
        <v>470</v>
      </c>
      <c r="LQ6" t="s">
        <v>514</v>
      </c>
      <c r="LR6" t="s">
        <v>339</v>
      </c>
    </row>
    <row r="7" spans="1:330" x14ac:dyDescent="0.25">
      <c r="A7" t="s">
        <v>127</v>
      </c>
      <c r="B7" t="s">
        <v>531</v>
      </c>
      <c r="D7" t="s">
        <v>125</v>
      </c>
      <c r="E7" t="s">
        <v>571</v>
      </c>
      <c r="G7" t="s">
        <v>470</v>
      </c>
      <c r="H7" t="s">
        <v>514</v>
      </c>
      <c r="J7" t="s">
        <v>146</v>
      </c>
      <c r="K7" t="s">
        <v>561</v>
      </c>
      <c r="M7" t="s">
        <v>108</v>
      </c>
      <c r="N7" t="s">
        <v>566</v>
      </c>
      <c r="P7" t="s">
        <v>141</v>
      </c>
      <c r="Q7" t="s">
        <v>554</v>
      </c>
      <c r="S7" t="s">
        <v>121</v>
      </c>
      <c r="T7" t="s">
        <v>471</v>
      </c>
      <c r="V7" t="s">
        <v>129</v>
      </c>
      <c r="W7" t="s">
        <v>530</v>
      </c>
      <c r="Y7" t="s">
        <v>110</v>
      </c>
      <c r="Z7" t="s">
        <v>568</v>
      </c>
      <c r="AB7" t="s">
        <v>131</v>
      </c>
      <c r="AC7" t="s">
        <v>519</v>
      </c>
      <c r="AE7" t="s">
        <v>112</v>
      </c>
      <c r="AF7" t="s">
        <v>569</v>
      </c>
      <c r="AH7" t="s">
        <v>135</v>
      </c>
      <c r="AI7" t="s">
        <v>573</v>
      </c>
      <c r="AK7" t="s">
        <v>116</v>
      </c>
      <c r="AL7" t="s">
        <v>516</v>
      </c>
      <c r="AN7" t="s">
        <v>133</v>
      </c>
      <c r="AO7" t="s">
        <v>553</v>
      </c>
      <c r="AQ7" t="s">
        <v>114</v>
      </c>
      <c r="AR7" t="s">
        <v>563</v>
      </c>
      <c r="AT7" t="s">
        <v>142</v>
      </c>
      <c r="AU7" t="s">
        <v>472</v>
      </c>
      <c r="AW7" t="s">
        <v>123</v>
      </c>
      <c r="AX7" t="s">
        <v>529</v>
      </c>
      <c r="AZ7" t="s">
        <v>139</v>
      </c>
      <c r="BA7" t="s">
        <v>518</v>
      </c>
      <c r="BC7" t="s">
        <v>120</v>
      </c>
      <c r="BD7" t="s">
        <v>527</v>
      </c>
      <c r="BF7" t="s">
        <v>137</v>
      </c>
      <c r="BG7" t="s">
        <v>522</v>
      </c>
      <c r="BI7" t="s">
        <v>118</v>
      </c>
      <c r="BJ7" t="s">
        <v>525</v>
      </c>
      <c r="BL7" t="s">
        <v>62</v>
      </c>
      <c r="BM7" t="s">
        <v>474</v>
      </c>
      <c r="BO7" t="s">
        <v>106</v>
      </c>
      <c r="BP7" t="s">
        <v>564</v>
      </c>
      <c r="BR7" t="s">
        <v>126</v>
      </c>
      <c r="BS7" t="s">
        <v>517</v>
      </c>
      <c r="BU7" t="s">
        <v>140</v>
      </c>
      <c r="BV7" t="s">
        <v>560</v>
      </c>
      <c r="BX7" t="s">
        <v>128</v>
      </c>
      <c r="BY7" t="s">
        <v>532</v>
      </c>
      <c r="CA7" t="s">
        <v>130</v>
      </c>
      <c r="CB7" t="s">
        <v>576</v>
      </c>
      <c r="CD7" t="s">
        <v>134</v>
      </c>
      <c r="CE7" t="s">
        <v>575</v>
      </c>
      <c r="CG7" t="s">
        <v>132</v>
      </c>
      <c r="CH7" t="s">
        <v>552</v>
      </c>
      <c r="CJ7" t="s">
        <v>470</v>
      </c>
      <c r="CK7" t="s">
        <v>514</v>
      </c>
      <c r="CM7" t="s">
        <v>138</v>
      </c>
      <c r="CN7" t="s">
        <v>574</v>
      </c>
      <c r="CP7" t="s">
        <v>136</v>
      </c>
      <c r="CQ7" t="s">
        <v>515</v>
      </c>
      <c r="CS7" t="s">
        <v>144</v>
      </c>
      <c r="CT7" t="s">
        <v>473</v>
      </c>
      <c r="CV7" t="s">
        <v>61</v>
      </c>
      <c r="CW7" t="s">
        <v>533</v>
      </c>
      <c r="CY7" t="s">
        <v>97</v>
      </c>
      <c r="CZ7" t="s">
        <v>534</v>
      </c>
      <c r="DB7" t="s">
        <v>99</v>
      </c>
      <c r="DC7" t="s">
        <v>535</v>
      </c>
      <c r="DE7" t="s">
        <v>98</v>
      </c>
      <c r="DF7" t="s">
        <v>480</v>
      </c>
      <c r="DH7" t="s">
        <v>63</v>
      </c>
      <c r="DI7" t="s">
        <v>536</v>
      </c>
      <c r="DK7" t="s">
        <v>96</v>
      </c>
      <c r="DL7" t="s">
        <v>537</v>
      </c>
      <c r="DN7" t="s">
        <v>101</v>
      </c>
      <c r="DO7" t="s">
        <v>521</v>
      </c>
      <c r="DQ7" t="s">
        <v>103</v>
      </c>
      <c r="DR7" t="s">
        <v>538</v>
      </c>
      <c r="DT7" t="s">
        <v>104</v>
      </c>
      <c r="DU7" t="s">
        <v>572</v>
      </c>
      <c r="DW7" t="s">
        <v>470</v>
      </c>
      <c r="DX7" t="s">
        <v>514</v>
      </c>
      <c r="DZ7" t="s">
        <v>102</v>
      </c>
      <c r="EA7" t="s">
        <v>475</v>
      </c>
      <c r="EC7" t="s">
        <v>84</v>
      </c>
      <c r="ED7" t="s">
        <v>549</v>
      </c>
      <c r="EF7" t="s">
        <v>85</v>
      </c>
      <c r="EG7" t="s">
        <v>501</v>
      </c>
      <c r="EI7" t="s">
        <v>86</v>
      </c>
      <c r="EJ7" t="s">
        <v>502</v>
      </c>
      <c r="EL7" t="s">
        <v>71</v>
      </c>
      <c r="EM7" t="s">
        <v>546</v>
      </c>
      <c r="EO7" t="s">
        <v>64</v>
      </c>
      <c r="EP7" t="s">
        <v>540</v>
      </c>
      <c r="ER7" t="s">
        <v>65</v>
      </c>
      <c r="ES7" t="s">
        <v>541</v>
      </c>
      <c r="EU7" t="s">
        <v>66</v>
      </c>
      <c r="EV7" t="s">
        <v>542</v>
      </c>
      <c r="EX7" t="s">
        <v>67</v>
      </c>
      <c r="EY7" t="s">
        <v>482</v>
      </c>
      <c r="FA7" t="s">
        <v>68</v>
      </c>
      <c r="FB7" t="s">
        <v>543</v>
      </c>
      <c r="FD7" t="s">
        <v>69</v>
      </c>
      <c r="FE7" t="s">
        <v>544</v>
      </c>
      <c r="FG7" t="s">
        <v>470</v>
      </c>
      <c r="FH7" t="s">
        <v>514</v>
      </c>
      <c r="FJ7" t="s">
        <v>100</v>
      </c>
      <c r="FK7" t="s">
        <v>481</v>
      </c>
      <c r="FM7" t="s">
        <v>470</v>
      </c>
      <c r="FN7" t="s">
        <v>514</v>
      </c>
      <c r="FP7" t="s">
        <v>70</v>
      </c>
      <c r="FQ7" t="s">
        <v>545</v>
      </c>
      <c r="FS7" t="s">
        <v>78</v>
      </c>
      <c r="FT7" t="s">
        <v>484</v>
      </c>
      <c r="FV7" t="s">
        <v>79</v>
      </c>
      <c r="FW7" t="s">
        <v>485</v>
      </c>
      <c r="FY7" t="s">
        <v>80</v>
      </c>
      <c r="FZ7" t="s">
        <v>486</v>
      </c>
      <c r="GB7" t="s">
        <v>81</v>
      </c>
      <c r="GC7" t="s">
        <v>487</v>
      </c>
      <c r="GE7" t="s">
        <v>82</v>
      </c>
      <c r="GF7" t="s">
        <v>547</v>
      </c>
      <c r="GH7" t="s">
        <v>83</v>
      </c>
      <c r="GI7" t="s">
        <v>548</v>
      </c>
      <c r="GK7" t="s">
        <v>72</v>
      </c>
      <c r="GL7" t="s">
        <v>539</v>
      </c>
      <c r="GN7" t="s">
        <v>73</v>
      </c>
      <c r="GO7" t="s">
        <v>490</v>
      </c>
      <c r="GQ7" t="s">
        <v>74</v>
      </c>
      <c r="GR7" t="s">
        <v>491</v>
      </c>
      <c r="GT7" t="s">
        <v>75</v>
      </c>
      <c r="GU7" t="s">
        <v>492</v>
      </c>
      <c r="GW7" t="s">
        <v>76</v>
      </c>
      <c r="GX7" t="s">
        <v>493</v>
      </c>
      <c r="GZ7" t="s">
        <v>77</v>
      </c>
      <c r="HA7" t="s">
        <v>550</v>
      </c>
      <c r="HC7" t="s">
        <v>90</v>
      </c>
      <c r="HD7" t="s">
        <v>497</v>
      </c>
      <c r="HF7" t="s">
        <v>91</v>
      </c>
      <c r="HG7" t="s">
        <v>498</v>
      </c>
      <c r="HI7" t="s">
        <v>92</v>
      </c>
      <c r="HJ7" t="s">
        <v>499</v>
      </c>
      <c r="HL7" t="s">
        <v>93</v>
      </c>
      <c r="HM7" t="s">
        <v>500</v>
      </c>
      <c r="HO7" t="s">
        <v>94</v>
      </c>
      <c r="HP7" t="s">
        <v>479</v>
      </c>
      <c r="HR7" t="s">
        <v>95</v>
      </c>
      <c r="HS7" t="s">
        <v>551</v>
      </c>
      <c r="HU7" t="s">
        <v>87</v>
      </c>
      <c r="HV7" t="s">
        <v>503</v>
      </c>
      <c r="HX7" t="s">
        <v>88</v>
      </c>
      <c r="HY7" t="s">
        <v>495</v>
      </c>
      <c r="IA7" t="s">
        <v>89</v>
      </c>
      <c r="IB7" t="s">
        <v>496</v>
      </c>
      <c r="ID7" t="s">
        <v>149</v>
      </c>
      <c r="IE7" t="s">
        <v>557</v>
      </c>
      <c r="IG7" t="s">
        <v>147</v>
      </c>
      <c r="IH7" t="s">
        <v>559</v>
      </c>
      <c r="IJ7" t="s">
        <v>148</v>
      </c>
      <c r="IK7" t="s">
        <v>556</v>
      </c>
      <c r="IM7" t="s">
        <v>153</v>
      </c>
      <c r="IN7" t="s">
        <v>504</v>
      </c>
      <c r="IP7" t="s">
        <v>155</v>
      </c>
      <c r="IQ7" t="s">
        <v>506</v>
      </c>
      <c r="IS7" t="s">
        <v>156</v>
      </c>
      <c r="IT7" t="s">
        <v>513</v>
      </c>
      <c r="IV7" t="s">
        <v>150</v>
      </c>
      <c r="IW7" t="s">
        <v>507</v>
      </c>
      <c r="IY7" t="s">
        <v>152</v>
      </c>
      <c r="IZ7" t="s">
        <v>508</v>
      </c>
      <c r="JB7" t="s">
        <v>151</v>
      </c>
      <c r="JC7" t="s">
        <v>509</v>
      </c>
      <c r="JE7" t="s">
        <v>159</v>
      </c>
      <c r="JF7" t="s">
        <v>512</v>
      </c>
      <c r="JH7" t="s">
        <v>160</v>
      </c>
      <c r="JI7" t="s">
        <v>558</v>
      </c>
      <c r="JK7" t="s">
        <v>470</v>
      </c>
      <c r="JL7" t="s">
        <v>514</v>
      </c>
      <c r="JN7" t="s">
        <v>470</v>
      </c>
      <c r="JO7" t="s">
        <v>514</v>
      </c>
      <c r="JQ7" t="s">
        <v>470</v>
      </c>
      <c r="JR7" t="s">
        <v>514</v>
      </c>
      <c r="JT7" t="s">
        <v>470</v>
      </c>
      <c r="JU7" t="s">
        <v>514</v>
      </c>
      <c r="JW7" t="s">
        <v>154</v>
      </c>
      <c r="JX7" t="s">
        <v>505</v>
      </c>
      <c r="JZ7" t="s">
        <v>157</v>
      </c>
      <c r="KA7" t="s">
        <v>510</v>
      </c>
      <c r="KC7" t="s">
        <v>158</v>
      </c>
      <c r="KD7" t="s">
        <v>511</v>
      </c>
      <c r="KF7" t="s">
        <v>107</v>
      </c>
      <c r="KG7" t="s">
        <v>565</v>
      </c>
      <c r="KI7" t="s">
        <v>470</v>
      </c>
      <c r="KJ7" t="s">
        <v>514</v>
      </c>
      <c r="KL7" t="s">
        <v>109</v>
      </c>
      <c r="KM7" t="s">
        <v>567</v>
      </c>
      <c r="KO7" t="s">
        <v>111</v>
      </c>
      <c r="KP7" t="s">
        <v>562</v>
      </c>
      <c r="KR7" t="s">
        <v>115</v>
      </c>
      <c r="KS7" t="s">
        <v>577</v>
      </c>
      <c r="KU7" t="s">
        <v>113</v>
      </c>
      <c r="KV7" t="s">
        <v>570</v>
      </c>
      <c r="KX7" t="s">
        <v>122</v>
      </c>
      <c r="KY7" t="s">
        <v>528</v>
      </c>
      <c r="LA7" t="s">
        <v>119</v>
      </c>
      <c r="LB7" t="s">
        <v>526</v>
      </c>
      <c r="LD7" t="s">
        <v>117</v>
      </c>
      <c r="LE7" t="s">
        <v>523</v>
      </c>
      <c r="LG7" t="s">
        <v>124</v>
      </c>
      <c r="LH7" t="s">
        <v>524</v>
      </c>
      <c r="LI7" t="s">
        <v>143</v>
      </c>
      <c r="LJ7" t="s">
        <v>476</v>
      </c>
      <c r="LK7" t="s">
        <v>145</v>
      </c>
      <c r="LL7" t="s">
        <v>555</v>
      </c>
      <c r="LM7" t="s">
        <v>105</v>
      </c>
      <c r="LN7" t="s">
        <v>520</v>
      </c>
      <c r="LO7" t="s">
        <v>470</v>
      </c>
      <c r="LP7" t="s">
        <v>514</v>
      </c>
    </row>
    <row r="8" spans="1:330" x14ac:dyDescent="0.25">
      <c r="A8" t="s">
        <v>204</v>
      </c>
      <c r="D8" t="s">
        <v>470</v>
      </c>
      <c r="G8" t="s">
        <v>214</v>
      </c>
      <c r="J8" t="s">
        <v>215</v>
      </c>
      <c r="M8" t="s">
        <v>188</v>
      </c>
      <c r="P8" t="s">
        <v>212</v>
      </c>
      <c r="S8" t="s">
        <v>200</v>
      </c>
      <c r="V8" t="s">
        <v>143</v>
      </c>
      <c r="Y8" t="s">
        <v>190</v>
      </c>
      <c r="AB8" t="s">
        <v>206</v>
      </c>
      <c r="AE8" t="s">
        <v>192</v>
      </c>
      <c r="AH8" t="s">
        <v>470</v>
      </c>
      <c r="AK8" t="s">
        <v>121</v>
      </c>
      <c r="AN8" t="s">
        <v>208</v>
      </c>
      <c r="AQ8" t="s">
        <v>194</v>
      </c>
      <c r="AT8" t="s">
        <v>150</v>
      </c>
      <c r="AW8" t="s">
        <v>202</v>
      </c>
      <c r="AZ8" t="s">
        <v>144</v>
      </c>
      <c r="BC8" t="s">
        <v>198</v>
      </c>
      <c r="BF8" t="s">
        <v>210</v>
      </c>
      <c r="BI8" t="s">
        <v>196</v>
      </c>
      <c r="BL8" t="s">
        <v>62</v>
      </c>
      <c r="BO8" t="s">
        <v>186</v>
      </c>
      <c r="BR8" t="s">
        <v>142</v>
      </c>
      <c r="BU8" t="s">
        <v>211</v>
      </c>
      <c r="BX8" t="s">
        <v>205</v>
      </c>
      <c r="CA8" t="s">
        <v>470</v>
      </c>
      <c r="CD8" t="s">
        <v>470</v>
      </c>
      <c r="CG8" t="s">
        <v>207</v>
      </c>
      <c r="CJ8" t="s">
        <v>213</v>
      </c>
      <c r="CM8" t="s">
        <v>470</v>
      </c>
      <c r="CP8" t="s">
        <v>209</v>
      </c>
      <c r="CS8" t="s">
        <v>152</v>
      </c>
      <c r="CV8" t="s">
        <v>162</v>
      </c>
      <c r="CY8" t="s">
        <v>178</v>
      </c>
      <c r="DB8" t="s">
        <v>180</v>
      </c>
      <c r="DE8" t="s">
        <v>179</v>
      </c>
      <c r="DH8" t="s">
        <v>163</v>
      </c>
      <c r="DK8" t="s">
        <v>94</v>
      </c>
      <c r="DN8" t="s">
        <v>183</v>
      </c>
      <c r="DQ8" t="s">
        <v>185</v>
      </c>
      <c r="DT8" t="s">
        <v>470</v>
      </c>
      <c r="DW8" t="s">
        <v>184</v>
      </c>
      <c r="DZ8" t="s">
        <v>100</v>
      </c>
      <c r="EC8" t="s">
        <v>175</v>
      </c>
      <c r="EF8" t="s">
        <v>176</v>
      </c>
      <c r="EI8" t="s">
        <v>177</v>
      </c>
      <c r="EL8" t="s">
        <v>170</v>
      </c>
      <c r="EO8" t="s">
        <v>164</v>
      </c>
      <c r="ER8" t="s">
        <v>165</v>
      </c>
      <c r="EU8" t="s">
        <v>166</v>
      </c>
      <c r="EX8" t="s">
        <v>67</v>
      </c>
      <c r="FA8" t="s">
        <v>167</v>
      </c>
      <c r="FD8" t="s">
        <v>168</v>
      </c>
      <c r="FG8" t="s">
        <v>98</v>
      </c>
      <c r="FJ8" t="s">
        <v>181</v>
      </c>
      <c r="FM8" t="s">
        <v>182</v>
      </c>
      <c r="FP8" t="s">
        <v>169</v>
      </c>
      <c r="FS8" t="s">
        <v>173</v>
      </c>
      <c r="FV8" t="s">
        <v>174</v>
      </c>
      <c r="FY8" t="s">
        <v>78</v>
      </c>
      <c r="GB8" t="s">
        <v>79</v>
      </c>
      <c r="GE8" t="s">
        <v>80</v>
      </c>
      <c r="GH8" t="s">
        <v>81</v>
      </c>
      <c r="GK8" t="s">
        <v>171</v>
      </c>
      <c r="GN8" t="s">
        <v>172</v>
      </c>
      <c r="GQ8" t="s">
        <v>73</v>
      </c>
      <c r="GT8" t="s">
        <v>74</v>
      </c>
      <c r="GW8" t="s">
        <v>75</v>
      </c>
      <c r="GZ8" t="s">
        <v>76</v>
      </c>
      <c r="HC8" t="s">
        <v>88</v>
      </c>
      <c r="HF8" t="s">
        <v>89</v>
      </c>
      <c r="HI8" t="s">
        <v>90</v>
      </c>
      <c r="HL8" t="s">
        <v>91</v>
      </c>
      <c r="HO8" t="s">
        <v>92</v>
      </c>
      <c r="HR8" t="s">
        <v>93</v>
      </c>
      <c r="HU8" t="s">
        <v>85</v>
      </c>
      <c r="HX8" t="s">
        <v>86</v>
      </c>
      <c r="IA8" t="s">
        <v>87</v>
      </c>
      <c r="ID8" t="s">
        <v>155</v>
      </c>
      <c r="IG8" t="s">
        <v>216</v>
      </c>
      <c r="IJ8" t="s">
        <v>154</v>
      </c>
      <c r="IM8" t="s">
        <v>220</v>
      </c>
      <c r="IP8" t="s">
        <v>222</v>
      </c>
      <c r="IS8" t="s">
        <v>223</v>
      </c>
      <c r="IV8" t="s">
        <v>217</v>
      </c>
      <c r="IY8" t="s">
        <v>219</v>
      </c>
      <c r="JB8" t="s">
        <v>218</v>
      </c>
      <c r="JE8" t="s">
        <v>156</v>
      </c>
      <c r="JH8" t="s">
        <v>157</v>
      </c>
      <c r="JK8" t="s">
        <v>159</v>
      </c>
      <c r="JN8" t="s">
        <v>158</v>
      </c>
      <c r="JQ8" t="s">
        <v>227</v>
      </c>
      <c r="JT8" t="s">
        <v>226</v>
      </c>
      <c r="JW8" t="s">
        <v>221</v>
      </c>
      <c r="JZ8" t="s">
        <v>224</v>
      </c>
      <c r="KC8" t="s">
        <v>225</v>
      </c>
      <c r="KF8" t="s">
        <v>187</v>
      </c>
      <c r="KI8" t="s">
        <v>199</v>
      </c>
      <c r="KL8" t="s">
        <v>189</v>
      </c>
      <c r="KO8" t="s">
        <v>191</v>
      </c>
      <c r="KR8" t="s">
        <v>470</v>
      </c>
      <c r="KU8" t="s">
        <v>193</v>
      </c>
      <c r="KX8" t="s">
        <v>201</v>
      </c>
      <c r="LA8" t="s">
        <v>197</v>
      </c>
      <c r="LD8" t="s">
        <v>195</v>
      </c>
      <c r="LG8" t="s">
        <v>203</v>
      </c>
      <c r="LI8" t="s">
        <v>151</v>
      </c>
      <c r="LK8" t="s">
        <v>153</v>
      </c>
      <c r="LM8" t="s">
        <v>102</v>
      </c>
      <c r="LO8" t="s">
        <v>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27"/>
  <sheetViews>
    <sheetView workbookViewId="0">
      <selection activeCell="A93" sqref="A1:C1048576"/>
    </sheetView>
  </sheetViews>
  <sheetFormatPr defaultRowHeight="15" x14ac:dyDescent="0.25"/>
  <cols>
    <col min="1" max="1" width="62.28515625" bestFit="1" customWidth="1"/>
  </cols>
  <sheetData>
    <row r="3" spans="1:1" x14ac:dyDescent="0.25">
      <c r="A3" s="16" t="s">
        <v>338</v>
      </c>
    </row>
    <row r="4" spans="1:1" x14ac:dyDescent="0.25">
      <c r="A4" s="17" t="s">
        <v>123</v>
      </c>
    </row>
    <row r="5" spans="1:1" x14ac:dyDescent="0.25">
      <c r="A5" s="18" t="s">
        <v>202</v>
      </c>
    </row>
    <row r="6" spans="1:1" x14ac:dyDescent="0.25">
      <c r="A6" s="19" t="s">
        <v>372</v>
      </c>
    </row>
    <row r="7" spans="1:1" x14ac:dyDescent="0.25">
      <c r="A7" s="17" t="s">
        <v>121</v>
      </c>
    </row>
    <row r="8" spans="1:1" x14ac:dyDescent="0.25">
      <c r="A8" s="18" t="s">
        <v>200</v>
      </c>
    </row>
    <row r="9" spans="1:1" x14ac:dyDescent="0.25">
      <c r="A9" s="19" t="s">
        <v>108</v>
      </c>
    </row>
    <row r="10" spans="1:1" x14ac:dyDescent="0.25">
      <c r="A10" s="17" t="s">
        <v>142</v>
      </c>
    </row>
    <row r="11" spans="1:1" x14ac:dyDescent="0.25">
      <c r="A11" s="18" t="s">
        <v>150</v>
      </c>
    </row>
    <row r="12" spans="1:1" x14ac:dyDescent="0.25">
      <c r="A12" s="19" t="s">
        <v>382</v>
      </c>
    </row>
    <row r="13" spans="1:1" x14ac:dyDescent="0.25">
      <c r="A13" s="17" t="s">
        <v>144</v>
      </c>
    </row>
    <row r="14" spans="1:1" x14ac:dyDescent="0.25">
      <c r="A14" s="18" t="s">
        <v>152</v>
      </c>
    </row>
    <row r="15" spans="1:1" x14ac:dyDescent="0.25">
      <c r="A15" s="19" t="s">
        <v>143</v>
      </c>
    </row>
    <row r="16" spans="1:1" x14ac:dyDescent="0.25">
      <c r="A16" s="17" t="s">
        <v>129</v>
      </c>
    </row>
    <row r="17" spans="1:1" x14ac:dyDescent="0.25">
      <c r="A17" s="18" t="s">
        <v>143</v>
      </c>
    </row>
    <row r="18" spans="1:1" x14ac:dyDescent="0.25">
      <c r="A18" s="19" t="s">
        <v>376</v>
      </c>
    </row>
    <row r="19" spans="1:1" x14ac:dyDescent="0.25">
      <c r="A19" s="17" t="s">
        <v>108</v>
      </c>
    </row>
    <row r="20" spans="1:1" x14ac:dyDescent="0.25">
      <c r="A20" s="18" t="s">
        <v>188</v>
      </c>
    </row>
    <row r="21" spans="1:1" x14ac:dyDescent="0.25">
      <c r="A21" s="19" t="s">
        <v>364</v>
      </c>
    </row>
    <row r="22" spans="1:1" x14ac:dyDescent="0.25">
      <c r="A22" s="17" t="s">
        <v>127</v>
      </c>
    </row>
    <row r="23" spans="1:1" x14ac:dyDescent="0.25">
      <c r="A23" s="18" t="s">
        <v>204</v>
      </c>
    </row>
    <row r="24" spans="1:1" x14ac:dyDescent="0.25">
      <c r="A24" s="19" t="s">
        <v>374</v>
      </c>
    </row>
    <row r="25" spans="1:1" x14ac:dyDescent="0.25">
      <c r="A25" s="17" t="s">
        <v>106</v>
      </c>
    </row>
    <row r="26" spans="1:1" x14ac:dyDescent="0.25">
      <c r="A26" s="18" t="s">
        <v>186</v>
      </c>
    </row>
    <row r="27" spans="1:1" x14ac:dyDescent="0.25">
      <c r="A27" s="19" t="s">
        <v>102</v>
      </c>
    </row>
    <row r="28" spans="1:1" x14ac:dyDescent="0.25">
      <c r="A28" s="17" t="s">
        <v>139</v>
      </c>
    </row>
    <row r="29" spans="1:1" x14ac:dyDescent="0.25">
      <c r="A29" s="18" t="s">
        <v>144</v>
      </c>
    </row>
    <row r="30" spans="1:1" x14ac:dyDescent="0.25">
      <c r="A30" s="19" t="s">
        <v>133</v>
      </c>
    </row>
    <row r="31" spans="1:1" x14ac:dyDescent="0.25">
      <c r="A31" s="17" t="s">
        <v>118</v>
      </c>
    </row>
    <row r="32" spans="1:1" x14ac:dyDescent="0.25">
      <c r="A32" s="18" t="s">
        <v>196</v>
      </c>
    </row>
    <row r="33" spans="1:1" x14ac:dyDescent="0.25">
      <c r="A33" s="19" t="s">
        <v>110</v>
      </c>
    </row>
    <row r="34" spans="1:1" x14ac:dyDescent="0.25">
      <c r="A34" s="17" t="s">
        <v>141</v>
      </c>
    </row>
    <row r="35" spans="1:1" x14ac:dyDescent="0.25">
      <c r="A35" s="18" t="s">
        <v>212</v>
      </c>
    </row>
    <row r="36" spans="1:1" x14ac:dyDescent="0.25">
      <c r="A36" s="19" t="s">
        <v>129</v>
      </c>
    </row>
    <row r="37" spans="1:1" x14ac:dyDescent="0.25">
      <c r="A37" s="17" t="s">
        <v>120</v>
      </c>
    </row>
    <row r="38" spans="1:1" x14ac:dyDescent="0.25">
      <c r="A38" s="18" t="s">
        <v>198</v>
      </c>
    </row>
    <row r="39" spans="1:1" x14ac:dyDescent="0.25">
      <c r="A39" s="19" t="s">
        <v>112</v>
      </c>
    </row>
    <row r="40" spans="1:1" x14ac:dyDescent="0.25">
      <c r="A40" s="17" t="s">
        <v>125</v>
      </c>
    </row>
    <row r="41" spans="1:1" x14ac:dyDescent="0.25">
      <c r="A41" s="18" t="s">
        <v>470</v>
      </c>
    </row>
    <row r="42" spans="1:1" x14ac:dyDescent="0.25">
      <c r="A42" s="19" t="s">
        <v>121</v>
      </c>
    </row>
    <row r="43" spans="1:1" x14ac:dyDescent="0.25">
      <c r="A43" s="17" t="s">
        <v>104</v>
      </c>
    </row>
    <row r="44" spans="1:1" x14ac:dyDescent="0.25">
      <c r="A44" s="18" t="s">
        <v>470</v>
      </c>
    </row>
    <row r="45" spans="1:1" x14ac:dyDescent="0.25">
      <c r="A45" s="19" t="s">
        <v>362</v>
      </c>
    </row>
    <row r="46" spans="1:1" x14ac:dyDescent="0.25">
      <c r="A46" s="17" t="s">
        <v>135</v>
      </c>
    </row>
    <row r="47" spans="1:1" x14ac:dyDescent="0.25">
      <c r="A47" s="18" t="s">
        <v>470</v>
      </c>
    </row>
    <row r="48" spans="1:1" x14ac:dyDescent="0.25">
      <c r="A48" s="19" t="s">
        <v>141</v>
      </c>
    </row>
    <row r="49" spans="1:1" x14ac:dyDescent="0.25">
      <c r="A49" s="17" t="s">
        <v>114</v>
      </c>
    </row>
    <row r="50" spans="1:1" x14ac:dyDescent="0.25">
      <c r="A50" s="18" t="s">
        <v>194</v>
      </c>
    </row>
    <row r="51" spans="1:1" x14ac:dyDescent="0.25">
      <c r="A51" s="19" t="s">
        <v>370</v>
      </c>
    </row>
    <row r="52" spans="1:1" x14ac:dyDescent="0.25">
      <c r="A52" s="17" t="s">
        <v>137</v>
      </c>
    </row>
    <row r="53" spans="1:1" x14ac:dyDescent="0.25">
      <c r="A53" s="18" t="s">
        <v>210</v>
      </c>
    </row>
    <row r="54" spans="1:1" x14ac:dyDescent="0.25">
      <c r="A54" s="19" t="s">
        <v>131</v>
      </c>
    </row>
    <row r="55" spans="1:1" x14ac:dyDescent="0.25">
      <c r="A55" s="17" t="s">
        <v>116</v>
      </c>
    </row>
    <row r="56" spans="1:1" x14ac:dyDescent="0.25">
      <c r="A56" s="18" t="s">
        <v>121</v>
      </c>
    </row>
    <row r="57" spans="1:1" x14ac:dyDescent="0.25">
      <c r="A57" s="19" t="s">
        <v>120</v>
      </c>
    </row>
    <row r="58" spans="1:1" x14ac:dyDescent="0.25">
      <c r="A58" s="17" t="s">
        <v>133</v>
      </c>
    </row>
    <row r="59" spans="1:1" x14ac:dyDescent="0.25">
      <c r="A59" s="18" t="s">
        <v>208</v>
      </c>
    </row>
    <row r="60" spans="1:1" x14ac:dyDescent="0.25">
      <c r="A60" s="19" t="s">
        <v>380</v>
      </c>
    </row>
    <row r="61" spans="1:1" x14ac:dyDescent="0.25">
      <c r="A61" s="17" t="s">
        <v>112</v>
      </c>
    </row>
    <row r="62" spans="1:1" x14ac:dyDescent="0.25">
      <c r="A62" s="18" t="s">
        <v>192</v>
      </c>
    </row>
    <row r="63" spans="1:1" x14ac:dyDescent="0.25">
      <c r="A63" s="19" t="s">
        <v>368</v>
      </c>
    </row>
    <row r="64" spans="1:1" x14ac:dyDescent="0.25">
      <c r="A64" s="17" t="s">
        <v>131</v>
      </c>
    </row>
    <row r="65" spans="1:1" x14ac:dyDescent="0.25">
      <c r="A65" s="18" t="s">
        <v>206</v>
      </c>
    </row>
    <row r="66" spans="1:1" x14ac:dyDescent="0.25">
      <c r="A66" s="19" t="s">
        <v>378</v>
      </c>
    </row>
    <row r="67" spans="1:1" x14ac:dyDescent="0.25">
      <c r="A67" s="17" t="s">
        <v>110</v>
      </c>
    </row>
    <row r="68" spans="1:1" x14ac:dyDescent="0.25">
      <c r="A68" s="18" t="s">
        <v>190</v>
      </c>
    </row>
    <row r="69" spans="1:1" x14ac:dyDescent="0.25">
      <c r="A69" s="19" t="s">
        <v>366</v>
      </c>
    </row>
    <row r="70" spans="1:1" x14ac:dyDescent="0.25">
      <c r="A70" s="17" t="s">
        <v>62</v>
      </c>
    </row>
    <row r="71" spans="1:1" x14ac:dyDescent="0.25">
      <c r="A71" s="18" t="s">
        <v>62</v>
      </c>
    </row>
    <row r="72" spans="1:1" x14ac:dyDescent="0.25">
      <c r="A72" s="19" t="s">
        <v>62</v>
      </c>
    </row>
    <row r="73" spans="1:1" x14ac:dyDescent="0.25">
      <c r="A73" s="17" t="s">
        <v>102</v>
      </c>
    </row>
    <row r="74" spans="1:1" x14ac:dyDescent="0.25">
      <c r="A74" s="18" t="s">
        <v>100</v>
      </c>
    </row>
    <row r="75" spans="1:1" x14ac:dyDescent="0.25">
      <c r="A75" s="19" t="s">
        <v>361</v>
      </c>
    </row>
    <row r="76" spans="1:1" x14ac:dyDescent="0.25">
      <c r="A76" s="17" t="s">
        <v>122</v>
      </c>
    </row>
    <row r="77" spans="1:1" x14ac:dyDescent="0.25">
      <c r="A77" s="18" t="s">
        <v>201</v>
      </c>
    </row>
    <row r="78" spans="1:1" x14ac:dyDescent="0.25">
      <c r="A78" s="19" t="s">
        <v>371</v>
      </c>
    </row>
    <row r="79" spans="1:1" x14ac:dyDescent="0.25">
      <c r="A79" s="17" t="s">
        <v>128</v>
      </c>
    </row>
    <row r="80" spans="1:1" x14ac:dyDescent="0.25">
      <c r="A80" s="18" t="s">
        <v>205</v>
      </c>
    </row>
    <row r="81" spans="1:1" x14ac:dyDescent="0.25">
      <c r="A81" s="19" t="s">
        <v>375</v>
      </c>
    </row>
    <row r="82" spans="1:1" x14ac:dyDescent="0.25">
      <c r="A82" s="17" t="s">
        <v>126</v>
      </c>
    </row>
    <row r="83" spans="1:1" x14ac:dyDescent="0.25">
      <c r="A83" s="18" t="s">
        <v>142</v>
      </c>
    </row>
    <row r="84" spans="1:1" x14ac:dyDescent="0.25">
      <c r="A84" s="19" t="s">
        <v>373</v>
      </c>
    </row>
    <row r="85" spans="1:1" x14ac:dyDescent="0.25">
      <c r="A85" s="17" t="s">
        <v>138</v>
      </c>
    </row>
    <row r="86" spans="1:1" x14ac:dyDescent="0.25">
      <c r="A86" s="18" t="s">
        <v>470</v>
      </c>
    </row>
    <row r="87" spans="1:1" x14ac:dyDescent="0.25">
      <c r="A87" s="19" t="s">
        <v>132</v>
      </c>
    </row>
    <row r="88" spans="1:1" x14ac:dyDescent="0.25">
      <c r="A88" s="17" t="s">
        <v>140</v>
      </c>
    </row>
    <row r="89" spans="1:1" x14ac:dyDescent="0.25">
      <c r="A89" s="18" t="s">
        <v>211</v>
      </c>
    </row>
    <row r="90" spans="1:1" x14ac:dyDescent="0.25">
      <c r="A90" s="19" t="s">
        <v>128</v>
      </c>
    </row>
    <row r="91" spans="1:1" x14ac:dyDescent="0.25">
      <c r="A91" s="17" t="s">
        <v>124</v>
      </c>
    </row>
    <row r="92" spans="1:1" x14ac:dyDescent="0.25">
      <c r="A92" s="18" t="s">
        <v>203</v>
      </c>
    </row>
    <row r="93" spans="1:1" x14ac:dyDescent="0.25">
      <c r="A93" s="19" t="s">
        <v>470</v>
      </c>
    </row>
    <row r="94" spans="1:1" x14ac:dyDescent="0.25">
      <c r="A94" s="17" t="s">
        <v>134</v>
      </c>
    </row>
    <row r="95" spans="1:1" x14ac:dyDescent="0.25">
      <c r="A95" s="18" t="s">
        <v>470</v>
      </c>
    </row>
    <row r="96" spans="1:1" x14ac:dyDescent="0.25">
      <c r="A96" s="19" t="s">
        <v>140</v>
      </c>
    </row>
    <row r="97" spans="1:1" x14ac:dyDescent="0.25">
      <c r="A97" s="17" t="s">
        <v>136</v>
      </c>
    </row>
    <row r="98" spans="1:1" x14ac:dyDescent="0.25">
      <c r="A98" s="18" t="s">
        <v>209</v>
      </c>
    </row>
    <row r="99" spans="1:1" x14ac:dyDescent="0.25">
      <c r="A99" s="19" t="s">
        <v>130</v>
      </c>
    </row>
    <row r="100" spans="1:1" x14ac:dyDescent="0.25">
      <c r="A100" s="17" t="s">
        <v>132</v>
      </c>
    </row>
    <row r="101" spans="1:1" x14ac:dyDescent="0.25">
      <c r="A101" s="18" t="s">
        <v>207</v>
      </c>
    </row>
    <row r="102" spans="1:1" x14ac:dyDescent="0.25">
      <c r="A102" s="19" t="s">
        <v>379</v>
      </c>
    </row>
    <row r="103" spans="1:1" x14ac:dyDescent="0.25">
      <c r="A103" s="17" t="s">
        <v>130</v>
      </c>
    </row>
    <row r="104" spans="1:1" x14ac:dyDescent="0.25">
      <c r="A104" s="18" t="s">
        <v>470</v>
      </c>
    </row>
    <row r="105" spans="1:1" x14ac:dyDescent="0.25">
      <c r="A105" s="19" t="s">
        <v>377</v>
      </c>
    </row>
    <row r="106" spans="1:1" x14ac:dyDescent="0.25">
      <c r="A106" s="17" t="s">
        <v>143</v>
      </c>
    </row>
    <row r="107" spans="1:1" x14ac:dyDescent="0.25">
      <c r="A107" s="18" t="s">
        <v>151</v>
      </c>
    </row>
    <row r="108" spans="1:1" x14ac:dyDescent="0.25">
      <c r="A108" s="19" t="s">
        <v>470</v>
      </c>
    </row>
    <row r="109" spans="1:1" x14ac:dyDescent="0.25">
      <c r="A109" s="17" t="s">
        <v>61</v>
      </c>
    </row>
    <row r="110" spans="1:1" x14ac:dyDescent="0.25">
      <c r="A110" s="18" t="s">
        <v>162</v>
      </c>
    </row>
    <row r="111" spans="1:1" x14ac:dyDescent="0.25">
      <c r="A111" s="19" t="s">
        <v>342</v>
      </c>
    </row>
    <row r="112" spans="1:1" x14ac:dyDescent="0.25">
      <c r="A112" s="17" t="s">
        <v>95</v>
      </c>
    </row>
    <row r="113" spans="1:1" x14ac:dyDescent="0.25">
      <c r="A113" s="18" t="s">
        <v>93</v>
      </c>
    </row>
    <row r="114" spans="1:1" x14ac:dyDescent="0.25">
      <c r="A114" s="19" t="s">
        <v>93</v>
      </c>
    </row>
    <row r="115" spans="1:1" x14ac:dyDescent="0.25">
      <c r="A115" s="17" t="s">
        <v>97</v>
      </c>
    </row>
    <row r="116" spans="1:1" x14ac:dyDescent="0.25">
      <c r="A116" s="18" t="s">
        <v>178</v>
      </c>
    </row>
    <row r="117" spans="1:1" x14ac:dyDescent="0.25">
      <c r="A117" s="19" t="s">
        <v>178</v>
      </c>
    </row>
    <row r="118" spans="1:1" x14ac:dyDescent="0.25">
      <c r="A118" s="17" t="s">
        <v>96</v>
      </c>
    </row>
    <row r="119" spans="1:1" x14ac:dyDescent="0.25">
      <c r="A119" s="18" t="s">
        <v>94</v>
      </c>
    </row>
    <row r="120" spans="1:1" x14ac:dyDescent="0.25">
      <c r="A120" s="19" t="s">
        <v>355</v>
      </c>
    </row>
    <row r="121" spans="1:1" x14ac:dyDescent="0.25">
      <c r="A121" s="17" t="s">
        <v>63</v>
      </c>
    </row>
    <row r="122" spans="1:1" x14ac:dyDescent="0.25">
      <c r="A122" s="18" t="s">
        <v>163</v>
      </c>
    </row>
    <row r="123" spans="1:1" x14ac:dyDescent="0.25">
      <c r="A123" s="19" t="s">
        <v>343</v>
      </c>
    </row>
    <row r="124" spans="1:1" x14ac:dyDescent="0.25">
      <c r="A124" s="17" t="s">
        <v>94</v>
      </c>
    </row>
    <row r="125" spans="1:1" x14ac:dyDescent="0.25">
      <c r="A125" s="18" t="s">
        <v>92</v>
      </c>
    </row>
    <row r="126" spans="1:1" x14ac:dyDescent="0.25">
      <c r="A126" s="19" t="s">
        <v>92</v>
      </c>
    </row>
    <row r="127" spans="1:1" x14ac:dyDescent="0.25">
      <c r="A127" s="17" t="s">
        <v>98</v>
      </c>
    </row>
    <row r="128" spans="1:1" x14ac:dyDescent="0.25">
      <c r="A128" s="18" t="s">
        <v>179</v>
      </c>
    </row>
    <row r="129" spans="1:1" x14ac:dyDescent="0.25">
      <c r="A129" s="19" t="s">
        <v>356</v>
      </c>
    </row>
    <row r="130" spans="1:1" x14ac:dyDescent="0.25">
      <c r="A130" s="17" t="s">
        <v>101</v>
      </c>
    </row>
    <row r="131" spans="1:1" x14ac:dyDescent="0.25">
      <c r="A131" s="18" t="s">
        <v>183</v>
      </c>
    </row>
    <row r="132" spans="1:1" x14ac:dyDescent="0.25">
      <c r="A132" s="19" t="s">
        <v>359</v>
      </c>
    </row>
    <row r="133" spans="1:1" x14ac:dyDescent="0.25">
      <c r="A133" s="17" t="s">
        <v>100</v>
      </c>
    </row>
    <row r="134" spans="1:1" x14ac:dyDescent="0.25">
      <c r="A134" s="18" t="s">
        <v>181</v>
      </c>
    </row>
    <row r="135" spans="1:1" x14ac:dyDescent="0.25">
      <c r="A135" s="19" t="s">
        <v>357</v>
      </c>
    </row>
    <row r="136" spans="1:1" x14ac:dyDescent="0.25">
      <c r="A136" s="17" t="s">
        <v>82</v>
      </c>
    </row>
    <row r="137" spans="1:1" x14ac:dyDescent="0.25">
      <c r="A137" s="18" t="s">
        <v>80</v>
      </c>
    </row>
    <row r="138" spans="1:1" x14ac:dyDescent="0.25">
      <c r="A138" s="19" t="s">
        <v>81</v>
      </c>
    </row>
    <row r="139" spans="1:1" x14ac:dyDescent="0.25">
      <c r="A139" s="17" t="s">
        <v>83</v>
      </c>
    </row>
    <row r="140" spans="1:1" x14ac:dyDescent="0.25">
      <c r="A140" s="18" t="s">
        <v>81</v>
      </c>
    </row>
    <row r="141" spans="1:1" x14ac:dyDescent="0.25">
      <c r="A141" s="19" t="s">
        <v>175</v>
      </c>
    </row>
    <row r="142" spans="1:1" x14ac:dyDescent="0.25">
      <c r="A142" s="17" t="s">
        <v>84</v>
      </c>
    </row>
    <row r="143" spans="1:1" x14ac:dyDescent="0.25">
      <c r="A143" s="18" t="s">
        <v>175</v>
      </c>
    </row>
    <row r="144" spans="1:1" x14ac:dyDescent="0.25">
      <c r="A144" s="19" t="s">
        <v>352</v>
      </c>
    </row>
    <row r="145" spans="1:1" x14ac:dyDescent="0.25">
      <c r="A145" s="17" t="s">
        <v>71</v>
      </c>
    </row>
    <row r="146" spans="1:1" x14ac:dyDescent="0.25">
      <c r="A146" s="18" t="s">
        <v>170</v>
      </c>
    </row>
    <row r="147" spans="1:1" x14ac:dyDescent="0.25">
      <c r="A147" s="19" t="s">
        <v>351</v>
      </c>
    </row>
    <row r="148" spans="1:1" x14ac:dyDescent="0.25">
      <c r="A148" s="17" t="s">
        <v>64</v>
      </c>
    </row>
    <row r="149" spans="1:1" x14ac:dyDescent="0.25">
      <c r="A149" s="18" t="s">
        <v>164</v>
      </c>
    </row>
    <row r="150" spans="1:1" x14ac:dyDescent="0.25">
      <c r="A150" s="19" t="s">
        <v>344</v>
      </c>
    </row>
    <row r="151" spans="1:1" x14ac:dyDescent="0.25">
      <c r="A151" s="17" t="s">
        <v>65</v>
      </c>
    </row>
    <row r="152" spans="1:1" x14ac:dyDescent="0.25">
      <c r="A152" s="18" t="s">
        <v>165</v>
      </c>
    </row>
    <row r="153" spans="1:1" x14ac:dyDescent="0.25">
      <c r="A153" s="19" t="s">
        <v>345</v>
      </c>
    </row>
    <row r="154" spans="1:1" x14ac:dyDescent="0.25">
      <c r="A154" s="17" t="s">
        <v>66</v>
      </c>
    </row>
    <row r="155" spans="1:1" x14ac:dyDescent="0.25">
      <c r="A155" s="18" t="s">
        <v>166</v>
      </c>
    </row>
    <row r="156" spans="1:1" x14ac:dyDescent="0.25">
      <c r="A156" s="19" t="s">
        <v>346</v>
      </c>
    </row>
    <row r="157" spans="1:1" x14ac:dyDescent="0.25">
      <c r="A157" s="17" t="s">
        <v>67</v>
      </c>
    </row>
    <row r="158" spans="1:1" x14ac:dyDescent="0.25">
      <c r="A158" s="18" t="s">
        <v>67</v>
      </c>
    </row>
    <row r="159" spans="1:1" x14ac:dyDescent="0.25">
      <c r="A159" s="19" t="s">
        <v>347</v>
      </c>
    </row>
    <row r="160" spans="1:1" x14ac:dyDescent="0.25">
      <c r="A160" s="17" t="s">
        <v>68</v>
      </c>
    </row>
    <row r="161" spans="1:1" x14ac:dyDescent="0.25">
      <c r="A161" s="18" t="s">
        <v>167</v>
      </c>
    </row>
    <row r="162" spans="1:1" x14ac:dyDescent="0.25">
      <c r="A162" s="19" t="s">
        <v>348</v>
      </c>
    </row>
    <row r="163" spans="1:1" x14ac:dyDescent="0.25">
      <c r="A163" s="17" t="s">
        <v>69</v>
      </c>
    </row>
    <row r="164" spans="1:1" x14ac:dyDescent="0.25">
      <c r="A164" s="18" t="s">
        <v>168</v>
      </c>
    </row>
    <row r="165" spans="1:1" x14ac:dyDescent="0.25">
      <c r="A165" s="19" t="s">
        <v>349</v>
      </c>
    </row>
    <row r="166" spans="1:1" x14ac:dyDescent="0.25">
      <c r="A166" s="17" t="s">
        <v>99</v>
      </c>
    </row>
    <row r="167" spans="1:1" x14ac:dyDescent="0.25">
      <c r="A167" s="18" t="s">
        <v>180</v>
      </c>
    </row>
    <row r="168" spans="1:1" x14ac:dyDescent="0.25">
      <c r="A168" s="19" t="s">
        <v>180</v>
      </c>
    </row>
    <row r="169" spans="1:1" x14ac:dyDescent="0.25">
      <c r="A169" s="17" t="s">
        <v>70</v>
      </c>
    </row>
    <row r="170" spans="1:1" x14ac:dyDescent="0.25">
      <c r="A170" s="18" t="s">
        <v>169</v>
      </c>
    </row>
    <row r="171" spans="1:1" x14ac:dyDescent="0.25">
      <c r="A171" s="19" t="s">
        <v>350</v>
      </c>
    </row>
    <row r="172" spans="1:1" x14ac:dyDescent="0.25">
      <c r="A172" s="17" t="s">
        <v>77</v>
      </c>
    </row>
    <row r="173" spans="1:1" x14ac:dyDescent="0.25">
      <c r="A173" s="18" t="s">
        <v>76</v>
      </c>
    </row>
    <row r="174" spans="1:1" x14ac:dyDescent="0.25">
      <c r="A174" s="19" t="s">
        <v>173</v>
      </c>
    </row>
    <row r="175" spans="1:1" x14ac:dyDescent="0.25">
      <c r="A175" s="17" t="s">
        <v>78</v>
      </c>
    </row>
    <row r="176" spans="1:1" x14ac:dyDescent="0.25">
      <c r="A176" s="18" t="s">
        <v>173</v>
      </c>
    </row>
    <row r="177" spans="1:1" x14ac:dyDescent="0.25">
      <c r="A177" s="19" t="s">
        <v>174</v>
      </c>
    </row>
    <row r="178" spans="1:1" x14ac:dyDescent="0.25">
      <c r="A178" s="17" t="s">
        <v>79</v>
      </c>
    </row>
    <row r="179" spans="1:1" x14ac:dyDescent="0.25">
      <c r="A179" s="18" t="s">
        <v>174</v>
      </c>
    </row>
    <row r="180" spans="1:1" x14ac:dyDescent="0.25">
      <c r="A180" s="19" t="s">
        <v>78</v>
      </c>
    </row>
    <row r="181" spans="1:1" x14ac:dyDescent="0.25">
      <c r="A181" s="17" t="s">
        <v>80</v>
      </c>
    </row>
    <row r="182" spans="1:1" x14ac:dyDescent="0.25">
      <c r="A182" s="18" t="s">
        <v>78</v>
      </c>
    </row>
    <row r="183" spans="1:1" x14ac:dyDescent="0.25">
      <c r="A183" s="19" t="s">
        <v>79</v>
      </c>
    </row>
    <row r="184" spans="1:1" x14ac:dyDescent="0.25">
      <c r="A184" s="17" t="s">
        <v>81</v>
      </c>
    </row>
    <row r="185" spans="1:1" x14ac:dyDescent="0.25">
      <c r="A185" s="18" t="s">
        <v>79</v>
      </c>
    </row>
    <row r="186" spans="1:1" x14ac:dyDescent="0.25">
      <c r="A186" s="19" t="s">
        <v>80</v>
      </c>
    </row>
    <row r="187" spans="1:1" x14ac:dyDescent="0.25">
      <c r="A187" s="17" t="s">
        <v>72</v>
      </c>
    </row>
    <row r="188" spans="1:1" x14ac:dyDescent="0.25">
      <c r="A188" s="18" t="s">
        <v>171</v>
      </c>
    </row>
    <row r="189" spans="1:1" x14ac:dyDescent="0.25">
      <c r="A189" s="19" t="s">
        <v>172</v>
      </c>
    </row>
    <row r="190" spans="1:1" x14ac:dyDescent="0.25">
      <c r="A190" s="17" t="s">
        <v>73</v>
      </c>
    </row>
    <row r="191" spans="1:1" x14ac:dyDescent="0.25">
      <c r="A191" s="18" t="s">
        <v>172</v>
      </c>
    </row>
    <row r="192" spans="1:1" x14ac:dyDescent="0.25">
      <c r="A192" s="19" t="s">
        <v>73</v>
      </c>
    </row>
    <row r="193" spans="1:1" x14ac:dyDescent="0.25">
      <c r="A193" s="17" t="s">
        <v>74</v>
      </c>
    </row>
    <row r="194" spans="1:1" x14ac:dyDescent="0.25">
      <c r="A194" s="18" t="s">
        <v>73</v>
      </c>
    </row>
    <row r="195" spans="1:1" x14ac:dyDescent="0.25">
      <c r="A195" s="19" t="s">
        <v>74</v>
      </c>
    </row>
    <row r="196" spans="1:1" x14ac:dyDescent="0.25">
      <c r="A196" s="17" t="s">
        <v>75</v>
      </c>
    </row>
    <row r="197" spans="1:1" x14ac:dyDescent="0.25">
      <c r="A197" s="18" t="s">
        <v>74</v>
      </c>
    </row>
    <row r="198" spans="1:1" x14ac:dyDescent="0.25">
      <c r="A198" s="19" t="s">
        <v>75</v>
      </c>
    </row>
    <row r="199" spans="1:1" x14ac:dyDescent="0.25">
      <c r="A199" s="17" t="s">
        <v>76</v>
      </c>
    </row>
    <row r="200" spans="1:1" x14ac:dyDescent="0.25">
      <c r="A200" s="18" t="s">
        <v>75</v>
      </c>
    </row>
    <row r="201" spans="1:1" x14ac:dyDescent="0.25">
      <c r="A201" s="19" t="s">
        <v>76</v>
      </c>
    </row>
    <row r="202" spans="1:1" x14ac:dyDescent="0.25">
      <c r="A202" s="17" t="s">
        <v>88</v>
      </c>
    </row>
    <row r="203" spans="1:1" x14ac:dyDescent="0.25">
      <c r="A203" s="18" t="s">
        <v>86</v>
      </c>
    </row>
    <row r="204" spans="1:1" x14ac:dyDescent="0.25">
      <c r="A204" s="19" t="s">
        <v>86</v>
      </c>
    </row>
    <row r="205" spans="1:1" x14ac:dyDescent="0.25">
      <c r="A205" s="17" t="s">
        <v>89</v>
      </c>
    </row>
    <row r="206" spans="1:1" x14ac:dyDescent="0.25">
      <c r="A206" s="18" t="s">
        <v>87</v>
      </c>
    </row>
    <row r="207" spans="1:1" x14ac:dyDescent="0.25">
      <c r="A207" s="19" t="s">
        <v>87</v>
      </c>
    </row>
    <row r="208" spans="1:1" x14ac:dyDescent="0.25">
      <c r="A208" s="17" t="s">
        <v>90</v>
      </c>
    </row>
    <row r="209" spans="1:1" x14ac:dyDescent="0.25">
      <c r="A209" s="18" t="s">
        <v>88</v>
      </c>
    </row>
    <row r="210" spans="1:1" x14ac:dyDescent="0.25">
      <c r="A210" s="19" t="s">
        <v>88</v>
      </c>
    </row>
    <row r="211" spans="1:1" x14ac:dyDescent="0.25">
      <c r="A211" s="17" t="s">
        <v>91</v>
      </c>
    </row>
    <row r="212" spans="1:1" x14ac:dyDescent="0.25">
      <c r="A212" s="18" t="s">
        <v>89</v>
      </c>
    </row>
    <row r="213" spans="1:1" x14ac:dyDescent="0.25">
      <c r="A213" s="19" t="s">
        <v>89</v>
      </c>
    </row>
    <row r="214" spans="1:1" x14ac:dyDescent="0.25">
      <c r="A214" s="17" t="s">
        <v>92</v>
      </c>
    </row>
    <row r="215" spans="1:1" x14ac:dyDescent="0.25">
      <c r="A215" s="18" t="s">
        <v>90</v>
      </c>
    </row>
    <row r="216" spans="1:1" x14ac:dyDescent="0.25">
      <c r="A216" s="19" t="s">
        <v>90</v>
      </c>
    </row>
    <row r="217" spans="1:1" x14ac:dyDescent="0.25">
      <c r="A217" s="17" t="s">
        <v>93</v>
      </c>
    </row>
    <row r="218" spans="1:1" x14ac:dyDescent="0.25">
      <c r="A218" s="18" t="s">
        <v>91</v>
      </c>
    </row>
    <row r="219" spans="1:1" x14ac:dyDescent="0.25">
      <c r="A219" s="19" t="s">
        <v>91</v>
      </c>
    </row>
    <row r="220" spans="1:1" x14ac:dyDescent="0.25">
      <c r="A220" s="17" t="s">
        <v>85</v>
      </c>
    </row>
    <row r="221" spans="1:1" x14ac:dyDescent="0.25">
      <c r="A221" s="18" t="s">
        <v>176</v>
      </c>
    </row>
    <row r="222" spans="1:1" x14ac:dyDescent="0.25">
      <c r="A222" s="19" t="s">
        <v>353</v>
      </c>
    </row>
    <row r="223" spans="1:1" x14ac:dyDescent="0.25">
      <c r="A223" s="17" t="s">
        <v>86</v>
      </c>
    </row>
    <row r="224" spans="1:1" x14ac:dyDescent="0.25">
      <c r="A224" s="18" t="s">
        <v>177</v>
      </c>
    </row>
    <row r="225" spans="1:1" x14ac:dyDescent="0.25">
      <c r="A225" s="19" t="s">
        <v>354</v>
      </c>
    </row>
    <row r="226" spans="1:1" x14ac:dyDescent="0.25">
      <c r="A226" s="17" t="s">
        <v>87</v>
      </c>
    </row>
    <row r="227" spans="1:1" x14ac:dyDescent="0.25">
      <c r="A227" s="18" t="s">
        <v>85</v>
      </c>
    </row>
    <row r="228" spans="1:1" x14ac:dyDescent="0.25">
      <c r="A228" s="19" t="s">
        <v>85</v>
      </c>
    </row>
    <row r="229" spans="1:1" x14ac:dyDescent="0.25">
      <c r="A229" s="17" t="s">
        <v>149</v>
      </c>
    </row>
    <row r="230" spans="1:1" x14ac:dyDescent="0.25">
      <c r="A230" s="18" t="s">
        <v>155</v>
      </c>
    </row>
    <row r="231" spans="1:1" x14ac:dyDescent="0.25">
      <c r="A231" s="19" t="s">
        <v>149</v>
      </c>
    </row>
    <row r="232" spans="1:1" x14ac:dyDescent="0.25">
      <c r="A232" s="17" t="s">
        <v>147</v>
      </c>
    </row>
    <row r="233" spans="1:1" x14ac:dyDescent="0.25">
      <c r="A233" s="18" t="s">
        <v>216</v>
      </c>
    </row>
    <row r="234" spans="1:1" x14ac:dyDescent="0.25">
      <c r="A234" s="19" t="s">
        <v>147</v>
      </c>
    </row>
    <row r="235" spans="1:1" x14ac:dyDescent="0.25">
      <c r="A235" s="17" t="s">
        <v>148</v>
      </c>
    </row>
    <row r="236" spans="1:1" x14ac:dyDescent="0.25">
      <c r="A236" s="18" t="s">
        <v>154</v>
      </c>
    </row>
    <row r="237" spans="1:1" x14ac:dyDescent="0.25">
      <c r="A237" s="19" t="s">
        <v>148</v>
      </c>
    </row>
    <row r="238" spans="1:1" x14ac:dyDescent="0.25">
      <c r="A238" s="17" t="s">
        <v>153</v>
      </c>
    </row>
    <row r="239" spans="1:1" x14ac:dyDescent="0.25">
      <c r="A239" s="18" t="s">
        <v>220</v>
      </c>
    </row>
    <row r="240" spans="1:1" x14ac:dyDescent="0.25">
      <c r="A240" s="19" t="s">
        <v>153</v>
      </c>
    </row>
    <row r="241" spans="1:1" x14ac:dyDescent="0.25">
      <c r="A241" s="17" t="s">
        <v>154</v>
      </c>
    </row>
    <row r="242" spans="1:1" x14ac:dyDescent="0.25">
      <c r="A242" s="18" t="s">
        <v>221</v>
      </c>
    </row>
    <row r="243" spans="1:1" x14ac:dyDescent="0.25">
      <c r="A243" s="19" t="s">
        <v>383</v>
      </c>
    </row>
    <row r="244" spans="1:1" x14ac:dyDescent="0.25">
      <c r="A244" s="17" t="s">
        <v>155</v>
      </c>
    </row>
    <row r="245" spans="1:1" x14ac:dyDescent="0.25">
      <c r="A245" s="18" t="s">
        <v>222</v>
      </c>
    </row>
    <row r="246" spans="1:1" x14ac:dyDescent="0.25">
      <c r="A246" s="19" t="s">
        <v>154</v>
      </c>
    </row>
    <row r="247" spans="1:1" x14ac:dyDescent="0.25">
      <c r="A247" s="17" t="s">
        <v>150</v>
      </c>
    </row>
    <row r="248" spans="1:1" x14ac:dyDescent="0.25">
      <c r="A248" s="18" t="s">
        <v>217</v>
      </c>
    </row>
    <row r="249" spans="1:1" x14ac:dyDescent="0.25">
      <c r="A249" s="19" t="s">
        <v>150</v>
      </c>
    </row>
    <row r="250" spans="1:1" x14ac:dyDescent="0.25">
      <c r="A250" s="17" t="s">
        <v>152</v>
      </c>
    </row>
    <row r="251" spans="1:1" x14ac:dyDescent="0.25">
      <c r="A251" s="18" t="s">
        <v>219</v>
      </c>
    </row>
    <row r="252" spans="1:1" x14ac:dyDescent="0.25">
      <c r="A252" s="19" t="s">
        <v>152</v>
      </c>
    </row>
    <row r="253" spans="1:1" x14ac:dyDescent="0.25">
      <c r="A253" s="17" t="s">
        <v>151</v>
      </c>
    </row>
    <row r="254" spans="1:1" x14ac:dyDescent="0.25">
      <c r="A254" s="18" t="s">
        <v>218</v>
      </c>
    </row>
    <row r="255" spans="1:1" x14ac:dyDescent="0.25">
      <c r="A255" s="19" t="s">
        <v>151</v>
      </c>
    </row>
    <row r="256" spans="1:1" x14ac:dyDescent="0.25">
      <c r="A256" s="17" t="s">
        <v>157</v>
      </c>
    </row>
    <row r="257" spans="1:1" x14ac:dyDescent="0.25">
      <c r="A257" s="18" t="s">
        <v>224</v>
      </c>
    </row>
    <row r="258" spans="1:1" x14ac:dyDescent="0.25">
      <c r="A258" s="19" t="s">
        <v>384</v>
      </c>
    </row>
    <row r="259" spans="1:1" x14ac:dyDescent="0.25">
      <c r="A259" s="17" t="s">
        <v>158</v>
      </c>
    </row>
    <row r="260" spans="1:1" x14ac:dyDescent="0.25">
      <c r="A260" s="18" t="s">
        <v>225</v>
      </c>
    </row>
    <row r="261" spans="1:1" x14ac:dyDescent="0.25">
      <c r="A261" s="19" t="s">
        <v>385</v>
      </c>
    </row>
    <row r="262" spans="1:1" x14ac:dyDescent="0.25">
      <c r="A262" s="17" t="s">
        <v>160</v>
      </c>
    </row>
    <row r="263" spans="1:1" x14ac:dyDescent="0.25">
      <c r="A263" s="18" t="s">
        <v>157</v>
      </c>
    </row>
    <row r="264" spans="1:1" x14ac:dyDescent="0.25">
      <c r="A264" s="19" t="s">
        <v>158</v>
      </c>
    </row>
    <row r="265" spans="1:1" x14ac:dyDescent="0.25">
      <c r="A265" s="17" t="s">
        <v>159</v>
      </c>
    </row>
    <row r="266" spans="1:1" x14ac:dyDescent="0.25">
      <c r="A266" s="18" t="s">
        <v>156</v>
      </c>
    </row>
    <row r="267" spans="1:1" x14ac:dyDescent="0.25">
      <c r="A267" s="19" t="s">
        <v>386</v>
      </c>
    </row>
    <row r="268" spans="1:1" x14ac:dyDescent="0.25">
      <c r="A268" s="17" t="s">
        <v>145</v>
      </c>
    </row>
    <row r="269" spans="1:1" x14ac:dyDescent="0.25">
      <c r="A269" s="18" t="s">
        <v>153</v>
      </c>
    </row>
    <row r="270" spans="1:1" x14ac:dyDescent="0.25">
      <c r="A270" s="19" t="s">
        <v>470</v>
      </c>
    </row>
    <row r="271" spans="1:1" x14ac:dyDescent="0.25">
      <c r="A271" s="17" t="s">
        <v>146</v>
      </c>
    </row>
    <row r="272" spans="1:1" x14ac:dyDescent="0.25">
      <c r="A272" s="18" t="s">
        <v>215</v>
      </c>
    </row>
    <row r="273" spans="1:1" x14ac:dyDescent="0.25">
      <c r="A273" s="19" t="s">
        <v>144</v>
      </c>
    </row>
    <row r="274" spans="1:1" x14ac:dyDescent="0.25">
      <c r="A274" s="17" t="s">
        <v>156</v>
      </c>
    </row>
    <row r="275" spans="1:1" x14ac:dyDescent="0.25">
      <c r="A275" s="18" t="s">
        <v>223</v>
      </c>
    </row>
    <row r="276" spans="1:1" x14ac:dyDescent="0.25">
      <c r="A276" s="19" t="s">
        <v>155</v>
      </c>
    </row>
    <row r="277" spans="1:1" x14ac:dyDescent="0.25">
      <c r="A277" s="17" t="s">
        <v>107</v>
      </c>
    </row>
    <row r="278" spans="1:1" x14ac:dyDescent="0.25">
      <c r="A278" s="18" t="s">
        <v>187</v>
      </c>
    </row>
    <row r="279" spans="1:1" x14ac:dyDescent="0.25">
      <c r="A279" s="19" t="s">
        <v>363</v>
      </c>
    </row>
    <row r="280" spans="1:1" x14ac:dyDescent="0.25">
      <c r="A280" s="17" t="s">
        <v>105</v>
      </c>
    </row>
    <row r="281" spans="1:1" x14ac:dyDescent="0.25">
      <c r="A281" s="18" t="s">
        <v>102</v>
      </c>
    </row>
    <row r="282" spans="1:1" x14ac:dyDescent="0.25">
      <c r="A282" s="19" t="s">
        <v>470</v>
      </c>
    </row>
    <row r="283" spans="1:1" x14ac:dyDescent="0.25">
      <c r="A283" s="17" t="s">
        <v>117</v>
      </c>
    </row>
    <row r="284" spans="1:1" x14ac:dyDescent="0.25">
      <c r="A284" s="18" t="s">
        <v>195</v>
      </c>
    </row>
    <row r="285" spans="1:1" x14ac:dyDescent="0.25">
      <c r="A285" s="19" t="s">
        <v>109</v>
      </c>
    </row>
    <row r="286" spans="1:1" x14ac:dyDescent="0.25">
      <c r="A286" s="17" t="s">
        <v>119</v>
      </c>
    </row>
    <row r="287" spans="1:1" x14ac:dyDescent="0.25">
      <c r="A287" s="18" t="s">
        <v>197</v>
      </c>
    </row>
    <row r="288" spans="1:1" x14ac:dyDescent="0.25">
      <c r="A288" s="19" t="s">
        <v>111</v>
      </c>
    </row>
    <row r="289" spans="1:1" x14ac:dyDescent="0.25">
      <c r="A289" s="17" t="s">
        <v>103</v>
      </c>
    </row>
    <row r="290" spans="1:1" x14ac:dyDescent="0.25">
      <c r="A290" s="18" t="s">
        <v>185</v>
      </c>
    </row>
    <row r="291" spans="1:1" x14ac:dyDescent="0.25">
      <c r="A291" s="19" t="s">
        <v>101</v>
      </c>
    </row>
    <row r="292" spans="1:1" x14ac:dyDescent="0.25">
      <c r="A292" s="17" t="s">
        <v>113</v>
      </c>
    </row>
    <row r="293" spans="1:1" x14ac:dyDescent="0.25">
      <c r="A293" s="18" t="s">
        <v>193</v>
      </c>
    </row>
    <row r="294" spans="1:1" x14ac:dyDescent="0.25">
      <c r="A294" s="19" t="s">
        <v>369</v>
      </c>
    </row>
    <row r="295" spans="1:1" x14ac:dyDescent="0.25">
      <c r="A295" s="17" t="s">
        <v>115</v>
      </c>
    </row>
    <row r="296" spans="1:1" x14ac:dyDescent="0.25">
      <c r="A296" s="18" t="s">
        <v>470</v>
      </c>
    </row>
    <row r="297" spans="1:1" x14ac:dyDescent="0.25">
      <c r="A297" s="19" t="s">
        <v>119</v>
      </c>
    </row>
    <row r="298" spans="1:1" x14ac:dyDescent="0.25">
      <c r="A298" s="17" t="s">
        <v>111</v>
      </c>
    </row>
    <row r="299" spans="1:1" x14ac:dyDescent="0.25">
      <c r="A299" s="18" t="s">
        <v>191</v>
      </c>
    </row>
    <row r="300" spans="1:1" x14ac:dyDescent="0.25">
      <c r="A300" s="19" t="s">
        <v>367</v>
      </c>
    </row>
    <row r="301" spans="1:1" x14ac:dyDescent="0.25">
      <c r="A301" s="17" t="s">
        <v>109</v>
      </c>
    </row>
    <row r="302" spans="1:1" x14ac:dyDescent="0.25">
      <c r="A302" s="18" t="s">
        <v>189</v>
      </c>
    </row>
    <row r="303" spans="1:1" x14ac:dyDescent="0.25">
      <c r="A303" s="19" t="s">
        <v>365</v>
      </c>
    </row>
    <row r="304" spans="1:1" x14ac:dyDescent="0.25">
      <c r="A304" s="17" t="s">
        <v>470</v>
      </c>
    </row>
    <row r="305" spans="1:1" x14ac:dyDescent="0.25">
      <c r="A305" s="18" t="s">
        <v>182</v>
      </c>
    </row>
    <row r="306" spans="1:1" x14ac:dyDescent="0.25">
      <c r="A306" s="19" t="s">
        <v>358</v>
      </c>
    </row>
    <row r="307" spans="1:1" x14ac:dyDescent="0.25">
      <c r="A307" s="18" t="s">
        <v>227</v>
      </c>
    </row>
    <row r="308" spans="1:1" x14ac:dyDescent="0.25">
      <c r="A308" s="19" t="s">
        <v>389</v>
      </c>
    </row>
    <row r="309" spans="1:1" x14ac:dyDescent="0.25">
      <c r="A309" s="18" t="s">
        <v>199</v>
      </c>
    </row>
    <row r="310" spans="1:1" x14ac:dyDescent="0.25">
      <c r="A310" s="19" t="s">
        <v>107</v>
      </c>
    </row>
    <row r="311" spans="1:1" x14ac:dyDescent="0.25">
      <c r="A311" s="18" t="s">
        <v>98</v>
      </c>
    </row>
    <row r="312" spans="1:1" x14ac:dyDescent="0.25">
      <c r="A312" s="19" t="s">
        <v>360</v>
      </c>
    </row>
    <row r="313" spans="1:1" x14ac:dyDescent="0.25">
      <c r="A313" s="18" t="s">
        <v>184</v>
      </c>
    </row>
    <row r="314" spans="1:1" x14ac:dyDescent="0.25">
      <c r="A314" s="19" t="s">
        <v>100</v>
      </c>
    </row>
    <row r="315" spans="1:1" x14ac:dyDescent="0.25">
      <c r="A315" s="18" t="s">
        <v>158</v>
      </c>
    </row>
    <row r="316" spans="1:1" x14ac:dyDescent="0.25">
      <c r="A316" s="19" t="s">
        <v>159</v>
      </c>
    </row>
    <row r="317" spans="1:1" x14ac:dyDescent="0.25">
      <c r="A317" s="18" t="s">
        <v>226</v>
      </c>
    </row>
    <row r="318" spans="1:1" x14ac:dyDescent="0.25">
      <c r="A318" s="19" t="s">
        <v>388</v>
      </c>
    </row>
    <row r="319" spans="1:1" x14ac:dyDescent="0.25">
      <c r="A319" s="18" t="s">
        <v>159</v>
      </c>
    </row>
    <row r="320" spans="1:1" x14ac:dyDescent="0.25">
      <c r="A320" s="19" t="s">
        <v>387</v>
      </c>
    </row>
    <row r="321" spans="1:1" x14ac:dyDescent="0.25">
      <c r="A321" s="18" t="s">
        <v>214</v>
      </c>
    </row>
    <row r="322" spans="1:1" x14ac:dyDescent="0.25">
      <c r="A322" s="19" t="s">
        <v>142</v>
      </c>
    </row>
    <row r="323" spans="1:1" x14ac:dyDescent="0.25">
      <c r="A323" s="18" t="s">
        <v>213</v>
      </c>
    </row>
    <row r="324" spans="1:1" x14ac:dyDescent="0.25">
      <c r="A324" s="19" t="s">
        <v>381</v>
      </c>
    </row>
    <row r="325" spans="1:1" x14ac:dyDescent="0.25">
      <c r="A325" s="18" t="s">
        <v>470</v>
      </c>
    </row>
    <row r="326" spans="1:1" x14ac:dyDescent="0.25">
      <c r="A326" s="19" t="s">
        <v>470</v>
      </c>
    </row>
    <row r="327" spans="1:1" x14ac:dyDescent="0.25">
      <c r="A327" s="17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A93" sqref="A1:C1048576"/>
    </sheetView>
  </sheetViews>
  <sheetFormatPr defaultColWidth="25.7109375" defaultRowHeight="15" customHeight="1" x14ac:dyDescent="0.25"/>
  <cols>
    <col min="1" max="1" width="29.140625" customWidth="1"/>
    <col min="2" max="2" width="32.85546875" customWidth="1"/>
    <col min="3" max="3" width="37.140625" bestFit="1" customWidth="1"/>
  </cols>
  <sheetData>
    <row r="1" spans="1:6" ht="15" customHeight="1" x14ac:dyDescent="0.25">
      <c r="A1" s="3" t="s">
        <v>60</v>
      </c>
      <c r="B1" s="3" t="s">
        <v>161</v>
      </c>
      <c r="C1" s="3" t="s">
        <v>341</v>
      </c>
      <c r="D1" s="3"/>
      <c r="E1" s="3"/>
    </row>
    <row r="2" spans="1:6" ht="15" customHeight="1" x14ac:dyDescent="0.25">
      <c r="A2" s="3" t="s">
        <v>61</v>
      </c>
      <c r="B2" s="3" t="s">
        <v>162</v>
      </c>
      <c r="C2" s="3" t="s">
        <v>342</v>
      </c>
      <c r="D2" s="6"/>
      <c r="E2" s="3"/>
    </row>
    <row r="3" spans="1:6" ht="15" customHeight="1" x14ac:dyDescent="0.25">
      <c r="A3" s="3"/>
      <c r="B3" s="3"/>
      <c r="C3" s="3"/>
      <c r="D3" s="6"/>
      <c r="E3" s="3"/>
    </row>
    <row r="4" spans="1:6" ht="15" customHeight="1" x14ac:dyDescent="0.25">
      <c r="A4" s="3" t="s">
        <v>62</v>
      </c>
      <c r="B4" s="3" t="s">
        <v>62</v>
      </c>
      <c r="C4" s="3" t="s">
        <v>62</v>
      </c>
      <c r="D4" s="6"/>
      <c r="E4" s="3"/>
    </row>
    <row r="5" spans="1:6" ht="15" customHeight="1" x14ac:dyDescent="0.25">
      <c r="A5" s="3" t="s">
        <v>63</v>
      </c>
      <c r="B5" s="3" t="s">
        <v>163</v>
      </c>
      <c r="C5" s="3" t="s">
        <v>343</v>
      </c>
      <c r="D5" s="6"/>
      <c r="E5" s="3"/>
      <c r="F5" s="3"/>
    </row>
    <row r="6" spans="1:6" ht="15" customHeight="1" x14ac:dyDescent="0.25">
      <c r="A6" s="3" t="s">
        <v>64</v>
      </c>
      <c r="B6" s="3" t="s">
        <v>164</v>
      </c>
      <c r="C6" s="3" t="s">
        <v>344</v>
      </c>
      <c r="D6" s="6"/>
      <c r="E6" s="3"/>
      <c r="F6" s="3"/>
    </row>
    <row r="7" spans="1:6" ht="15" customHeight="1" x14ac:dyDescent="0.25">
      <c r="A7" s="3" t="s">
        <v>65</v>
      </c>
      <c r="B7" s="3" t="s">
        <v>165</v>
      </c>
      <c r="C7" s="3" t="s">
        <v>345</v>
      </c>
      <c r="D7" s="6"/>
      <c r="E7" s="3"/>
      <c r="F7" s="3"/>
    </row>
    <row r="8" spans="1:6" ht="15" customHeight="1" x14ac:dyDescent="0.25">
      <c r="A8" s="3" t="s">
        <v>66</v>
      </c>
      <c r="B8" s="3" t="s">
        <v>166</v>
      </c>
      <c r="C8" s="3" t="s">
        <v>346</v>
      </c>
      <c r="D8" s="6"/>
      <c r="E8" s="3"/>
      <c r="F8" s="3"/>
    </row>
    <row r="9" spans="1:6" ht="15" customHeight="1" x14ac:dyDescent="0.25">
      <c r="A9" s="3" t="s">
        <v>67</v>
      </c>
      <c r="B9" s="3" t="s">
        <v>67</v>
      </c>
      <c r="C9" s="3" t="s">
        <v>347</v>
      </c>
      <c r="D9" s="6"/>
      <c r="E9" s="3"/>
      <c r="F9" s="3"/>
    </row>
    <row r="10" spans="1:6" ht="15" customHeight="1" x14ac:dyDescent="0.25">
      <c r="A10" s="3" t="s">
        <v>68</v>
      </c>
      <c r="B10" s="3" t="s">
        <v>167</v>
      </c>
      <c r="C10" s="3" t="s">
        <v>348</v>
      </c>
      <c r="D10" s="6"/>
      <c r="E10" s="3"/>
      <c r="F10" s="3"/>
    </row>
    <row r="11" spans="1:6" ht="15" customHeight="1" x14ac:dyDescent="0.25">
      <c r="A11" s="3" t="s">
        <v>69</v>
      </c>
      <c r="B11" s="3" t="s">
        <v>168</v>
      </c>
      <c r="C11" s="3" t="s">
        <v>349</v>
      </c>
      <c r="D11" s="6"/>
      <c r="E11" s="3"/>
      <c r="F11" s="3"/>
    </row>
    <row r="12" spans="1:6" ht="15" customHeight="1" x14ac:dyDescent="0.25">
      <c r="A12" s="3" t="s">
        <v>70</v>
      </c>
      <c r="B12" s="3" t="s">
        <v>169</v>
      </c>
      <c r="C12" s="3" t="s">
        <v>350</v>
      </c>
      <c r="D12" s="6"/>
      <c r="E12" s="3"/>
      <c r="F12" s="3"/>
    </row>
    <row r="13" spans="1:6" ht="15" customHeight="1" x14ac:dyDescent="0.25">
      <c r="A13" s="3" t="s">
        <v>71</v>
      </c>
      <c r="B13" s="3" t="s">
        <v>170</v>
      </c>
      <c r="C13" s="3" t="s">
        <v>351</v>
      </c>
      <c r="D13" s="6"/>
      <c r="E13" s="3"/>
      <c r="F13" s="3"/>
    </row>
    <row r="14" spans="1:6" ht="15" customHeight="1" x14ac:dyDescent="0.25">
      <c r="A14" s="3" t="s">
        <v>72</v>
      </c>
      <c r="B14" s="3" t="s">
        <v>171</v>
      </c>
      <c r="C14" s="3" t="s">
        <v>172</v>
      </c>
      <c r="D14" s="6"/>
      <c r="E14" s="3"/>
      <c r="F14" s="3"/>
    </row>
    <row r="15" spans="1:6" ht="15" customHeight="1" x14ac:dyDescent="0.25">
      <c r="A15" s="3" t="s">
        <v>73</v>
      </c>
      <c r="B15" s="3" t="s">
        <v>172</v>
      </c>
      <c r="C15" s="3" t="s">
        <v>73</v>
      </c>
      <c r="D15" s="6"/>
      <c r="E15" s="3"/>
      <c r="F15" s="3"/>
    </row>
    <row r="16" spans="1:6" ht="15" customHeight="1" x14ac:dyDescent="0.25">
      <c r="A16" s="3" t="s">
        <v>74</v>
      </c>
      <c r="B16" s="3" t="s">
        <v>73</v>
      </c>
      <c r="C16" s="3" t="s">
        <v>74</v>
      </c>
      <c r="D16" s="6"/>
      <c r="E16" s="3"/>
      <c r="F16" s="3"/>
    </row>
    <row r="17" spans="1:6" ht="15" customHeight="1" x14ac:dyDescent="0.25">
      <c r="A17" s="3" t="s">
        <v>75</v>
      </c>
      <c r="B17" s="3" t="s">
        <v>74</v>
      </c>
      <c r="C17" s="3" t="s">
        <v>75</v>
      </c>
      <c r="D17" s="6"/>
      <c r="E17" s="3"/>
      <c r="F17" s="3"/>
    </row>
    <row r="18" spans="1:6" ht="15" customHeight="1" x14ac:dyDescent="0.25">
      <c r="A18" s="3" t="s">
        <v>76</v>
      </c>
      <c r="B18" s="3" t="s">
        <v>75</v>
      </c>
      <c r="C18" s="3" t="s">
        <v>76</v>
      </c>
      <c r="D18" s="6"/>
      <c r="E18" s="3"/>
      <c r="F18" s="3"/>
    </row>
    <row r="19" spans="1:6" ht="15" customHeight="1" x14ac:dyDescent="0.25">
      <c r="A19" s="3" t="s">
        <v>77</v>
      </c>
      <c r="B19" s="3" t="s">
        <v>76</v>
      </c>
      <c r="C19" s="3" t="s">
        <v>173</v>
      </c>
      <c r="D19" s="6"/>
      <c r="E19" s="3"/>
      <c r="F19" s="3"/>
    </row>
    <row r="20" spans="1:6" ht="15" customHeight="1" x14ac:dyDescent="0.25">
      <c r="A20" s="3" t="s">
        <v>78</v>
      </c>
      <c r="B20" s="3" t="s">
        <v>173</v>
      </c>
      <c r="C20" s="3" t="s">
        <v>174</v>
      </c>
      <c r="D20" s="6"/>
      <c r="E20" s="3"/>
      <c r="F20" s="3"/>
    </row>
    <row r="21" spans="1:6" ht="15" customHeight="1" x14ac:dyDescent="0.25">
      <c r="A21" s="3" t="s">
        <v>79</v>
      </c>
      <c r="B21" s="3" t="s">
        <v>174</v>
      </c>
      <c r="C21" s="3" t="s">
        <v>78</v>
      </c>
      <c r="D21" s="6"/>
      <c r="E21" s="3"/>
      <c r="F21" s="3"/>
    </row>
    <row r="22" spans="1:6" ht="15" customHeight="1" x14ac:dyDescent="0.25">
      <c r="A22" s="3" t="s">
        <v>80</v>
      </c>
      <c r="B22" s="3" t="s">
        <v>78</v>
      </c>
      <c r="C22" s="3" t="s">
        <v>79</v>
      </c>
      <c r="D22" s="6"/>
      <c r="E22" s="3"/>
      <c r="F22" s="3"/>
    </row>
    <row r="23" spans="1:6" ht="15" customHeight="1" x14ac:dyDescent="0.25">
      <c r="A23" s="3" t="s">
        <v>81</v>
      </c>
      <c r="B23" s="3" t="s">
        <v>79</v>
      </c>
      <c r="C23" s="3" t="s">
        <v>80</v>
      </c>
      <c r="D23" s="6"/>
      <c r="E23" s="3"/>
      <c r="F23" s="3"/>
    </row>
    <row r="24" spans="1:6" ht="15" customHeight="1" x14ac:dyDescent="0.25">
      <c r="A24" s="3" t="s">
        <v>82</v>
      </c>
      <c r="B24" s="3" t="s">
        <v>80</v>
      </c>
      <c r="C24" s="3" t="s">
        <v>81</v>
      </c>
      <c r="D24" s="6"/>
      <c r="E24" s="3"/>
      <c r="F24" s="3"/>
    </row>
    <row r="25" spans="1:6" ht="15" customHeight="1" x14ac:dyDescent="0.25">
      <c r="A25" s="3" t="s">
        <v>83</v>
      </c>
      <c r="B25" s="3" t="s">
        <v>81</v>
      </c>
      <c r="C25" s="3" t="s">
        <v>175</v>
      </c>
      <c r="D25" s="6"/>
      <c r="E25" s="3"/>
      <c r="F25" s="3"/>
    </row>
    <row r="26" spans="1:6" ht="15" customHeight="1" x14ac:dyDescent="0.25">
      <c r="A26" s="3" t="s">
        <v>84</v>
      </c>
      <c r="B26" s="3" t="s">
        <v>175</v>
      </c>
      <c r="C26" s="3" t="s">
        <v>352</v>
      </c>
      <c r="D26" s="6"/>
      <c r="E26" s="3"/>
      <c r="F26" s="3"/>
    </row>
    <row r="27" spans="1:6" ht="15" customHeight="1" x14ac:dyDescent="0.25">
      <c r="A27" s="3" t="s">
        <v>85</v>
      </c>
      <c r="B27" s="3" t="s">
        <v>176</v>
      </c>
      <c r="C27" s="3" t="s">
        <v>353</v>
      </c>
      <c r="D27" s="6"/>
      <c r="E27" s="3"/>
      <c r="F27" s="3"/>
    </row>
    <row r="28" spans="1:6" ht="15" customHeight="1" x14ac:dyDescent="0.25">
      <c r="A28" s="3" t="s">
        <v>86</v>
      </c>
      <c r="B28" s="3" t="s">
        <v>177</v>
      </c>
      <c r="C28" s="3" t="s">
        <v>354</v>
      </c>
      <c r="D28" s="6"/>
      <c r="E28" s="3"/>
      <c r="F28" s="3"/>
    </row>
    <row r="29" spans="1:6" ht="15" customHeight="1" x14ac:dyDescent="0.25">
      <c r="A29" s="3" t="s">
        <v>87</v>
      </c>
      <c r="B29" s="3" t="s">
        <v>85</v>
      </c>
      <c r="C29" s="3" t="s">
        <v>85</v>
      </c>
      <c r="D29" s="6"/>
      <c r="E29" s="3"/>
    </row>
    <row r="30" spans="1:6" ht="15" customHeight="1" x14ac:dyDescent="0.25">
      <c r="A30" s="3" t="s">
        <v>88</v>
      </c>
      <c r="B30" s="3" t="s">
        <v>86</v>
      </c>
      <c r="C30" s="3" t="s">
        <v>86</v>
      </c>
      <c r="D30" s="6"/>
      <c r="E30" s="3"/>
    </row>
    <row r="31" spans="1:6" ht="15" customHeight="1" x14ac:dyDescent="0.25">
      <c r="A31" s="3" t="s">
        <v>89</v>
      </c>
      <c r="B31" s="3" t="s">
        <v>87</v>
      </c>
      <c r="C31" s="3" t="s">
        <v>87</v>
      </c>
      <c r="D31" s="6"/>
      <c r="E31" s="3"/>
    </row>
    <row r="32" spans="1:6" ht="15" customHeight="1" x14ac:dyDescent="0.25">
      <c r="A32" s="3" t="s">
        <v>90</v>
      </c>
      <c r="B32" s="3" t="s">
        <v>88</v>
      </c>
      <c r="C32" s="3" t="s">
        <v>88</v>
      </c>
      <c r="D32" s="6"/>
      <c r="E32" s="3"/>
    </row>
    <row r="33" spans="1:5" ht="15" customHeight="1" x14ac:dyDescent="0.25">
      <c r="A33" s="3" t="s">
        <v>91</v>
      </c>
      <c r="B33" s="3" t="s">
        <v>89</v>
      </c>
      <c r="C33" s="3" t="s">
        <v>89</v>
      </c>
      <c r="D33" s="6"/>
      <c r="E33" s="3"/>
    </row>
    <row r="34" spans="1:5" ht="15" customHeight="1" x14ac:dyDescent="0.25">
      <c r="A34" s="3" t="s">
        <v>92</v>
      </c>
      <c r="B34" s="3" t="s">
        <v>90</v>
      </c>
      <c r="C34" s="3" t="s">
        <v>90</v>
      </c>
      <c r="D34" s="6"/>
      <c r="E34" s="3"/>
    </row>
    <row r="35" spans="1:5" ht="15" customHeight="1" x14ac:dyDescent="0.25">
      <c r="A35" s="3" t="s">
        <v>93</v>
      </c>
      <c r="B35" s="3" t="s">
        <v>91</v>
      </c>
      <c r="C35" s="3" t="s">
        <v>91</v>
      </c>
      <c r="D35" s="6"/>
      <c r="E35" s="3"/>
    </row>
    <row r="36" spans="1:5" ht="15" customHeight="1" x14ac:dyDescent="0.25">
      <c r="A36" s="3" t="s">
        <v>94</v>
      </c>
      <c r="B36" s="3" t="s">
        <v>92</v>
      </c>
      <c r="C36" s="3" t="s">
        <v>92</v>
      </c>
      <c r="D36" s="6"/>
      <c r="E36" s="3"/>
    </row>
    <row r="37" spans="1:5" ht="15" customHeight="1" x14ac:dyDescent="0.25">
      <c r="A37" s="3" t="s">
        <v>95</v>
      </c>
      <c r="B37" s="3" t="s">
        <v>93</v>
      </c>
      <c r="C37" s="3" t="s">
        <v>93</v>
      </c>
      <c r="D37" s="6"/>
      <c r="E37" s="3"/>
    </row>
    <row r="38" spans="1:5" ht="15" customHeight="1" x14ac:dyDescent="0.25">
      <c r="A38" s="3" t="s">
        <v>96</v>
      </c>
      <c r="B38" s="3" t="s">
        <v>94</v>
      </c>
      <c r="C38" s="3" t="s">
        <v>355</v>
      </c>
      <c r="D38" s="6"/>
      <c r="E38" s="3"/>
    </row>
    <row r="39" spans="1:5" ht="15" customHeight="1" x14ac:dyDescent="0.25">
      <c r="A39" s="3" t="s">
        <v>97</v>
      </c>
      <c r="B39" s="3" t="s">
        <v>178</v>
      </c>
      <c r="C39" s="3" t="s">
        <v>178</v>
      </c>
      <c r="D39" s="6"/>
      <c r="E39" s="3"/>
    </row>
    <row r="40" spans="1:5" ht="15" customHeight="1" x14ac:dyDescent="0.25">
      <c r="A40" s="3" t="s">
        <v>98</v>
      </c>
      <c r="B40" s="3" t="s">
        <v>179</v>
      </c>
      <c r="C40" s="3" t="s">
        <v>356</v>
      </c>
      <c r="D40" s="6"/>
      <c r="E40" s="3"/>
    </row>
    <row r="41" spans="1:5" ht="15" customHeight="1" x14ac:dyDescent="0.25">
      <c r="A41" s="3" t="s">
        <v>99</v>
      </c>
      <c r="B41" s="3" t="s">
        <v>180</v>
      </c>
      <c r="C41" s="3" t="s">
        <v>180</v>
      </c>
      <c r="D41" s="6"/>
      <c r="E41" s="3"/>
    </row>
    <row r="42" spans="1:5" ht="15" customHeight="1" x14ac:dyDescent="0.25">
      <c r="A42" s="3" t="s">
        <v>100</v>
      </c>
      <c r="B42" s="3" t="s">
        <v>181</v>
      </c>
      <c r="C42" s="3" t="s">
        <v>357</v>
      </c>
      <c r="D42" s="6"/>
      <c r="E42" s="3"/>
    </row>
    <row r="43" spans="1:5" ht="15" customHeight="1" x14ac:dyDescent="0.25">
      <c r="A43" s="3"/>
      <c r="B43" s="3" t="s">
        <v>182</v>
      </c>
      <c r="C43" s="3" t="s">
        <v>358</v>
      </c>
      <c r="D43" s="6"/>
      <c r="E43" s="3"/>
    </row>
    <row r="44" spans="1:5" ht="15" customHeight="1" x14ac:dyDescent="0.25">
      <c r="A44" s="3" t="s">
        <v>101</v>
      </c>
      <c r="B44" s="3" t="s">
        <v>183</v>
      </c>
      <c r="C44" s="3" t="s">
        <v>359</v>
      </c>
      <c r="D44" s="6"/>
      <c r="E44" s="3"/>
    </row>
    <row r="45" spans="1:5" ht="15" customHeight="1" x14ac:dyDescent="0.25">
      <c r="A45" s="3"/>
      <c r="B45" s="3" t="s">
        <v>98</v>
      </c>
      <c r="C45" s="3" t="s">
        <v>360</v>
      </c>
      <c r="D45" s="6"/>
      <c r="E45" s="3"/>
    </row>
    <row r="46" spans="1:5" ht="15" customHeight="1" x14ac:dyDescent="0.25">
      <c r="A46" s="3"/>
      <c r="B46" s="3" t="s">
        <v>184</v>
      </c>
      <c r="C46" s="3" t="s">
        <v>100</v>
      </c>
      <c r="D46" s="6"/>
      <c r="E46" s="3"/>
    </row>
    <row r="47" spans="1:5" ht="15" customHeight="1" x14ac:dyDescent="0.25">
      <c r="A47" s="3" t="s">
        <v>102</v>
      </c>
      <c r="B47" s="3" t="s">
        <v>100</v>
      </c>
      <c r="C47" s="3" t="s">
        <v>361</v>
      </c>
      <c r="D47" s="6"/>
      <c r="E47" s="3"/>
    </row>
    <row r="48" spans="1:5" ht="15" customHeight="1" x14ac:dyDescent="0.25">
      <c r="A48" s="3" t="s">
        <v>103</v>
      </c>
      <c r="B48" s="3" t="s">
        <v>185</v>
      </c>
      <c r="C48" s="3" t="s">
        <v>101</v>
      </c>
      <c r="D48" s="6"/>
      <c r="E48" s="3"/>
    </row>
    <row r="49" spans="1:5" ht="15" customHeight="1" x14ac:dyDescent="0.25">
      <c r="A49" s="3" t="s">
        <v>104</v>
      </c>
      <c r="B49" s="3"/>
      <c r="C49" s="3" t="s">
        <v>362</v>
      </c>
      <c r="D49" s="6"/>
      <c r="E49" s="3"/>
    </row>
    <row r="50" spans="1:5" ht="15" customHeight="1" x14ac:dyDescent="0.25">
      <c r="A50" s="3" t="s">
        <v>105</v>
      </c>
      <c r="B50" s="3" t="s">
        <v>102</v>
      </c>
      <c r="C50" s="3"/>
      <c r="D50" s="6"/>
      <c r="E50" s="3"/>
    </row>
    <row r="51" spans="1:5" ht="15" customHeight="1" x14ac:dyDescent="0.25">
      <c r="A51" s="3" t="s">
        <v>106</v>
      </c>
      <c r="B51" s="3" t="s">
        <v>186</v>
      </c>
      <c r="C51" s="3" t="s">
        <v>102</v>
      </c>
      <c r="D51" s="6"/>
      <c r="E51" s="3"/>
    </row>
    <row r="52" spans="1:5" ht="15" customHeight="1" x14ac:dyDescent="0.25">
      <c r="A52" s="3" t="s">
        <v>107</v>
      </c>
      <c r="B52" s="3" t="s">
        <v>187</v>
      </c>
      <c r="C52" s="3" t="s">
        <v>363</v>
      </c>
      <c r="D52" s="6"/>
      <c r="E52" s="3"/>
    </row>
    <row r="53" spans="1:5" ht="15" customHeight="1" x14ac:dyDescent="0.25">
      <c r="A53" s="3" t="s">
        <v>108</v>
      </c>
      <c r="B53" s="3" t="s">
        <v>188</v>
      </c>
      <c r="C53" s="3" t="s">
        <v>364</v>
      </c>
      <c r="D53" s="6"/>
      <c r="E53" s="3"/>
    </row>
    <row r="54" spans="1:5" ht="15" customHeight="1" x14ac:dyDescent="0.25">
      <c r="A54" s="3" t="s">
        <v>109</v>
      </c>
      <c r="B54" s="3" t="s">
        <v>189</v>
      </c>
      <c r="C54" s="3" t="s">
        <v>365</v>
      </c>
      <c r="D54" s="6"/>
      <c r="E54" s="3"/>
    </row>
    <row r="55" spans="1:5" ht="15" customHeight="1" x14ac:dyDescent="0.25">
      <c r="A55" s="3" t="s">
        <v>110</v>
      </c>
      <c r="B55" s="3" t="s">
        <v>190</v>
      </c>
      <c r="C55" s="3" t="s">
        <v>366</v>
      </c>
      <c r="D55" s="6"/>
      <c r="E55" s="3"/>
    </row>
    <row r="56" spans="1:5" ht="15" customHeight="1" x14ac:dyDescent="0.25">
      <c r="A56" s="3" t="s">
        <v>111</v>
      </c>
      <c r="B56" s="3" t="s">
        <v>191</v>
      </c>
      <c r="C56" s="3" t="s">
        <v>367</v>
      </c>
      <c r="D56" s="6"/>
      <c r="E56" s="3"/>
    </row>
    <row r="57" spans="1:5" ht="15" customHeight="1" x14ac:dyDescent="0.25">
      <c r="A57" s="3" t="s">
        <v>112</v>
      </c>
      <c r="B57" s="3" t="s">
        <v>192</v>
      </c>
      <c r="C57" s="3" t="s">
        <v>368</v>
      </c>
      <c r="D57" s="6"/>
      <c r="E57" s="3"/>
    </row>
    <row r="58" spans="1:5" ht="15" customHeight="1" x14ac:dyDescent="0.25">
      <c r="A58" s="3" t="s">
        <v>113</v>
      </c>
      <c r="B58" s="3" t="s">
        <v>193</v>
      </c>
      <c r="C58" s="3" t="s">
        <v>369</v>
      </c>
      <c r="D58" s="6"/>
      <c r="E58" s="3"/>
    </row>
    <row r="59" spans="1:5" ht="15" customHeight="1" x14ac:dyDescent="0.25">
      <c r="A59" s="3" t="s">
        <v>114</v>
      </c>
      <c r="B59" s="3" t="s">
        <v>194</v>
      </c>
      <c r="C59" s="3" t="s">
        <v>370</v>
      </c>
      <c r="D59" s="6"/>
      <c r="E59" s="3"/>
    </row>
    <row r="60" spans="1:5" ht="15" customHeight="1" x14ac:dyDescent="0.25">
      <c r="A60" s="3" t="s">
        <v>115</v>
      </c>
      <c r="B60" s="3"/>
      <c r="C60" s="3" t="s">
        <v>119</v>
      </c>
      <c r="D60" s="6"/>
      <c r="E60" s="3"/>
    </row>
    <row r="61" spans="1:5" ht="15" customHeight="1" x14ac:dyDescent="0.25">
      <c r="A61" s="3" t="s">
        <v>116</v>
      </c>
      <c r="B61" s="3" t="s">
        <v>121</v>
      </c>
      <c r="C61" s="3" t="s">
        <v>120</v>
      </c>
      <c r="D61" s="6"/>
      <c r="E61" s="3"/>
    </row>
    <row r="62" spans="1:5" ht="15" customHeight="1" x14ac:dyDescent="0.25">
      <c r="A62" s="3" t="s">
        <v>117</v>
      </c>
      <c r="B62" s="3" t="s">
        <v>195</v>
      </c>
      <c r="C62" s="3" t="s">
        <v>109</v>
      </c>
      <c r="D62" s="6"/>
      <c r="E62" s="3"/>
    </row>
    <row r="63" spans="1:5" ht="15" customHeight="1" x14ac:dyDescent="0.25">
      <c r="A63" s="3" t="s">
        <v>118</v>
      </c>
      <c r="B63" s="3" t="s">
        <v>196</v>
      </c>
      <c r="C63" s="3" t="s">
        <v>110</v>
      </c>
      <c r="D63" s="6"/>
      <c r="E63" s="3"/>
    </row>
    <row r="64" spans="1:5" ht="15" customHeight="1" x14ac:dyDescent="0.25">
      <c r="A64" s="3" t="s">
        <v>119</v>
      </c>
      <c r="B64" s="3" t="s">
        <v>197</v>
      </c>
      <c r="C64" s="3" t="s">
        <v>111</v>
      </c>
      <c r="D64" s="6"/>
      <c r="E64" s="3"/>
    </row>
    <row r="65" spans="1:5" ht="15" customHeight="1" x14ac:dyDescent="0.25">
      <c r="A65" s="3" t="s">
        <v>120</v>
      </c>
      <c r="B65" s="3" t="s">
        <v>198</v>
      </c>
      <c r="C65" s="3" t="s">
        <v>112</v>
      </c>
      <c r="D65" s="6"/>
      <c r="E65" s="3"/>
    </row>
    <row r="66" spans="1:5" ht="15" customHeight="1" x14ac:dyDescent="0.25">
      <c r="A66" s="3"/>
      <c r="B66" s="3" t="s">
        <v>199</v>
      </c>
      <c r="C66" s="3" t="s">
        <v>107</v>
      </c>
      <c r="D66" s="6"/>
      <c r="E66" s="3"/>
    </row>
    <row r="67" spans="1:5" ht="15" customHeight="1" x14ac:dyDescent="0.25">
      <c r="A67" s="3" t="s">
        <v>121</v>
      </c>
      <c r="B67" s="3" t="s">
        <v>200</v>
      </c>
      <c r="C67" s="3" t="s">
        <v>108</v>
      </c>
      <c r="D67" s="6"/>
      <c r="E67" s="3"/>
    </row>
    <row r="68" spans="1:5" ht="15" customHeight="1" x14ac:dyDescent="0.25">
      <c r="A68" s="3" t="s">
        <v>122</v>
      </c>
      <c r="B68" s="3" t="s">
        <v>201</v>
      </c>
      <c r="C68" s="3" t="s">
        <v>371</v>
      </c>
      <c r="D68" s="6"/>
      <c r="E68" s="3"/>
    </row>
    <row r="69" spans="1:5" ht="15" customHeight="1" x14ac:dyDescent="0.25">
      <c r="A69" s="3" t="s">
        <v>123</v>
      </c>
      <c r="B69" s="3" t="s">
        <v>202</v>
      </c>
      <c r="C69" s="3" t="s">
        <v>372</v>
      </c>
      <c r="D69" s="6"/>
      <c r="E69" s="3"/>
    </row>
    <row r="70" spans="1:5" ht="15" customHeight="1" x14ac:dyDescent="0.25">
      <c r="A70" s="3" t="s">
        <v>124</v>
      </c>
      <c r="B70" s="3" t="s">
        <v>203</v>
      </c>
      <c r="C70" s="3"/>
      <c r="D70" s="6"/>
      <c r="E70" s="3"/>
    </row>
    <row r="71" spans="1:5" ht="15" customHeight="1" x14ac:dyDescent="0.25">
      <c r="A71" s="3" t="s">
        <v>125</v>
      </c>
      <c r="B71" s="3"/>
      <c r="C71" s="3" t="s">
        <v>121</v>
      </c>
      <c r="D71" s="6"/>
      <c r="E71" s="3"/>
    </row>
    <row r="72" spans="1:5" ht="15" customHeight="1" x14ac:dyDescent="0.25">
      <c r="A72" s="3" t="s">
        <v>126</v>
      </c>
      <c r="B72" s="3" t="s">
        <v>142</v>
      </c>
      <c r="C72" s="3" t="s">
        <v>373</v>
      </c>
      <c r="D72" s="6"/>
      <c r="E72" s="3"/>
    </row>
    <row r="73" spans="1:5" ht="15" customHeight="1" x14ac:dyDescent="0.25">
      <c r="A73" s="3" t="s">
        <v>127</v>
      </c>
      <c r="B73" s="3" t="s">
        <v>204</v>
      </c>
      <c r="C73" s="3" t="s">
        <v>374</v>
      </c>
      <c r="D73" s="6"/>
      <c r="E73" s="3"/>
    </row>
    <row r="74" spans="1:5" ht="15" customHeight="1" x14ac:dyDescent="0.25">
      <c r="A74" s="3" t="s">
        <v>128</v>
      </c>
      <c r="B74" s="3" t="s">
        <v>205</v>
      </c>
      <c r="C74" s="3" t="s">
        <v>375</v>
      </c>
      <c r="D74" s="6"/>
      <c r="E74" s="3"/>
    </row>
    <row r="75" spans="1:5" ht="15" customHeight="1" x14ac:dyDescent="0.25">
      <c r="A75" s="3" t="s">
        <v>129</v>
      </c>
      <c r="B75" s="3" t="s">
        <v>143</v>
      </c>
      <c r="C75" s="3" t="s">
        <v>376</v>
      </c>
      <c r="D75" s="6"/>
      <c r="E75" s="3"/>
    </row>
    <row r="76" spans="1:5" ht="15" customHeight="1" x14ac:dyDescent="0.25">
      <c r="A76" s="3" t="s">
        <v>130</v>
      </c>
      <c r="B76" s="3"/>
      <c r="C76" s="3" t="s">
        <v>377</v>
      </c>
      <c r="D76" s="6"/>
      <c r="E76" s="3"/>
    </row>
    <row r="77" spans="1:5" ht="15" customHeight="1" x14ac:dyDescent="0.25">
      <c r="A77" s="3" t="s">
        <v>131</v>
      </c>
      <c r="B77" s="3" t="s">
        <v>206</v>
      </c>
      <c r="C77" s="3" t="s">
        <v>378</v>
      </c>
      <c r="D77" s="6"/>
      <c r="E77" s="3"/>
    </row>
    <row r="78" spans="1:5" ht="15" customHeight="1" x14ac:dyDescent="0.25">
      <c r="A78" s="3" t="s">
        <v>132</v>
      </c>
      <c r="B78" s="3" t="s">
        <v>207</v>
      </c>
      <c r="C78" s="3" t="s">
        <v>379</v>
      </c>
      <c r="D78" s="6"/>
      <c r="E78" s="3"/>
    </row>
    <row r="79" spans="1:5" ht="15" customHeight="1" x14ac:dyDescent="0.25">
      <c r="A79" s="3" t="s">
        <v>133</v>
      </c>
      <c r="B79" s="3" t="s">
        <v>208</v>
      </c>
      <c r="C79" s="3" t="s">
        <v>380</v>
      </c>
      <c r="D79" s="6"/>
      <c r="E79" s="3"/>
    </row>
    <row r="80" spans="1:5" ht="15" customHeight="1" x14ac:dyDescent="0.25">
      <c r="A80" s="3" t="s">
        <v>134</v>
      </c>
      <c r="B80" s="3"/>
      <c r="C80" s="3" t="s">
        <v>140</v>
      </c>
      <c r="D80" s="6"/>
      <c r="E80" s="3"/>
    </row>
    <row r="81" spans="1:5" ht="15" customHeight="1" x14ac:dyDescent="0.25">
      <c r="A81" s="3" t="s">
        <v>135</v>
      </c>
      <c r="B81" s="3"/>
      <c r="C81" s="3" t="s">
        <v>141</v>
      </c>
      <c r="D81" s="6"/>
      <c r="E81" s="3"/>
    </row>
    <row r="82" spans="1:5" ht="15" customHeight="1" x14ac:dyDescent="0.25">
      <c r="A82" s="3" t="s">
        <v>136</v>
      </c>
      <c r="B82" s="3" t="s">
        <v>209</v>
      </c>
      <c r="C82" s="3" t="s">
        <v>130</v>
      </c>
      <c r="D82" s="6"/>
      <c r="E82" s="3"/>
    </row>
    <row r="83" spans="1:5" ht="15" customHeight="1" x14ac:dyDescent="0.25">
      <c r="A83" s="3" t="s">
        <v>137</v>
      </c>
      <c r="B83" s="3" t="s">
        <v>210</v>
      </c>
      <c r="C83" s="3" t="s">
        <v>131</v>
      </c>
      <c r="D83" s="6"/>
      <c r="E83" s="3"/>
    </row>
    <row r="84" spans="1:5" ht="15" customHeight="1" x14ac:dyDescent="0.25">
      <c r="A84" s="3" t="s">
        <v>138</v>
      </c>
      <c r="B84" s="3"/>
      <c r="C84" s="3" t="s">
        <v>132</v>
      </c>
      <c r="D84" s="6"/>
      <c r="E84" s="3"/>
    </row>
    <row r="85" spans="1:5" ht="15" customHeight="1" x14ac:dyDescent="0.25">
      <c r="A85" s="3" t="s">
        <v>139</v>
      </c>
      <c r="B85" s="3" t="s">
        <v>144</v>
      </c>
      <c r="C85" s="3" t="s">
        <v>133</v>
      </c>
      <c r="D85" s="6"/>
      <c r="E85" s="3"/>
    </row>
    <row r="86" spans="1:5" ht="15" customHeight="1" x14ac:dyDescent="0.25">
      <c r="A86" s="3" t="s">
        <v>140</v>
      </c>
      <c r="B86" s="3" t="s">
        <v>211</v>
      </c>
      <c r="C86" s="3" t="s">
        <v>128</v>
      </c>
      <c r="D86" s="6"/>
      <c r="E86" s="3"/>
    </row>
    <row r="87" spans="1:5" ht="15" customHeight="1" x14ac:dyDescent="0.25">
      <c r="A87" s="3" t="s">
        <v>141</v>
      </c>
      <c r="B87" s="3" t="s">
        <v>212</v>
      </c>
      <c r="C87" s="3" t="s">
        <v>129</v>
      </c>
      <c r="D87" s="6"/>
      <c r="E87" s="3"/>
    </row>
    <row r="88" spans="1:5" ht="15" customHeight="1" x14ac:dyDescent="0.25">
      <c r="A88" s="3"/>
      <c r="B88" s="3" t="s">
        <v>213</v>
      </c>
      <c r="C88" s="3" t="s">
        <v>381</v>
      </c>
      <c r="D88" s="6"/>
      <c r="E88" s="3"/>
    </row>
    <row r="89" spans="1:5" ht="15" customHeight="1" x14ac:dyDescent="0.25">
      <c r="A89" s="3" t="s">
        <v>142</v>
      </c>
      <c r="B89" s="3" t="s">
        <v>150</v>
      </c>
      <c r="C89" s="3" t="s">
        <v>382</v>
      </c>
      <c r="D89" s="6"/>
      <c r="E89" s="3"/>
    </row>
    <row r="90" spans="1:5" ht="15" customHeight="1" x14ac:dyDescent="0.25">
      <c r="A90" s="3" t="s">
        <v>143</v>
      </c>
      <c r="B90" s="3" t="s">
        <v>151</v>
      </c>
      <c r="C90" s="3"/>
      <c r="D90" s="6"/>
      <c r="E90" s="3"/>
    </row>
    <row r="91" spans="1:5" ht="15" customHeight="1" x14ac:dyDescent="0.25">
      <c r="A91" s="3"/>
      <c r="B91" s="3" t="s">
        <v>214</v>
      </c>
      <c r="C91" s="3" t="s">
        <v>142</v>
      </c>
      <c r="D91" s="6"/>
      <c r="E91" s="3"/>
    </row>
    <row r="92" spans="1:5" ht="15" customHeight="1" x14ac:dyDescent="0.25">
      <c r="A92" s="3" t="s">
        <v>144</v>
      </c>
      <c r="B92" s="3" t="s">
        <v>152</v>
      </c>
      <c r="C92" s="3" t="s">
        <v>143</v>
      </c>
      <c r="D92" s="6"/>
      <c r="E92" s="3"/>
    </row>
    <row r="93" spans="1:5" ht="15" customHeight="1" x14ac:dyDescent="0.25">
      <c r="A93" s="3" t="s">
        <v>145</v>
      </c>
      <c r="B93" s="3" t="s">
        <v>153</v>
      </c>
      <c r="C93" s="3"/>
      <c r="D93" s="6"/>
      <c r="E93" s="3"/>
    </row>
    <row r="94" spans="1:5" ht="15" customHeight="1" x14ac:dyDescent="0.25">
      <c r="A94" s="3" t="s">
        <v>146</v>
      </c>
      <c r="B94" s="3" t="s">
        <v>215</v>
      </c>
      <c r="C94" s="3" t="s">
        <v>144</v>
      </c>
      <c r="D94" s="6"/>
      <c r="E94" s="3"/>
    </row>
    <row r="95" spans="1:5" ht="15" customHeight="1" x14ac:dyDescent="0.25">
      <c r="A95" s="3" t="s">
        <v>147</v>
      </c>
      <c r="B95" s="3" t="s">
        <v>216</v>
      </c>
      <c r="C95" s="3" t="s">
        <v>147</v>
      </c>
      <c r="D95" s="6"/>
      <c r="E95" s="3"/>
    </row>
    <row r="96" spans="1:5" ht="15" customHeight="1" x14ac:dyDescent="0.25">
      <c r="A96" s="3" t="s">
        <v>148</v>
      </c>
      <c r="B96" s="3" t="s">
        <v>154</v>
      </c>
      <c r="C96" s="3" t="s">
        <v>148</v>
      </c>
      <c r="D96" s="6"/>
      <c r="E96" s="3"/>
    </row>
    <row r="97" spans="1:5" ht="15" customHeight="1" x14ac:dyDescent="0.25">
      <c r="A97" s="3" t="s">
        <v>149</v>
      </c>
      <c r="B97" s="3" t="s">
        <v>155</v>
      </c>
      <c r="C97" s="3" t="s">
        <v>149</v>
      </c>
      <c r="D97" s="6"/>
      <c r="E97" s="3"/>
    </row>
    <row r="98" spans="1:5" ht="15" customHeight="1" x14ac:dyDescent="0.25">
      <c r="A98" s="3" t="s">
        <v>150</v>
      </c>
      <c r="B98" s="3" t="s">
        <v>217</v>
      </c>
      <c r="C98" s="3" t="s">
        <v>150</v>
      </c>
      <c r="D98" s="6"/>
      <c r="E98" s="3"/>
    </row>
    <row r="99" spans="1:5" ht="15" customHeight="1" x14ac:dyDescent="0.25">
      <c r="A99" s="3" t="s">
        <v>151</v>
      </c>
      <c r="B99" s="3" t="s">
        <v>218</v>
      </c>
      <c r="C99" s="3" t="s">
        <v>151</v>
      </c>
      <c r="D99" s="6"/>
      <c r="E99" s="3"/>
    </row>
    <row r="100" spans="1:5" ht="15" customHeight="1" x14ac:dyDescent="0.25">
      <c r="A100" s="3" t="s">
        <v>152</v>
      </c>
      <c r="B100" s="3" t="s">
        <v>219</v>
      </c>
      <c r="C100" s="3" t="s">
        <v>152</v>
      </c>
      <c r="D100" s="6"/>
      <c r="E100" s="3"/>
    </row>
    <row r="101" spans="1:5" ht="15" customHeight="1" x14ac:dyDescent="0.25">
      <c r="A101" s="3" t="s">
        <v>153</v>
      </c>
      <c r="B101" s="3" t="s">
        <v>220</v>
      </c>
      <c r="C101" s="3" t="s">
        <v>153</v>
      </c>
      <c r="D101" s="6"/>
      <c r="E101" s="3"/>
    </row>
    <row r="102" spans="1:5" ht="15" customHeight="1" x14ac:dyDescent="0.25">
      <c r="A102" s="3" t="s">
        <v>154</v>
      </c>
      <c r="B102" s="3" t="s">
        <v>221</v>
      </c>
      <c r="C102" s="3" t="s">
        <v>383</v>
      </c>
      <c r="D102" s="6"/>
      <c r="E102" s="3"/>
    </row>
    <row r="103" spans="1:5" ht="15" customHeight="1" x14ac:dyDescent="0.25">
      <c r="A103" s="3" t="s">
        <v>155</v>
      </c>
      <c r="B103" s="3" t="s">
        <v>222</v>
      </c>
      <c r="C103" s="3" t="s">
        <v>154</v>
      </c>
      <c r="D103" s="6"/>
      <c r="E103" s="3"/>
    </row>
    <row r="104" spans="1:5" ht="15" customHeight="1" x14ac:dyDescent="0.25">
      <c r="A104" s="3" t="s">
        <v>156</v>
      </c>
      <c r="B104" s="3" t="s">
        <v>223</v>
      </c>
      <c r="C104" s="3" t="s">
        <v>155</v>
      </c>
      <c r="D104" s="6"/>
      <c r="E104" s="3"/>
    </row>
    <row r="105" spans="1:5" ht="15" customHeight="1" x14ac:dyDescent="0.25">
      <c r="A105" s="3" t="s">
        <v>157</v>
      </c>
      <c r="B105" s="3" t="s">
        <v>224</v>
      </c>
      <c r="C105" s="3" t="s">
        <v>384</v>
      </c>
      <c r="D105" s="6"/>
      <c r="E105" s="3"/>
    </row>
    <row r="106" spans="1:5" ht="15" customHeight="1" x14ac:dyDescent="0.25">
      <c r="A106" s="3" t="s">
        <v>158</v>
      </c>
      <c r="B106" s="3" t="s">
        <v>225</v>
      </c>
      <c r="C106" s="3" t="s">
        <v>385</v>
      </c>
      <c r="D106" s="6"/>
      <c r="E106" s="3"/>
    </row>
    <row r="107" spans="1:5" ht="15" customHeight="1" x14ac:dyDescent="0.25">
      <c r="A107" s="3" t="s">
        <v>159</v>
      </c>
      <c r="B107" s="3" t="s">
        <v>156</v>
      </c>
      <c r="C107" s="3" t="s">
        <v>386</v>
      </c>
      <c r="D107" s="6"/>
      <c r="E107" s="3"/>
    </row>
    <row r="108" spans="1:5" ht="15" customHeight="1" x14ac:dyDescent="0.25">
      <c r="A108" s="3" t="s">
        <v>160</v>
      </c>
      <c r="B108" s="3" t="s">
        <v>157</v>
      </c>
      <c r="C108" s="3" t="s">
        <v>158</v>
      </c>
      <c r="D108" s="6"/>
      <c r="E108" s="3"/>
    </row>
    <row r="109" spans="1:5" ht="15" customHeight="1" x14ac:dyDescent="0.25">
      <c r="B109" s="3" t="s">
        <v>158</v>
      </c>
      <c r="C109" s="3" t="s">
        <v>159</v>
      </c>
      <c r="D109" s="6"/>
      <c r="E109" s="3"/>
    </row>
    <row r="110" spans="1:5" ht="15" customHeight="1" x14ac:dyDescent="0.25">
      <c r="B110" s="3" t="s">
        <v>159</v>
      </c>
      <c r="C110" s="3" t="s">
        <v>387</v>
      </c>
      <c r="D110" s="6"/>
      <c r="E110" s="3"/>
    </row>
    <row r="111" spans="1:5" ht="15" customHeight="1" x14ac:dyDescent="0.25">
      <c r="B111" s="3" t="s">
        <v>226</v>
      </c>
      <c r="C111" s="3" t="s">
        <v>388</v>
      </c>
      <c r="D111" s="6"/>
      <c r="E111" s="3"/>
    </row>
    <row r="112" spans="1:5" ht="15" customHeight="1" x14ac:dyDescent="0.25">
      <c r="B112" s="3" t="s">
        <v>227</v>
      </c>
      <c r="C112" s="3" t="s">
        <v>389</v>
      </c>
      <c r="D112" s="6"/>
      <c r="E1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51</vt:i4>
      </vt:variant>
    </vt:vector>
  </HeadingPairs>
  <TitlesOfParts>
    <vt:vector size="65" baseType="lpstr">
      <vt:lpstr>betaflight-targets (2)</vt:lpstr>
      <vt:lpstr>Overview</vt:lpstr>
      <vt:lpstr>Calcs</vt:lpstr>
      <vt:lpstr>Temp</vt:lpstr>
      <vt:lpstr>STM32F722</vt:lpstr>
      <vt:lpstr>Sheet20</vt:lpstr>
      <vt:lpstr>Pivot</vt:lpstr>
      <vt:lpstr>Sheet19</vt:lpstr>
      <vt:lpstr>betaflight-targets</vt:lpstr>
      <vt:lpstr>STM32F405</vt:lpstr>
      <vt:lpstr>STM32F411</vt:lpstr>
      <vt:lpstr>Sheet2</vt:lpstr>
      <vt:lpstr>722_DMA</vt:lpstr>
      <vt:lpstr>Saved 722 DMA</vt:lpstr>
      <vt:lpstr>_C1</vt:lpstr>
      <vt:lpstr>_C10</vt:lpstr>
      <vt:lpstr>_C11</vt:lpstr>
      <vt:lpstr>_C12</vt:lpstr>
      <vt:lpstr>_C2</vt:lpstr>
      <vt:lpstr>_C3</vt:lpstr>
      <vt:lpstr>_C4</vt:lpstr>
      <vt:lpstr>_C5</vt:lpstr>
      <vt:lpstr>_C6</vt:lpstr>
      <vt:lpstr>_C7</vt:lpstr>
      <vt:lpstr>_C8</vt:lpstr>
      <vt:lpstr>_C9</vt:lpstr>
      <vt:lpstr>A0</vt:lpstr>
      <vt:lpstr>A1_</vt:lpstr>
      <vt:lpstr>A10_</vt:lpstr>
      <vt:lpstr>A11_</vt:lpstr>
      <vt:lpstr>A12_</vt:lpstr>
      <vt:lpstr>A13_</vt:lpstr>
      <vt:lpstr>A14_</vt:lpstr>
      <vt:lpstr>A15_</vt:lpstr>
      <vt:lpstr>A2_</vt:lpstr>
      <vt:lpstr>A3_</vt:lpstr>
      <vt:lpstr>A4_</vt:lpstr>
      <vt:lpstr>A5_</vt:lpstr>
      <vt:lpstr>A6_</vt:lpstr>
      <vt:lpstr>A7_</vt:lpstr>
      <vt:lpstr>A8_</vt:lpstr>
      <vt:lpstr>A9_</vt:lpstr>
      <vt:lpstr>B0</vt:lpstr>
      <vt:lpstr>B1_</vt:lpstr>
      <vt:lpstr>B10_</vt:lpstr>
      <vt:lpstr>B11_</vt:lpstr>
      <vt:lpstr>B12_</vt:lpstr>
      <vt:lpstr>B13_</vt:lpstr>
      <vt:lpstr>B14_</vt:lpstr>
      <vt:lpstr>B15_</vt:lpstr>
      <vt:lpstr>B2_</vt:lpstr>
      <vt:lpstr>B3_</vt:lpstr>
      <vt:lpstr>B4_</vt:lpstr>
      <vt:lpstr>B5_</vt:lpstr>
      <vt:lpstr>B6_</vt:lpstr>
      <vt:lpstr>B7_</vt:lpstr>
      <vt:lpstr>B8_</vt:lpstr>
      <vt:lpstr>B9_</vt:lpstr>
      <vt:lpstr>C0</vt:lpstr>
      <vt:lpstr>MOTOR_1</vt:lpstr>
      <vt:lpstr>MOTOR_2</vt:lpstr>
      <vt:lpstr>Pins</vt:lpstr>
      <vt:lpstr>SERVO_1</vt:lpstr>
      <vt:lpstr>SERVO_2</vt:lpstr>
      <vt:lpstr>SERVO_3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2021-11-04T14:04:59Z</dcterms:created>
  <dcterms:modified xsi:type="dcterms:W3CDTF">2021-11-12T12:38:25Z</dcterms:modified>
</cp:coreProperties>
</file>