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wiki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0" i="1"/>
  <c r="S19" i="1"/>
  <c r="K21" i="1"/>
  <c r="K20" i="1"/>
  <c r="K19" i="1"/>
  <c r="C19" i="1"/>
  <c r="C21" i="1"/>
  <c r="C20" i="1"/>
  <c r="AE11" i="1" l="1"/>
  <c r="AF13" i="1" s="1"/>
  <c r="AF17" i="1" l="1"/>
  <c r="AF18" i="1"/>
  <c r="AF16" i="1"/>
  <c r="AF12" i="1"/>
  <c r="AG12" i="1" s="1"/>
  <c r="AF15" i="1"/>
  <c r="AG15" i="1" s="1"/>
  <c r="AF14" i="1"/>
  <c r="AG14" i="1" s="1"/>
  <c r="AG13" i="1"/>
  <c r="AD23" i="1" l="1"/>
  <c r="S23" i="1" s="1"/>
  <c r="AC23" i="1"/>
  <c r="K23" i="1" s="1"/>
  <c r="AC27" i="1"/>
  <c r="K27" i="1" s="1"/>
  <c r="AB27" i="1"/>
  <c r="C27" i="1" s="1"/>
  <c r="AD27" i="1"/>
  <c r="S27" i="1" s="1"/>
  <c r="AB26" i="1"/>
  <c r="C26" i="1" s="1"/>
  <c r="AD26" i="1"/>
  <c r="AC26" i="1"/>
  <c r="AB23" i="1"/>
  <c r="C23" i="1" s="1"/>
  <c r="AD30" i="1" l="1"/>
  <c r="S30" i="1" s="1"/>
  <c r="S26" i="1"/>
  <c r="AC30" i="1"/>
  <c r="K30" i="1" s="1"/>
  <c r="K26" i="1"/>
  <c r="AB30" i="1"/>
  <c r="C30" i="1" s="1"/>
  <c r="AD24" i="1"/>
  <c r="AD34" i="1"/>
  <c r="S34" i="1" s="1"/>
  <c r="AD28" i="1"/>
  <c r="AD31" i="1"/>
  <c r="S31" i="1" s="1"/>
  <c r="AC31" i="1"/>
  <c r="K31" i="1" s="1"/>
  <c r="AC28" i="1"/>
  <c r="AC24" i="1"/>
  <c r="AC34" i="1"/>
  <c r="K34" i="1" s="1"/>
  <c r="AB28" i="1"/>
  <c r="C28" i="1" s="1"/>
  <c r="AB31" i="1"/>
  <c r="C31" i="1" s="1"/>
  <c r="AB24" i="1"/>
  <c r="C24" i="1" s="1"/>
  <c r="AB34" i="1"/>
  <c r="C34" i="1" s="1"/>
  <c r="AD32" i="1" l="1"/>
  <c r="S32" i="1" s="1"/>
  <c r="S28" i="1"/>
  <c r="AD35" i="1"/>
  <c r="S35" i="1" s="1"/>
  <c r="S24" i="1"/>
  <c r="AC35" i="1"/>
  <c r="K35" i="1" s="1"/>
  <c r="K24" i="1"/>
  <c r="AC32" i="1"/>
  <c r="K32" i="1" s="1"/>
  <c r="K28" i="1"/>
  <c r="AB35" i="1"/>
  <c r="C35" i="1" s="1"/>
  <c r="AB32" i="1"/>
  <c r="C32" i="1" s="1"/>
</calcChain>
</file>

<file path=xl/sharedStrings.xml><?xml version="1.0" encoding="utf-8"?>
<sst xmlns="http://schemas.openxmlformats.org/spreadsheetml/2006/main" count="32" uniqueCount="17">
  <si>
    <t># rules    i  OP SRC DST WEIGHT OFFSET MODES</t>
  </si>
  <si>
    <t>Phase angle</t>
  </si>
  <si>
    <t># Pitch -----------------------------</t>
  </si>
  <si>
    <t># Roll ------------------------------</t>
  </si>
  <si>
    <t># Collective ------------------------</t>
  </si>
  <si>
    <t># Roll to Pitch interaction ---------</t>
  </si>
  <si>
    <t># Pitch to Roll interaction ---------</t>
  </si>
  <si>
    <t>120 Degrees</t>
  </si>
  <si>
    <t>140 Degrees</t>
  </si>
  <si>
    <t>135 Degrees</t>
  </si>
  <si>
    <t>#-----------------------------------------</t>
  </si>
  <si>
    <t xml:space="preserve">Elevator servo Position </t>
  </si>
  <si>
    <t>Front</t>
  </si>
  <si>
    <t>Rear</t>
  </si>
  <si>
    <t xml:space="preserve">## Enter the phase angle </t>
  </si>
  <si>
    <t>## Enter the position of the elevator servo (front or rear) from the dropdown</t>
  </si>
  <si>
    <t>## Copy and paste mixer rules (entire blue coloured box appropriate for your swash configuration) and paste into your dump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</si>
</sst>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4292F"/>
      <name val="Consolas"/>
      <family val="3"/>
    </font>
    <font>
      <sz val="11"/>
      <color theme="0"/>
      <name val="Calibri"/>
      <family val="2"/>
      <scheme val="minor"/>
    </font>
    <font>
      <sz val="10"/>
      <color theme="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CC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3" borderId="2" xfId="0" applyFill="1" applyBorder="1"/>
    <xf numFmtId="1" fontId="0" fillId="0" borderId="0" xfId="0" applyNumberFormat="1"/>
    <xf numFmtId="1" fontId="0" fillId="2" borderId="0" xfId="0" applyNumberFormat="1" applyFill="1" applyBorder="1"/>
    <xf numFmtId="1" fontId="0" fillId="4" borderId="0" xfId="0" applyNumberFormat="1" applyFill="1" applyBorder="1"/>
    <xf numFmtId="0" fontId="0" fillId="4" borderId="3" xfId="0" applyFill="1" applyBorder="1"/>
    <xf numFmtId="0" fontId="0" fillId="4" borderId="4" xfId="0" applyFill="1" applyBorder="1"/>
    <xf numFmtId="1" fontId="0" fillId="4" borderId="4" xfId="0" applyNumberForma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1" fontId="1" fillId="4" borderId="0" xfId="0" applyNumberFormat="1" applyFont="1" applyFill="1" applyBorder="1" applyAlignment="1">
      <alignment horizontal="left" vertical="center" indent="1"/>
    </xf>
    <xf numFmtId="1" fontId="1" fillId="4" borderId="9" xfId="0" applyNumberFormat="1" applyFont="1" applyFill="1" applyBorder="1" applyAlignment="1">
      <alignment horizontal="left" vertical="center" indent="1"/>
    </xf>
    <xf numFmtId="1" fontId="0" fillId="4" borderId="9" xfId="0" applyNumberFormat="1" applyFill="1" applyBorder="1"/>
    <xf numFmtId="0" fontId="0" fillId="4" borderId="10" xfId="0" applyFill="1" applyBorder="1"/>
    <xf numFmtId="0" fontId="0" fillId="5" borderId="1" xfId="0" applyFill="1" applyBorder="1"/>
    <xf numFmtId="0" fontId="1" fillId="2" borderId="0" xfId="0" applyFont="1" applyFill="1" applyBorder="1" applyAlignment="1">
      <alignment horizontal="left" vertical="center" indent="1"/>
    </xf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13" xfId="0" applyFill="1" applyBorder="1" applyAlignment="1"/>
    <xf numFmtId="1" fontId="1" fillId="2" borderId="0" xfId="0" applyNumberFormat="1" applyFont="1" applyFill="1" applyBorder="1" applyAlignment="1">
      <alignment horizontal="left" vertical="center" indent="1"/>
    </xf>
    <xf numFmtId="0" fontId="0" fillId="2" borderId="0" xfId="0" applyNumberFormat="1" applyFill="1" applyBorder="1"/>
    <xf numFmtId="0" fontId="1" fillId="2" borderId="0" xfId="0" applyNumberFormat="1" applyFont="1" applyFill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3" fillId="5" borderId="6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3" fillId="5" borderId="6" xfId="0" applyNumberFormat="1" applyFont="1" applyFill="1" applyBorder="1" applyAlignment="1">
      <alignment horizontal="left" vertical="center"/>
    </xf>
    <xf numFmtId="0" fontId="2" fillId="0" borderId="0" xfId="0" applyNumberFormat="1" applyFont="1" applyBorder="1" applyAlignment="1"/>
    <xf numFmtId="0" fontId="2" fillId="0" borderId="7" xfId="0" applyNumberFormat="1" applyFont="1" applyBorder="1" applyAlignment="1"/>
    <xf numFmtId="0" fontId="3" fillId="5" borderId="8" xfId="0" applyNumberFormat="1" applyFont="1" applyFill="1" applyBorder="1" applyAlignment="1">
      <alignment horizontal="left" vertical="center"/>
    </xf>
    <xf numFmtId="0" fontId="2" fillId="0" borderId="9" xfId="0" applyNumberFormat="1" applyFont="1" applyBorder="1" applyAlignment="1"/>
    <xf numFmtId="0" fontId="2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CC7"/>
      <color rgb="FF0079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212911</xdr:colOff>
      <xdr:row>1</xdr:row>
      <xdr:rowOff>112059</xdr:rowOff>
    </xdr:from>
    <xdr:to>
      <xdr:col>25</xdr:col>
      <xdr:colOff>431987</xdr:colOff>
      <xdr:row>7</xdr:row>
      <xdr:rowOff>189940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764" y="313765"/>
          <a:ext cx="7121899" cy="1220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4"/>
  <sheetViews>
    <sheetView tabSelected="1" zoomScale="85" zoomScaleNormal="85" workbookViewId="0">
      <selection activeCell="C16" sqref="C16:I35"/>
    </sheetView>
  </sheetViews>
  <sheetFormatPr defaultRowHeight="15" x14ac:dyDescent="0.25"/>
  <cols>
    <col min="1" max="1" width="3.42578125" customWidth="1"/>
    <col min="2" max="2" width="3.5703125" customWidth="1"/>
    <col min="3" max="3" width="13.7109375" customWidth="1"/>
    <col min="4" max="7" width="4.7109375" customWidth="1"/>
    <col min="8" max="8" width="6.7109375" style="3" customWidth="1"/>
    <col min="9" max="9" width="6.7109375" customWidth="1"/>
    <col min="10" max="10" width="5.7109375" customWidth="1"/>
    <col min="11" max="11" width="13.7109375" customWidth="1"/>
    <col min="12" max="15" width="4.7109375" customWidth="1"/>
    <col min="16" max="16" width="6.7109375" style="3" customWidth="1"/>
    <col min="17" max="17" width="6.7109375" customWidth="1"/>
    <col min="18" max="18" width="5.7109375" customWidth="1"/>
    <col min="19" max="19" width="13.7109375" customWidth="1"/>
    <col min="20" max="23" width="4.7109375" customWidth="1"/>
    <col min="24" max="24" width="6.7109375" style="3" customWidth="1"/>
    <col min="25" max="25" width="6.7109375" customWidth="1"/>
    <col min="27" max="27" width="9.140625" customWidth="1"/>
    <col min="28" max="30" width="6.7109375" style="4" hidden="1" customWidth="1"/>
    <col min="31" max="34" width="9.140625" hidden="1" customWidth="1"/>
    <col min="35" max="35" width="2.85546875" customWidth="1"/>
  </cols>
  <sheetData>
    <row r="1" spans="1:4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6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8"/>
      <c r="Y2" s="7"/>
      <c r="Z2" s="9"/>
      <c r="AA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1"/>
      <c r="B3" s="12"/>
      <c r="C3" s="10"/>
      <c r="D3" s="10"/>
      <c r="E3" s="10"/>
      <c r="F3" s="10"/>
      <c r="G3" s="10"/>
      <c r="H3" s="5"/>
      <c r="I3" s="10"/>
      <c r="J3" s="10"/>
      <c r="K3" s="10"/>
      <c r="L3" s="10"/>
      <c r="M3" s="10"/>
      <c r="N3" s="10"/>
      <c r="O3" s="10"/>
      <c r="P3" s="5"/>
      <c r="Q3" s="10"/>
      <c r="R3" s="10"/>
      <c r="S3" s="10"/>
      <c r="T3" s="10"/>
      <c r="U3" s="10"/>
      <c r="V3" s="10"/>
      <c r="W3" s="10"/>
      <c r="X3" s="5"/>
      <c r="Y3" s="10"/>
      <c r="Z3" s="11"/>
      <c r="AA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2"/>
      <c r="C4" s="10"/>
      <c r="D4" s="10"/>
      <c r="E4" s="10"/>
      <c r="F4" s="10"/>
      <c r="G4" s="10"/>
      <c r="H4" s="5"/>
      <c r="I4" s="10"/>
      <c r="J4" s="10"/>
      <c r="K4" s="10"/>
      <c r="L4" s="10"/>
      <c r="M4" s="10"/>
      <c r="N4" s="10"/>
      <c r="O4" s="10"/>
      <c r="P4" s="5"/>
      <c r="Q4" s="10"/>
      <c r="R4" s="10"/>
      <c r="S4" s="10"/>
      <c r="T4" s="10"/>
      <c r="U4" s="10"/>
      <c r="V4" s="10"/>
      <c r="W4" s="10"/>
      <c r="X4" s="5"/>
      <c r="Y4" s="10"/>
      <c r="Z4" s="11"/>
      <c r="AA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2"/>
      <c r="C5" s="10"/>
      <c r="D5" s="10"/>
      <c r="E5" s="10"/>
      <c r="F5" s="10"/>
      <c r="G5" s="10"/>
      <c r="H5" s="5"/>
      <c r="I5" s="10"/>
      <c r="J5" s="10"/>
      <c r="K5" s="10"/>
      <c r="L5" s="10"/>
      <c r="M5" s="10"/>
      <c r="N5" s="10"/>
      <c r="O5" s="10"/>
      <c r="P5" s="5"/>
      <c r="Q5" s="10"/>
      <c r="R5" s="10"/>
      <c r="S5" s="10"/>
      <c r="T5" s="10"/>
      <c r="U5" s="10"/>
      <c r="V5" s="10"/>
      <c r="W5" s="10"/>
      <c r="X5" s="5"/>
      <c r="Y5" s="10"/>
      <c r="Z5" s="11"/>
      <c r="AA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/>
      <c r="B6" s="12"/>
      <c r="C6" s="10"/>
      <c r="D6" s="10"/>
      <c r="E6" s="10"/>
      <c r="F6" s="10"/>
      <c r="G6" s="10"/>
      <c r="H6" s="5"/>
      <c r="I6" s="10"/>
      <c r="J6" s="10"/>
      <c r="K6" s="10"/>
      <c r="L6" s="10"/>
      <c r="M6" s="10"/>
      <c r="N6" s="10"/>
      <c r="O6" s="10"/>
      <c r="P6" s="5"/>
      <c r="Q6" s="10"/>
      <c r="R6" s="10"/>
      <c r="S6" s="10"/>
      <c r="T6" s="10"/>
      <c r="U6" s="10"/>
      <c r="V6" s="10"/>
      <c r="W6" s="10"/>
      <c r="X6" s="5"/>
      <c r="Y6" s="10"/>
      <c r="Z6" s="11"/>
      <c r="AA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/>
      <c r="B7" s="12"/>
      <c r="C7" s="10"/>
      <c r="D7" s="10"/>
      <c r="E7" s="10"/>
      <c r="F7" s="10"/>
      <c r="G7" s="10"/>
      <c r="H7" s="5"/>
      <c r="I7" s="10"/>
      <c r="J7" s="10"/>
      <c r="K7" s="10"/>
      <c r="L7" s="10"/>
      <c r="M7" s="10"/>
      <c r="N7" s="10"/>
      <c r="O7" s="10"/>
      <c r="P7" s="5"/>
      <c r="Q7" s="10"/>
      <c r="R7" s="10"/>
      <c r="S7" s="10"/>
      <c r="T7" s="10"/>
      <c r="U7" s="10"/>
      <c r="V7" s="10"/>
      <c r="W7" s="10"/>
      <c r="X7" s="5"/>
      <c r="Y7" s="10"/>
      <c r="Z7" s="11"/>
      <c r="AA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thickBot="1" x14ac:dyDescent="0.3">
      <c r="A8" s="1"/>
      <c r="B8" s="12"/>
      <c r="C8" s="10"/>
      <c r="D8" s="10"/>
      <c r="E8" s="10"/>
      <c r="F8" s="10"/>
      <c r="G8" s="10"/>
      <c r="H8" s="5"/>
      <c r="I8" s="10"/>
      <c r="J8" s="10"/>
      <c r="K8" s="10"/>
      <c r="L8" s="10"/>
      <c r="M8" s="10"/>
      <c r="N8" s="10"/>
      <c r="O8" s="10"/>
      <c r="P8" s="5"/>
      <c r="Q8" s="10"/>
      <c r="R8" s="10"/>
      <c r="S8" s="10"/>
      <c r="T8" s="10"/>
      <c r="U8" s="10"/>
      <c r="V8" s="10"/>
      <c r="W8" s="10"/>
      <c r="X8" s="5"/>
      <c r="Y8" s="10"/>
      <c r="Z8" s="11"/>
      <c r="AA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75" thickBot="1" x14ac:dyDescent="0.3">
      <c r="A9" s="1"/>
      <c r="B9" s="12"/>
      <c r="C9" s="10" t="s">
        <v>11</v>
      </c>
      <c r="D9" s="10"/>
      <c r="E9" s="10"/>
      <c r="F9" s="21" t="s">
        <v>13</v>
      </c>
      <c r="G9" s="22"/>
      <c r="H9" s="23"/>
      <c r="I9" s="10"/>
      <c r="J9" s="10"/>
      <c r="K9" s="10"/>
      <c r="L9" s="10"/>
      <c r="M9" s="10"/>
      <c r="N9" s="10"/>
      <c r="O9" s="10"/>
      <c r="P9" s="5"/>
      <c r="Q9" s="10"/>
      <c r="R9" s="10"/>
      <c r="S9" s="10"/>
      <c r="T9" s="10"/>
      <c r="U9" s="10"/>
      <c r="V9" s="10"/>
      <c r="W9" s="10"/>
      <c r="X9" s="5"/>
      <c r="Y9" s="10"/>
      <c r="Z9" s="11"/>
      <c r="AA9" s="1"/>
      <c r="AB9" s="1"/>
      <c r="AE9" s="1"/>
      <c r="AF9" s="1" t="s">
        <v>13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75" thickBot="1" x14ac:dyDescent="0.3">
      <c r="A10" s="1"/>
      <c r="B10" s="12"/>
      <c r="C10" s="10"/>
      <c r="D10" s="10"/>
      <c r="E10" s="10"/>
      <c r="F10" s="10"/>
      <c r="G10" s="10"/>
      <c r="H10" s="5"/>
      <c r="I10" s="10"/>
      <c r="J10" s="10"/>
      <c r="K10" s="10"/>
      <c r="L10" s="10"/>
      <c r="M10" s="10"/>
      <c r="N10" s="10"/>
      <c r="O10" s="10"/>
      <c r="P10" s="5"/>
      <c r="Q10" s="10"/>
      <c r="R10" s="10"/>
      <c r="S10" s="10"/>
      <c r="T10" s="10"/>
      <c r="U10" s="10"/>
      <c r="V10" s="10"/>
      <c r="W10" s="10"/>
      <c r="X10" s="5"/>
      <c r="Y10" s="10"/>
      <c r="Z10" s="11"/>
      <c r="AA10" s="1"/>
      <c r="AE10" s="1"/>
      <c r="AF10" s="1" t="s">
        <v>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thickBot="1" x14ac:dyDescent="0.3">
      <c r="A11" s="1"/>
      <c r="B11" s="12"/>
      <c r="C11" s="2" t="s">
        <v>1</v>
      </c>
      <c r="D11" s="10"/>
      <c r="E11" s="10"/>
      <c r="F11" s="10" t="s">
        <v>15</v>
      </c>
      <c r="G11" s="10"/>
      <c r="H11" s="5"/>
      <c r="I11" s="10"/>
      <c r="J11" s="10"/>
      <c r="K11" s="10"/>
      <c r="L11" s="10"/>
      <c r="M11" s="10"/>
      <c r="N11" s="10"/>
      <c r="O11" s="10"/>
      <c r="P11" s="5"/>
      <c r="Q11" s="10"/>
      <c r="R11" s="10"/>
      <c r="S11" s="10"/>
      <c r="T11" s="10"/>
      <c r="U11" s="10"/>
      <c r="V11" s="10"/>
      <c r="W11" s="10"/>
      <c r="X11" s="5"/>
      <c r="Y11" s="10"/>
      <c r="Z11" s="11"/>
      <c r="AA11" s="1"/>
      <c r="AE11" s="1">
        <f>COS(RADIANS($C$12))</f>
        <v>0.99026806874157036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75" thickBot="1" x14ac:dyDescent="0.3">
      <c r="A12" s="1"/>
      <c r="B12" s="12"/>
      <c r="C12" s="19">
        <v>-8</v>
      </c>
      <c r="D12" s="10"/>
      <c r="E12" s="10"/>
      <c r="F12" s="10" t="s">
        <v>14</v>
      </c>
      <c r="G12" s="10"/>
      <c r="H12" s="5"/>
      <c r="I12" s="10"/>
      <c r="J12" s="10"/>
      <c r="K12" s="10"/>
      <c r="L12" s="10"/>
      <c r="M12" s="10"/>
      <c r="N12" s="10"/>
      <c r="O12" s="10"/>
      <c r="P12" s="5"/>
      <c r="Q12" s="10"/>
      <c r="R12" s="10"/>
      <c r="S12" s="10"/>
      <c r="T12" s="10"/>
      <c r="U12" s="10"/>
      <c r="V12" s="10"/>
      <c r="W12" s="10"/>
      <c r="X12" s="5"/>
      <c r="Y12" s="10"/>
      <c r="Z12" s="11"/>
      <c r="AA12" s="1"/>
      <c r="AB12" s="25"/>
      <c r="AC12" s="25"/>
      <c r="AD12" s="25"/>
      <c r="AE12" s="25">
        <v>1000</v>
      </c>
      <c r="AF12" s="25">
        <f>AE12*$AE$11</f>
        <v>990.26806874157035</v>
      </c>
      <c r="AG12" s="25">
        <f>IF(F$9=$AF$9,AF12,AF12*-1)</f>
        <v>990.26806874157035</v>
      </c>
      <c r="AH12" s="25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/>
      <c r="B13" s="12"/>
      <c r="C13" s="10"/>
      <c r="D13" s="10"/>
      <c r="E13" s="10"/>
      <c r="F13" s="10" t="s">
        <v>16</v>
      </c>
      <c r="G13" s="10"/>
      <c r="H13" s="5"/>
      <c r="I13" s="10"/>
      <c r="J13" s="10"/>
      <c r="K13" s="10"/>
      <c r="L13" s="10"/>
      <c r="M13" s="10"/>
      <c r="N13" s="10"/>
      <c r="O13" s="10"/>
      <c r="P13" s="5"/>
      <c r="Q13" s="10"/>
      <c r="R13" s="10"/>
      <c r="S13" s="10"/>
      <c r="T13" s="10"/>
      <c r="U13" s="10"/>
      <c r="V13" s="10"/>
      <c r="W13" s="10"/>
      <c r="X13" s="5"/>
      <c r="Y13" s="10"/>
      <c r="Z13" s="11"/>
      <c r="AA13" s="1"/>
      <c r="AB13" s="25"/>
      <c r="AC13" s="25"/>
      <c r="AD13" s="25"/>
      <c r="AE13" s="25">
        <v>-500</v>
      </c>
      <c r="AF13" s="25">
        <f t="shared" ref="AF13:AF18" si="0">AE13*$AE$11</f>
        <v>-495.13403437078517</v>
      </c>
      <c r="AG13" s="25">
        <f>IF(F$9=$AF$9,AF13,AF13*-1)</f>
        <v>-495.13403437078517</v>
      </c>
      <c r="AH13" s="25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/>
      <c r="B14" s="12"/>
      <c r="C14" s="10"/>
      <c r="D14" s="10"/>
      <c r="E14" s="10"/>
      <c r="F14" s="10"/>
      <c r="G14" s="10"/>
      <c r="H14" s="5"/>
      <c r="I14" s="10"/>
      <c r="J14" s="10"/>
      <c r="K14" s="10"/>
      <c r="L14" s="10"/>
      <c r="M14" s="10"/>
      <c r="N14" s="10"/>
      <c r="O14" s="10"/>
      <c r="P14" s="5"/>
      <c r="Q14" s="10"/>
      <c r="R14" s="10"/>
      <c r="S14" s="10"/>
      <c r="T14" s="10"/>
      <c r="U14" s="10"/>
      <c r="V14" s="10"/>
      <c r="W14" s="10"/>
      <c r="X14" s="5"/>
      <c r="Y14" s="10"/>
      <c r="Z14" s="11"/>
      <c r="AA14" s="1"/>
      <c r="AB14" s="25"/>
      <c r="AC14" s="25"/>
      <c r="AD14" s="25"/>
      <c r="AE14" s="25">
        <v>-766</v>
      </c>
      <c r="AF14" s="25">
        <f t="shared" si="0"/>
        <v>-758.54534065604287</v>
      </c>
      <c r="AG14" s="25">
        <f>IF(F$9=$AF$9,AF14,AF14*-1)</f>
        <v>-758.54534065604287</v>
      </c>
      <c r="AH14" s="2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thickBot="1" x14ac:dyDescent="0.3">
      <c r="A15" s="1"/>
      <c r="B15" s="12"/>
      <c r="C15" s="10" t="s">
        <v>7</v>
      </c>
      <c r="D15" s="10"/>
      <c r="E15" s="10"/>
      <c r="F15" s="10"/>
      <c r="G15" s="10"/>
      <c r="H15" s="5"/>
      <c r="I15" s="10"/>
      <c r="J15" s="10"/>
      <c r="K15" s="10" t="s">
        <v>8</v>
      </c>
      <c r="L15" s="10"/>
      <c r="M15" s="10"/>
      <c r="N15" s="10"/>
      <c r="O15" s="10"/>
      <c r="P15" s="5"/>
      <c r="Q15" s="10"/>
      <c r="R15" s="10"/>
      <c r="S15" s="10" t="s">
        <v>9</v>
      </c>
      <c r="T15" s="10"/>
      <c r="U15" s="10"/>
      <c r="V15" s="10"/>
      <c r="W15" s="10"/>
      <c r="X15" s="5"/>
      <c r="Y15" s="10"/>
      <c r="Z15" s="11"/>
      <c r="AA15" s="1"/>
      <c r="AB15" s="25"/>
      <c r="AC15" s="25"/>
      <c r="AD15" s="25"/>
      <c r="AE15" s="25">
        <v>-707</v>
      </c>
      <c r="AF15" s="25">
        <f t="shared" si="0"/>
        <v>-700.11952460029022</v>
      </c>
      <c r="AG15" s="25">
        <f>IF(F$9=$AF$9,AF15,AF15*-1)</f>
        <v>-700.11952460029022</v>
      </c>
      <c r="AH15" s="2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/>
      <c r="B16" s="12"/>
      <c r="C16" s="27" t="s">
        <v>0</v>
      </c>
      <c r="D16" s="28"/>
      <c r="E16" s="28"/>
      <c r="F16" s="28"/>
      <c r="G16" s="28"/>
      <c r="H16" s="28"/>
      <c r="I16" s="29"/>
      <c r="J16" s="10"/>
      <c r="K16" s="27" t="s">
        <v>0</v>
      </c>
      <c r="L16" s="28"/>
      <c r="M16" s="28"/>
      <c r="N16" s="28"/>
      <c r="O16" s="28"/>
      <c r="P16" s="28"/>
      <c r="Q16" s="29"/>
      <c r="R16" s="10"/>
      <c r="S16" s="27" t="s">
        <v>0</v>
      </c>
      <c r="T16" s="28"/>
      <c r="U16" s="28"/>
      <c r="V16" s="28"/>
      <c r="W16" s="28"/>
      <c r="X16" s="28"/>
      <c r="Y16" s="29"/>
      <c r="Z16" s="11"/>
      <c r="AA16" s="1"/>
      <c r="AB16" s="25">
        <v>120</v>
      </c>
      <c r="AC16" s="25">
        <v>140</v>
      </c>
      <c r="AD16" s="25">
        <v>135</v>
      </c>
      <c r="AE16" s="25">
        <v>866</v>
      </c>
      <c r="AF16" s="25">
        <f t="shared" si="0"/>
        <v>857.57214753019991</v>
      </c>
      <c r="AG16" s="25"/>
      <c r="AH16" s="25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/>
      <c r="B17" s="12"/>
      <c r="C17" s="30" t="s">
        <v>10</v>
      </c>
      <c r="D17" s="31"/>
      <c r="E17" s="31"/>
      <c r="F17" s="31"/>
      <c r="G17" s="31"/>
      <c r="H17" s="31"/>
      <c r="I17" s="32"/>
      <c r="J17" s="10"/>
      <c r="K17" s="30" t="s">
        <v>10</v>
      </c>
      <c r="L17" s="31"/>
      <c r="M17" s="31"/>
      <c r="N17" s="31"/>
      <c r="O17" s="31"/>
      <c r="P17" s="31"/>
      <c r="Q17" s="32"/>
      <c r="R17" s="10"/>
      <c r="S17" s="30" t="s">
        <v>10</v>
      </c>
      <c r="T17" s="31"/>
      <c r="U17" s="31"/>
      <c r="V17" s="31"/>
      <c r="W17" s="31"/>
      <c r="X17" s="31"/>
      <c r="Y17" s="32"/>
      <c r="Z17" s="11"/>
      <c r="AA17" s="1"/>
      <c r="AB17" s="25"/>
      <c r="AC17" s="25"/>
      <c r="AD17" s="25"/>
      <c r="AE17" s="25">
        <v>643</v>
      </c>
      <c r="AF17" s="25">
        <f t="shared" si="0"/>
        <v>636.74236820082979</v>
      </c>
      <c r="AG17" s="25"/>
      <c r="AH17" s="25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/>
      <c r="B18" s="12"/>
      <c r="C18" s="30" t="s">
        <v>4</v>
      </c>
      <c r="D18" s="31"/>
      <c r="E18" s="31"/>
      <c r="F18" s="31"/>
      <c r="G18" s="31"/>
      <c r="H18" s="31"/>
      <c r="I18" s="32"/>
      <c r="J18" s="10"/>
      <c r="K18" s="30" t="s">
        <v>4</v>
      </c>
      <c r="L18" s="31"/>
      <c r="M18" s="31"/>
      <c r="N18" s="31"/>
      <c r="O18" s="31"/>
      <c r="P18" s="31"/>
      <c r="Q18" s="32"/>
      <c r="R18" s="10"/>
      <c r="S18" s="30" t="s">
        <v>4</v>
      </c>
      <c r="T18" s="31"/>
      <c r="U18" s="31"/>
      <c r="V18" s="31"/>
      <c r="W18" s="31"/>
      <c r="X18" s="31"/>
      <c r="Y18" s="32"/>
      <c r="Z18" s="11"/>
      <c r="AA18" s="1"/>
      <c r="AB18" s="25"/>
      <c r="AC18" s="25"/>
      <c r="AD18" s="25"/>
      <c r="AE18" s="25">
        <v>707</v>
      </c>
      <c r="AF18" s="25">
        <f t="shared" si="0"/>
        <v>700.11952460029022</v>
      </c>
      <c r="AG18" s="25"/>
      <c r="AH18" s="25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/>
      <c r="B19" s="12"/>
      <c r="C19" s="33" t="str">
        <f>"mixer rule  0 add SC S1 " &amp; RIGHT("     " &amp; "500",5) &amp;" 0"</f>
        <v>mixer rule  0 add SC S1   500 0</v>
      </c>
      <c r="D19" s="34"/>
      <c r="E19" s="34"/>
      <c r="F19" s="34"/>
      <c r="G19" s="34"/>
      <c r="H19" s="34"/>
      <c r="I19" s="35"/>
      <c r="J19" s="10"/>
      <c r="K19" s="33" t="str">
        <f>"mixer rule  0 add SC S1 " &amp; RIGHT("     " &amp; "500",5) &amp;" 0"</f>
        <v>mixer rule  0 add SC S1   500 0</v>
      </c>
      <c r="L19" s="34"/>
      <c r="M19" s="34"/>
      <c r="N19" s="34"/>
      <c r="O19" s="34"/>
      <c r="P19" s="34"/>
      <c r="Q19" s="35"/>
      <c r="R19" s="10"/>
      <c r="S19" s="33" t="str">
        <f>"mixer rule  0 add SC S1 " &amp; RIGHT("     " &amp; "500",5) &amp;" 0"</f>
        <v>mixer rule  0 add SC S1   500 0</v>
      </c>
      <c r="T19" s="34"/>
      <c r="U19" s="34"/>
      <c r="V19" s="34"/>
      <c r="W19" s="34"/>
      <c r="X19" s="34"/>
      <c r="Y19" s="35"/>
      <c r="Z19" s="11"/>
      <c r="AA19" s="1"/>
      <c r="AB19" s="25">
        <v>500</v>
      </c>
      <c r="AC19" s="25">
        <v>500</v>
      </c>
      <c r="AD19" s="25">
        <v>500</v>
      </c>
      <c r="AE19" s="25"/>
      <c r="AF19" s="26"/>
      <c r="AG19" s="25"/>
      <c r="AH19" s="2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/>
      <c r="B20" s="12"/>
      <c r="C20" s="33" t="str">
        <f>"mixer rule  1 add SC S2 " &amp; RIGHT("     " &amp; "500",5) &amp;" 0"</f>
        <v>mixer rule  1 add SC S2   500 0</v>
      </c>
      <c r="D20" s="34"/>
      <c r="E20" s="34"/>
      <c r="F20" s="34"/>
      <c r="G20" s="34"/>
      <c r="H20" s="34"/>
      <c r="I20" s="35"/>
      <c r="J20" s="10"/>
      <c r="K20" s="33" t="str">
        <f>"mixer rule  1 add SC S2 " &amp; RIGHT("     " &amp; "500",5) &amp;" 0"</f>
        <v>mixer rule  1 add SC S2   500 0</v>
      </c>
      <c r="L20" s="34"/>
      <c r="M20" s="34"/>
      <c r="N20" s="34"/>
      <c r="O20" s="34"/>
      <c r="P20" s="34"/>
      <c r="Q20" s="35"/>
      <c r="R20" s="10"/>
      <c r="S20" s="33" t="str">
        <f>"mixer rule  1 add SC S2 " &amp; RIGHT("     " &amp; "500",5) &amp;" 0"</f>
        <v>mixer rule  1 add SC S2   500 0</v>
      </c>
      <c r="T20" s="34"/>
      <c r="U20" s="34"/>
      <c r="V20" s="34"/>
      <c r="W20" s="34"/>
      <c r="X20" s="34"/>
      <c r="Y20" s="35"/>
      <c r="Z20" s="11"/>
      <c r="AA20" s="1"/>
      <c r="AB20" s="25">
        <v>500</v>
      </c>
      <c r="AC20" s="25">
        <v>500</v>
      </c>
      <c r="AD20" s="25">
        <v>500</v>
      </c>
      <c r="AE20" s="25"/>
      <c r="AF20" s="26"/>
      <c r="AG20" s="25"/>
      <c r="AH20" s="2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/>
      <c r="B21" s="12"/>
      <c r="C21" s="33" t="str">
        <f>"mixer rule  2 add SC S3 " &amp; RIGHT("     " &amp; "500",5) &amp;" 0"</f>
        <v>mixer rule  2 add SC S3   500 0</v>
      </c>
      <c r="D21" s="34"/>
      <c r="E21" s="34"/>
      <c r="F21" s="34"/>
      <c r="G21" s="34"/>
      <c r="H21" s="34"/>
      <c r="I21" s="35"/>
      <c r="J21" s="10"/>
      <c r="K21" s="33" t="str">
        <f>"mixer rule  2 add SC S3 " &amp; RIGHT("     " &amp; "500",5) &amp;" 0"</f>
        <v>mixer rule  2 add SC S3   500 0</v>
      </c>
      <c r="L21" s="34"/>
      <c r="M21" s="34"/>
      <c r="N21" s="34"/>
      <c r="O21" s="34"/>
      <c r="P21" s="34"/>
      <c r="Q21" s="35"/>
      <c r="R21" s="10"/>
      <c r="S21" s="33" t="str">
        <f>"mixer rule  2 add SC S3 " &amp; RIGHT("     " &amp; "500",5) &amp;" 0"</f>
        <v>mixer rule  2 add SC S3   500 0</v>
      </c>
      <c r="T21" s="34"/>
      <c r="U21" s="34"/>
      <c r="V21" s="34"/>
      <c r="W21" s="34"/>
      <c r="X21" s="34"/>
      <c r="Y21" s="35"/>
      <c r="Z21" s="11"/>
      <c r="AA21" s="1"/>
      <c r="AB21" s="25">
        <v>500</v>
      </c>
      <c r="AC21" s="25">
        <v>500</v>
      </c>
      <c r="AD21" s="25">
        <v>500</v>
      </c>
      <c r="AE21" s="25"/>
      <c r="AF21" s="26"/>
      <c r="AG21" s="25"/>
      <c r="AH21" s="2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/>
      <c r="B22" s="12"/>
      <c r="C22" s="33" t="s">
        <v>3</v>
      </c>
      <c r="D22" s="34"/>
      <c r="E22" s="34"/>
      <c r="F22" s="34"/>
      <c r="G22" s="34"/>
      <c r="H22" s="34"/>
      <c r="I22" s="35"/>
      <c r="J22" s="10"/>
      <c r="K22" s="33" t="s">
        <v>3</v>
      </c>
      <c r="L22" s="34"/>
      <c r="M22" s="34"/>
      <c r="N22" s="34"/>
      <c r="O22" s="34"/>
      <c r="P22" s="34"/>
      <c r="Q22" s="35"/>
      <c r="R22" s="10"/>
      <c r="S22" s="33" t="s">
        <v>3</v>
      </c>
      <c r="T22" s="34"/>
      <c r="U22" s="34"/>
      <c r="V22" s="34"/>
      <c r="W22" s="34"/>
      <c r="X22" s="34"/>
      <c r="Y22" s="35"/>
      <c r="Z22" s="11"/>
      <c r="AA22" s="1"/>
      <c r="AB22" s="25"/>
      <c r="AC22" s="25"/>
      <c r="AD22" s="25"/>
      <c r="AE22" s="25"/>
      <c r="AF22" s="26"/>
      <c r="AG22" s="25"/>
      <c r="AH22" s="25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/>
      <c r="B23" s="12"/>
      <c r="C23" s="33" t="str">
        <f>"mixer rule  3 add SR S2 "&amp;RIGHT("     " &amp; TEXT(AB23,"0"),5)&amp; " 0"</f>
        <v>mixer rule  3 add SR S2   858 0</v>
      </c>
      <c r="D23" s="34"/>
      <c r="E23" s="34"/>
      <c r="F23" s="34"/>
      <c r="G23" s="34"/>
      <c r="H23" s="34"/>
      <c r="I23" s="35"/>
      <c r="J23" s="10"/>
      <c r="K23" s="33" t="str">
        <f>"mixer rule  3 add SR S2 "&amp;RIGHT("     " &amp; TEXT(AC23,"0"),5)&amp; " 0"</f>
        <v>mixer rule  3 add SR S2   637 0</v>
      </c>
      <c r="L23" s="34"/>
      <c r="M23" s="34"/>
      <c r="N23" s="34"/>
      <c r="O23" s="34"/>
      <c r="P23" s="34"/>
      <c r="Q23" s="35"/>
      <c r="R23" s="10"/>
      <c r="S23" s="33" t="str">
        <f>"mixer rule  3 add SR S2 "&amp;RIGHT("     " &amp; TEXT(AD23,"0"),5)&amp; " 0"</f>
        <v>mixer rule  3 add SR S2   700 0</v>
      </c>
      <c r="T23" s="34"/>
      <c r="U23" s="34"/>
      <c r="V23" s="34"/>
      <c r="W23" s="34"/>
      <c r="X23" s="34"/>
      <c r="Y23" s="35"/>
      <c r="Z23" s="11"/>
      <c r="AA23" s="1"/>
      <c r="AB23" s="4">
        <f>$AF16</f>
        <v>857.57214753019991</v>
      </c>
      <c r="AC23" s="4">
        <f>$AF17</f>
        <v>636.74236820082979</v>
      </c>
      <c r="AD23" s="4">
        <f>$AF18</f>
        <v>700.11952460029022</v>
      </c>
      <c r="AE23" s="25"/>
      <c r="AF23" s="26"/>
      <c r="AG23" s="25"/>
      <c r="AH23" s="2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/>
      <c r="B24" s="12"/>
      <c r="C24" s="33" t="str">
        <f>"mixer rule  4 add SR S3 "&amp;RIGHT("     " &amp; TEXT(AB24,"0"),5)&amp; " 0"</f>
        <v>mixer rule  4 add SR S3  -858 0</v>
      </c>
      <c r="D24" s="34"/>
      <c r="E24" s="34"/>
      <c r="F24" s="34"/>
      <c r="G24" s="34"/>
      <c r="H24" s="34"/>
      <c r="I24" s="35"/>
      <c r="J24" s="10"/>
      <c r="K24" s="33" t="str">
        <f>"mixer rule  4 add SR S3 "&amp;RIGHT("     " &amp; TEXT(AC24,"0"),5)&amp; " 0"</f>
        <v>mixer rule  4 add SR S3  -637 0</v>
      </c>
      <c r="L24" s="34"/>
      <c r="M24" s="34"/>
      <c r="N24" s="34"/>
      <c r="O24" s="34"/>
      <c r="P24" s="34"/>
      <c r="Q24" s="35"/>
      <c r="R24" s="10"/>
      <c r="S24" s="33" t="str">
        <f>"mixer rule  4 add SR S3 "&amp;RIGHT("     " &amp; TEXT(AD24,"0"),5)&amp; " 0"</f>
        <v>mixer rule  4 add SR S3  -700 0</v>
      </c>
      <c r="T24" s="34"/>
      <c r="U24" s="34"/>
      <c r="V24" s="34"/>
      <c r="W24" s="34"/>
      <c r="X24" s="34"/>
      <c r="Y24" s="35"/>
      <c r="Z24" s="11"/>
      <c r="AA24" s="1"/>
      <c r="AB24" s="4">
        <f>-AB23</f>
        <v>-857.57214753019991</v>
      </c>
      <c r="AC24" s="4">
        <f>-AC23</f>
        <v>-636.74236820082979</v>
      </c>
      <c r="AD24" s="4">
        <f>-AD23</f>
        <v>-700.11952460029022</v>
      </c>
      <c r="AE24" s="25"/>
      <c r="AF24" s="26"/>
      <c r="AG24" s="25"/>
      <c r="AH24" s="2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/>
      <c r="B25" s="12"/>
      <c r="C25" s="33" t="s">
        <v>2</v>
      </c>
      <c r="D25" s="34"/>
      <c r="E25" s="34"/>
      <c r="F25" s="34"/>
      <c r="G25" s="34"/>
      <c r="H25" s="34"/>
      <c r="I25" s="35"/>
      <c r="J25" s="10"/>
      <c r="K25" s="33" t="s">
        <v>2</v>
      </c>
      <c r="L25" s="34"/>
      <c r="M25" s="34"/>
      <c r="N25" s="34"/>
      <c r="O25" s="34"/>
      <c r="P25" s="34"/>
      <c r="Q25" s="35"/>
      <c r="R25" s="10"/>
      <c r="S25" s="33" t="s">
        <v>2</v>
      </c>
      <c r="T25" s="34"/>
      <c r="U25" s="34"/>
      <c r="V25" s="34"/>
      <c r="W25" s="34"/>
      <c r="X25" s="34"/>
      <c r="Y25" s="35"/>
      <c r="Z25" s="11"/>
      <c r="AA25" s="1"/>
      <c r="AE25" s="25"/>
      <c r="AF25" s="26"/>
      <c r="AG25" s="25"/>
      <c r="AH25" s="2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/>
      <c r="B26" s="12"/>
      <c r="C26" s="33" t="str">
        <f>"mixer rule  5 add SP S1 "&amp;RIGHT("     " &amp; TEXT(AB26,"0"),5)&amp; " 0"</f>
        <v>mixer rule  5 add SP S1   990 0</v>
      </c>
      <c r="D26" s="34"/>
      <c r="E26" s="34"/>
      <c r="F26" s="34"/>
      <c r="G26" s="34"/>
      <c r="H26" s="34"/>
      <c r="I26" s="35"/>
      <c r="J26" s="10"/>
      <c r="K26" s="33" t="str">
        <f>"mixer rule  5 add SP S1 "&amp;RIGHT("     " &amp; TEXT(AC26,"0"),5)&amp; " 0"</f>
        <v>mixer rule  5 add SP S1   990 0</v>
      </c>
      <c r="L26" s="34"/>
      <c r="M26" s="34"/>
      <c r="N26" s="34"/>
      <c r="O26" s="34"/>
      <c r="P26" s="34"/>
      <c r="Q26" s="35"/>
      <c r="R26" s="10"/>
      <c r="S26" s="33" t="str">
        <f>"mixer rule  5 add SP S1 "&amp;RIGHT("     " &amp; TEXT(AD26,"0"),5)&amp; " 0"</f>
        <v>mixer rule  5 add SP S1   990 0</v>
      </c>
      <c r="T26" s="34"/>
      <c r="U26" s="34"/>
      <c r="V26" s="34"/>
      <c r="W26" s="34"/>
      <c r="X26" s="34"/>
      <c r="Y26" s="35"/>
      <c r="Z26" s="11"/>
      <c r="AA26" s="1"/>
      <c r="AB26" s="4">
        <f>$AG12</f>
        <v>990.26806874157035</v>
      </c>
      <c r="AC26" s="4">
        <f>$AG12</f>
        <v>990.26806874157035</v>
      </c>
      <c r="AD26" s="4">
        <f>$AG12</f>
        <v>990.26806874157035</v>
      </c>
      <c r="AE26" s="25"/>
      <c r="AF26" s="26"/>
      <c r="AG26" s="25"/>
      <c r="AH26" s="2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/>
      <c r="B27" s="12"/>
      <c r="C27" s="33" t="str">
        <f>"mixer rule  6 add SP S2 "&amp;RIGHT("     " &amp; TEXT(AB27,"0"),5)&amp; " 0"</f>
        <v>mixer rule  6 add SP S2  -495 0</v>
      </c>
      <c r="D27" s="34"/>
      <c r="E27" s="34"/>
      <c r="F27" s="34"/>
      <c r="G27" s="34"/>
      <c r="H27" s="34"/>
      <c r="I27" s="35"/>
      <c r="J27" s="10"/>
      <c r="K27" s="33" t="str">
        <f>"mixer rule  6 add SP S2 "&amp;RIGHT("     " &amp; TEXT(AC27,"0"),5)&amp; " 0"</f>
        <v>mixer rule  6 add SP S2  -759 0</v>
      </c>
      <c r="L27" s="34"/>
      <c r="M27" s="34"/>
      <c r="N27" s="34"/>
      <c r="O27" s="34"/>
      <c r="P27" s="34"/>
      <c r="Q27" s="35"/>
      <c r="R27" s="10"/>
      <c r="S27" s="33" t="str">
        <f>"mixer rule  6 add SP S2 "&amp;RIGHT("     " &amp; TEXT(AD27,"0"),5)&amp; " 0"</f>
        <v>mixer rule  6 add SP S2  -700 0</v>
      </c>
      <c r="T27" s="34"/>
      <c r="U27" s="34"/>
      <c r="V27" s="34"/>
      <c r="W27" s="34"/>
      <c r="X27" s="34"/>
      <c r="Y27" s="35"/>
      <c r="Z27" s="11"/>
      <c r="AA27" s="1"/>
      <c r="AB27" s="4">
        <f>$AG13</f>
        <v>-495.13403437078517</v>
      </c>
      <c r="AC27" s="4">
        <f>$AG14</f>
        <v>-758.54534065604287</v>
      </c>
      <c r="AD27" s="4">
        <f>$AG15</f>
        <v>-700.11952460029022</v>
      </c>
      <c r="AE27" s="25"/>
      <c r="AF27" s="25"/>
      <c r="AG27" s="25"/>
      <c r="AH27" s="2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/>
      <c r="B28" s="12"/>
      <c r="C28" s="33" t="str">
        <f>"mixer rule  7 add SP S3 "&amp;RIGHT("     " &amp; TEXT(AB28,"0"),5)&amp; " 0"</f>
        <v>mixer rule  7 add SP S3  -495 0</v>
      </c>
      <c r="D28" s="34"/>
      <c r="E28" s="34"/>
      <c r="F28" s="34"/>
      <c r="G28" s="34"/>
      <c r="H28" s="34"/>
      <c r="I28" s="35"/>
      <c r="J28" s="10"/>
      <c r="K28" s="33" t="str">
        <f>"mixer rule  7 add SP S3 "&amp;RIGHT("     " &amp; TEXT(AC28,"0"),5)&amp; " 0"</f>
        <v>mixer rule  7 add SP S3  -759 0</v>
      </c>
      <c r="L28" s="34"/>
      <c r="M28" s="34"/>
      <c r="N28" s="34"/>
      <c r="O28" s="34"/>
      <c r="P28" s="34"/>
      <c r="Q28" s="35"/>
      <c r="R28" s="10"/>
      <c r="S28" s="33" t="str">
        <f>"mixer rule  7 add SP S3 "&amp;RIGHT("     " &amp; TEXT(AD28,"0"),5)&amp; " 0"</f>
        <v>mixer rule  7 add SP S3  -700 0</v>
      </c>
      <c r="T28" s="34"/>
      <c r="U28" s="34"/>
      <c r="V28" s="34"/>
      <c r="W28" s="34"/>
      <c r="X28" s="34"/>
      <c r="Y28" s="35"/>
      <c r="Z28" s="11"/>
      <c r="AA28" s="1"/>
      <c r="AB28" s="4">
        <f>$AB27</f>
        <v>-495.13403437078517</v>
      </c>
      <c r="AC28" s="4">
        <f>AC27</f>
        <v>-758.54534065604287</v>
      </c>
      <c r="AD28" s="4">
        <f>AD27</f>
        <v>-700.11952460029022</v>
      </c>
      <c r="AE28" s="25"/>
      <c r="AF28" s="25"/>
      <c r="AG28" s="25"/>
      <c r="AH28" s="2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/>
      <c r="B29" s="12"/>
      <c r="C29" s="33" t="s">
        <v>5</v>
      </c>
      <c r="D29" s="34"/>
      <c r="E29" s="34"/>
      <c r="F29" s="34"/>
      <c r="G29" s="34"/>
      <c r="H29" s="34"/>
      <c r="I29" s="35"/>
      <c r="J29" s="10"/>
      <c r="K29" s="33" t="s">
        <v>5</v>
      </c>
      <c r="L29" s="34"/>
      <c r="M29" s="34"/>
      <c r="N29" s="34"/>
      <c r="O29" s="34"/>
      <c r="P29" s="34"/>
      <c r="Q29" s="35"/>
      <c r="R29" s="10"/>
      <c r="S29" s="33" t="s">
        <v>5</v>
      </c>
      <c r="T29" s="34"/>
      <c r="U29" s="34"/>
      <c r="V29" s="34"/>
      <c r="W29" s="34"/>
      <c r="X29" s="34"/>
      <c r="Y29" s="35"/>
      <c r="Z29" s="11"/>
      <c r="AA29" s="1"/>
      <c r="AE29" s="25"/>
      <c r="AF29" s="25"/>
      <c r="AG29" s="25"/>
      <c r="AH29" s="2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/>
      <c r="B30" s="12"/>
      <c r="C30" s="33" t="str">
        <f>"mixer rule  8 add SR S1 "&amp;RIGHT("     " &amp; TEXT(AB30,"0"),5)&amp; " 0"</f>
        <v>mixer rule  8 add SR S1  -139 0</v>
      </c>
      <c r="D30" s="34"/>
      <c r="E30" s="34"/>
      <c r="F30" s="34"/>
      <c r="G30" s="34"/>
      <c r="H30" s="34"/>
      <c r="I30" s="35"/>
      <c r="J30" s="10"/>
      <c r="K30" s="33" t="str">
        <f>"mixer rule  8 add SR S1 "&amp;RIGHT("     " &amp; TEXT(AC30,"0"),5)&amp; " 0"</f>
        <v>mixer rule  8 add SR S1  -139 0</v>
      </c>
      <c r="L30" s="34"/>
      <c r="M30" s="34"/>
      <c r="N30" s="34"/>
      <c r="O30" s="34"/>
      <c r="P30" s="34"/>
      <c r="Q30" s="35"/>
      <c r="R30" s="10"/>
      <c r="S30" s="33" t="str">
        <f>"mixer rule  8 add SR S1 "&amp;RIGHT("     " &amp; TEXT(AD30,"0"),5)&amp; " 0"</f>
        <v>mixer rule  8 add SR S1  -139 0</v>
      </c>
      <c r="T30" s="34"/>
      <c r="U30" s="34"/>
      <c r="V30" s="34"/>
      <c r="W30" s="34"/>
      <c r="X30" s="34"/>
      <c r="Y30" s="35"/>
      <c r="Z30" s="11"/>
      <c r="AA30" s="1"/>
      <c r="AB30" s="4">
        <f>TAN(RADIANS($C$12))*AB26</f>
        <v>-139.17310096006545</v>
      </c>
      <c r="AC30" s="4">
        <f>TAN(RADIANS($C$12))*AC26</f>
        <v>-139.17310096006545</v>
      </c>
      <c r="AD30" s="4">
        <f>TAN(RADIANS($C$12))*AD26</f>
        <v>-139.17310096006545</v>
      </c>
      <c r="AE30" s="25"/>
      <c r="AF30" s="25"/>
      <c r="AG30" s="25"/>
      <c r="AH30" s="2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/>
      <c r="B31" s="12"/>
      <c r="C31" s="33" t="str">
        <f>"mixer rule  9 add SR S2 "&amp;RIGHT("     " &amp; TEXT(AB31,"0"),5)&amp; " 0"</f>
        <v>mixer rule  9 add SR S2    70 0</v>
      </c>
      <c r="D31" s="34"/>
      <c r="E31" s="34"/>
      <c r="F31" s="34"/>
      <c r="G31" s="34"/>
      <c r="H31" s="34"/>
      <c r="I31" s="35"/>
      <c r="J31" s="10"/>
      <c r="K31" s="33" t="str">
        <f>"mixer rule  9 add SR S2 "&amp;RIGHT("     " &amp; TEXT(AC31,"0"),5)&amp; " 0"</f>
        <v>mixer rule  9 add SR S2   107 0</v>
      </c>
      <c r="L31" s="34"/>
      <c r="M31" s="34"/>
      <c r="N31" s="34"/>
      <c r="O31" s="34"/>
      <c r="P31" s="34"/>
      <c r="Q31" s="35"/>
      <c r="R31" s="10"/>
      <c r="S31" s="33" t="str">
        <f>"mixer rule  9 add SR S2 "&amp;RIGHT("     " &amp; TEXT(AD31,"0"),5)&amp; " 0"</f>
        <v>mixer rule  9 add SR S2    98 0</v>
      </c>
      <c r="T31" s="34"/>
      <c r="U31" s="34"/>
      <c r="V31" s="34"/>
      <c r="W31" s="34"/>
      <c r="X31" s="34"/>
      <c r="Y31" s="35"/>
      <c r="Z31" s="11"/>
      <c r="AA31" s="1"/>
      <c r="AB31" s="4">
        <f>TAN(RADIANS($C$12))*AB27</f>
        <v>69.586550480032727</v>
      </c>
      <c r="AC31" s="4">
        <f>TAN(RADIANS($C$12))*AC27</f>
        <v>106.60659533541013</v>
      </c>
      <c r="AD31" s="4">
        <f>TAN(RADIANS($C$12))*AD27</f>
        <v>98.395382378766271</v>
      </c>
      <c r="AE31" s="25"/>
      <c r="AF31" s="25"/>
      <c r="AG31" s="25"/>
      <c r="AH31" s="2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/>
      <c r="B32" s="12"/>
      <c r="C32" s="33" t="str">
        <f>"mixer rule 10 add SR S3 "&amp;RIGHT("     " &amp; TEXT(AB32,"0"),5)&amp; " 0"</f>
        <v>mixer rule 10 add SR S3    70 0</v>
      </c>
      <c r="D32" s="34"/>
      <c r="E32" s="34"/>
      <c r="F32" s="34"/>
      <c r="G32" s="34"/>
      <c r="H32" s="34"/>
      <c r="I32" s="35"/>
      <c r="J32" s="10"/>
      <c r="K32" s="33" t="str">
        <f>"mixer rule 10 add SR S3 "&amp;RIGHT("     " &amp; TEXT(AC32,"0"),5)&amp; " 0"</f>
        <v>mixer rule 10 add SR S3   107 0</v>
      </c>
      <c r="L32" s="34"/>
      <c r="M32" s="34"/>
      <c r="N32" s="34"/>
      <c r="O32" s="34"/>
      <c r="P32" s="34"/>
      <c r="Q32" s="35"/>
      <c r="R32" s="10"/>
      <c r="S32" s="33" t="str">
        <f>"mixer rule 10 add SR S3 "&amp;RIGHT("     " &amp; TEXT(AD32,"0"),5)&amp; " 0"</f>
        <v>mixer rule 10 add SR S3    98 0</v>
      </c>
      <c r="T32" s="34"/>
      <c r="U32" s="34"/>
      <c r="V32" s="34"/>
      <c r="W32" s="34"/>
      <c r="X32" s="34"/>
      <c r="Y32" s="35"/>
      <c r="Z32" s="11"/>
      <c r="AA32" s="1"/>
      <c r="AB32" s="4">
        <f>TAN(RADIANS($C$12))*AB28</f>
        <v>69.586550480032727</v>
      </c>
      <c r="AC32" s="4">
        <f>TAN(RADIANS($C$12))*AC28</f>
        <v>106.60659533541013</v>
      </c>
      <c r="AD32" s="4">
        <f>TAN(RADIANS($C$12))*AD28</f>
        <v>98.395382378766271</v>
      </c>
      <c r="AE32" s="25"/>
      <c r="AF32" s="25"/>
      <c r="AG32" s="25"/>
      <c r="AH32" s="2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/>
      <c r="B33" s="12"/>
      <c r="C33" s="33" t="s">
        <v>6</v>
      </c>
      <c r="D33" s="34"/>
      <c r="E33" s="34"/>
      <c r="F33" s="34"/>
      <c r="G33" s="34"/>
      <c r="H33" s="34"/>
      <c r="I33" s="35"/>
      <c r="J33" s="10"/>
      <c r="K33" s="33" t="s">
        <v>6</v>
      </c>
      <c r="L33" s="34"/>
      <c r="M33" s="34"/>
      <c r="N33" s="34"/>
      <c r="O33" s="34"/>
      <c r="P33" s="34"/>
      <c r="Q33" s="35"/>
      <c r="R33" s="10"/>
      <c r="S33" s="33" t="s">
        <v>6</v>
      </c>
      <c r="T33" s="34"/>
      <c r="U33" s="34"/>
      <c r="V33" s="34"/>
      <c r="W33" s="34"/>
      <c r="X33" s="34"/>
      <c r="Y33" s="35"/>
      <c r="Z33" s="11"/>
      <c r="AA33" s="1"/>
      <c r="AE33" s="25"/>
      <c r="AF33" s="25"/>
      <c r="AG33" s="25"/>
      <c r="AH33" s="2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/>
      <c r="B34" s="12"/>
      <c r="C34" s="33" t="str">
        <f>"mixer rule 11 add SP S2 "&amp;RIGHT("     " &amp; TEXT(AB34,"0"),5)&amp; " 0"</f>
        <v>mixer rule 11 add SP S2  -121 0</v>
      </c>
      <c r="D34" s="34"/>
      <c r="E34" s="34"/>
      <c r="F34" s="34"/>
      <c r="G34" s="34"/>
      <c r="H34" s="34"/>
      <c r="I34" s="35"/>
      <c r="J34" s="10"/>
      <c r="K34" s="33" t="str">
        <f>"mixer rule 11 add SP S2 "&amp;RIGHT("     " &amp; TEXT(AC34,"0"),5)&amp; " 0"</f>
        <v>mixer rule 11 add SP S2   -89 0</v>
      </c>
      <c r="L34" s="34"/>
      <c r="M34" s="34"/>
      <c r="N34" s="34"/>
      <c r="O34" s="34"/>
      <c r="P34" s="34"/>
      <c r="Q34" s="35"/>
      <c r="R34" s="10"/>
      <c r="S34" s="33" t="str">
        <f>"mixer rule 11 add SP S2 "&amp;RIGHT("     " &amp; TEXT(AD34,"0"),5)&amp; " 0"</f>
        <v>mixer rule 11 add SP S2   -98 0</v>
      </c>
      <c r="T34" s="34"/>
      <c r="U34" s="34"/>
      <c r="V34" s="34"/>
      <c r="W34" s="34"/>
      <c r="X34" s="34"/>
      <c r="Y34" s="35"/>
      <c r="Z34" s="11"/>
      <c r="AA34" s="1"/>
      <c r="AB34" s="4">
        <f>TAN(RADIANS($C$12))*AB23</f>
        <v>-120.52390543141668</v>
      </c>
      <c r="AC34" s="4">
        <f>TAN(RADIANS($C$12))*AC23</f>
        <v>-89.488303917322099</v>
      </c>
      <c r="AD34" s="4">
        <f>TAN(RADIANS($C$12))*AD23</f>
        <v>-98.395382378766271</v>
      </c>
      <c r="AE34" s="25"/>
      <c r="AF34" s="25"/>
      <c r="AG34" s="25"/>
      <c r="AH34" s="2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thickBot="1" x14ac:dyDescent="0.3">
      <c r="A35" s="1"/>
      <c r="B35" s="12"/>
      <c r="C35" s="36" t="str">
        <f>"mixer rule 12 add SP S3 "&amp;RIGHT("     " &amp; TEXT(AB35,"0"),5)&amp; " 0"</f>
        <v>mixer rule 12 add SP S3   121 0</v>
      </c>
      <c r="D35" s="37"/>
      <c r="E35" s="37"/>
      <c r="F35" s="37"/>
      <c r="G35" s="37"/>
      <c r="H35" s="37"/>
      <c r="I35" s="38"/>
      <c r="J35" s="10"/>
      <c r="K35" s="36" t="str">
        <f>"mixer rule 12 add SP S3 "&amp;RIGHT("     " &amp; TEXT(AC35,"0"),5)&amp; " 0"</f>
        <v>mixer rule 12 add SP S3    89 0</v>
      </c>
      <c r="L35" s="37"/>
      <c r="M35" s="37"/>
      <c r="N35" s="37"/>
      <c r="O35" s="37"/>
      <c r="P35" s="37"/>
      <c r="Q35" s="38"/>
      <c r="R35" s="10"/>
      <c r="S35" s="36" t="str">
        <f>"mixer rule 12 add SP S3 "&amp;RIGHT("     " &amp; TEXT(AD35,"0"),5)&amp; " 0"</f>
        <v>mixer rule 12 add SP S3    98 0</v>
      </c>
      <c r="T35" s="37"/>
      <c r="U35" s="37"/>
      <c r="V35" s="37"/>
      <c r="W35" s="37"/>
      <c r="X35" s="37"/>
      <c r="Y35" s="38"/>
      <c r="Z35" s="11"/>
      <c r="AA35" s="1"/>
      <c r="AB35" s="4">
        <f>TAN(RADIANS($C$12))*AB24</f>
        <v>120.52390543141668</v>
      </c>
      <c r="AC35" s="4">
        <f>TAN(RADIANS($C$12))*AC24</f>
        <v>89.488303917322099</v>
      </c>
      <c r="AD35" s="4">
        <f>TAN(RADIANS($C$12))*AD24</f>
        <v>98.395382378766271</v>
      </c>
      <c r="AE35" s="25"/>
      <c r="AF35" s="25"/>
      <c r="AG35" s="25"/>
      <c r="AH35" s="2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2"/>
      <c r="C36" s="10"/>
      <c r="D36" s="10"/>
      <c r="E36" s="10"/>
      <c r="F36" s="10"/>
      <c r="G36" s="10"/>
      <c r="H36" s="15"/>
      <c r="I36" s="10"/>
      <c r="J36" s="10"/>
      <c r="K36" s="10"/>
      <c r="L36" s="10"/>
      <c r="M36" s="10"/>
      <c r="N36" s="10"/>
      <c r="O36" s="10"/>
      <c r="P36" s="5"/>
      <c r="Q36" s="10"/>
      <c r="R36" s="10"/>
      <c r="S36" s="10"/>
      <c r="T36" s="10"/>
      <c r="U36" s="10"/>
      <c r="V36" s="10"/>
      <c r="W36" s="10"/>
      <c r="X36" s="5"/>
      <c r="Y36" s="10"/>
      <c r="Z36" s="11"/>
      <c r="AA36" s="1"/>
      <c r="AB36" s="2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thickBot="1" x14ac:dyDescent="0.3">
      <c r="A37" s="1"/>
      <c r="B37" s="13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14"/>
      <c r="N37" s="14"/>
      <c r="O37" s="14"/>
      <c r="P37" s="17"/>
      <c r="Q37" s="14"/>
      <c r="R37" s="14"/>
      <c r="S37" s="14"/>
      <c r="T37" s="14"/>
      <c r="U37" s="14"/>
      <c r="V37" s="14"/>
      <c r="W37" s="14"/>
      <c r="X37" s="17"/>
      <c r="Y37" s="14"/>
      <c r="Z37" s="18"/>
      <c r="AA37" s="1"/>
      <c r="AB37" s="2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20"/>
      <c r="D38" s="1"/>
      <c r="E38" s="1"/>
      <c r="F38" s="1"/>
      <c r="G38" s="1"/>
      <c r="H38" s="4"/>
      <c r="I38" s="1"/>
      <c r="J38" s="1"/>
      <c r="K38" s="1"/>
      <c r="L38" s="1"/>
      <c r="M38" s="1"/>
      <c r="N38" s="1"/>
      <c r="O38" s="1"/>
      <c r="P38" s="4"/>
      <c r="Q38" s="1"/>
      <c r="R38" s="1"/>
      <c r="S38" s="1"/>
      <c r="T38" s="1"/>
      <c r="U38" s="1"/>
      <c r="V38" s="1"/>
      <c r="W38" s="1"/>
      <c r="X38" s="4"/>
      <c r="Y38" s="1"/>
      <c r="Z38" s="1"/>
      <c r="AA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20"/>
      <c r="D39" s="1"/>
      <c r="E39" s="1"/>
      <c r="F39" s="1"/>
      <c r="G39" s="1"/>
      <c r="H39" s="4"/>
      <c r="I39" s="1"/>
      <c r="J39" s="1"/>
      <c r="K39" s="1"/>
      <c r="L39" s="1"/>
      <c r="M39" s="1"/>
      <c r="N39" s="1"/>
      <c r="O39" s="1"/>
      <c r="P39" s="4"/>
      <c r="Q39" s="1"/>
      <c r="R39" s="1"/>
      <c r="S39" s="1"/>
      <c r="T39" s="1"/>
      <c r="U39" s="1"/>
      <c r="V39" s="1"/>
      <c r="W39" s="1"/>
      <c r="X39" s="4"/>
      <c r="Y39" s="1"/>
      <c r="Z39" s="1"/>
      <c r="AA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4"/>
      <c r="I40" s="1"/>
      <c r="J40" s="1"/>
      <c r="K40" s="1"/>
      <c r="L40" s="1"/>
      <c r="M40" s="1"/>
      <c r="N40" s="1"/>
      <c r="O40" s="1"/>
      <c r="P40" s="4"/>
      <c r="Q40" s="1"/>
      <c r="R40" s="1"/>
      <c r="S40" s="1"/>
      <c r="T40" s="1"/>
      <c r="U40" s="1"/>
      <c r="V40" s="1"/>
      <c r="W40" s="1"/>
      <c r="X40" s="4"/>
      <c r="Y40" s="1"/>
      <c r="Z40" s="1"/>
      <c r="AA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4"/>
      <c r="I41" s="1"/>
      <c r="J41" s="1"/>
      <c r="K41" s="1"/>
      <c r="L41" s="1"/>
      <c r="M41" s="1"/>
      <c r="N41" s="1"/>
      <c r="O41" s="1"/>
      <c r="P41" s="4"/>
      <c r="Q41" s="1"/>
      <c r="R41" s="1"/>
      <c r="S41" s="1"/>
      <c r="T41" s="1"/>
      <c r="U41" s="1"/>
      <c r="V41" s="1"/>
      <c r="W41" s="1"/>
      <c r="X41" s="4"/>
      <c r="Y41" s="1"/>
      <c r="Z41" s="1"/>
      <c r="AA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4"/>
      <c r="I42" s="1"/>
      <c r="J42" s="1"/>
      <c r="K42" s="1"/>
      <c r="L42" s="1"/>
      <c r="M42" s="1"/>
      <c r="N42" s="1"/>
      <c r="O42" s="1"/>
      <c r="P42" s="4"/>
      <c r="Q42" s="1"/>
      <c r="R42" s="1"/>
      <c r="S42" s="1"/>
      <c r="T42" s="1"/>
      <c r="U42" s="1"/>
      <c r="V42" s="1"/>
      <c r="W42" s="1"/>
      <c r="X42" s="4"/>
      <c r="Y42" s="1"/>
      <c r="Z42" s="1"/>
      <c r="AA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4"/>
      <c r="I43" s="1"/>
      <c r="J43" s="1"/>
      <c r="K43" s="1"/>
      <c r="L43" s="1"/>
      <c r="M43" s="1"/>
      <c r="N43" s="1"/>
      <c r="O43" s="1"/>
      <c r="P43" s="4"/>
      <c r="Q43" s="1"/>
      <c r="R43" s="1"/>
      <c r="S43" s="1"/>
      <c r="T43" s="1"/>
      <c r="U43" s="1"/>
      <c r="V43" s="1"/>
      <c r="W43" s="1"/>
      <c r="X43" s="4"/>
      <c r="Y43" s="1"/>
      <c r="Z43" s="1"/>
      <c r="AA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4"/>
      <c r="I44" s="1"/>
      <c r="J44" s="1"/>
      <c r="K44" s="1"/>
      <c r="L44" s="1"/>
      <c r="M44" s="1"/>
      <c r="N44" s="1"/>
      <c r="O44" s="1"/>
      <c r="P44" s="4"/>
      <c r="Q44" s="1"/>
      <c r="R44" s="1"/>
      <c r="S44" s="1"/>
      <c r="T44" s="1"/>
      <c r="U44" s="1"/>
      <c r="V44" s="1"/>
      <c r="W44" s="1"/>
      <c r="X44" s="4"/>
      <c r="Y44" s="1"/>
      <c r="Z44" s="1"/>
      <c r="AA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4"/>
      <c r="I45" s="1"/>
      <c r="J45" s="1"/>
      <c r="K45" s="1"/>
      <c r="L45" s="1"/>
      <c r="M45" s="1"/>
      <c r="N45" s="1"/>
      <c r="O45" s="1"/>
      <c r="P45" s="4"/>
      <c r="Q45" s="1"/>
      <c r="R45" s="1"/>
      <c r="S45" s="1"/>
      <c r="T45" s="1"/>
      <c r="U45" s="1"/>
      <c r="V45" s="1"/>
      <c r="W45" s="1"/>
      <c r="X45" s="4"/>
      <c r="Y45" s="1"/>
      <c r="Z45" s="1"/>
      <c r="AA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4"/>
      <c r="I46" s="1"/>
      <c r="J46" s="1"/>
      <c r="K46" s="1"/>
      <c r="L46" s="1"/>
      <c r="M46" s="1"/>
      <c r="N46" s="1"/>
      <c r="O46" s="1"/>
      <c r="P46" s="4"/>
      <c r="Q46" s="1"/>
      <c r="R46" s="1"/>
      <c r="S46" s="1"/>
      <c r="T46" s="1"/>
      <c r="U46" s="1"/>
      <c r="V46" s="1"/>
      <c r="W46" s="1"/>
      <c r="X46" s="4"/>
      <c r="Y46" s="1"/>
      <c r="Z46" s="1"/>
      <c r="AA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4"/>
      <c r="Q47" s="1"/>
      <c r="R47" s="1"/>
      <c r="S47" s="1"/>
      <c r="T47" s="1"/>
      <c r="U47" s="1"/>
      <c r="V47" s="1"/>
      <c r="W47" s="1"/>
      <c r="X47" s="4"/>
      <c r="Y47" s="1"/>
      <c r="Z47" s="1"/>
      <c r="AA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4"/>
      <c r="Q48" s="1"/>
      <c r="R48" s="1"/>
      <c r="S48" s="1"/>
      <c r="T48" s="1"/>
      <c r="U48" s="1"/>
      <c r="V48" s="1"/>
      <c r="W48" s="1"/>
      <c r="X48" s="4"/>
      <c r="Y48" s="1"/>
      <c r="Z48" s="1"/>
      <c r="AA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4"/>
      <c r="Q49" s="1"/>
      <c r="R49" s="1"/>
      <c r="S49" s="1"/>
      <c r="T49" s="1"/>
      <c r="U49" s="1"/>
      <c r="V49" s="1"/>
      <c r="W49" s="1"/>
      <c r="X49" s="4"/>
      <c r="Y49" s="1"/>
      <c r="Z49" s="1"/>
      <c r="AA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4"/>
      <c r="I50" s="1"/>
      <c r="J50" s="1"/>
      <c r="K50" s="1"/>
      <c r="L50" s="1"/>
      <c r="M50" s="1"/>
      <c r="N50" s="1"/>
      <c r="O50" s="1"/>
      <c r="P50" s="4"/>
      <c r="Q50" s="1"/>
      <c r="R50" s="1"/>
      <c r="S50" s="1"/>
      <c r="T50" s="1"/>
      <c r="U50" s="1"/>
      <c r="V50" s="1"/>
      <c r="W50" s="1"/>
      <c r="X50" s="4"/>
      <c r="Y50" s="1"/>
      <c r="Z50" s="1"/>
      <c r="AA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4"/>
      <c r="I51" s="1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1"/>
      <c r="X51" s="4"/>
      <c r="Y51" s="1"/>
      <c r="Z51" s="1"/>
      <c r="AA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1"/>
      <c r="X52" s="4"/>
      <c r="Y52" s="1"/>
      <c r="Z52" s="1"/>
      <c r="AA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4"/>
      <c r="Q53" s="1"/>
      <c r="R53" s="1"/>
      <c r="S53" s="1"/>
      <c r="T53" s="1"/>
      <c r="U53" s="1"/>
      <c r="V53" s="1"/>
      <c r="W53" s="1"/>
      <c r="X53" s="4"/>
      <c r="Y53" s="1"/>
      <c r="Z53" s="1"/>
      <c r="AA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4"/>
      <c r="Q54" s="1"/>
      <c r="R54" s="1"/>
      <c r="S54" s="1"/>
      <c r="T54" s="1"/>
      <c r="U54" s="1"/>
      <c r="V54" s="1"/>
      <c r="W54" s="1"/>
      <c r="X54" s="4"/>
      <c r="Y54" s="1"/>
      <c r="Z54" s="1"/>
      <c r="AA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4"/>
      <c r="Q55" s="1"/>
      <c r="R55" s="1"/>
      <c r="S55" s="1"/>
      <c r="T55" s="1"/>
      <c r="U55" s="1"/>
      <c r="V55" s="1"/>
      <c r="W55" s="1"/>
      <c r="X55" s="4"/>
      <c r="Y55" s="1"/>
      <c r="Z55" s="1"/>
      <c r="AA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4"/>
      <c r="Q56" s="1"/>
      <c r="R56" s="1"/>
      <c r="S56" s="1"/>
      <c r="T56" s="1"/>
      <c r="U56" s="1"/>
      <c r="V56" s="1"/>
      <c r="W56" s="1"/>
      <c r="X56" s="4"/>
      <c r="Y56" s="1"/>
      <c r="Z56" s="1"/>
      <c r="AA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4"/>
      <c r="Q57" s="1"/>
      <c r="R57" s="1"/>
      <c r="S57" s="1"/>
      <c r="T57" s="1"/>
      <c r="U57" s="1"/>
      <c r="V57" s="1"/>
      <c r="W57" s="1"/>
      <c r="X57" s="4"/>
      <c r="Y57" s="1"/>
      <c r="Z57" s="1"/>
      <c r="AA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4"/>
      <c r="Q58" s="1"/>
      <c r="R58" s="1"/>
      <c r="S58" s="1"/>
      <c r="T58" s="1"/>
      <c r="U58" s="1"/>
      <c r="V58" s="1"/>
      <c r="W58" s="1"/>
      <c r="X58" s="4"/>
      <c r="Y58" s="1"/>
      <c r="Z58" s="1"/>
      <c r="AA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4"/>
      <c r="Q59" s="1"/>
      <c r="R59" s="1"/>
      <c r="S59" s="1"/>
      <c r="T59" s="1"/>
      <c r="U59" s="1"/>
      <c r="V59" s="1"/>
      <c r="W59" s="1"/>
      <c r="X59" s="4"/>
      <c r="Y59" s="1"/>
      <c r="Z59" s="1"/>
      <c r="AA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4"/>
      <c r="Q60" s="1"/>
      <c r="R60" s="1"/>
      <c r="S60" s="1"/>
      <c r="T60" s="1"/>
      <c r="U60" s="1"/>
      <c r="V60" s="1"/>
      <c r="W60" s="1"/>
      <c r="X60" s="4"/>
      <c r="Y60" s="1"/>
      <c r="Z60" s="1"/>
      <c r="AA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4"/>
      <c r="Q61" s="1"/>
      <c r="R61" s="1"/>
      <c r="S61" s="1"/>
      <c r="T61" s="1"/>
      <c r="U61" s="1"/>
      <c r="V61" s="1"/>
      <c r="W61" s="1"/>
      <c r="X61" s="4"/>
      <c r="Y61" s="1"/>
      <c r="Z61" s="1"/>
      <c r="AA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4"/>
      <c r="Q62" s="1"/>
      <c r="R62" s="1"/>
      <c r="S62" s="1"/>
      <c r="T62" s="1"/>
      <c r="U62" s="1"/>
      <c r="V62" s="1"/>
      <c r="W62" s="1"/>
      <c r="X62" s="4"/>
      <c r="Y62" s="1"/>
      <c r="Z62" s="1"/>
      <c r="AA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4"/>
      <c r="Q63" s="1"/>
      <c r="R63" s="1"/>
      <c r="S63" s="1"/>
      <c r="T63" s="1"/>
      <c r="U63" s="1"/>
      <c r="V63" s="1"/>
      <c r="W63" s="1"/>
      <c r="X63" s="4"/>
      <c r="Y63" s="1"/>
      <c r="Z63" s="1"/>
      <c r="AA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4"/>
      <c r="Q64" s="1"/>
      <c r="R64" s="1"/>
      <c r="S64" s="1"/>
      <c r="T64" s="1"/>
      <c r="U64" s="1"/>
      <c r="V64" s="1"/>
      <c r="W64" s="1"/>
      <c r="X64" s="4"/>
      <c r="Y64" s="1"/>
      <c r="Z64" s="1"/>
      <c r="AA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4"/>
      <c r="Q65" s="1"/>
      <c r="R65" s="1"/>
      <c r="S65" s="1"/>
      <c r="T65" s="1"/>
      <c r="U65" s="1"/>
      <c r="V65" s="1"/>
      <c r="W65" s="1"/>
      <c r="X65" s="4"/>
      <c r="Y65" s="1"/>
      <c r="Z65" s="1"/>
      <c r="AA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4"/>
      <c r="Q66" s="1"/>
      <c r="R66" s="1"/>
      <c r="S66" s="1"/>
      <c r="T66" s="1"/>
      <c r="U66" s="1"/>
      <c r="V66" s="1"/>
      <c r="W66" s="1"/>
      <c r="X66" s="4"/>
      <c r="Y66" s="1"/>
      <c r="Z66" s="1"/>
      <c r="AA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4"/>
      <c r="Q67" s="1"/>
      <c r="R67" s="1"/>
      <c r="S67" s="1"/>
      <c r="T67" s="1"/>
      <c r="U67" s="1"/>
      <c r="V67" s="1"/>
      <c r="W67" s="1"/>
      <c r="X67" s="4"/>
      <c r="Y67" s="1"/>
      <c r="Z67" s="1"/>
      <c r="AA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4"/>
      <c r="Q68" s="1"/>
      <c r="R68" s="1"/>
      <c r="S68" s="1"/>
      <c r="T68" s="1"/>
      <c r="U68" s="1"/>
      <c r="V68" s="1"/>
      <c r="W68" s="1"/>
      <c r="X68" s="4"/>
      <c r="Y68" s="1"/>
      <c r="Z68" s="1"/>
      <c r="AA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4"/>
      <c r="Q69" s="1"/>
      <c r="R69" s="1"/>
      <c r="S69" s="1"/>
      <c r="T69" s="1"/>
      <c r="U69" s="1"/>
      <c r="V69" s="1"/>
      <c r="W69" s="1"/>
      <c r="X69" s="4"/>
      <c r="Y69" s="1"/>
      <c r="Z69" s="1"/>
      <c r="AA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4"/>
      <c r="Q70" s="1"/>
      <c r="R70" s="1"/>
      <c r="S70" s="1"/>
      <c r="T70" s="1"/>
      <c r="U70" s="1"/>
      <c r="V70" s="1"/>
      <c r="W70" s="1"/>
      <c r="X70" s="4"/>
      <c r="Y70" s="1"/>
      <c r="Z70" s="1"/>
      <c r="AA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4"/>
      <c r="Q71" s="1"/>
      <c r="R71" s="1"/>
      <c r="S71" s="1"/>
      <c r="T71" s="1"/>
      <c r="U71" s="1"/>
      <c r="V71" s="1"/>
      <c r="W71" s="1"/>
      <c r="X71" s="4"/>
      <c r="Y71" s="1"/>
      <c r="Z71" s="1"/>
      <c r="AA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4"/>
      <c r="Q72" s="1"/>
      <c r="R72" s="1"/>
      <c r="S72" s="1"/>
      <c r="T72" s="1"/>
      <c r="U72" s="1"/>
      <c r="V72" s="1"/>
      <c r="W72" s="1"/>
      <c r="X72" s="4"/>
      <c r="Y72" s="1"/>
      <c r="Z72" s="1"/>
      <c r="AA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4"/>
      <c r="Q73" s="1"/>
      <c r="R73" s="1"/>
      <c r="S73" s="1"/>
      <c r="T73" s="1"/>
      <c r="U73" s="1"/>
      <c r="V73" s="1"/>
      <c r="W73" s="1"/>
      <c r="X73" s="4"/>
      <c r="Y73" s="1"/>
      <c r="Z73" s="1"/>
      <c r="AA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4"/>
      <c r="Q74" s="1"/>
      <c r="R74" s="1"/>
      <c r="S74" s="1"/>
      <c r="T74" s="1"/>
      <c r="U74" s="1"/>
      <c r="V74" s="1"/>
      <c r="W74" s="1"/>
      <c r="X74" s="4"/>
      <c r="Y74" s="1"/>
      <c r="Z74" s="1"/>
      <c r="AA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4"/>
      <c r="Q75" s="1"/>
      <c r="R75" s="1"/>
      <c r="S75" s="1"/>
      <c r="T75" s="1"/>
      <c r="U75" s="1"/>
      <c r="V75" s="1"/>
      <c r="W75" s="1"/>
      <c r="X75" s="4"/>
      <c r="Y75" s="1"/>
      <c r="Z75" s="1"/>
      <c r="AA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4"/>
      <c r="Q76" s="1"/>
      <c r="R76" s="1"/>
      <c r="S76" s="1"/>
      <c r="T76" s="1"/>
      <c r="U76" s="1"/>
      <c r="V76" s="1"/>
      <c r="W76" s="1"/>
      <c r="X76" s="4"/>
      <c r="Y76" s="1"/>
      <c r="Z76" s="1"/>
      <c r="AA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4"/>
      <c r="Q77" s="1"/>
      <c r="R77" s="1"/>
      <c r="S77" s="1"/>
      <c r="T77" s="1"/>
      <c r="U77" s="1"/>
      <c r="V77" s="1"/>
      <c r="W77" s="1"/>
      <c r="X77" s="4"/>
      <c r="Y77" s="1"/>
      <c r="Z77" s="1"/>
      <c r="AA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4"/>
      <c r="Q78" s="1"/>
      <c r="R78" s="1"/>
      <c r="S78" s="1"/>
      <c r="T78" s="1"/>
      <c r="U78" s="1"/>
      <c r="V78" s="1"/>
      <c r="W78" s="1"/>
      <c r="X78" s="4"/>
      <c r="Y78" s="1"/>
      <c r="Z78" s="1"/>
      <c r="AA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4"/>
      <c r="Q79" s="1"/>
      <c r="R79" s="1"/>
      <c r="S79" s="1"/>
      <c r="T79" s="1"/>
      <c r="U79" s="1"/>
      <c r="V79" s="1"/>
      <c r="W79" s="1"/>
      <c r="X79" s="4"/>
      <c r="Y79" s="1"/>
      <c r="Z79" s="1"/>
      <c r="AA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4"/>
      <c r="Y80" s="1"/>
      <c r="Z80" s="1"/>
      <c r="AA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4"/>
      <c r="Q81" s="1"/>
      <c r="R81" s="1"/>
      <c r="S81" s="1"/>
      <c r="T81" s="1"/>
      <c r="U81" s="1"/>
      <c r="V81" s="1"/>
      <c r="W81" s="1"/>
      <c r="X81" s="4"/>
      <c r="Y81" s="1"/>
      <c r="Z81" s="1"/>
      <c r="AA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1"/>
      <c r="X82" s="4"/>
      <c r="Y82" s="1"/>
      <c r="Z82" s="1"/>
      <c r="AA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4"/>
      <c r="Q83" s="1"/>
      <c r="R83" s="1"/>
      <c r="S83" s="1"/>
      <c r="T83" s="1"/>
      <c r="U83" s="1"/>
      <c r="V83" s="1"/>
      <c r="W83" s="1"/>
      <c r="X83" s="4"/>
      <c r="Y83" s="1"/>
      <c r="Z83" s="1"/>
      <c r="AA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1"/>
      <c r="X84" s="4"/>
      <c r="Y84" s="1"/>
      <c r="Z84" s="1"/>
      <c r="AA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4"/>
      <c r="Q85" s="1"/>
      <c r="R85" s="1"/>
      <c r="S85" s="1"/>
      <c r="T85" s="1"/>
      <c r="U85" s="1"/>
      <c r="V85" s="1"/>
      <c r="W85" s="1"/>
      <c r="X85" s="4"/>
      <c r="Y85" s="1"/>
      <c r="Z85" s="1"/>
      <c r="AA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4"/>
      <c r="Q86" s="1"/>
      <c r="R86" s="1"/>
      <c r="S86" s="1"/>
      <c r="T86" s="1"/>
      <c r="U86" s="1"/>
      <c r="V86" s="1"/>
      <c r="W86" s="1"/>
      <c r="X86" s="4"/>
      <c r="Y86" s="1"/>
      <c r="Z86" s="1"/>
      <c r="AA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4"/>
      <c r="Q87" s="1"/>
      <c r="R87" s="1"/>
      <c r="S87" s="1"/>
      <c r="T87" s="1"/>
      <c r="U87" s="1"/>
      <c r="V87" s="1"/>
      <c r="W87" s="1"/>
      <c r="X87" s="4"/>
      <c r="Y87" s="1"/>
      <c r="Z87" s="1"/>
      <c r="AA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4"/>
      <c r="Q88" s="1"/>
      <c r="R88" s="1"/>
      <c r="S88" s="1"/>
      <c r="T88" s="1"/>
      <c r="U88" s="1"/>
      <c r="V88" s="1"/>
      <c r="W88" s="1"/>
      <c r="X88" s="4"/>
      <c r="Y88" s="1"/>
      <c r="Z88" s="1"/>
      <c r="AA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4"/>
      <c r="Q89" s="1"/>
      <c r="R89" s="1"/>
      <c r="S89" s="1"/>
      <c r="T89" s="1"/>
      <c r="U89" s="1"/>
      <c r="V89" s="1"/>
      <c r="W89" s="1"/>
      <c r="X89" s="4"/>
      <c r="Y89" s="1"/>
      <c r="Z89" s="1"/>
      <c r="AA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4"/>
      <c r="Q90" s="1"/>
      <c r="R90" s="1"/>
      <c r="S90" s="1"/>
      <c r="T90" s="1"/>
      <c r="U90" s="1"/>
      <c r="V90" s="1"/>
      <c r="W90" s="1"/>
      <c r="X90" s="4"/>
      <c r="Y90" s="1"/>
      <c r="Z90" s="1"/>
      <c r="AA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4"/>
      <c r="Q91" s="1"/>
      <c r="R91" s="1"/>
      <c r="S91" s="1"/>
      <c r="T91" s="1"/>
      <c r="U91" s="1"/>
      <c r="V91" s="1"/>
      <c r="W91" s="1"/>
      <c r="X91" s="4"/>
      <c r="Y91" s="1"/>
      <c r="Z91" s="1"/>
      <c r="AA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4"/>
      <c r="Q92" s="1"/>
      <c r="R92" s="1"/>
      <c r="S92" s="1"/>
      <c r="T92" s="1"/>
      <c r="U92" s="1"/>
      <c r="V92" s="1"/>
      <c r="W92" s="1"/>
      <c r="X92" s="4"/>
      <c r="Y92" s="1"/>
      <c r="Z92" s="1"/>
      <c r="AA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4"/>
      <c r="Q93" s="1"/>
      <c r="R93" s="1"/>
      <c r="S93" s="1"/>
      <c r="T93" s="1"/>
      <c r="U93" s="1"/>
      <c r="V93" s="1"/>
      <c r="W93" s="1"/>
      <c r="X93" s="4"/>
      <c r="Y93" s="1"/>
      <c r="Z93" s="1"/>
      <c r="AA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4"/>
      <c r="Q94" s="1"/>
      <c r="R94" s="1"/>
      <c r="S94" s="1"/>
      <c r="T94" s="1"/>
      <c r="U94" s="1"/>
      <c r="V94" s="1"/>
      <c r="W94" s="1"/>
      <c r="X94" s="4"/>
      <c r="Y94" s="1"/>
      <c r="Z94" s="1"/>
      <c r="AA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4"/>
      <c r="Q95" s="1"/>
      <c r="R95" s="1"/>
      <c r="S95" s="1"/>
      <c r="T95" s="1"/>
      <c r="U95" s="1"/>
      <c r="V95" s="1"/>
      <c r="W95" s="1"/>
      <c r="X95" s="4"/>
      <c r="Y95" s="1"/>
      <c r="Z95" s="1"/>
      <c r="AA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4"/>
      <c r="Q96" s="1"/>
      <c r="R96" s="1"/>
      <c r="S96" s="1"/>
      <c r="T96" s="1"/>
      <c r="U96" s="1"/>
      <c r="V96" s="1"/>
      <c r="W96" s="1"/>
      <c r="X96" s="4"/>
      <c r="Y96" s="1"/>
      <c r="Z96" s="1"/>
      <c r="AA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4"/>
      <c r="Q97" s="1"/>
      <c r="R97" s="1"/>
      <c r="S97" s="1"/>
      <c r="T97" s="1"/>
      <c r="U97" s="1"/>
      <c r="V97" s="1"/>
      <c r="W97" s="1"/>
      <c r="X97" s="4"/>
      <c r="Y97" s="1"/>
      <c r="Z97" s="1"/>
      <c r="AA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4"/>
      <c r="Q98" s="1"/>
      <c r="R98" s="1"/>
      <c r="S98" s="1"/>
      <c r="T98" s="1"/>
      <c r="U98" s="1"/>
      <c r="V98" s="1"/>
      <c r="W98" s="1"/>
      <c r="X98" s="4"/>
      <c r="Y98" s="1"/>
      <c r="Z98" s="1"/>
      <c r="AA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4"/>
      <c r="Q99" s="1"/>
      <c r="R99" s="1"/>
      <c r="S99" s="1"/>
      <c r="T99" s="1"/>
      <c r="U99" s="1"/>
      <c r="V99" s="1"/>
      <c r="W99" s="1"/>
      <c r="X99" s="4"/>
      <c r="Y99" s="1"/>
      <c r="Z99" s="1"/>
      <c r="AA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4"/>
      <c r="Q100" s="1"/>
      <c r="R100" s="1"/>
      <c r="S100" s="1"/>
      <c r="T100" s="1"/>
      <c r="U100" s="1"/>
      <c r="V100" s="1"/>
      <c r="W100" s="1"/>
      <c r="X100" s="4"/>
      <c r="Y100" s="1"/>
      <c r="Z100" s="1"/>
      <c r="AA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4"/>
      <c r="Y101" s="1"/>
      <c r="Z101" s="1"/>
      <c r="AA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4"/>
      <c r="Q102" s="1"/>
      <c r="R102" s="1"/>
      <c r="S102" s="1"/>
      <c r="T102" s="1"/>
      <c r="U102" s="1"/>
      <c r="V102" s="1"/>
      <c r="W102" s="1"/>
      <c r="X102" s="4"/>
      <c r="Y102" s="1"/>
      <c r="Z102" s="1"/>
      <c r="AA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4"/>
      <c r="I103" s="1"/>
      <c r="J103" s="1"/>
      <c r="K103" s="1"/>
      <c r="L103" s="1"/>
      <c r="M103" s="1"/>
      <c r="N103" s="1"/>
      <c r="O103" s="1"/>
      <c r="P103" s="4"/>
      <c r="Q103" s="1"/>
      <c r="R103" s="1"/>
      <c r="S103" s="1"/>
      <c r="T103" s="1"/>
      <c r="U103" s="1"/>
      <c r="V103" s="1"/>
      <c r="W103" s="1"/>
      <c r="X103" s="4"/>
      <c r="Y103" s="1"/>
      <c r="Z103" s="1"/>
      <c r="AA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4"/>
      <c r="I104" s="1"/>
      <c r="J104" s="1"/>
      <c r="K104" s="1"/>
      <c r="L104" s="1"/>
      <c r="M104" s="1"/>
      <c r="N104" s="1"/>
      <c r="O104" s="1"/>
      <c r="P104" s="4"/>
      <c r="Q104" s="1"/>
      <c r="R104" s="1"/>
      <c r="S104" s="1"/>
      <c r="T104" s="1"/>
      <c r="U104" s="1"/>
      <c r="V104" s="1"/>
      <c r="W104" s="1"/>
      <c r="X104" s="4"/>
      <c r="Y104" s="1"/>
      <c r="Z104" s="1"/>
      <c r="AA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4"/>
      <c r="I105" s="1"/>
      <c r="J105" s="1"/>
      <c r="K105" s="1"/>
      <c r="L105" s="1"/>
      <c r="M105" s="1"/>
      <c r="N105" s="1"/>
      <c r="O105" s="1"/>
      <c r="P105" s="4"/>
      <c r="Q105" s="1"/>
      <c r="R105" s="1"/>
      <c r="S105" s="1"/>
      <c r="T105" s="1"/>
      <c r="U105" s="1"/>
      <c r="V105" s="1"/>
      <c r="W105" s="1"/>
      <c r="X105" s="4"/>
      <c r="Y105" s="1"/>
      <c r="Z105" s="1"/>
      <c r="AA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4"/>
      <c r="I106" s="1"/>
      <c r="J106" s="1"/>
      <c r="K106" s="1"/>
      <c r="L106" s="1"/>
      <c r="M106" s="1"/>
      <c r="N106" s="1"/>
      <c r="O106" s="1"/>
      <c r="P106" s="4"/>
      <c r="Q106" s="1"/>
      <c r="R106" s="1"/>
      <c r="S106" s="1"/>
      <c r="T106" s="1"/>
      <c r="U106" s="1"/>
      <c r="V106" s="1"/>
      <c r="W106" s="1"/>
      <c r="X106" s="4"/>
      <c r="Y106" s="1"/>
      <c r="Z106" s="1"/>
      <c r="AA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4"/>
      <c r="I107" s="1"/>
      <c r="J107" s="1"/>
      <c r="K107" s="1"/>
      <c r="L107" s="1"/>
      <c r="M107" s="1"/>
      <c r="N107" s="1"/>
      <c r="O107" s="1"/>
      <c r="P107" s="4"/>
      <c r="Q107" s="1"/>
      <c r="R107" s="1"/>
      <c r="S107" s="1"/>
      <c r="T107" s="1"/>
      <c r="U107" s="1"/>
      <c r="V107" s="1"/>
      <c r="W107" s="1"/>
      <c r="X107" s="4"/>
      <c r="Y107" s="1"/>
      <c r="Z107" s="1"/>
      <c r="AA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4"/>
      <c r="I108" s="1"/>
      <c r="J108" s="1"/>
      <c r="K108" s="1"/>
      <c r="L108" s="1"/>
      <c r="M108" s="1"/>
      <c r="N108" s="1"/>
      <c r="O108" s="1"/>
      <c r="P108" s="4"/>
      <c r="Q108" s="1"/>
      <c r="R108" s="1"/>
      <c r="S108" s="1"/>
      <c r="T108" s="1"/>
      <c r="U108" s="1"/>
      <c r="V108" s="1"/>
      <c r="W108" s="1"/>
      <c r="X108" s="4"/>
      <c r="Y108" s="1"/>
      <c r="Z108" s="1"/>
      <c r="AA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4"/>
      <c r="I109" s="1"/>
      <c r="J109" s="1"/>
      <c r="K109" s="1"/>
      <c r="L109" s="1"/>
      <c r="M109" s="1"/>
      <c r="N109" s="1"/>
      <c r="O109" s="1"/>
      <c r="P109" s="4"/>
      <c r="Q109" s="1"/>
      <c r="R109" s="1"/>
      <c r="S109" s="1"/>
      <c r="T109" s="1"/>
      <c r="U109" s="1"/>
      <c r="V109" s="1"/>
      <c r="W109" s="1"/>
      <c r="X109" s="4"/>
      <c r="Y109" s="1"/>
      <c r="Z109" s="1"/>
      <c r="AA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4"/>
      <c r="I110" s="1"/>
      <c r="J110" s="1"/>
      <c r="K110" s="1"/>
      <c r="L110" s="1"/>
      <c r="M110" s="1"/>
      <c r="N110" s="1"/>
      <c r="O110" s="1"/>
      <c r="P110" s="4"/>
      <c r="Q110" s="1"/>
      <c r="R110" s="1"/>
      <c r="S110" s="1"/>
      <c r="T110" s="1"/>
      <c r="U110" s="1"/>
      <c r="V110" s="1"/>
      <c r="W110" s="1"/>
      <c r="X110" s="4"/>
      <c r="Y110" s="1"/>
      <c r="Z110" s="1"/>
      <c r="AA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4"/>
      <c r="I111" s="1"/>
      <c r="J111" s="1"/>
      <c r="K111" s="1"/>
      <c r="L111" s="1"/>
      <c r="M111" s="1"/>
      <c r="N111" s="1"/>
      <c r="O111" s="1"/>
      <c r="P111" s="4"/>
      <c r="Q111" s="1"/>
      <c r="R111" s="1"/>
      <c r="S111" s="1"/>
      <c r="T111" s="1"/>
      <c r="U111" s="1"/>
      <c r="V111" s="1"/>
      <c r="W111" s="1"/>
      <c r="X111" s="4"/>
      <c r="Y111" s="1"/>
      <c r="Z111" s="1"/>
      <c r="AA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4"/>
      <c r="I112" s="1"/>
      <c r="J112" s="1"/>
      <c r="K112" s="1"/>
      <c r="L112" s="1"/>
      <c r="M112" s="1"/>
      <c r="N112" s="1"/>
      <c r="O112" s="1"/>
      <c r="P112" s="4"/>
      <c r="Q112" s="1"/>
      <c r="R112" s="1"/>
      <c r="S112" s="1"/>
      <c r="T112" s="1"/>
      <c r="U112" s="1"/>
      <c r="V112" s="1"/>
      <c r="W112" s="1"/>
      <c r="X112" s="4"/>
      <c r="Y112" s="1"/>
      <c r="Z112" s="1"/>
      <c r="AA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4"/>
      <c r="I113" s="1"/>
      <c r="J113" s="1"/>
      <c r="K113" s="1"/>
      <c r="L113" s="1"/>
      <c r="M113" s="1"/>
      <c r="N113" s="1"/>
      <c r="O113" s="1"/>
      <c r="P113" s="4"/>
      <c r="Q113" s="1"/>
      <c r="R113" s="1"/>
      <c r="S113" s="1"/>
      <c r="T113" s="1"/>
      <c r="U113" s="1"/>
      <c r="V113" s="1"/>
      <c r="W113" s="1"/>
      <c r="X113" s="4"/>
      <c r="Y113" s="1"/>
      <c r="Z113" s="1"/>
      <c r="AA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4"/>
      <c r="I114" s="1"/>
      <c r="J114" s="1"/>
      <c r="K114" s="1"/>
      <c r="L114" s="1"/>
      <c r="M114" s="1"/>
      <c r="N114" s="1"/>
      <c r="O114" s="1"/>
      <c r="P114" s="4"/>
      <c r="Q114" s="1"/>
      <c r="R114" s="1"/>
      <c r="S114" s="1"/>
      <c r="T114" s="1"/>
      <c r="U114" s="1"/>
      <c r="V114" s="1"/>
      <c r="W114" s="1"/>
      <c r="X114" s="4"/>
      <c r="Y114" s="1"/>
      <c r="Z114" s="1"/>
      <c r="AA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4"/>
      <c r="Q115" s="1"/>
      <c r="R115" s="1"/>
      <c r="S115" s="1"/>
      <c r="T115" s="1"/>
      <c r="U115" s="1"/>
      <c r="V115" s="1"/>
      <c r="W115" s="1"/>
      <c r="X115" s="4"/>
      <c r="Y115" s="1"/>
      <c r="Z115" s="1"/>
      <c r="AA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4"/>
      <c r="I116" s="1"/>
      <c r="J116" s="1"/>
      <c r="K116" s="1"/>
      <c r="L116" s="1"/>
      <c r="M116" s="1"/>
      <c r="N116" s="1"/>
      <c r="O116" s="1"/>
      <c r="P116" s="4"/>
      <c r="Q116" s="1"/>
      <c r="R116" s="1"/>
      <c r="S116" s="1"/>
      <c r="T116" s="1"/>
      <c r="U116" s="1"/>
      <c r="V116" s="1"/>
      <c r="W116" s="1"/>
      <c r="X116" s="4"/>
      <c r="Y116" s="1"/>
      <c r="Z116" s="1"/>
      <c r="AA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4"/>
      <c r="I117" s="1"/>
      <c r="J117" s="1"/>
      <c r="K117" s="1"/>
      <c r="L117" s="1"/>
      <c r="M117" s="1"/>
      <c r="N117" s="1"/>
      <c r="O117" s="1"/>
      <c r="P117" s="4"/>
      <c r="Q117" s="1"/>
      <c r="R117" s="1"/>
      <c r="S117" s="1"/>
      <c r="T117" s="1"/>
      <c r="U117" s="1"/>
      <c r="V117" s="1"/>
      <c r="W117" s="1"/>
      <c r="X117" s="4"/>
      <c r="Y117" s="1"/>
      <c r="Z117" s="1"/>
      <c r="AA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4"/>
      <c r="I118" s="1"/>
      <c r="J118" s="1"/>
      <c r="K118" s="1"/>
      <c r="L118" s="1"/>
      <c r="M118" s="1"/>
      <c r="N118" s="1"/>
      <c r="O118" s="1"/>
      <c r="P118" s="4"/>
      <c r="Q118" s="1"/>
      <c r="R118" s="1"/>
      <c r="S118" s="1"/>
      <c r="T118" s="1"/>
      <c r="U118" s="1"/>
      <c r="V118" s="1"/>
      <c r="W118" s="1"/>
      <c r="X118" s="4"/>
      <c r="Y118" s="1"/>
      <c r="Z118" s="1"/>
      <c r="AA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4"/>
      <c r="I119" s="1"/>
      <c r="J119" s="1"/>
      <c r="K119" s="1"/>
      <c r="L119" s="1"/>
      <c r="M119" s="1"/>
      <c r="N119" s="1"/>
      <c r="O119" s="1"/>
      <c r="P119" s="4"/>
      <c r="Q119" s="1"/>
      <c r="R119" s="1"/>
      <c r="S119" s="1"/>
      <c r="T119" s="1"/>
      <c r="U119" s="1"/>
      <c r="V119" s="1"/>
      <c r="W119" s="1"/>
      <c r="X119" s="4"/>
      <c r="Y119" s="1"/>
      <c r="Z119" s="1"/>
      <c r="AA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4"/>
      <c r="I120" s="1"/>
      <c r="J120" s="1"/>
      <c r="K120" s="1"/>
      <c r="L120" s="1"/>
      <c r="M120" s="1"/>
      <c r="N120" s="1"/>
      <c r="O120" s="1"/>
      <c r="P120" s="4"/>
      <c r="Q120" s="1"/>
      <c r="R120" s="1"/>
      <c r="S120" s="1"/>
      <c r="T120" s="1"/>
      <c r="U120" s="1"/>
      <c r="V120" s="1"/>
      <c r="W120" s="1"/>
      <c r="X120" s="4"/>
      <c r="Y120" s="1"/>
      <c r="Z120" s="1"/>
      <c r="AA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4"/>
      <c r="I121" s="1"/>
      <c r="J121" s="1"/>
      <c r="K121" s="1"/>
      <c r="L121" s="1"/>
      <c r="M121" s="1"/>
      <c r="N121" s="1"/>
      <c r="O121" s="1"/>
      <c r="P121" s="4"/>
      <c r="Q121" s="1"/>
      <c r="R121" s="1"/>
      <c r="S121" s="1"/>
      <c r="T121" s="1"/>
      <c r="U121" s="1"/>
      <c r="V121" s="1"/>
      <c r="W121" s="1"/>
      <c r="X121" s="4"/>
      <c r="Y121" s="1"/>
      <c r="Z121" s="1"/>
      <c r="AA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4"/>
      <c r="I122" s="1"/>
      <c r="J122" s="1"/>
      <c r="K122" s="1"/>
      <c r="L122" s="1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1"/>
      <c r="X122" s="4"/>
      <c r="Y122" s="1"/>
      <c r="Z122" s="1"/>
      <c r="AA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4"/>
      <c r="I123" s="1"/>
      <c r="J123" s="1"/>
      <c r="K123" s="1"/>
      <c r="L123" s="1"/>
      <c r="M123" s="1"/>
      <c r="N123" s="1"/>
      <c r="O123" s="1"/>
      <c r="P123" s="4"/>
      <c r="Q123" s="1"/>
      <c r="R123" s="1"/>
      <c r="S123" s="1"/>
      <c r="T123" s="1"/>
      <c r="U123" s="1"/>
      <c r="V123" s="1"/>
      <c r="W123" s="1"/>
      <c r="X123" s="4"/>
      <c r="Y123" s="1"/>
      <c r="Z123" s="1"/>
      <c r="AA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</sheetData>
  <mergeCells count="61">
    <mergeCell ref="S31:Y31"/>
    <mergeCell ref="S32:Y32"/>
    <mergeCell ref="S33:Y33"/>
    <mergeCell ref="S34:Y34"/>
    <mergeCell ref="S35:Y35"/>
    <mergeCell ref="S26:Y26"/>
    <mergeCell ref="S27:Y27"/>
    <mergeCell ref="S28:Y28"/>
    <mergeCell ref="S29:Y29"/>
    <mergeCell ref="S30:Y30"/>
    <mergeCell ref="S21:Y21"/>
    <mergeCell ref="S22:Y22"/>
    <mergeCell ref="S23:Y23"/>
    <mergeCell ref="S24:Y24"/>
    <mergeCell ref="S25:Y25"/>
    <mergeCell ref="S16:Y16"/>
    <mergeCell ref="S17:Y17"/>
    <mergeCell ref="S18:Y18"/>
    <mergeCell ref="S19:Y19"/>
    <mergeCell ref="S20:Y20"/>
    <mergeCell ref="K31:Q31"/>
    <mergeCell ref="K32:Q32"/>
    <mergeCell ref="K33:Q33"/>
    <mergeCell ref="K34:Q34"/>
    <mergeCell ref="K35:Q35"/>
    <mergeCell ref="C34:I34"/>
    <mergeCell ref="C35:I35"/>
    <mergeCell ref="K16:Q16"/>
    <mergeCell ref="K17:Q17"/>
    <mergeCell ref="K18:Q18"/>
    <mergeCell ref="K20:Q20"/>
    <mergeCell ref="K21:Q21"/>
    <mergeCell ref="K22:Q22"/>
    <mergeCell ref="K23:Q23"/>
    <mergeCell ref="K24:Q24"/>
    <mergeCell ref="K25:Q25"/>
    <mergeCell ref="K26:Q26"/>
    <mergeCell ref="K27:Q27"/>
    <mergeCell ref="K28:Q28"/>
    <mergeCell ref="K29:Q29"/>
    <mergeCell ref="K30:Q30"/>
    <mergeCell ref="C29:I29"/>
    <mergeCell ref="C33:I33"/>
    <mergeCell ref="C23:I23"/>
    <mergeCell ref="C24:I24"/>
    <mergeCell ref="C26:I26"/>
    <mergeCell ref="C27:I27"/>
    <mergeCell ref="C28:I28"/>
    <mergeCell ref="C30:I30"/>
    <mergeCell ref="C31:I31"/>
    <mergeCell ref="C32:I32"/>
    <mergeCell ref="K19:Q19"/>
    <mergeCell ref="C18:I18"/>
    <mergeCell ref="C17:I17"/>
    <mergeCell ref="C16:I16"/>
    <mergeCell ref="C25:I25"/>
    <mergeCell ref="F9:H9"/>
    <mergeCell ref="C21:I21"/>
    <mergeCell ref="C20:I20"/>
    <mergeCell ref="C19:I19"/>
    <mergeCell ref="C22:I22"/>
  </mergeCells>
  <dataValidations disablePrompts="1" count="1">
    <dataValidation type="list" allowBlank="1" showInputMessage="1" showErrorMessage="1" sqref="F9:H9 AB9">
      <formula1>$AF$9:$AF$10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2021-08-24T12:21:28Z</dcterms:created>
  <dcterms:modified xsi:type="dcterms:W3CDTF">2021-09-18T13:33:55Z</dcterms:modified>
</cp:coreProperties>
</file>