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0115" windowHeight="889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314" i="1" l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279" i="1"/>
  <c r="K280" i="1"/>
  <c r="E311" i="1"/>
  <c r="J311" i="1"/>
  <c r="K311" i="1"/>
  <c r="E312" i="1"/>
  <c r="J312" i="1"/>
  <c r="K312" i="1"/>
  <c r="E313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E341" i="1"/>
  <c r="J341" i="1"/>
  <c r="K341" i="1"/>
  <c r="E342" i="1"/>
  <c r="J342" i="1"/>
  <c r="K342" i="1"/>
  <c r="E343" i="1"/>
  <c r="J343" i="1"/>
  <c r="K343" i="1"/>
  <c r="E344" i="1"/>
  <c r="J344" i="1"/>
  <c r="K344" i="1"/>
  <c r="E345" i="1"/>
  <c r="J345" i="1"/>
  <c r="K345" i="1"/>
  <c r="E346" i="1"/>
  <c r="J346" i="1"/>
  <c r="K346" i="1"/>
  <c r="E347" i="1"/>
  <c r="J347" i="1"/>
  <c r="K347" i="1"/>
  <c r="E348" i="1"/>
  <c r="J348" i="1"/>
  <c r="K348" i="1"/>
  <c r="E349" i="1"/>
  <c r="J349" i="1"/>
  <c r="K349" i="1"/>
  <c r="E350" i="1"/>
  <c r="J350" i="1"/>
  <c r="K350" i="1"/>
  <c r="E351" i="1"/>
  <c r="J351" i="1"/>
  <c r="K351" i="1"/>
  <c r="E352" i="1"/>
  <c r="J352" i="1"/>
  <c r="K352" i="1"/>
  <c r="E353" i="1"/>
  <c r="J353" i="1"/>
  <c r="K353" i="1"/>
  <c r="E354" i="1"/>
  <c r="J354" i="1"/>
  <c r="K354" i="1"/>
  <c r="E355" i="1"/>
  <c r="J355" i="1"/>
  <c r="K355" i="1"/>
  <c r="E356" i="1"/>
  <c r="J356" i="1"/>
  <c r="K356" i="1"/>
  <c r="E357" i="1"/>
  <c r="J357" i="1"/>
  <c r="K357" i="1"/>
  <c r="E358" i="1"/>
  <c r="J358" i="1"/>
  <c r="K358" i="1"/>
  <c r="E359" i="1"/>
  <c r="J359" i="1"/>
  <c r="K359" i="1"/>
  <c r="E360" i="1"/>
  <c r="J360" i="1"/>
  <c r="K360" i="1"/>
  <c r="E361" i="1"/>
  <c r="J361" i="1"/>
  <c r="K361" i="1"/>
  <c r="E362" i="1"/>
  <c r="J362" i="1"/>
  <c r="K362" i="1"/>
  <c r="E363" i="1"/>
  <c r="J363" i="1"/>
  <c r="K363" i="1"/>
  <c r="E364" i="1"/>
  <c r="J364" i="1"/>
  <c r="K364" i="1"/>
  <c r="E365" i="1"/>
  <c r="J365" i="1"/>
  <c r="K365" i="1"/>
  <c r="E366" i="1"/>
  <c r="J366" i="1"/>
  <c r="K366" i="1"/>
  <c r="E367" i="1"/>
  <c r="J367" i="1"/>
  <c r="K367" i="1"/>
  <c r="E368" i="1"/>
  <c r="J368" i="1"/>
  <c r="K368" i="1"/>
  <c r="E369" i="1"/>
  <c r="J369" i="1"/>
  <c r="K369" i="1"/>
  <c r="E370" i="1"/>
  <c r="J370" i="1"/>
  <c r="K370" i="1"/>
  <c r="E371" i="1"/>
  <c r="J371" i="1"/>
  <c r="K371" i="1"/>
  <c r="E372" i="1"/>
  <c r="J372" i="1"/>
  <c r="K372" i="1"/>
  <c r="E373" i="1"/>
  <c r="J373" i="1"/>
  <c r="K373" i="1"/>
  <c r="E374" i="1"/>
  <c r="J374" i="1"/>
  <c r="K374" i="1"/>
  <c r="E375" i="1"/>
  <c r="J375" i="1"/>
  <c r="K375" i="1"/>
  <c r="E376" i="1"/>
  <c r="J376" i="1"/>
  <c r="K376" i="1"/>
  <c r="E377" i="1"/>
  <c r="J377" i="1"/>
  <c r="K377" i="1"/>
  <c r="E378" i="1"/>
  <c r="J378" i="1"/>
  <c r="K378" i="1"/>
  <c r="E379" i="1"/>
  <c r="J379" i="1"/>
  <c r="K379" i="1"/>
  <c r="E380" i="1"/>
  <c r="J380" i="1"/>
  <c r="K380" i="1"/>
  <c r="E381" i="1"/>
  <c r="J381" i="1"/>
  <c r="K381" i="1"/>
  <c r="E382" i="1"/>
  <c r="J382" i="1"/>
  <c r="K382" i="1"/>
  <c r="E383" i="1"/>
  <c r="J383" i="1"/>
  <c r="K383" i="1"/>
  <c r="E384" i="1"/>
  <c r="J384" i="1"/>
  <c r="K384" i="1"/>
  <c r="E385" i="1"/>
  <c r="J385" i="1"/>
  <c r="K385" i="1"/>
  <c r="E386" i="1"/>
  <c r="J386" i="1"/>
  <c r="K386" i="1"/>
  <c r="E387" i="1"/>
  <c r="J387" i="1"/>
  <c r="K387" i="1"/>
  <c r="E388" i="1"/>
  <c r="J388" i="1"/>
  <c r="K388" i="1"/>
  <c r="E389" i="1"/>
  <c r="J389" i="1"/>
  <c r="K389" i="1"/>
  <c r="E390" i="1"/>
  <c r="J390" i="1"/>
  <c r="K390" i="1"/>
  <c r="E391" i="1"/>
  <c r="J391" i="1"/>
  <c r="K391" i="1"/>
  <c r="E392" i="1"/>
  <c r="J392" i="1"/>
  <c r="K392" i="1"/>
  <c r="E393" i="1"/>
  <c r="J393" i="1"/>
  <c r="K393" i="1"/>
  <c r="E394" i="1"/>
  <c r="J394" i="1"/>
  <c r="K394" i="1"/>
  <c r="E395" i="1"/>
  <c r="J395" i="1"/>
  <c r="K395" i="1"/>
  <c r="E396" i="1"/>
  <c r="J396" i="1"/>
  <c r="K396" i="1"/>
  <c r="E397" i="1"/>
  <c r="J397" i="1"/>
  <c r="K397" i="1"/>
  <c r="E398" i="1"/>
  <c r="J398" i="1"/>
  <c r="K398" i="1"/>
  <c r="E399" i="1"/>
  <c r="J399" i="1"/>
  <c r="K399" i="1"/>
  <c r="E400" i="1"/>
  <c r="J400" i="1"/>
  <c r="K400" i="1"/>
  <c r="E401" i="1"/>
  <c r="J401" i="1"/>
  <c r="K401" i="1"/>
  <c r="E402" i="1"/>
  <c r="J402" i="1"/>
  <c r="K402" i="1"/>
  <c r="E403" i="1"/>
  <c r="J403" i="1"/>
  <c r="K403" i="1"/>
  <c r="E404" i="1"/>
  <c r="J404" i="1"/>
  <c r="K404" i="1"/>
  <c r="E405" i="1"/>
  <c r="J405" i="1"/>
  <c r="K405" i="1"/>
  <c r="E406" i="1"/>
  <c r="J406" i="1"/>
  <c r="K406" i="1"/>
  <c r="E407" i="1"/>
  <c r="J407" i="1"/>
  <c r="K407" i="1"/>
  <c r="E408" i="1"/>
  <c r="J408" i="1"/>
  <c r="K408" i="1"/>
  <c r="E409" i="1"/>
  <c r="J409" i="1"/>
  <c r="K409" i="1"/>
  <c r="E410" i="1"/>
  <c r="J410" i="1"/>
  <c r="K410" i="1"/>
  <c r="E411" i="1"/>
  <c r="J411" i="1"/>
  <c r="K411" i="1"/>
  <c r="E412" i="1"/>
  <c r="J412" i="1"/>
  <c r="K412" i="1"/>
  <c r="E413" i="1"/>
  <c r="J413" i="1"/>
  <c r="K413" i="1"/>
  <c r="E414" i="1"/>
  <c r="J414" i="1"/>
  <c r="K414" i="1"/>
  <c r="E415" i="1"/>
  <c r="J415" i="1"/>
  <c r="K415" i="1"/>
  <c r="E416" i="1"/>
  <c r="J416" i="1"/>
  <c r="K416" i="1"/>
  <c r="E417" i="1"/>
  <c r="J417" i="1"/>
  <c r="K417" i="1"/>
  <c r="E418" i="1"/>
  <c r="J418" i="1"/>
  <c r="K418" i="1"/>
  <c r="E419" i="1"/>
  <c r="J419" i="1"/>
  <c r="K419" i="1"/>
  <c r="E420" i="1"/>
  <c r="J420" i="1"/>
  <c r="K420" i="1"/>
  <c r="E421" i="1"/>
  <c r="J421" i="1"/>
  <c r="K421" i="1"/>
  <c r="E422" i="1"/>
  <c r="J422" i="1"/>
  <c r="K422" i="1"/>
  <c r="E423" i="1"/>
  <c r="J423" i="1"/>
  <c r="K423" i="1"/>
  <c r="E424" i="1"/>
  <c r="J424" i="1"/>
  <c r="K424" i="1"/>
  <c r="E425" i="1"/>
  <c r="J425" i="1"/>
  <c r="K425" i="1"/>
  <c r="E426" i="1"/>
  <c r="J426" i="1"/>
  <c r="K426" i="1"/>
  <c r="E427" i="1"/>
  <c r="J427" i="1"/>
  <c r="K427" i="1"/>
  <c r="E428" i="1"/>
  <c r="J428" i="1"/>
  <c r="K428" i="1"/>
  <c r="E429" i="1"/>
  <c r="J429" i="1"/>
  <c r="K429" i="1"/>
  <c r="E430" i="1"/>
  <c r="J430" i="1"/>
  <c r="K430" i="1"/>
  <c r="E431" i="1"/>
  <c r="J431" i="1"/>
  <c r="K431" i="1"/>
  <c r="E432" i="1"/>
  <c r="J432" i="1"/>
  <c r="K432" i="1"/>
  <c r="E433" i="1"/>
  <c r="J433" i="1"/>
  <c r="K433" i="1"/>
  <c r="E434" i="1"/>
  <c r="J434" i="1"/>
  <c r="K434" i="1"/>
  <c r="E435" i="1"/>
  <c r="J435" i="1"/>
  <c r="K435" i="1"/>
  <c r="E436" i="1"/>
  <c r="J436" i="1"/>
  <c r="K436" i="1"/>
  <c r="E437" i="1"/>
  <c r="J437" i="1"/>
  <c r="K437" i="1"/>
  <c r="E438" i="1"/>
  <c r="J438" i="1"/>
  <c r="K438" i="1"/>
  <c r="E439" i="1"/>
  <c r="J439" i="1"/>
  <c r="K439" i="1"/>
  <c r="E440" i="1"/>
  <c r="J440" i="1"/>
  <c r="K440" i="1"/>
  <c r="E441" i="1"/>
  <c r="J441" i="1"/>
  <c r="K441" i="1"/>
  <c r="E442" i="1"/>
  <c r="J442" i="1"/>
  <c r="K442" i="1"/>
  <c r="E443" i="1"/>
  <c r="J443" i="1"/>
  <c r="K443" i="1"/>
  <c r="E444" i="1"/>
  <c r="J444" i="1"/>
  <c r="K444" i="1"/>
  <c r="E445" i="1"/>
  <c r="J445" i="1"/>
  <c r="K445" i="1"/>
  <c r="E446" i="1"/>
  <c r="J446" i="1"/>
  <c r="K446" i="1"/>
  <c r="E447" i="1"/>
  <c r="J447" i="1"/>
  <c r="K447" i="1"/>
  <c r="E448" i="1"/>
  <c r="J448" i="1"/>
  <c r="K448" i="1"/>
  <c r="E449" i="1"/>
  <c r="J449" i="1"/>
  <c r="K449" i="1"/>
  <c r="E450" i="1"/>
  <c r="J450" i="1"/>
  <c r="K450" i="1"/>
  <c r="E451" i="1"/>
  <c r="J451" i="1"/>
  <c r="K451" i="1"/>
  <c r="E452" i="1"/>
  <c r="J452" i="1"/>
  <c r="K452" i="1"/>
  <c r="E453" i="1"/>
  <c r="J453" i="1"/>
  <c r="K453" i="1"/>
  <c r="E454" i="1"/>
  <c r="J454" i="1"/>
  <c r="K454" i="1"/>
  <c r="E455" i="1"/>
  <c r="J455" i="1"/>
  <c r="K455" i="1"/>
  <c r="E456" i="1"/>
  <c r="J456" i="1"/>
  <c r="K456" i="1"/>
  <c r="E457" i="1"/>
  <c r="J457" i="1"/>
  <c r="K457" i="1"/>
  <c r="E458" i="1"/>
  <c r="J458" i="1"/>
  <c r="K458" i="1"/>
  <c r="E459" i="1"/>
  <c r="J459" i="1"/>
  <c r="K459" i="1"/>
  <c r="E460" i="1"/>
  <c r="J460" i="1"/>
  <c r="K460" i="1"/>
  <c r="E461" i="1"/>
  <c r="J461" i="1"/>
  <c r="K461" i="1"/>
  <c r="E462" i="1"/>
  <c r="J462" i="1"/>
  <c r="K462" i="1"/>
  <c r="E463" i="1"/>
  <c r="J463" i="1"/>
  <c r="K463" i="1"/>
  <c r="E464" i="1"/>
  <c r="J464" i="1"/>
  <c r="K464" i="1"/>
  <c r="E465" i="1"/>
  <c r="J465" i="1"/>
  <c r="K465" i="1"/>
  <c r="E466" i="1"/>
  <c r="J466" i="1"/>
  <c r="K466" i="1"/>
  <c r="E467" i="1"/>
  <c r="J467" i="1"/>
  <c r="K467" i="1"/>
  <c r="E468" i="1"/>
  <c r="J468" i="1"/>
  <c r="K468" i="1"/>
  <c r="E469" i="1"/>
  <c r="J469" i="1"/>
  <c r="K469" i="1"/>
  <c r="E470" i="1"/>
  <c r="J470" i="1"/>
  <c r="K470" i="1"/>
  <c r="E471" i="1"/>
  <c r="J471" i="1"/>
  <c r="K471" i="1"/>
  <c r="E472" i="1"/>
  <c r="J472" i="1"/>
  <c r="K472" i="1"/>
  <c r="E473" i="1"/>
  <c r="J473" i="1"/>
  <c r="K473" i="1"/>
  <c r="E474" i="1"/>
  <c r="J474" i="1"/>
  <c r="K474" i="1"/>
  <c r="E475" i="1"/>
  <c r="J475" i="1"/>
  <c r="K475" i="1"/>
  <c r="E476" i="1"/>
  <c r="J476" i="1"/>
  <c r="K476" i="1"/>
  <c r="E477" i="1"/>
  <c r="J477" i="1"/>
  <c r="K477" i="1"/>
  <c r="E478" i="1"/>
  <c r="J478" i="1"/>
  <c r="K478" i="1"/>
  <c r="E479" i="1"/>
  <c r="J479" i="1"/>
  <c r="K479" i="1"/>
  <c r="E480" i="1"/>
  <c r="J480" i="1"/>
  <c r="K480" i="1"/>
  <c r="E481" i="1"/>
  <c r="J481" i="1"/>
  <c r="K481" i="1"/>
  <c r="E482" i="1"/>
  <c r="J482" i="1"/>
  <c r="K482" i="1"/>
  <c r="E483" i="1"/>
  <c r="J483" i="1"/>
  <c r="K483" i="1"/>
  <c r="E484" i="1"/>
  <c r="J484" i="1"/>
  <c r="K484" i="1"/>
  <c r="E485" i="1"/>
  <c r="J485" i="1"/>
  <c r="K485" i="1"/>
  <c r="E486" i="1"/>
  <c r="J486" i="1"/>
  <c r="K486" i="1"/>
  <c r="E487" i="1"/>
  <c r="J487" i="1"/>
  <c r="K487" i="1"/>
  <c r="E488" i="1"/>
  <c r="J488" i="1"/>
  <c r="K488" i="1"/>
  <c r="E489" i="1"/>
  <c r="J489" i="1"/>
  <c r="K489" i="1"/>
  <c r="E490" i="1"/>
  <c r="J490" i="1"/>
  <c r="K490" i="1"/>
  <c r="E491" i="1"/>
  <c r="J491" i="1"/>
  <c r="K491" i="1"/>
  <c r="E492" i="1"/>
  <c r="J492" i="1"/>
  <c r="K492" i="1"/>
  <c r="E493" i="1"/>
  <c r="J493" i="1"/>
  <c r="K493" i="1"/>
  <c r="E494" i="1"/>
  <c r="J494" i="1"/>
  <c r="K494" i="1"/>
  <c r="E495" i="1"/>
  <c r="J495" i="1"/>
  <c r="K495" i="1"/>
  <c r="E496" i="1"/>
  <c r="J496" i="1"/>
  <c r="K496" i="1"/>
  <c r="E497" i="1"/>
  <c r="J497" i="1"/>
  <c r="K497" i="1"/>
  <c r="E498" i="1"/>
  <c r="J498" i="1"/>
  <c r="K498" i="1"/>
  <c r="E499" i="1"/>
  <c r="J499" i="1"/>
  <c r="K499" i="1"/>
  <c r="E500" i="1"/>
  <c r="J500" i="1"/>
  <c r="K500" i="1"/>
  <c r="E501" i="1"/>
  <c r="J501" i="1"/>
  <c r="K501" i="1"/>
  <c r="E502" i="1"/>
  <c r="J502" i="1"/>
  <c r="K502" i="1"/>
  <c r="E503" i="1"/>
  <c r="J503" i="1"/>
  <c r="K503" i="1"/>
  <c r="E504" i="1"/>
  <c r="J504" i="1"/>
  <c r="K504" i="1"/>
  <c r="E505" i="1"/>
  <c r="J505" i="1"/>
  <c r="K505" i="1"/>
  <c r="E506" i="1"/>
  <c r="J506" i="1"/>
  <c r="K506" i="1"/>
  <c r="E507" i="1"/>
  <c r="J507" i="1"/>
  <c r="K507" i="1"/>
  <c r="E508" i="1"/>
  <c r="J508" i="1"/>
  <c r="K508" i="1"/>
  <c r="E509" i="1"/>
  <c r="J509" i="1"/>
  <c r="K509" i="1"/>
  <c r="E510" i="1"/>
  <c r="J510" i="1"/>
  <c r="K510" i="1"/>
  <c r="E511" i="1"/>
  <c r="J511" i="1"/>
  <c r="K511" i="1"/>
  <c r="E512" i="1"/>
  <c r="J512" i="1"/>
  <c r="K512" i="1"/>
  <c r="E513" i="1"/>
  <c r="J513" i="1"/>
  <c r="K513" i="1"/>
  <c r="E514" i="1"/>
  <c r="J514" i="1"/>
  <c r="K514" i="1"/>
  <c r="E515" i="1"/>
  <c r="J515" i="1"/>
  <c r="K515" i="1"/>
  <c r="E516" i="1"/>
  <c r="J516" i="1"/>
  <c r="K516" i="1"/>
  <c r="E517" i="1"/>
  <c r="J517" i="1"/>
  <c r="K517" i="1"/>
  <c r="E518" i="1"/>
  <c r="J518" i="1"/>
  <c r="K518" i="1"/>
  <c r="E519" i="1"/>
  <c r="J519" i="1"/>
  <c r="K519" i="1"/>
  <c r="E520" i="1"/>
  <c r="J520" i="1"/>
  <c r="K520" i="1"/>
  <c r="E521" i="1"/>
  <c r="J521" i="1"/>
  <c r="K521" i="1"/>
  <c r="E522" i="1"/>
  <c r="J522" i="1"/>
  <c r="K522" i="1"/>
  <c r="E523" i="1"/>
  <c r="J523" i="1"/>
  <c r="K523" i="1"/>
  <c r="E524" i="1"/>
  <c r="J524" i="1"/>
  <c r="K524" i="1"/>
  <c r="E525" i="1"/>
  <c r="J525" i="1"/>
  <c r="K525" i="1"/>
  <c r="E526" i="1"/>
  <c r="J526" i="1"/>
  <c r="K526" i="1"/>
  <c r="E527" i="1"/>
  <c r="J527" i="1"/>
  <c r="K527" i="1"/>
  <c r="E528" i="1"/>
  <c r="J528" i="1"/>
  <c r="K528" i="1"/>
  <c r="E529" i="1"/>
  <c r="J529" i="1"/>
  <c r="K529" i="1"/>
  <c r="E530" i="1"/>
  <c r="J530" i="1"/>
  <c r="K530" i="1"/>
  <c r="E531" i="1"/>
  <c r="J531" i="1"/>
  <c r="K531" i="1"/>
  <c r="E532" i="1"/>
  <c r="J532" i="1"/>
  <c r="K532" i="1"/>
  <c r="E533" i="1"/>
  <c r="J533" i="1"/>
  <c r="K533" i="1"/>
  <c r="E534" i="1"/>
  <c r="J534" i="1"/>
  <c r="K534" i="1"/>
  <c r="E535" i="1"/>
  <c r="J535" i="1"/>
  <c r="K535" i="1"/>
  <c r="E536" i="1"/>
  <c r="J536" i="1"/>
  <c r="K536" i="1"/>
  <c r="E537" i="1"/>
  <c r="J537" i="1"/>
  <c r="K537" i="1"/>
  <c r="E538" i="1"/>
  <c r="J538" i="1"/>
  <c r="K538" i="1"/>
  <c r="E539" i="1"/>
  <c r="J539" i="1"/>
  <c r="K539" i="1"/>
  <c r="E540" i="1"/>
  <c r="J540" i="1"/>
  <c r="K540" i="1"/>
  <c r="E541" i="1"/>
  <c r="J541" i="1"/>
  <c r="K541" i="1"/>
  <c r="E542" i="1"/>
  <c r="J542" i="1"/>
  <c r="K542" i="1"/>
  <c r="E543" i="1"/>
  <c r="J543" i="1"/>
  <c r="K543" i="1"/>
  <c r="E544" i="1"/>
  <c r="J544" i="1"/>
  <c r="K544" i="1"/>
  <c r="E545" i="1"/>
  <c r="J545" i="1"/>
  <c r="K545" i="1"/>
  <c r="E546" i="1"/>
  <c r="J546" i="1"/>
  <c r="K546" i="1"/>
  <c r="E547" i="1"/>
  <c r="J547" i="1"/>
  <c r="K547" i="1"/>
  <c r="E548" i="1"/>
  <c r="J548" i="1"/>
  <c r="K548" i="1"/>
  <c r="E549" i="1"/>
  <c r="J549" i="1"/>
  <c r="K549" i="1"/>
  <c r="E550" i="1"/>
  <c r="J550" i="1"/>
  <c r="K550" i="1"/>
  <c r="E551" i="1"/>
  <c r="J551" i="1"/>
  <c r="K551" i="1"/>
  <c r="E552" i="1"/>
  <c r="J552" i="1"/>
  <c r="K552" i="1"/>
  <c r="E553" i="1"/>
  <c r="J553" i="1"/>
  <c r="K553" i="1"/>
  <c r="E554" i="1"/>
  <c r="J554" i="1"/>
  <c r="K554" i="1"/>
  <c r="E555" i="1"/>
  <c r="J555" i="1"/>
  <c r="K555" i="1"/>
  <c r="E556" i="1"/>
  <c r="J556" i="1"/>
  <c r="K556" i="1"/>
  <c r="E557" i="1"/>
  <c r="J557" i="1"/>
  <c r="K557" i="1"/>
  <c r="E558" i="1"/>
  <c r="J558" i="1"/>
  <c r="K558" i="1"/>
  <c r="E559" i="1"/>
  <c r="J559" i="1"/>
  <c r="K559" i="1"/>
  <c r="E560" i="1"/>
  <c r="J560" i="1"/>
  <c r="K560" i="1"/>
  <c r="E561" i="1"/>
  <c r="J561" i="1"/>
  <c r="K561" i="1"/>
  <c r="E562" i="1"/>
  <c r="J562" i="1"/>
  <c r="K562" i="1"/>
  <c r="E563" i="1"/>
  <c r="J563" i="1"/>
  <c r="K563" i="1"/>
  <c r="E564" i="1"/>
  <c r="J564" i="1"/>
  <c r="K564" i="1"/>
  <c r="E565" i="1"/>
  <c r="J565" i="1"/>
  <c r="K565" i="1"/>
  <c r="E566" i="1"/>
  <c r="J566" i="1"/>
  <c r="K566" i="1"/>
  <c r="E567" i="1"/>
  <c r="J567" i="1"/>
  <c r="K567" i="1"/>
  <c r="E568" i="1"/>
  <c r="J568" i="1"/>
  <c r="K568" i="1"/>
  <c r="E569" i="1"/>
  <c r="J569" i="1"/>
  <c r="K569" i="1"/>
  <c r="E570" i="1"/>
  <c r="J570" i="1"/>
  <c r="K570" i="1"/>
  <c r="E571" i="1"/>
  <c r="J571" i="1"/>
  <c r="K571" i="1"/>
  <c r="E572" i="1"/>
  <c r="J572" i="1"/>
  <c r="K572" i="1"/>
  <c r="E573" i="1"/>
  <c r="J573" i="1"/>
  <c r="K573" i="1"/>
  <c r="E574" i="1"/>
  <c r="J574" i="1"/>
  <c r="K574" i="1"/>
  <c r="E575" i="1"/>
  <c r="J575" i="1"/>
  <c r="K575" i="1"/>
  <c r="E576" i="1"/>
  <c r="J576" i="1"/>
  <c r="K576" i="1"/>
  <c r="E577" i="1"/>
  <c r="J577" i="1"/>
  <c r="K577" i="1"/>
  <c r="E578" i="1"/>
  <c r="J578" i="1"/>
  <c r="K578" i="1"/>
  <c r="E579" i="1"/>
  <c r="J579" i="1"/>
  <c r="K579" i="1"/>
  <c r="E580" i="1"/>
  <c r="J580" i="1"/>
  <c r="K580" i="1"/>
  <c r="E581" i="1"/>
  <c r="J581" i="1"/>
  <c r="K581" i="1"/>
  <c r="E582" i="1"/>
  <c r="J582" i="1"/>
  <c r="K582" i="1"/>
  <c r="E583" i="1"/>
  <c r="J583" i="1"/>
  <c r="K583" i="1"/>
  <c r="E584" i="1"/>
  <c r="J584" i="1"/>
  <c r="K584" i="1"/>
  <c r="E585" i="1"/>
  <c r="J585" i="1"/>
  <c r="K585" i="1"/>
  <c r="E586" i="1"/>
  <c r="J586" i="1"/>
  <c r="K586" i="1"/>
  <c r="E587" i="1"/>
  <c r="J587" i="1"/>
  <c r="K587" i="1"/>
  <c r="E588" i="1"/>
  <c r="J588" i="1"/>
  <c r="K588" i="1"/>
  <c r="E589" i="1"/>
  <c r="J589" i="1"/>
  <c r="K589" i="1"/>
  <c r="E590" i="1"/>
  <c r="J590" i="1"/>
  <c r="K590" i="1"/>
  <c r="E591" i="1"/>
  <c r="J591" i="1"/>
  <c r="K591" i="1"/>
  <c r="E592" i="1"/>
  <c r="J592" i="1"/>
  <c r="K592" i="1"/>
  <c r="E593" i="1"/>
  <c r="J593" i="1"/>
  <c r="K593" i="1"/>
  <c r="E594" i="1"/>
  <c r="J594" i="1"/>
  <c r="K594" i="1"/>
  <c r="E595" i="1"/>
  <c r="J595" i="1"/>
  <c r="K595" i="1"/>
  <c r="E596" i="1"/>
  <c r="J596" i="1"/>
  <c r="K596" i="1"/>
  <c r="E597" i="1"/>
  <c r="J597" i="1"/>
  <c r="K597" i="1"/>
  <c r="E598" i="1"/>
  <c r="J598" i="1"/>
  <c r="K598" i="1"/>
  <c r="E599" i="1"/>
  <c r="J599" i="1"/>
  <c r="K599" i="1"/>
  <c r="E600" i="1"/>
  <c r="J600" i="1"/>
  <c r="K600" i="1"/>
  <c r="E601" i="1"/>
  <c r="J601" i="1"/>
  <c r="K601" i="1"/>
  <c r="E602" i="1"/>
  <c r="J602" i="1"/>
  <c r="K602" i="1"/>
  <c r="E603" i="1"/>
  <c r="J603" i="1"/>
  <c r="K603" i="1"/>
  <c r="E604" i="1"/>
  <c r="J604" i="1"/>
  <c r="K604" i="1"/>
  <c r="E605" i="1"/>
  <c r="J605" i="1"/>
  <c r="K605" i="1"/>
  <c r="E606" i="1"/>
  <c r="J606" i="1"/>
  <c r="K606" i="1"/>
  <c r="E607" i="1"/>
  <c r="J607" i="1"/>
  <c r="K607" i="1"/>
  <c r="E608" i="1"/>
  <c r="J608" i="1"/>
  <c r="K608" i="1"/>
  <c r="E609" i="1"/>
  <c r="J609" i="1"/>
  <c r="K609" i="1"/>
  <c r="E610" i="1"/>
  <c r="J610" i="1"/>
  <c r="K610" i="1"/>
  <c r="E611" i="1"/>
  <c r="J611" i="1"/>
  <c r="K611" i="1"/>
  <c r="E612" i="1"/>
  <c r="J612" i="1"/>
  <c r="K612" i="1"/>
  <c r="E613" i="1"/>
  <c r="J613" i="1"/>
  <c r="K613" i="1"/>
  <c r="E614" i="1"/>
  <c r="J614" i="1"/>
  <c r="K614" i="1"/>
  <c r="E615" i="1"/>
  <c r="J615" i="1"/>
  <c r="K615" i="1"/>
  <c r="E616" i="1"/>
  <c r="J616" i="1"/>
  <c r="K616" i="1"/>
  <c r="E617" i="1"/>
  <c r="J617" i="1"/>
  <c r="K617" i="1"/>
  <c r="E618" i="1"/>
  <c r="J618" i="1"/>
  <c r="K618" i="1"/>
  <c r="E619" i="1"/>
  <c r="J619" i="1"/>
  <c r="K619" i="1"/>
  <c r="E620" i="1"/>
  <c r="J620" i="1"/>
  <c r="K620" i="1"/>
  <c r="E621" i="1"/>
  <c r="J621" i="1"/>
  <c r="K621" i="1"/>
  <c r="E622" i="1"/>
  <c r="J622" i="1"/>
  <c r="K622" i="1"/>
  <c r="E623" i="1"/>
  <c r="J623" i="1"/>
  <c r="K623" i="1"/>
  <c r="E624" i="1"/>
  <c r="J624" i="1"/>
  <c r="K624" i="1"/>
  <c r="E625" i="1"/>
  <c r="J625" i="1"/>
  <c r="K625" i="1"/>
  <c r="E626" i="1"/>
  <c r="J626" i="1"/>
  <c r="K626" i="1"/>
  <c r="E627" i="1"/>
  <c r="J627" i="1"/>
  <c r="K627" i="1"/>
  <c r="E628" i="1"/>
  <c r="J628" i="1"/>
  <c r="K628" i="1"/>
  <c r="E629" i="1"/>
  <c r="J629" i="1"/>
  <c r="K629" i="1"/>
  <c r="E630" i="1"/>
  <c r="J630" i="1"/>
  <c r="K630" i="1"/>
  <c r="E631" i="1"/>
  <c r="J631" i="1"/>
  <c r="K631" i="1"/>
  <c r="E632" i="1"/>
  <c r="J632" i="1"/>
  <c r="K632" i="1"/>
  <c r="E633" i="1"/>
  <c r="J633" i="1"/>
  <c r="K633" i="1"/>
  <c r="E634" i="1"/>
  <c r="J634" i="1"/>
  <c r="K634" i="1"/>
  <c r="E635" i="1"/>
  <c r="J635" i="1"/>
  <c r="K635" i="1"/>
  <c r="E636" i="1"/>
  <c r="J636" i="1"/>
  <c r="K636" i="1"/>
  <c r="E637" i="1"/>
  <c r="J637" i="1"/>
  <c r="K637" i="1"/>
  <c r="E638" i="1"/>
  <c r="J638" i="1"/>
  <c r="K638" i="1"/>
  <c r="E639" i="1"/>
  <c r="J639" i="1"/>
  <c r="K639" i="1"/>
  <c r="E640" i="1"/>
  <c r="J640" i="1"/>
  <c r="K640" i="1"/>
  <c r="E641" i="1"/>
  <c r="J641" i="1"/>
  <c r="K641" i="1"/>
  <c r="E642" i="1"/>
  <c r="J642" i="1"/>
  <c r="K642" i="1"/>
  <c r="E643" i="1"/>
  <c r="J643" i="1"/>
  <c r="K643" i="1"/>
  <c r="E644" i="1"/>
  <c r="J644" i="1"/>
  <c r="K644" i="1"/>
  <c r="E645" i="1"/>
  <c r="J645" i="1"/>
  <c r="K645" i="1"/>
  <c r="E646" i="1"/>
  <c r="J646" i="1"/>
  <c r="K646" i="1"/>
  <c r="E647" i="1"/>
  <c r="J647" i="1"/>
  <c r="K647" i="1"/>
  <c r="E648" i="1"/>
  <c r="J648" i="1"/>
  <c r="K648" i="1"/>
  <c r="E649" i="1"/>
  <c r="J649" i="1"/>
  <c r="K649" i="1"/>
  <c r="E650" i="1"/>
  <c r="J650" i="1"/>
  <c r="K650" i="1"/>
  <c r="E651" i="1"/>
  <c r="J651" i="1"/>
  <c r="K651" i="1"/>
  <c r="E652" i="1"/>
  <c r="J652" i="1"/>
  <c r="K652" i="1"/>
  <c r="E653" i="1"/>
  <c r="J653" i="1"/>
  <c r="K653" i="1"/>
  <c r="E654" i="1"/>
  <c r="J654" i="1"/>
  <c r="K654" i="1"/>
  <c r="E655" i="1"/>
  <c r="J655" i="1"/>
  <c r="K655" i="1"/>
  <c r="E656" i="1"/>
  <c r="J656" i="1"/>
  <c r="K656" i="1"/>
  <c r="E657" i="1"/>
  <c r="J657" i="1"/>
  <c r="K657" i="1"/>
  <c r="E658" i="1"/>
  <c r="J658" i="1"/>
  <c r="K658" i="1"/>
  <c r="E659" i="1"/>
  <c r="J659" i="1"/>
  <c r="K659" i="1"/>
  <c r="E660" i="1"/>
  <c r="J660" i="1"/>
  <c r="K660" i="1"/>
  <c r="E661" i="1"/>
  <c r="J661" i="1"/>
  <c r="K661" i="1"/>
  <c r="E662" i="1"/>
  <c r="J662" i="1"/>
  <c r="K662" i="1"/>
  <c r="E663" i="1"/>
  <c r="J663" i="1"/>
  <c r="K663" i="1"/>
  <c r="E664" i="1"/>
  <c r="J664" i="1"/>
  <c r="K664" i="1"/>
  <c r="E665" i="1"/>
  <c r="J665" i="1"/>
  <c r="K665" i="1"/>
  <c r="E666" i="1"/>
  <c r="J666" i="1"/>
  <c r="K666" i="1"/>
  <c r="E667" i="1"/>
  <c r="J667" i="1"/>
  <c r="K667" i="1"/>
  <c r="E668" i="1"/>
  <c r="J668" i="1"/>
  <c r="K668" i="1"/>
  <c r="E669" i="1"/>
  <c r="J669" i="1"/>
  <c r="K669" i="1"/>
  <c r="E670" i="1"/>
  <c r="J670" i="1"/>
  <c r="K670" i="1"/>
  <c r="E671" i="1"/>
  <c r="J671" i="1"/>
  <c r="K671" i="1"/>
  <c r="E672" i="1"/>
  <c r="J672" i="1"/>
  <c r="K672" i="1"/>
  <c r="E673" i="1"/>
  <c r="J673" i="1"/>
  <c r="K673" i="1"/>
  <c r="E674" i="1"/>
  <c r="J674" i="1"/>
  <c r="K674" i="1"/>
  <c r="E675" i="1"/>
  <c r="J675" i="1"/>
  <c r="K675" i="1"/>
  <c r="E676" i="1"/>
  <c r="J676" i="1"/>
  <c r="K676" i="1"/>
  <c r="E677" i="1"/>
  <c r="J677" i="1"/>
  <c r="K677" i="1"/>
  <c r="E678" i="1"/>
  <c r="J678" i="1"/>
  <c r="K678" i="1"/>
  <c r="E679" i="1"/>
  <c r="J679" i="1"/>
  <c r="K679" i="1"/>
  <c r="E680" i="1"/>
  <c r="J680" i="1"/>
  <c r="K680" i="1"/>
  <c r="E681" i="1"/>
  <c r="J681" i="1"/>
  <c r="K681" i="1"/>
  <c r="E682" i="1"/>
  <c r="J682" i="1"/>
  <c r="K682" i="1"/>
  <c r="E683" i="1"/>
  <c r="J683" i="1"/>
  <c r="K683" i="1"/>
  <c r="E684" i="1"/>
  <c r="J684" i="1"/>
  <c r="K684" i="1"/>
  <c r="E685" i="1"/>
  <c r="J685" i="1"/>
  <c r="K685" i="1"/>
  <c r="E686" i="1"/>
  <c r="J686" i="1"/>
  <c r="K686" i="1"/>
  <c r="E687" i="1"/>
  <c r="J687" i="1"/>
  <c r="K687" i="1"/>
  <c r="E688" i="1"/>
  <c r="J688" i="1"/>
  <c r="K688" i="1"/>
  <c r="E689" i="1"/>
  <c r="J689" i="1"/>
  <c r="K689" i="1"/>
  <c r="E690" i="1"/>
  <c r="J690" i="1"/>
  <c r="K690" i="1"/>
  <c r="E691" i="1"/>
  <c r="J691" i="1"/>
  <c r="K691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0" i="1"/>
  <c r="E281" i="1"/>
  <c r="E282" i="1"/>
  <c r="E283" i="1"/>
  <c r="E284" i="1"/>
  <c r="E285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J286" i="1"/>
  <c r="J287" i="1"/>
  <c r="J288" i="1"/>
  <c r="J289" i="1"/>
  <c r="J290" i="1"/>
  <c r="J291" i="1"/>
  <c r="J292" i="1"/>
  <c r="J293" i="1"/>
  <c r="E263" i="1"/>
  <c r="E262" i="1"/>
  <c r="E261" i="1"/>
  <c r="E257" i="1"/>
  <c r="E258" i="1"/>
  <c r="E259" i="1"/>
  <c r="E260" i="1"/>
  <c r="E251" i="1"/>
  <c r="E252" i="1"/>
  <c r="E253" i="1"/>
  <c r="E254" i="1"/>
  <c r="E255" i="1"/>
  <c r="E25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8" i="1"/>
  <c r="E199" i="1"/>
  <c r="E200" i="1"/>
  <c r="E201" i="1"/>
  <c r="E202" i="1"/>
  <c r="E203" i="1"/>
  <c r="E204" i="1"/>
  <c r="E205" i="1"/>
  <c r="E206" i="1"/>
  <c r="E207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1" i="1"/>
  <c r="K282" i="1"/>
  <c r="K283" i="1"/>
  <c r="K284" i="1"/>
  <c r="K285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162" i="1"/>
  <c r="K153" i="1"/>
  <c r="K154" i="1"/>
  <c r="K155" i="1"/>
  <c r="K156" i="1"/>
  <c r="K157" i="1"/>
  <c r="K158" i="1"/>
  <c r="K159" i="1"/>
  <c r="K16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31" i="1"/>
  <c r="J151" i="1"/>
  <c r="J152" i="1"/>
  <c r="J153" i="1"/>
  <c r="J154" i="1"/>
  <c r="J155" i="1"/>
  <c r="J156" i="1"/>
  <c r="J157" i="1"/>
  <c r="J158" i="1"/>
  <c r="J159" i="1"/>
  <c r="J160" i="1"/>
  <c r="J16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28" i="1"/>
  <c r="K128" i="1"/>
  <c r="J129" i="1"/>
  <c r="K129" i="1"/>
  <c r="J130" i="1"/>
  <c r="K130" i="1"/>
  <c r="J131" i="1"/>
  <c r="E126" i="1"/>
  <c r="J126" i="1"/>
  <c r="E125" i="1"/>
  <c r="J125" i="1"/>
  <c r="K125" i="1"/>
  <c r="E124" i="1"/>
  <c r="O119" i="1"/>
  <c r="O116" i="1"/>
  <c r="O112" i="1"/>
  <c r="O111" i="1"/>
  <c r="O109" i="1"/>
  <c r="O97" i="1"/>
  <c r="O92" i="1"/>
  <c r="O86" i="1"/>
  <c r="O85" i="1"/>
  <c r="O83" i="1"/>
  <c r="O74" i="1"/>
  <c r="O72" i="1"/>
  <c r="O71" i="1"/>
  <c r="O70" i="1"/>
  <c r="O66" i="1"/>
  <c r="O63" i="1"/>
  <c r="O62" i="1"/>
  <c r="O60" i="1"/>
  <c r="O59" i="1"/>
  <c r="O58" i="1"/>
  <c r="O56" i="1"/>
  <c r="O55" i="1"/>
  <c r="O54" i="1"/>
  <c r="O53" i="1"/>
  <c r="O52" i="1"/>
  <c r="O50" i="1"/>
  <c r="O48" i="1"/>
  <c r="O47" i="1"/>
  <c r="O46" i="1"/>
  <c r="O44" i="1"/>
  <c r="O42" i="1"/>
  <c r="O40" i="1"/>
  <c r="O39" i="1"/>
  <c r="O37" i="1"/>
  <c r="O33" i="1"/>
  <c r="O30" i="1"/>
  <c r="O29" i="1"/>
  <c r="O27" i="1"/>
  <c r="O26" i="1"/>
  <c r="O24" i="1"/>
  <c r="O23" i="1"/>
  <c r="O19" i="1"/>
  <c r="O18" i="1"/>
  <c r="O16" i="1"/>
  <c r="O14" i="1"/>
  <c r="O13" i="1"/>
  <c r="O12" i="1"/>
  <c r="O7" i="1"/>
  <c r="O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6" i="1"/>
  <c r="K1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7" i="1"/>
  <c r="E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K2" i="1"/>
  <c r="J2" i="1"/>
  <c r="E2" i="1"/>
</calcChain>
</file>

<file path=xl/sharedStrings.xml><?xml version="1.0" encoding="utf-8"?>
<sst xmlns="http://schemas.openxmlformats.org/spreadsheetml/2006/main" count="5295" uniqueCount="581">
  <si>
    <t>Lake</t>
  </si>
  <si>
    <t>Sample site</t>
  </si>
  <si>
    <t>Date</t>
  </si>
  <si>
    <t>Time</t>
  </si>
  <si>
    <t>dateTimeSample</t>
  </si>
  <si>
    <t>Sample method</t>
  </si>
  <si>
    <t>Project ID</t>
  </si>
  <si>
    <t>Species</t>
  </si>
  <si>
    <t>Fish Number</t>
  </si>
  <si>
    <t>Sample ID</t>
  </si>
  <si>
    <t>Fish ID</t>
  </si>
  <si>
    <t>EntryOrder</t>
  </si>
  <si>
    <t>dietItem</t>
  </si>
  <si>
    <t>dietItemCount</t>
  </si>
  <si>
    <t>dietItemLength (mm)</t>
  </si>
  <si>
    <t>dietItemLengthRangeLower</t>
  </si>
  <si>
    <t>dietItemLengthRangeUpper</t>
  </si>
  <si>
    <t>Picture?</t>
  </si>
  <si>
    <t>Comments</t>
  </si>
  <si>
    <t>dietItemHeadWidth_mm</t>
  </si>
  <si>
    <t>EL</t>
  </si>
  <si>
    <t>WL</t>
  </si>
  <si>
    <t>WholeShoreline</t>
  </si>
  <si>
    <t>AN</t>
  </si>
  <si>
    <t>MarkRecap.20120228</t>
  </si>
  <si>
    <t>largemouth_bass</t>
  </si>
  <si>
    <t>003</t>
  </si>
  <si>
    <t>chironomidae_larvae</t>
  </si>
  <si>
    <t>KR</t>
  </si>
  <si>
    <t>007</t>
  </si>
  <si>
    <t>ephemeroptera_adult</t>
  </si>
  <si>
    <t>ephemeroptera_naiad</t>
  </si>
  <si>
    <t>chaoborus_pupae</t>
  </si>
  <si>
    <t>head</t>
  </si>
  <si>
    <t>one whole, one head</t>
  </si>
  <si>
    <t>terrestrial_invertebrate</t>
  </si>
  <si>
    <t>004</t>
  </si>
  <si>
    <t>chaoborus_larvae</t>
  </si>
  <si>
    <t>chironomidae_pupae</t>
  </si>
  <si>
    <t>diptera_pupae</t>
  </si>
  <si>
    <t>amphipoda</t>
  </si>
  <si>
    <t>oligochaeta</t>
  </si>
  <si>
    <t>ephemeroptera_larvae</t>
  </si>
  <si>
    <t>trichoptera_nymph</t>
  </si>
  <si>
    <t>hemiptera_adult</t>
  </si>
  <si>
    <t>001</t>
  </si>
  <si>
    <t>cladocera</t>
  </si>
  <si>
    <t>heads</t>
  </si>
  <si>
    <t>anisoptera_naiad</t>
  </si>
  <si>
    <t>008</t>
  </si>
  <si>
    <t>piece of abdomen</t>
  </si>
  <si>
    <t>ephemeroptera_pu0pae</t>
  </si>
  <si>
    <t>006</t>
  </si>
  <si>
    <t>chaoborua_pupae</t>
  </si>
  <si>
    <t>ProcessedBy</t>
  </si>
  <si>
    <t>010</t>
  </si>
  <si>
    <t>005</t>
  </si>
  <si>
    <t>002</t>
  </si>
  <si>
    <t>chironomidae_puape</t>
  </si>
  <si>
    <t>009</t>
  </si>
  <si>
    <t>one whole, one abdomen</t>
  </si>
  <si>
    <t>leaf</t>
  </si>
  <si>
    <t>megaloptera_larvae</t>
  </si>
  <si>
    <t>diptera_larvae</t>
  </si>
  <si>
    <t>thorax</t>
  </si>
  <si>
    <t>flattened head</t>
  </si>
  <si>
    <t>ceratopogonidae_larvae</t>
  </si>
  <si>
    <t>leech</t>
  </si>
  <si>
    <t>016</t>
  </si>
  <si>
    <t>one whole, one part</t>
  </si>
  <si>
    <t>BE</t>
  </si>
  <si>
    <t>trichoptera_pupae</t>
  </si>
  <si>
    <t>JL</t>
  </si>
  <si>
    <t>odanata_adult</t>
  </si>
  <si>
    <t>body part, head</t>
  </si>
  <si>
    <t>022</t>
  </si>
  <si>
    <t>chaoburus_pupae</t>
  </si>
  <si>
    <t>zygoptera_naid</t>
  </si>
  <si>
    <t>015</t>
  </si>
  <si>
    <t>014</t>
  </si>
  <si>
    <t>arachnid</t>
  </si>
  <si>
    <t>benthic_invertebrate_unidentifiable</t>
  </si>
  <si>
    <t>fish_unidentifiable</t>
  </si>
  <si>
    <t>trichoptera_adult</t>
  </si>
  <si>
    <t>017</t>
  </si>
  <si>
    <t>terrestrial_orthoptera</t>
  </si>
  <si>
    <t>026</t>
  </si>
  <si>
    <t>diptera_adult</t>
  </si>
  <si>
    <t xml:space="preserve">unidentifiable </t>
  </si>
  <si>
    <t>011</t>
  </si>
  <si>
    <t>012</t>
  </si>
  <si>
    <t>hemiptera</t>
  </si>
  <si>
    <t>one head</t>
  </si>
  <si>
    <t>body parts</t>
  </si>
  <si>
    <t>two heads</t>
  </si>
  <si>
    <t>MarkRecap.20120229</t>
  </si>
  <si>
    <t>MarkRecap.20120230</t>
  </si>
  <si>
    <t>MarkRecap.20120231</t>
  </si>
  <si>
    <t>MarkRecap.20120232</t>
  </si>
  <si>
    <t>MarkRecap.20120233</t>
  </si>
  <si>
    <t>MarkRecap.20120234</t>
  </si>
  <si>
    <t>MarkRecap.20120235</t>
  </si>
  <si>
    <t>MarkRecap.20120236</t>
  </si>
  <si>
    <t>MarkRecap.20120237</t>
  </si>
  <si>
    <t>MarkRecap.20120238</t>
  </si>
  <si>
    <t>MarkRecap.20120239</t>
  </si>
  <si>
    <t>MarkRecap.20120240</t>
  </si>
  <si>
    <t>MarkRecap.20120241</t>
  </si>
  <si>
    <t>MarkRecap.20120242</t>
  </si>
  <si>
    <t>MarkRecap.20120243</t>
  </si>
  <si>
    <t>MarkRecap.20120244</t>
  </si>
  <si>
    <t>MarkRecap.20120245</t>
  </si>
  <si>
    <t>MarkRecap.20120246</t>
  </si>
  <si>
    <t>MarkRecap.20120247</t>
  </si>
  <si>
    <t>MarkRecap.20120248</t>
  </si>
  <si>
    <t>MarkRecap.20120249</t>
  </si>
  <si>
    <t>MarkRecap.20120250</t>
  </si>
  <si>
    <t>MarkRecap.20120251</t>
  </si>
  <si>
    <t>MarkRecap.20120252</t>
  </si>
  <si>
    <t>MarkRecap.20120253</t>
  </si>
  <si>
    <t>MarkRecap.20120254</t>
  </si>
  <si>
    <t>MarkRecap.20120255</t>
  </si>
  <si>
    <t>MarkRecap.20120256</t>
  </si>
  <si>
    <t>MarkRecap.20120257</t>
  </si>
  <si>
    <t>MarkRecap.20120258</t>
  </si>
  <si>
    <t>MarkRecap.20120259</t>
  </si>
  <si>
    <t>MarkRecap.20120260</t>
  </si>
  <si>
    <t>MarkRecap.20120261</t>
  </si>
  <si>
    <t>MarkRecap.20120262</t>
  </si>
  <si>
    <t>MarkRecap.20120263</t>
  </si>
  <si>
    <t>MarkRecap.20120264</t>
  </si>
  <si>
    <t>MarkRecap.20120265</t>
  </si>
  <si>
    <t>MarkRecap.20120266</t>
  </si>
  <si>
    <t>MarkRecap.20120267</t>
  </si>
  <si>
    <t>MarkRecap.20120268</t>
  </si>
  <si>
    <t>MarkRecap.20120269</t>
  </si>
  <si>
    <t>MarkRecap.20120270</t>
  </si>
  <si>
    <t>MarkRecap.20120271</t>
  </si>
  <si>
    <t>MarkRecap.20120272</t>
  </si>
  <si>
    <t>MarkRecap.20120273</t>
  </si>
  <si>
    <t>MarkRecap.20120274</t>
  </si>
  <si>
    <t>MarkRecap.20120275</t>
  </si>
  <si>
    <t>MarkRecap.20120276</t>
  </si>
  <si>
    <t>MarkRecap.20120277</t>
  </si>
  <si>
    <t>MarkRecap.20120278</t>
  </si>
  <si>
    <t>MarkRecap.20120279</t>
  </si>
  <si>
    <t>MarkRecap.20120280</t>
  </si>
  <si>
    <t>MarkRecap.20120281</t>
  </si>
  <si>
    <t>MarkRecap.20120282</t>
  </si>
  <si>
    <t>MarkRecap.20120283</t>
  </si>
  <si>
    <t>MarkRecap.20120284</t>
  </si>
  <si>
    <t>MarkRecap.20120285</t>
  </si>
  <si>
    <t>MarkRecap.20120286</t>
  </si>
  <si>
    <t>MarkRecap.20120287</t>
  </si>
  <si>
    <t>MarkRecap.20120288</t>
  </si>
  <si>
    <t>MarkRecap.20120289</t>
  </si>
  <si>
    <t>MarkRecap.20120290</t>
  </si>
  <si>
    <t>MarkRecap.20120291</t>
  </si>
  <si>
    <t>MarkRecap.20120292</t>
  </si>
  <si>
    <t>MarkRecap.20120293</t>
  </si>
  <si>
    <t>MarkRecap.20120294</t>
  </si>
  <si>
    <t>MarkRecap.20120295</t>
  </si>
  <si>
    <t>MarkRecap.20120296</t>
  </si>
  <si>
    <t>MarkRecap.20120297</t>
  </si>
  <si>
    <t>MarkRecap.20120298</t>
  </si>
  <si>
    <t>MarkRecap.20120299</t>
  </si>
  <si>
    <t>MarkRecap.20120300</t>
  </si>
  <si>
    <t>MarkRecap.20120301</t>
  </si>
  <si>
    <t>MarkRecap.20120302</t>
  </si>
  <si>
    <t>MarkRecap.20120303</t>
  </si>
  <si>
    <t>MarkRecap.20120304</t>
  </si>
  <si>
    <t>MarkRecap.20120305</t>
  </si>
  <si>
    <t>MarkRecap.20120306</t>
  </si>
  <si>
    <t>MarkRecap.20120307</t>
  </si>
  <si>
    <t>MarkRecap.20120308</t>
  </si>
  <si>
    <t>MarkRecap.20120309</t>
  </si>
  <si>
    <t>MarkRecap.20120310</t>
  </si>
  <si>
    <t>MarkRecap.20120311</t>
  </si>
  <si>
    <t>MarkRecap.20120312</t>
  </si>
  <si>
    <t>MarkRecap.20120313</t>
  </si>
  <si>
    <t>MarkRecap.20120314</t>
  </si>
  <si>
    <t>MarkRecap.20120315</t>
  </si>
  <si>
    <t>MarkRecap.20120316</t>
  </si>
  <si>
    <t>MarkRecap.20120317</t>
  </si>
  <si>
    <t>MarkRecap.20120318</t>
  </si>
  <si>
    <t>MarkRecap.20120319</t>
  </si>
  <si>
    <t>MarkRecap.20120320</t>
  </si>
  <si>
    <t>MarkRecap.20120321</t>
  </si>
  <si>
    <t>MarkRecap.20120322</t>
  </si>
  <si>
    <t>MarkRecap.20120323</t>
  </si>
  <si>
    <t>MarkRecap.20120324</t>
  </si>
  <si>
    <t>MarkRecap.20120325</t>
  </si>
  <si>
    <t>MarkRecap.20120326</t>
  </si>
  <si>
    <t>MarkRecap.20120327</t>
  </si>
  <si>
    <t>MarkRecap.20120328</t>
  </si>
  <si>
    <t>MarkRecap.20120329</t>
  </si>
  <si>
    <t>MarkRecap.20120330</t>
  </si>
  <si>
    <t>MarkRecap.20120331</t>
  </si>
  <si>
    <t>MarkRecap.20120332</t>
  </si>
  <si>
    <t>MarkRecap.20120333</t>
  </si>
  <si>
    <t>MarkRecap.20120334</t>
  </si>
  <si>
    <t>MarkRecap.20120335</t>
  </si>
  <si>
    <t>MarkRecap.20120336</t>
  </si>
  <si>
    <t>MarkRecap.20120337</t>
  </si>
  <si>
    <t>MarkRecap.20120338</t>
  </si>
  <si>
    <t>MarkRecap.20120339</t>
  </si>
  <si>
    <t>MarkRecap.20120340</t>
  </si>
  <si>
    <t>MarkRecap.20120341</t>
  </si>
  <si>
    <t>MarkRecap.20120342</t>
  </si>
  <si>
    <t>MarkRecap.20120343</t>
  </si>
  <si>
    <t>MarkRecap.20120344</t>
  </si>
  <si>
    <t>MarkRecap.20120345</t>
  </si>
  <si>
    <t>MarkRecap.20120346</t>
  </si>
  <si>
    <t>MarkRecap.20120347</t>
  </si>
  <si>
    <t>MarkRecap.20120348</t>
  </si>
  <si>
    <t>MarkRecap.20120349</t>
  </si>
  <si>
    <t>MarkRecap.20120350</t>
  </si>
  <si>
    <t>MarkRecap.20120351</t>
  </si>
  <si>
    <t>MarkRecap.20120352</t>
  </si>
  <si>
    <t>MarkRecap.20120353</t>
  </si>
  <si>
    <t>MarkRecap.20120354</t>
  </si>
  <si>
    <t>MarkRecap.20120355</t>
  </si>
  <si>
    <t>MarkRecap.20120356</t>
  </si>
  <si>
    <t>MarkRecap.20120357</t>
  </si>
  <si>
    <t>MarkRecap.20120358</t>
  </si>
  <si>
    <t>MarkRecap.20120359</t>
  </si>
  <si>
    <t>MarkRecap.20120360</t>
  </si>
  <si>
    <t>MarkRecap.20120361</t>
  </si>
  <si>
    <t>MarkRecap.20120362</t>
  </si>
  <si>
    <t>MarkRecap.20120363</t>
  </si>
  <si>
    <t>MarkRecap.20120364</t>
  </si>
  <si>
    <t>MarkRecap.20120365</t>
  </si>
  <si>
    <t>MarkRecap.20120366</t>
  </si>
  <si>
    <t>MarkRecap.20120367</t>
  </si>
  <si>
    <t>MarkRecap.20120368</t>
  </si>
  <si>
    <t>MarkRecap.20120369</t>
  </si>
  <si>
    <t>MarkRecap.20120370</t>
  </si>
  <si>
    <t>MarkRecap.20120371</t>
  </si>
  <si>
    <t>MarkRecap.20120372</t>
  </si>
  <si>
    <t>MarkRecap.20120373</t>
  </si>
  <si>
    <t>MarkRecap.20120374</t>
  </si>
  <si>
    <t>MarkRecap.20120375</t>
  </si>
  <si>
    <t>MarkRecap.20120376</t>
  </si>
  <si>
    <t>MarkRecap.20120377</t>
  </si>
  <si>
    <t>MarkRecap.20120378</t>
  </si>
  <si>
    <t>MarkRecap.20120379</t>
  </si>
  <si>
    <t>MarkRecap.20120380</t>
  </si>
  <si>
    <t>MarkRecap.20120381</t>
  </si>
  <si>
    <t>MarkRecap.20120382</t>
  </si>
  <si>
    <t>MarkRecap.20120383</t>
  </si>
  <si>
    <t>MarkRecap.20120384</t>
  </si>
  <si>
    <t>MarkRecap.20120385</t>
  </si>
  <si>
    <t>MarkRecap.20120386</t>
  </si>
  <si>
    <t>MarkRecap.20120387</t>
  </si>
  <si>
    <t>MarkRecap.20120388</t>
  </si>
  <si>
    <t>MarkRecap.20120389</t>
  </si>
  <si>
    <t>MarkRecap.20120390</t>
  </si>
  <si>
    <t>MarkRecap.20120391</t>
  </si>
  <si>
    <t>MarkRecap.20120392</t>
  </si>
  <si>
    <t>MarkRecap.20120393</t>
  </si>
  <si>
    <t>MarkRecap.20120394</t>
  </si>
  <si>
    <t>MarkRecap.20120395</t>
  </si>
  <si>
    <t>MarkRecap.20120396</t>
  </si>
  <si>
    <t>MarkRecap.20120397</t>
  </si>
  <si>
    <t>MarkRecap.20120398</t>
  </si>
  <si>
    <t>MarkRecap.20120399</t>
  </si>
  <si>
    <t>MarkRecap.20120400</t>
  </si>
  <si>
    <t>MarkRecap.20120401</t>
  </si>
  <si>
    <t>MarkRecap.20120402</t>
  </si>
  <si>
    <t>MarkRecap.20120403</t>
  </si>
  <si>
    <t>MarkRecap.20120404</t>
  </si>
  <si>
    <t>MarkRecap.20120405</t>
  </si>
  <si>
    <t>MarkRecap.20120406</t>
  </si>
  <si>
    <t>MarkRecap.20120407</t>
  </si>
  <si>
    <t>MarkRecap.20120408</t>
  </si>
  <si>
    <t>MarkRecap.20120409</t>
  </si>
  <si>
    <t>MarkRecap.20120410</t>
  </si>
  <si>
    <t>MarkRecap.20120411</t>
  </si>
  <si>
    <t>MarkRecap.20120412</t>
  </si>
  <si>
    <t>MarkRecap.20120413</t>
  </si>
  <si>
    <t>MarkRecap.20120414</t>
  </si>
  <si>
    <t>MarkRecap.20120415</t>
  </si>
  <si>
    <t>MarkRecap.20120416</t>
  </si>
  <si>
    <t>MarkRecap.20120417</t>
  </si>
  <si>
    <t>MarkRecap.20120418</t>
  </si>
  <si>
    <t>MarkRecap.20120419</t>
  </si>
  <si>
    <t>MarkRecap.20120420</t>
  </si>
  <si>
    <t>MarkRecap.20120421</t>
  </si>
  <si>
    <t>MarkRecap.20120422</t>
  </si>
  <si>
    <t>MarkRecap.20120423</t>
  </si>
  <si>
    <t>MarkRecap.20120424</t>
  </si>
  <si>
    <t>MarkRecap.20120425</t>
  </si>
  <si>
    <t>MarkRecap.20120426</t>
  </si>
  <si>
    <t>MarkRecap.20120427</t>
  </si>
  <si>
    <t>MarkRecap.20120428</t>
  </si>
  <si>
    <t>MarkRecap.20120429</t>
  </si>
  <si>
    <t>MarkRecap.20120430</t>
  </si>
  <si>
    <t>MarkRecap.20120431</t>
  </si>
  <si>
    <t>MarkRecap.20120432</t>
  </si>
  <si>
    <t>MarkRecap.20120433</t>
  </si>
  <si>
    <t>MarkRecap.20120434</t>
  </si>
  <si>
    <t>MarkRecap.20120435</t>
  </si>
  <si>
    <t>MarkRecap.20120436</t>
  </si>
  <si>
    <t>MarkRecap.20120437</t>
  </si>
  <si>
    <t>MarkRecap.20120438</t>
  </si>
  <si>
    <t>MarkRecap.20120439</t>
  </si>
  <si>
    <t>MarkRecap.20120440</t>
  </si>
  <si>
    <t>MarkRecap.20120441</t>
  </si>
  <si>
    <t>MarkRecap.20120442</t>
  </si>
  <si>
    <t>MarkRecap.20120443</t>
  </si>
  <si>
    <t>MarkRecap.20120444</t>
  </si>
  <si>
    <t>MarkRecap.20120445</t>
  </si>
  <si>
    <t>MarkRecap.20120446</t>
  </si>
  <si>
    <t>MarkRecap.20120447</t>
  </si>
  <si>
    <t>MarkRecap.20120448</t>
  </si>
  <si>
    <t>MarkRecap.20120449</t>
  </si>
  <si>
    <t>MarkRecap.20120450</t>
  </si>
  <si>
    <t>MarkRecap.20120451</t>
  </si>
  <si>
    <t>MarkRecap.20120452</t>
  </si>
  <si>
    <t>MarkRecap.20120453</t>
  </si>
  <si>
    <t>MarkRecap.20120454</t>
  </si>
  <si>
    <t>MarkRecap.20120455</t>
  </si>
  <si>
    <t>MarkRecap.20120456</t>
  </si>
  <si>
    <t>MarkRecap.20120457</t>
  </si>
  <si>
    <t>MarkRecap.20120458</t>
  </si>
  <si>
    <t>MarkRecap.20120459</t>
  </si>
  <si>
    <t>MarkRecap.20120460</t>
  </si>
  <si>
    <t>MarkRecap.20120461</t>
  </si>
  <si>
    <t>MarkRecap.20120462</t>
  </si>
  <si>
    <t>MarkRecap.20120463</t>
  </si>
  <si>
    <t>MarkRecap.20120464</t>
  </si>
  <si>
    <t>MarkRecap.20120465</t>
  </si>
  <si>
    <t>MarkRecap.20120466</t>
  </si>
  <si>
    <t>MarkRecap.20120467</t>
  </si>
  <si>
    <t>MarkRecap.20120468</t>
  </si>
  <si>
    <t>MarkRecap.20120469</t>
  </si>
  <si>
    <t>MarkRecap.20120470</t>
  </si>
  <si>
    <t>MarkRecap.20120471</t>
  </si>
  <si>
    <t>MarkRecap.20120472</t>
  </si>
  <si>
    <t>MarkRecap.20120473</t>
  </si>
  <si>
    <t>MarkRecap.20120474</t>
  </si>
  <si>
    <t>MarkRecap.20120475</t>
  </si>
  <si>
    <t>MarkRecap.20120476</t>
  </si>
  <si>
    <t>MarkRecap.20120477</t>
  </si>
  <si>
    <t>MarkRecap.20120478</t>
  </si>
  <si>
    <t>MarkRecap.20120479</t>
  </si>
  <si>
    <t>MarkRecap.20120480</t>
  </si>
  <si>
    <t>MarkRecap.20120481</t>
  </si>
  <si>
    <t>MarkRecap.20120482</t>
  </si>
  <si>
    <t>MarkRecap.20120483</t>
  </si>
  <si>
    <t>MarkRecap.20120484</t>
  </si>
  <si>
    <t>MarkRecap.20120485</t>
  </si>
  <si>
    <t>MarkRecap.20120486</t>
  </si>
  <si>
    <t>MarkRecap.20120487</t>
  </si>
  <si>
    <t>MarkRecap.20120488</t>
  </si>
  <si>
    <t>MarkRecap.20120489</t>
  </si>
  <si>
    <t>MarkRecap.20120490</t>
  </si>
  <si>
    <t>MarkRecap.20120491</t>
  </si>
  <si>
    <t>MarkRecap.20120492</t>
  </si>
  <si>
    <t>MarkRecap.20120493</t>
  </si>
  <si>
    <t>MarkRecap.20120494</t>
  </si>
  <si>
    <t>MarkRecap.20120495</t>
  </si>
  <si>
    <t>MarkRecap.20120496</t>
  </si>
  <si>
    <t>MarkRecap.20120497</t>
  </si>
  <si>
    <t>MarkRecap.20120498</t>
  </si>
  <si>
    <t>MarkRecap.20120499</t>
  </si>
  <si>
    <t>MarkRecap.20120500</t>
  </si>
  <si>
    <t>MarkRecap.20120501</t>
  </si>
  <si>
    <t>MarkRecap.20120502</t>
  </si>
  <si>
    <t>MarkRecap.20120503</t>
  </si>
  <si>
    <t>MarkRecap.20120504</t>
  </si>
  <si>
    <t>MarkRecap.20120505</t>
  </si>
  <si>
    <t>MarkRecap.20120506</t>
  </si>
  <si>
    <t>MarkRecap.20120507</t>
  </si>
  <si>
    <t>MarkRecap.20120508</t>
  </si>
  <si>
    <t>MarkRecap.20120509</t>
  </si>
  <si>
    <t>MarkRecap.20120510</t>
  </si>
  <si>
    <t>MarkRecap.20120511</t>
  </si>
  <si>
    <t>MarkRecap.20120512</t>
  </si>
  <si>
    <t>MarkRecap.20120513</t>
  </si>
  <si>
    <t>MarkRecap.20120514</t>
  </si>
  <si>
    <t>MarkRecap.20120515</t>
  </si>
  <si>
    <t>MarkRecap.20120516</t>
  </si>
  <si>
    <t>MarkRecap.20120517</t>
  </si>
  <si>
    <t>MarkRecap.20120518</t>
  </si>
  <si>
    <t>MarkRecap.20120519</t>
  </si>
  <si>
    <t>MarkRecap.20120520</t>
  </si>
  <si>
    <t>MarkRecap.20120521</t>
  </si>
  <si>
    <t>MarkRecap.20120522</t>
  </si>
  <si>
    <t>MarkRecap.20120523</t>
  </si>
  <si>
    <t>MarkRecap.20120524</t>
  </si>
  <si>
    <t>MarkRecap.20120525</t>
  </si>
  <si>
    <t>MarkRecap.20120526</t>
  </si>
  <si>
    <t>MarkRecap.20120527</t>
  </si>
  <si>
    <t>MarkRecap.20120528</t>
  </si>
  <si>
    <t>MarkRecap.20120529</t>
  </si>
  <si>
    <t>MarkRecap.20120530</t>
  </si>
  <si>
    <t>MarkRecap.20120531</t>
  </si>
  <si>
    <t>MarkRecap.20120532</t>
  </si>
  <si>
    <t>MarkRecap.20120533</t>
  </si>
  <si>
    <t>MarkRecap.20120534</t>
  </si>
  <si>
    <t>MarkRecap.20120535</t>
  </si>
  <si>
    <t>MarkRecap.20120536</t>
  </si>
  <si>
    <t>MarkRecap.20120537</t>
  </si>
  <si>
    <t>MarkRecap.20120538</t>
  </si>
  <si>
    <t>MarkRecap.20120539</t>
  </si>
  <si>
    <t>MarkRecap.20120540</t>
  </si>
  <si>
    <t>MarkRecap.20120541</t>
  </si>
  <si>
    <t>MarkRecap.20120542</t>
  </si>
  <si>
    <t>MarkRecap.20120543</t>
  </si>
  <si>
    <t>MarkRecap.20120544</t>
  </si>
  <si>
    <t>MarkRecap.20120545</t>
  </si>
  <si>
    <t>MarkRecap.20120546</t>
  </si>
  <si>
    <t>MarkRecap.20120547</t>
  </si>
  <si>
    <t>MarkRecap.20120548</t>
  </si>
  <si>
    <t>MarkRecap.20120549</t>
  </si>
  <si>
    <t>MarkRecap.20120550</t>
  </si>
  <si>
    <t>MarkRecap.20120551</t>
  </si>
  <si>
    <t>MarkRecap.20120552</t>
  </si>
  <si>
    <t>MarkRecap.20120553</t>
  </si>
  <si>
    <t>MarkRecap.20120554</t>
  </si>
  <si>
    <t>MarkRecap.20120555</t>
  </si>
  <si>
    <t>MarkRecap.20120556</t>
  </si>
  <si>
    <t>MarkRecap.20120557</t>
  </si>
  <si>
    <t>MarkRecap.20120558</t>
  </si>
  <si>
    <t>MarkRecap.20120559</t>
  </si>
  <si>
    <t>MarkRecap.20120560</t>
  </si>
  <si>
    <t>MarkRecap.20120561</t>
  </si>
  <si>
    <t>MarkRecap.20120562</t>
  </si>
  <si>
    <t>MarkRecap.20120563</t>
  </si>
  <si>
    <t>MarkRecap.20120564</t>
  </si>
  <si>
    <t>MarkRecap.20120565</t>
  </si>
  <si>
    <t>MarkRecap.20120566</t>
  </si>
  <si>
    <t>MarkRecap.20120567</t>
  </si>
  <si>
    <t>MarkRecap.20120568</t>
  </si>
  <si>
    <t>MarkRecap.20120569</t>
  </si>
  <si>
    <t>MarkRecap.20120570</t>
  </si>
  <si>
    <t>MarkRecap.20120571</t>
  </si>
  <si>
    <t>MarkRecap.20120572</t>
  </si>
  <si>
    <t>MarkRecap.20120573</t>
  </si>
  <si>
    <t>MarkRecap.20120574</t>
  </si>
  <si>
    <t>MarkRecap.20120575</t>
  </si>
  <si>
    <t>MarkRecap.20120576</t>
  </si>
  <si>
    <t>MarkRecap.20120577</t>
  </si>
  <si>
    <t>MarkRecap.20120578</t>
  </si>
  <si>
    <t>MarkRecap.20120579</t>
  </si>
  <si>
    <t>MarkRecap.20120580</t>
  </si>
  <si>
    <t>MarkRecap.20120581</t>
  </si>
  <si>
    <t>MarkRecap.20120582</t>
  </si>
  <si>
    <t>MarkRecap.20120583</t>
  </si>
  <si>
    <t>MarkRecap.20120584</t>
  </si>
  <si>
    <t>MarkRecap.20120585</t>
  </si>
  <si>
    <t>MarkRecap.20120586</t>
  </si>
  <si>
    <t>MarkRecap.20120587</t>
  </si>
  <si>
    <t>MarkRecap.20120588</t>
  </si>
  <si>
    <t>MarkRecap.20120589</t>
  </si>
  <si>
    <t>MarkRecap.20120590</t>
  </si>
  <si>
    <t>MarkRecap.20120591</t>
  </si>
  <si>
    <t>MarkRecap.20120592</t>
  </si>
  <si>
    <t>MarkRecap.20120593</t>
  </si>
  <si>
    <t>MarkRecap.20120594</t>
  </si>
  <si>
    <t>MarkRecap.20120595</t>
  </si>
  <si>
    <t>MarkRecap.20120596</t>
  </si>
  <si>
    <t>MarkRecap.20120597</t>
  </si>
  <si>
    <t>MarkRecap.20120598</t>
  </si>
  <si>
    <t>MarkRecap.20120599</t>
  </si>
  <si>
    <t>MarkRecap.20120600</t>
  </si>
  <si>
    <t>MarkRecap.20120601</t>
  </si>
  <si>
    <t>MarkRecap.20120602</t>
  </si>
  <si>
    <t>MarkRecap.20120603</t>
  </si>
  <si>
    <t>MarkRecap.20120604</t>
  </si>
  <si>
    <t>MarkRecap.20120605</t>
  </si>
  <si>
    <t>MarkRecap.20120606</t>
  </si>
  <si>
    <t>MarkRecap.20120607</t>
  </si>
  <si>
    <t>MarkRecap.20120608</t>
  </si>
  <si>
    <t>MarkRecap.20120609</t>
  </si>
  <si>
    <t>MarkRecap.20120610</t>
  </si>
  <si>
    <t>MarkRecap.20120611</t>
  </si>
  <si>
    <t>MarkRecap.20120612</t>
  </si>
  <si>
    <t>MarkRecap.20120613</t>
  </si>
  <si>
    <t>MarkRecap.20120614</t>
  </si>
  <si>
    <t>MarkRecap.20120615</t>
  </si>
  <si>
    <t>MarkRecap.20120616</t>
  </si>
  <si>
    <t>MarkRecap.20120617</t>
  </si>
  <si>
    <t>MarkRecap.20120618</t>
  </si>
  <si>
    <t>MarkRecap.20120619</t>
  </si>
  <si>
    <t>MarkRecap.20120620</t>
  </si>
  <si>
    <t>MarkRecap.20120621</t>
  </si>
  <si>
    <t>MarkRecap.20120622</t>
  </si>
  <si>
    <t>MarkRecap.20120623</t>
  </si>
  <si>
    <t>MarkRecap.20120624</t>
  </si>
  <si>
    <t>MarkRecap.20120625</t>
  </si>
  <si>
    <t>MarkRecap.20120626</t>
  </si>
  <si>
    <t>MarkRecap.20120627</t>
  </si>
  <si>
    <t>MarkRecap.20120628</t>
  </si>
  <si>
    <t>MarkRecap.20120629</t>
  </si>
  <si>
    <t>MarkRecap.20120630</t>
  </si>
  <si>
    <t>MarkRecap.20120631</t>
  </si>
  <si>
    <t>MarkRecap.20120632</t>
  </si>
  <si>
    <t>MarkRecap.20120633</t>
  </si>
  <si>
    <t>MarkRecap.20120634</t>
  </si>
  <si>
    <t>MarkRecap.20120635</t>
  </si>
  <si>
    <t>MarkRecap.20120636</t>
  </si>
  <si>
    <t>MarkRecap.20120637</t>
  </si>
  <si>
    <t>MarkRecap.20120638</t>
  </si>
  <si>
    <t>MarkRecap.20120639</t>
  </si>
  <si>
    <t>MarkRecap.20120640</t>
  </si>
  <si>
    <t>MarkRecap.20120641</t>
  </si>
  <si>
    <t>MarkRecap.20120642</t>
  </si>
  <si>
    <t>MarkRecap.20120643</t>
  </si>
  <si>
    <t>MarkRecap.20120644</t>
  </si>
  <si>
    <t>MarkRecap.20120645</t>
  </si>
  <si>
    <t>MarkRecap.20120646</t>
  </si>
  <si>
    <t>MarkRecap.20120647</t>
  </si>
  <si>
    <t>MarkRecap.20120648</t>
  </si>
  <si>
    <t>MarkRecap.20120649</t>
  </si>
  <si>
    <t>MarkRecap.20120650</t>
  </si>
  <si>
    <t>MarkRecap.20120651</t>
  </si>
  <si>
    <t>MarkRecap.20120652</t>
  </si>
  <si>
    <t>MarkRecap.20120653</t>
  </si>
  <si>
    <t>MarkRecap.20120654</t>
  </si>
  <si>
    <t>MarkRecap.20120655</t>
  </si>
  <si>
    <t>MarkRecap.20120656</t>
  </si>
  <si>
    <t>MarkRecap.20120657</t>
  </si>
  <si>
    <t>039</t>
  </si>
  <si>
    <t>mammal</t>
  </si>
  <si>
    <t>mouse (weight=17g)</t>
  </si>
  <si>
    <t>plastic_worm_or_bait</t>
  </si>
  <si>
    <t>yumdingers</t>
  </si>
  <si>
    <t>possible invertebrate (wing size 21)</t>
  </si>
  <si>
    <t>just wings (length=17)</t>
  </si>
  <si>
    <t>trichoptera_larvae</t>
  </si>
  <si>
    <t>wing bits</t>
  </si>
  <si>
    <t>empty</t>
  </si>
  <si>
    <t>anura</t>
  </si>
  <si>
    <t>sialidae_larvae</t>
  </si>
  <si>
    <t>tadpole</t>
  </si>
  <si>
    <t>019</t>
  </si>
  <si>
    <t>yumdinger</t>
  </si>
  <si>
    <t>only heads</t>
  </si>
  <si>
    <t>only head</t>
  </si>
  <si>
    <t>one whole, two heads</t>
  </si>
  <si>
    <t>one body, the rest heads</t>
  </si>
  <si>
    <t>only wing bits</t>
  </si>
  <si>
    <t>wing pieces only</t>
  </si>
  <si>
    <t>heads only</t>
  </si>
  <si>
    <t>no full body</t>
  </si>
  <si>
    <t xml:space="preserve">ephermeroptera_naiad </t>
  </si>
  <si>
    <t>hirudinea</t>
  </si>
  <si>
    <t>One whole, one head</t>
  </si>
  <si>
    <t>hydrachnidiae</t>
  </si>
  <si>
    <t>lepidoptera</t>
  </si>
  <si>
    <t>many body parts/mouth pieces</t>
  </si>
  <si>
    <t>body parts/mouth piece</t>
  </si>
  <si>
    <t>bits and pieces</t>
  </si>
  <si>
    <t>two wholes, three more bodies/bits</t>
  </si>
  <si>
    <t>mostly heads</t>
  </si>
  <si>
    <t>(odd plant matter in sample as well)</t>
  </si>
  <si>
    <t>hymenoptera_adult</t>
  </si>
  <si>
    <t>unidentifiable head</t>
  </si>
  <si>
    <t xml:space="preserve">unknown </t>
  </si>
  <si>
    <t>unknown</t>
  </si>
  <si>
    <t>013</t>
  </si>
  <si>
    <t>lepidoptera_larvae</t>
  </si>
  <si>
    <t>bodies incomplete</t>
  </si>
  <si>
    <t>wing length:20</t>
  </si>
  <si>
    <t>almost empty, indistinguishable small bits</t>
  </si>
  <si>
    <t>025</t>
  </si>
  <si>
    <t>024</t>
  </si>
  <si>
    <t>018</t>
  </si>
  <si>
    <t>(multiple heads/body parts)</t>
  </si>
  <si>
    <t>one wing: 31mm</t>
  </si>
  <si>
    <t>likely largemouth bass</t>
  </si>
  <si>
    <t>wing:31mm</t>
  </si>
  <si>
    <t>wing:22mm</t>
  </si>
  <si>
    <t>(just body parts)</t>
  </si>
  <si>
    <t>small pieces+legs</t>
  </si>
  <si>
    <t>mid body only</t>
  </si>
  <si>
    <t>parts only</t>
  </si>
  <si>
    <t>beetle like</t>
  </si>
  <si>
    <t>just wing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</si>
</sst>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1"/>
  <sheetViews>
    <sheetView tabSelected="1" workbookViewId="0">
      <pane ySplit="1" topLeftCell="A571" activePane="bottomLeft" state="frozen"/>
      <selection pane="bottomLeft" activeCell="R584" sqref="R584"/>
    </sheetView>
  </sheetViews>
  <sheetFormatPr defaultRowHeight="15" x14ac:dyDescent="0.25"/>
  <cols>
    <col min="3" max="3" width="10.42578125" style="4" bestFit="1" customWidth="1"/>
    <col min="5" max="5" width="9.7109375" bestFit="1" customWidth="1"/>
    <col min="7" max="7" width="9.140625" style="6"/>
    <col min="9" max="9" width="9.140625" style="6"/>
    <col min="10" max="10" width="58.7109375" customWidth="1"/>
    <col min="11" max="11" width="71.28515625" customWidth="1"/>
    <col min="13" max="13" width="23" customWidth="1"/>
  </cols>
  <sheetData>
    <row r="1" spans="1:2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54</v>
      </c>
    </row>
    <row r="2" spans="1:21" x14ac:dyDescent="0.25">
      <c r="A2" t="s">
        <v>20</v>
      </c>
      <c r="B2" t="s">
        <v>22</v>
      </c>
      <c r="C2" s="4">
        <v>41415</v>
      </c>
      <c r="D2" s="5">
        <v>0.6875</v>
      </c>
      <c r="E2" t="str">
        <f t="shared" ref="E2:E65" si="0">CONCATENATE(TEXT(C2,"yyyy-mm-dd")," ",TEXT(D2,"hh:mm"))</f>
        <v>2013-05-21 16:30</v>
      </c>
      <c r="F2" t="s">
        <v>23</v>
      </c>
      <c r="G2" s="6" t="s">
        <v>24</v>
      </c>
      <c r="H2" t="s">
        <v>25</v>
      </c>
      <c r="I2" s="6" t="s">
        <v>29</v>
      </c>
      <c r="J2" t="str">
        <f t="shared" ref="J2:J65" si="1">CONCATENATE(A2,"_",B2,"_",TEXT(C2,"yyyymmdd"),"_",TEXT(D2,"hhmm"),"_",F2,"_",G2)</f>
        <v>EL_WholeShoreline_20130521_1630_AN_MarkRecap.20120228</v>
      </c>
      <c r="K2" t="str">
        <f t="shared" ref="K2:K65" si="2">CONCATENATE(A2,"_",B2,"_",TEXT(C2,"yyyymmdd"),"_",TEXT(D2,"hhmm"),"_",F2,"_",G2,"_",I2)</f>
        <v>EL_WholeShoreline_20130521_1630_AN_MarkRecap.20120228_007</v>
      </c>
      <c r="L2">
        <v>1</v>
      </c>
      <c r="M2" t="s">
        <v>30</v>
      </c>
      <c r="N2">
        <v>1</v>
      </c>
      <c r="O2">
        <v>8</v>
      </c>
      <c r="U2" t="s">
        <v>28</v>
      </c>
    </row>
    <row r="3" spans="1:21" x14ac:dyDescent="0.25">
      <c r="A3" t="s">
        <v>20</v>
      </c>
      <c r="B3" t="s">
        <v>22</v>
      </c>
      <c r="C3" s="4">
        <v>41415</v>
      </c>
      <c r="D3" s="5">
        <v>0.6875</v>
      </c>
      <c r="E3" t="str">
        <f t="shared" si="0"/>
        <v>2013-05-21 16:30</v>
      </c>
      <c r="F3" t="s">
        <v>23</v>
      </c>
      <c r="G3" s="6" t="s">
        <v>24</v>
      </c>
      <c r="H3" t="s">
        <v>25</v>
      </c>
      <c r="I3" s="6" t="s">
        <v>29</v>
      </c>
      <c r="J3" t="str">
        <f t="shared" si="1"/>
        <v>EL_WholeShoreline_20130521_1630_AN_MarkRecap.20120228</v>
      </c>
      <c r="K3" t="str">
        <f t="shared" si="2"/>
        <v>EL_WholeShoreline_20130521_1630_AN_MarkRecap.20120228_007</v>
      </c>
      <c r="L3">
        <f>L2+1</f>
        <v>2</v>
      </c>
      <c r="M3" t="s">
        <v>31</v>
      </c>
      <c r="N3">
        <v>3</v>
      </c>
      <c r="O3">
        <f>AVERAGE(11,8,9)</f>
        <v>9.3333333333333339</v>
      </c>
      <c r="P3">
        <v>8</v>
      </c>
      <c r="Q3">
        <v>11</v>
      </c>
      <c r="U3" t="s">
        <v>28</v>
      </c>
    </row>
    <row r="4" spans="1:21" x14ac:dyDescent="0.25">
      <c r="A4" t="s">
        <v>20</v>
      </c>
      <c r="B4" t="s">
        <v>22</v>
      </c>
      <c r="C4" s="4">
        <v>41415</v>
      </c>
      <c r="D4" s="5">
        <v>0.6875</v>
      </c>
      <c r="E4" t="str">
        <f t="shared" si="0"/>
        <v>2013-05-21 16:30</v>
      </c>
      <c r="F4" t="s">
        <v>23</v>
      </c>
      <c r="G4" s="6" t="s">
        <v>24</v>
      </c>
      <c r="H4" t="s">
        <v>25</v>
      </c>
      <c r="I4" s="6" t="s">
        <v>29</v>
      </c>
      <c r="J4" t="str">
        <f t="shared" si="1"/>
        <v>EL_WholeShoreline_20130521_1630_AN_MarkRecap.20120228</v>
      </c>
      <c r="K4" t="str">
        <f t="shared" si="2"/>
        <v>EL_WholeShoreline_20130521_1630_AN_MarkRecap.20120228_007</v>
      </c>
      <c r="L4">
        <f t="shared" ref="L4:L67" si="3">L3+1</f>
        <v>3</v>
      </c>
      <c r="M4" t="s">
        <v>32</v>
      </c>
      <c r="N4">
        <v>2</v>
      </c>
      <c r="O4">
        <v>7</v>
      </c>
      <c r="S4" t="s">
        <v>34</v>
      </c>
      <c r="T4">
        <v>1</v>
      </c>
      <c r="U4" t="s">
        <v>28</v>
      </c>
    </row>
    <row r="5" spans="1:21" x14ac:dyDescent="0.25">
      <c r="A5" t="s">
        <v>20</v>
      </c>
      <c r="B5" t="s">
        <v>22</v>
      </c>
      <c r="C5" s="4">
        <v>41415</v>
      </c>
      <c r="D5" s="5">
        <v>0.6875</v>
      </c>
      <c r="E5" t="str">
        <f t="shared" si="0"/>
        <v>2013-05-21 16:30</v>
      </c>
      <c r="F5" t="s">
        <v>23</v>
      </c>
      <c r="G5" s="6" t="s">
        <v>24</v>
      </c>
      <c r="H5" t="s">
        <v>25</v>
      </c>
      <c r="I5" s="6" t="s">
        <v>29</v>
      </c>
      <c r="J5" t="str">
        <f t="shared" si="1"/>
        <v>EL_WholeShoreline_20130521_1630_AN_MarkRecap.20120228</v>
      </c>
      <c r="K5" t="str">
        <f t="shared" si="2"/>
        <v>EL_WholeShoreline_20130521_1630_AN_MarkRecap.20120228_007</v>
      </c>
      <c r="L5">
        <f t="shared" si="3"/>
        <v>4</v>
      </c>
      <c r="M5" t="s">
        <v>35</v>
      </c>
      <c r="N5">
        <v>1</v>
      </c>
      <c r="S5" t="s">
        <v>33</v>
      </c>
      <c r="T5">
        <v>1.1000000000000001</v>
      </c>
      <c r="U5" t="s">
        <v>28</v>
      </c>
    </row>
    <row r="6" spans="1:21" x14ac:dyDescent="0.25">
      <c r="A6" t="s">
        <v>20</v>
      </c>
      <c r="B6" t="s">
        <v>22</v>
      </c>
      <c r="C6" s="4">
        <v>41415</v>
      </c>
      <c r="D6" s="5">
        <v>0.6875</v>
      </c>
      <c r="E6" t="str">
        <f t="shared" si="0"/>
        <v>2013-05-21 16:30</v>
      </c>
      <c r="F6" t="s">
        <v>23</v>
      </c>
      <c r="G6" s="6" t="s">
        <v>24</v>
      </c>
      <c r="H6" t="s">
        <v>25</v>
      </c>
      <c r="I6" s="6" t="s">
        <v>36</v>
      </c>
      <c r="J6" t="str">
        <f t="shared" si="1"/>
        <v>EL_WholeShoreline_20130521_1630_AN_MarkRecap.20120228</v>
      </c>
      <c r="K6" t="str">
        <f t="shared" si="2"/>
        <v>EL_WholeShoreline_20130521_1630_AN_MarkRecap.20120228_004</v>
      </c>
      <c r="L6">
        <f t="shared" si="3"/>
        <v>5</v>
      </c>
      <c r="M6" t="s">
        <v>37</v>
      </c>
      <c r="N6">
        <v>3</v>
      </c>
      <c r="O6">
        <v>12</v>
      </c>
      <c r="P6">
        <v>12</v>
      </c>
      <c r="Q6">
        <v>12</v>
      </c>
      <c r="U6" t="s">
        <v>28</v>
      </c>
    </row>
    <row r="7" spans="1:21" x14ac:dyDescent="0.25">
      <c r="A7" t="s">
        <v>20</v>
      </c>
      <c r="B7" t="s">
        <v>22</v>
      </c>
      <c r="C7" s="4">
        <v>41415</v>
      </c>
      <c r="D7" s="5">
        <v>0.6875</v>
      </c>
      <c r="E7" t="str">
        <f t="shared" si="0"/>
        <v>2013-05-21 16:30</v>
      </c>
      <c r="F7" t="s">
        <v>23</v>
      </c>
      <c r="G7" s="6" t="s">
        <v>24</v>
      </c>
      <c r="H7" t="s">
        <v>25</v>
      </c>
      <c r="I7" s="6" t="s">
        <v>36</v>
      </c>
      <c r="J7" t="str">
        <f t="shared" si="1"/>
        <v>EL_WholeShoreline_20130521_1630_AN_MarkRecap.20120228</v>
      </c>
      <c r="K7" t="str">
        <f t="shared" si="2"/>
        <v>EL_WholeShoreline_20130521_1630_AN_MarkRecap.20120228_004</v>
      </c>
      <c r="L7">
        <f t="shared" si="3"/>
        <v>6</v>
      </c>
      <c r="M7" t="s">
        <v>32</v>
      </c>
      <c r="N7">
        <v>8</v>
      </c>
      <c r="O7">
        <f>AVERAGE(7,5.5,5.5,6,6,6.5,6,6)</f>
        <v>6.0625</v>
      </c>
      <c r="P7">
        <v>5.5</v>
      </c>
      <c r="Q7">
        <v>7</v>
      </c>
      <c r="U7" t="s">
        <v>28</v>
      </c>
    </row>
    <row r="8" spans="1:21" x14ac:dyDescent="0.25">
      <c r="A8" t="s">
        <v>20</v>
      </c>
      <c r="B8" t="s">
        <v>22</v>
      </c>
      <c r="C8" s="4">
        <v>41415</v>
      </c>
      <c r="D8" s="5">
        <v>0.6875</v>
      </c>
      <c r="E8" t="str">
        <f t="shared" si="0"/>
        <v>2013-05-21 16:30</v>
      </c>
      <c r="F8" t="s">
        <v>23</v>
      </c>
      <c r="G8" s="6" t="s">
        <v>24</v>
      </c>
      <c r="H8" t="s">
        <v>25</v>
      </c>
      <c r="I8" s="6" t="s">
        <v>36</v>
      </c>
      <c r="J8" t="str">
        <f t="shared" si="1"/>
        <v>EL_WholeShoreline_20130521_1630_AN_MarkRecap.20120228</v>
      </c>
      <c r="K8" t="str">
        <f t="shared" si="2"/>
        <v>EL_WholeShoreline_20130521_1630_AN_MarkRecap.20120228_004</v>
      </c>
      <c r="L8">
        <f t="shared" si="3"/>
        <v>7</v>
      </c>
      <c r="M8" t="s">
        <v>38</v>
      </c>
      <c r="N8">
        <v>1</v>
      </c>
      <c r="O8">
        <v>8</v>
      </c>
      <c r="U8" t="s">
        <v>28</v>
      </c>
    </row>
    <row r="9" spans="1:21" x14ac:dyDescent="0.25">
      <c r="A9" t="s">
        <v>20</v>
      </c>
      <c r="B9" t="s">
        <v>22</v>
      </c>
      <c r="C9" s="4">
        <v>41415</v>
      </c>
      <c r="D9" s="5">
        <v>0.6875</v>
      </c>
      <c r="E9" t="str">
        <f t="shared" si="0"/>
        <v>2013-05-21 16:30</v>
      </c>
      <c r="F9" t="s">
        <v>23</v>
      </c>
      <c r="G9" s="6" t="s">
        <v>24</v>
      </c>
      <c r="H9" t="s">
        <v>25</v>
      </c>
      <c r="I9" s="6" t="s">
        <v>36</v>
      </c>
      <c r="J9" t="str">
        <f t="shared" si="1"/>
        <v>EL_WholeShoreline_20130521_1630_AN_MarkRecap.20120228</v>
      </c>
      <c r="K9" t="str">
        <f t="shared" si="2"/>
        <v>EL_WholeShoreline_20130521_1630_AN_MarkRecap.20120228_004</v>
      </c>
      <c r="L9">
        <f t="shared" si="3"/>
        <v>8</v>
      </c>
      <c r="M9" t="s">
        <v>31</v>
      </c>
      <c r="N9">
        <v>3</v>
      </c>
      <c r="O9">
        <v>10</v>
      </c>
      <c r="P9">
        <v>9</v>
      </c>
      <c r="Q9">
        <v>11</v>
      </c>
      <c r="U9" t="s">
        <v>28</v>
      </c>
    </row>
    <row r="10" spans="1:21" x14ac:dyDescent="0.25">
      <c r="A10" t="s">
        <v>20</v>
      </c>
      <c r="B10" t="s">
        <v>22</v>
      </c>
      <c r="C10" s="4">
        <v>41415</v>
      </c>
      <c r="D10" s="5">
        <v>0.6875</v>
      </c>
      <c r="E10" t="str">
        <f t="shared" si="0"/>
        <v>2013-05-21 16:30</v>
      </c>
      <c r="F10" t="s">
        <v>23</v>
      </c>
      <c r="G10" s="6" t="s">
        <v>24</v>
      </c>
      <c r="H10" t="s">
        <v>25</v>
      </c>
      <c r="I10" s="6" t="s">
        <v>36</v>
      </c>
      <c r="J10" t="str">
        <f t="shared" si="1"/>
        <v>EL_WholeShoreline_20130521_1630_AN_MarkRecap.20120228</v>
      </c>
      <c r="K10" t="str">
        <f t="shared" si="2"/>
        <v>EL_WholeShoreline_20130521_1630_AN_MarkRecap.20120228_004</v>
      </c>
      <c r="L10">
        <f t="shared" si="3"/>
        <v>9</v>
      </c>
      <c r="M10" t="s">
        <v>39</v>
      </c>
      <c r="N10">
        <v>1</v>
      </c>
      <c r="O10">
        <v>9</v>
      </c>
      <c r="U10" t="s">
        <v>28</v>
      </c>
    </row>
    <row r="11" spans="1:21" x14ac:dyDescent="0.25">
      <c r="A11" t="s">
        <v>20</v>
      </c>
      <c r="B11" t="s">
        <v>22</v>
      </c>
      <c r="C11" s="4">
        <v>41415</v>
      </c>
      <c r="D11" s="5">
        <v>0.6875</v>
      </c>
      <c r="E11" t="str">
        <f t="shared" si="0"/>
        <v>2013-05-21 16:30</v>
      </c>
      <c r="F11" t="s">
        <v>23</v>
      </c>
      <c r="G11" s="6" t="s">
        <v>24</v>
      </c>
      <c r="H11" t="s">
        <v>25</v>
      </c>
      <c r="I11" s="6" t="s">
        <v>36</v>
      </c>
      <c r="J11" t="str">
        <f t="shared" si="1"/>
        <v>EL_WholeShoreline_20130521_1630_AN_MarkRecap.20120228</v>
      </c>
      <c r="K11" t="str">
        <f t="shared" si="2"/>
        <v>EL_WholeShoreline_20130521_1630_AN_MarkRecap.20120228_004</v>
      </c>
      <c r="L11">
        <f t="shared" si="3"/>
        <v>10</v>
      </c>
      <c r="M11" t="s">
        <v>40</v>
      </c>
      <c r="N11">
        <v>1</v>
      </c>
      <c r="O11">
        <v>8</v>
      </c>
      <c r="U11" t="s">
        <v>28</v>
      </c>
    </row>
    <row r="12" spans="1:21" x14ac:dyDescent="0.25">
      <c r="A12" t="s">
        <v>20</v>
      </c>
      <c r="B12" t="s">
        <v>22</v>
      </c>
      <c r="C12" s="4">
        <v>41416</v>
      </c>
      <c r="D12" s="5">
        <v>0.41666666666666669</v>
      </c>
      <c r="E12" t="str">
        <f t="shared" si="0"/>
        <v>2013-05-22 10:00</v>
      </c>
      <c r="F12" t="s">
        <v>23</v>
      </c>
      <c r="G12" s="6" t="s">
        <v>24</v>
      </c>
      <c r="H12" t="s">
        <v>25</v>
      </c>
      <c r="I12" s="6" t="s">
        <v>29</v>
      </c>
      <c r="J12" t="str">
        <f t="shared" si="1"/>
        <v>EL_WholeShoreline_20130522_1000_AN_MarkRecap.20120228</v>
      </c>
      <c r="K12" t="str">
        <f t="shared" si="2"/>
        <v>EL_WholeShoreline_20130522_1000_AN_MarkRecap.20120228_007</v>
      </c>
      <c r="L12">
        <f t="shared" si="3"/>
        <v>11</v>
      </c>
      <c r="M12" t="s">
        <v>32</v>
      </c>
      <c r="N12">
        <v>259</v>
      </c>
      <c r="O12">
        <f>AVERAGE(7,6,7,6,7,6,6,7,7)</f>
        <v>6.5555555555555554</v>
      </c>
      <c r="P12">
        <v>6</v>
      </c>
      <c r="Q12">
        <v>7</v>
      </c>
      <c r="U12" t="s">
        <v>28</v>
      </c>
    </row>
    <row r="13" spans="1:21" x14ac:dyDescent="0.25">
      <c r="A13" t="s">
        <v>20</v>
      </c>
      <c r="B13" t="s">
        <v>22</v>
      </c>
      <c r="C13" s="4">
        <v>41416</v>
      </c>
      <c r="D13" s="5">
        <v>0.41666666666666669</v>
      </c>
      <c r="E13" t="str">
        <f t="shared" si="0"/>
        <v>2013-05-22 10:00</v>
      </c>
      <c r="F13" t="s">
        <v>23</v>
      </c>
      <c r="G13" s="6" t="s">
        <v>24</v>
      </c>
      <c r="H13" t="s">
        <v>25</v>
      </c>
      <c r="I13" s="6" t="s">
        <v>29</v>
      </c>
      <c r="J13" t="str">
        <f t="shared" si="1"/>
        <v>EL_WholeShoreline_20130522_1000_AN_MarkRecap.20120228</v>
      </c>
      <c r="K13" t="str">
        <f t="shared" si="2"/>
        <v>EL_WholeShoreline_20130522_1000_AN_MarkRecap.20120228_007</v>
      </c>
      <c r="L13">
        <f t="shared" si="3"/>
        <v>12</v>
      </c>
      <c r="M13" t="s">
        <v>37</v>
      </c>
      <c r="N13">
        <v>35</v>
      </c>
      <c r="O13">
        <f>AVERAGE(10,10,9,10,10,10,7,14,10,12,8)</f>
        <v>10</v>
      </c>
      <c r="P13">
        <v>7</v>
      </c>
      <c r="Q13">
        <v>14</v>
      </c>
      <c r="U13" t="s">
        <v>28</v>
      </c>
    </row>
    <row r="14" spans="1:21" x14ac:dyDescent="0.25">
      <c r="A14" t="s">
        <v>20</v>
      </c>
      <c r="B14" t="s">
        <v>22</v>
      </c>
      <c r="C14" s="4">
        <v>41416</v>
      </c>
      <c r="D14" s="5">
        <v>0.41666666666666669</v>
      </c>
      <c r="E14" t="str">
        <f t="shared" si="0"/>
        <v>2013-05-22 10:00</v>
      </c>
      <c r="F14" t="s">
        <v>23</v>
      </c>
      <c r="G14" s="6" t="s">
        <v>24</v>
      </c>
      <c r="H14" t="s">
        <v>25</v>
      </c>
      <c r="I14" s="6" t="s">
        <v>29</v>
      </c>
      <c r="J14" t="str">
        <f t="shared" si="1"/>
        <v>EL_WholeShoreline_20130522_1000_AN_MarkRecap.20120228</v>
      </c>
      <c r="K14" t="str">
        <f t="shared" si="2"/>
        <v>EL_WholeShoreline_20130522_1000_AN_MarkRecap.20120228_007</v>
      </c>
      <c r="L14">
        <f t="shared" si="3"/>
        <v>13</v>
      </c>
      <c r="M14" t="s">
        <v>38</v>
      </c>
      <c r="N14">
        <v>7</v>
      </c>
      <c r="O14">
        <f>AVERAGE(8,8,6,7,6,5)</f>
        <v>6.666666666666667</v>
      </c>
      <c r="P14">
        <v>5</v>
      </c>
      <c r="Q14">
        <v>8</v>
      </c>
      <c r="U14" t="s">
        <v>28</v>
      </c>
    </row>
    <row r="15" spans="1:21" x14ac:dyDescent="0.25">
      <c r="A15" t="s">
        <v>20</v>
      </c>
      <c r="B15" t="s">
        <v>22</v>
      </c>
      <c r="C15" s="4">
        <v>41416</v>
      </c>
      <c r="D15" s="5">
        <v>0.41666666666666669</v>
      </c>
      <c r="E15" t="str">
        <f t="shared" si="0"/>
        <v>2013-05-22 10:00</v>
      </c>
      <c r="F15" t="s">
        <v>23</v>
      </c>
      <c r="G15" s="6" t="s">
        <v>24</v>
      </c>
      <c r="H15" t="s">
        <v>25</v>
      </c>
      <c r="I15" s="6" t="s">
        <v>29</v>
      </c>
      <c r="J15" t="str">
        <f t="shared" si="1"/>
        <v>EL_WholeShoreline_20130522_1000_AN_MarkRecap.20120228</v>
      </c>
      <c r="K15" t="str">
        <f t="shared" si="2"/>
        <v>EL_WholeShoreline_20130522_1000_AN_MarkRecap.20120228_007</v>
      </c>
      <c r="L15">
        <f t="shared" si="3"/>
        <v>14</v>
      </c>
      <c r="M15" t="s">
        <v>31</v>
      </c>
      <c r="N15">
        <v>3</v>
      </c>
      <c r="O15">
        <v>9</v>
      </c>
      <c r="P15">
        <v>9</v>
      </c>
      <c r="Q15">
        <v>9</v>
      </c>
      <c r="U15" t="s">
        <v>28</v>
      </c>
    </row>
    <row r="16" spans="1:21" x14ac:dyDescent="0.25">
      <c r="A16" t="s">
        <v>20</v>
      </c>
      <c r="B16" t="s">
        <v>22</v>
      </c>
      <c r="C16" s="4">
        <v>41416</v>
      </c>
      <c r="D16" s="5">
        <v>0.41666666666666669</v>
      </c>
      <c r="E16" t="str">
        <f t="shared" si="0"/>
        <v>2013-05-22 10:00</v>
      </c>
      <c r="F16" t="s">
        <v>23</v>
      </c>
      <c r="G16" s="6" t="s">
        <v>24</v>
      </c>
      <c r="H16" t="s">
        <v>25</v>
      </c>
      <c r="I16" s="6" t="s">
        <v>29</v>
      </c>
      <c r="J16" t="str">
        <f t="shared" si="1"/>
        <v>EL_WholeShoreline_20130522_1000_AN_MarkRecap.20120228</v>
      </c>
      <c r="K16" t="str">
        <f t="shared" si="2"/>
        <v>EL_WholeShoreline_20130522_1000_AN_MarkRecap.20120228_007</v>
      </c>
      <c r="L16">
        <f t="shared" si="3"/>
        <v>15</v>
      </c>
      <c r="M16" t="s">
        <v>27</v>
      </c>
      <c r="N16">
        <v>6</v>
      </c>
      <c r="O16">
        <f>AVERAGE(11,10,12,13,10)</f>
        <v>11.2</v>
      </c>
      <c r="P16">
        <v>10</v>
      </c>
      <c r="Q16">
        <v>13</v>
      </c>
      <c r="U16" t="s">
        <v>28</v>
      </c>
    </row>
    <row r="17" spans="1:21" x14ac:dyDescent="0.25">
      <c r="A17" t="s">
        <v>20</v>
      </c>
      <c r="B17" t="s">
        <v>22</v>
      </c>
      <c r="C17" s="4">
        <v>41416</v>
      </c>
      <c r="D17" s="5">
        <v>0.41666666666666669</v>
      </c>
      <c r="E17" t="str">
        <f t="shared" si="0"/>
        <v>2013-05-22 10:00</v>
      </c>
      <c r="F17" t="s">
        <v>23</v>
      </c>
      <c r="G17" s="6" t="s">
        <v>24</v>
      </c>
      <c r="H17" t="s">
        <v>25</v>
      </c>
      <c r="I17" s="6" t="s">
        <v>26</v>
      </c>
      <c r="J17" t="str">
        <f t="shared" si="1"/>
        <v>EL_WholeShoreline_20130522_1000_AN_MarkRecap.20120228</v>
      </c>
      <c r="K17" t="str">
        <f t="shared" si="2"/>
        <v>EL_WholeShoreline_20130522_1000_AN_MarkRecap.20120228_003</v>
      </c>
      <c r="L17">
        <f t="shared" si="3"/>
        <v>16</v>
      </c>
      <c r="M17" t="s">
        <v>41</v>
      </c>
      <c r="N17">
        <v>1</v>
      </c>
      <c r="O17">
        <v>63</v>
      </c>
      <c r="S17" t="s">
        <v>67</v>
      </c>
      <c r="U17" t="s">
        <v>28</v>
      </c>
    </row>
    <row r="18" spans="1:21" x14ac:dyDescent="0.25">
      <c r="A18" t="s">
        <v>20</v>
      </c>
      <c r="B18" t="s">
        <v>22</v>
      </c>
      <c r="C18" s="4">
        <v>41416</v>
      </c>
      <c r="D18" s="5">
        <v>0.41666666666666669</v>
      </c>
      <c r="E18" t="str">
        <f t="shared" si="0"/>
        <v>2013-05-22 10:00</v>
      </c>
      <c r="F18" t="s">
        <v>23</v>
      </c>
      <c r="G18" s="6" t="s">
        <v>24</v>
      </c>
      <c r="H18" t="s">
        <v>25</v>
      </c>
      <c r="I18" s="6" t="s">
        <v>26</v>
      </c>
      <c r="J18" t="str">
        <f t="shared" si="1"/>
        <v>EL_WholeShoreline_20130522_1000_AN_MarkRecap.20120228</v>
      </c>
      <c r="K18" t="str">
        <f t="shared" si="2"/>
        <v>EL_WholeShoreline_20130522_1000_AN_MarkRecap.20120228_003</v>
      </c>
      <c r="L18">
        <f t="shared" si="3"/>
        <v>17</v>
      </c>
      <c r="M18" t="s">
        <v>32</v>
      </c>
      <c r="N18">
        <v>73</v>
      </c>
      <c r="O18">
        <f>AVERAGE(6,7,6,6,6,7,6,6,6,7)</f>
        <v>6.3</v>
      </c>
      <c r="P18">
        <v>6</v>
      </c>
      <c r="Q18">
        <v>7</v>
      </c>
      <c r="U18" t="s">
        <v>28</v>
      </c>
    </row>
    <row r="19" spans="1:21" x14ac:dyDescent="0.25">
      <c r="A19" t="s">
        <v>20</v>
      </c>
      <c r="B19" t="s">
        <v>22</v>
      </c>
      <c r="C19" s="4">
        <v>41416</v>
      </c>
      <c r="D19" s="5">
        <v>0.41666666666666669</v>
      </c>
      <c r="E19" t="str">
        <f t="shared" si="0"/>
        <v>2013-05-22 10:00</v>
      </c>
      <c r="F19" t="s">
        <v>23</v>
      </c>
      <c r="G19" s="6" t="s">
        <v>24</v>
      </c>
      <c r="H19" t="s">
        <v>25</v>
      </c>
      <c r="I19" s="6" t="s">
        <v>26</v>
      </c>
      <c r="J19" t="str">
        <f t="shared" si="1"/>
        <v>EL_WholeShoreline_20130522_1000_AN_MarkRecap.20120228</v>
      </c>
      <c r="K19" t="str">
        <f t="shared" si="2"/>
        <v>EL_WholeShoreline_20130522_1000_AN_MarkRecap.20120228_003</v>
      </c>
      <c r="L19">
        <f t="shared" si="3"/>
        <v>18</v>
      </c>
      <c r="M19" t="s">
        <v>38</v>
      </c>
      <c r="N19">
        <v>8</v>
      </c>
      <c r="O19">
        <f>AVERAGE(6,7,6,6,6,6,6)</f>
        <v>6.1428571428571432</v>
      </c>
      <c r="P19">
        <v>6</v>
      </c>
      <c r="Q19">
        <v>7</v>
      </c>
      <c r="U19" t="s">
        <v>28</v>
      </c>
    </row>
    <row r="20" spans="1:21" x14ac:dyDescent="0.25">
      <c r="A20" t="s">
        <v>20</v>
      </c>
      <c r="B20" t="s">
        <v>22</v>
      </c>
      <c r="C20" s="4">
        <v>41416</v>
      </c>
      <c r="D20" s="5">
        <v>0.41666666666666669</v>
      </c>
      <c r="E20" t="str">
        <f t="shared" si="0"/>
        <v>2013-05-22 10:00</v>
      </c>
      <c r="F20" t="s">
        <v>23</v>
      </c>
      <c r="G20" s="6" t="s">
        <v>24</v>
      </c>
      <c r="H20" t="s">
        <v>25</v>
      </c>
      <c r="I20" s="6" t="s">
        <v>26</v>
      </c>
      <c r="J20" t="str">
        <f t="shared" si="1"/>
        <v>EL_WholeShoreline_20130522_1000_AN_MarkRecap.20120228</v>
      </c>
      <c r="K20" t="str">
        <f t="shared" si="2"/>
        <v>EL_WholeShoreline_20130522_1000_AN_MarkRecap.20120228_003</v>
      </c>
      <c r="L20">
        <f t="shared" si="3"/>
        <v>19</v>
      </c>
      <c r="M20" t="s">
        <v>27</v>
      </c>
      <c r="N20">
        <v>1</v>
      </c>
      <c r="O20">
        <v>10</v>
      </c>
      <c r="U20" t="s">
        <v>28</v>
      </c>
    </row>
    <row r="21" spans="1:21" x14ac:dyDescent="0.25">
      <c r="A21" t="s">
        <v>20</v>
      </c>
      <c r="B21" t="s">
        <v>22</v>
      </c>
      <c r="C21" s="4">
        <v>41416</v>
      </c>
      <c r="D21" s="5">
        <v>0.41666666666666669</v>
      </c>
      <c r="E21" t="str">
        <f t="shared" si="0"/>
        <v>2013-05-22 10:00</v>
      </c>
      <c r="F21" t="s">
        <v>23</v>
      </c>
      <c r="G21" s="6" t="s">
        <v>24</v>
      </c>
      <c r="H21" t="s">
        <v>25</v>
      </c>
      <c r="I21" s="6" t="s">
        <v>26</v>
      </c>
      <c r="J21" t="str">
        <f t="shared" si="1"/>
        <v>EL_WholeShoreline_20130522_1000_AN_MarkRecap.20120228</v>
      </c>
      <c r="K21" t="str">
        <f t="shared" si="2"/>
        <v>EL_WholeShoreline_20130522_1000_AN_MarkRecap.20120228_003</v>
      </c>
      <c r="L21">
        <f t="shared" si="3"/>
        <v>20</v>
      </c>
      <c r="M21" t="s">
        <v>42</v>
      </c>
      <c r="N21">
        <v>4</v>
      </c>
      <c r="O21">
        <v>9.5</v>
      </c>
      <c r="P21">
        <v>9</v>
      </c>
      <c r="Q21">
        <v>10</v>
      </c>
      <c r="U21" t="s">
        <v>28</v>
      </c>
    </row>
    <row r="22" spans="1:21" x14ac:dyDescent="0.25">
      <c r="A22" t="s">
        <v>20</v>
      </c>
      <c r="B22" t="s">
        <v>22</v>
      </c>
      <c r="C22" s="4">
        <v>41416</v>
      </c>
      <c r="D22" s="5">
        <v>0.41666666666666669</v>
      </c>
      <c r="E22" t="str">
        <f t="shared" si="0"/>
        <v>2013-05-22 10:00</v>
      </c>
      <c r="F22" t="s">
        <v>23</v>
      </c>
      <c r="G22" s="6" t="s">
        <v>24</v>
      </c>
      <c r="H22" t="s">
        <v>25</v>
      </c>
      <c r="I22" s="6" t="s">
        <v>26</v>
      </c>
      <c r="J22" t="str">
        <f t="shared" si="1"/>
        <v>EL_WholeShoreline_20130522_1000_AN_MarkRecap.20120228</v>
      </c>
      <c r="K22" t="str">
        <f t="shared" si="2"/>
        <v>EL_WholeShoreline_20130522_1000_AN_MarkRecap.20120228_003</v>
      </c>
      <c r="L22">
        <f t="shared" si="3"/>
        <v>21</v>
      </c>
      <c r="M22" t="s">
        <v>43</v>
      </c>
      <c r="N22">
        <v>1</v>
      </c>
      <c r="S22" t="s">
        <v>33</v>
      </c>
      <c r="T22">
        <v>1.8</v>
      </c>
      <c r="U22" t="s">
        <v>28</v>
      </c>
    </row>
    <row r="23" spans="1:21" x14ac:dyDescent="0.25">
      <c r="A23" t="s">
        <v>20</v>
      </c>
      <c r="B23" t="s">
        <v>22</v>
      </c>
      <c r="C23" s="4">
        <v>41416</v>
      </c>
      <c r="D23" s="5">
        <v>0.41666666666666669</v>
      </c>
      <c r="E23" t="str">
        <f t="shared" si="0"/>
        <v>2013-05-22 10:00</v>
      </c>
      <c r="F23" t="s">
        <v>23</v>
      </c>
      <c r="G23" s="6" t="s">
        <v>24</v>
      </c>
      <c r="H23" t="s">
        <v>25</v>
      </c>
      <c r="I23" s="6" t="s">
        <v>26</v>
      </c>
      <c r="J23" t="str">
        <f t="shared" si="1"/>
        <v>EL_WholeShoreline_20130522_1000_AN_MarkRecap.20120228</v>
      </c>
      <c r="K23" t="str">
        <f t="shared" si="2"/>
        <v>EL_WholeShoreline_20130522_1000_AN_MarkRecap.20120228_003</v>
      </c>
      <c r="L23">
        <f t="shared" si="3"/>
        <v>22</v>
      </c>
      <c r="M23" t="s">
        <v>37</v>
      </c>
      <c r="N23">
        <v>6</v>
      </c>
      <c r="O23">
        <f>AVERAGE(13,9,8,12,9,9)</f>
        <v>10</v>
      </c>
      <c r="P23">
        <v>8</v>
      </c>
      <c r="Q23">
        <v>13</v>
      </c>
      <c r="U23" t="s">
        <v>28</v>
      </c>
    </row>
    <row r="24" spans="1:21" x14ac:dyDescent="0.25">
      <c r="A24" t="s">
        <v>20</v>
      </c>
      <c r="B24" t="s">
        <v>22</v>
      </c>
      <c r="C24" s="4">
        <v>41416</v>
      </c>
      <c r="D24" s="5">
        <v>0.41666666666666669</v>
      </c>
      <c r="E24" t="str">
        <f t="shared" si="0"/>
        <v>2013-05-22 10:00</v>
      </c>
      <c r="F24" t="s">
        <v>23</v>
      </c>
      <c r="G24" s="6" t="s">
        <v>24</v>
      </c>
      <c r="H24" t="s">
        <v>25</v>
      </c>
      <c r="I24" s="6" t="s">
        <v>26</v>
      </c>
      <c r="J24" t="str">
        <f t="shared" si="1"/>
        <v>EL_WholeShoreline_20130522_1000_AN_MarkRecap.20120228</v>
      </c>
      <c r="K24" t="str">
        <f t="shared" si="2"/>
        <v>EL_WholeShoreline_20130522_1000_AN_MarkRecap.20120228_003</v>
      </c>
      <c r="L24">
        <f t="shared" si="3"/>
        <v>23</v>
      </c>
      <c r="M24" t="s">
        <v>40</v>
      </c>
      <c r="N24">
        <v>5</v>
      </c>
      <c r="O24">
        <f>AVERAGE(7,7,8,10)</f>
        <v>8</v>
      </c>
      <c r="P24">
        <v>7</v>
      </c>
      <c r="Q24">
        <v>10</v>
      </c>
      <c r="U24" t="s">
        <v>28</v>
      </c>
    </row>
    <row r="25" spans="1:21" x14ac:dyDescent="0.25">
      <c r="A25" t="s">
        <v>20</v>
      </c>
      <c r="B25" t="s">
        <v>22</v>
      </c>
      <c r="C25" s="4">
        <v>41416</v>
      </c>
      <c r="D25" s="5">
        <v>0.41666666666666669</v>
      </c>
      <c r="E25" t="str">
        <f t="shared" si="0"/>
        <v>2013-05-22 10:00</v>
      </c>
      <c r="F25" t="s">
        <v>23</v>
      </c>
      <c r="G25" s="6" t="s">
        <v>24</v>
      </c>
      <c r="H25" t="s">
        <v>25</v>
      </c>
      <c r="I25" s="6" t="s">
        <v>26</v>
      </c>
      <c r="J25" t="str">
        <f t="shared" si="1"/>
        <v>EL_WholeShoreline_20130522_1000_AN_MarkRecap.20120228</v>
      </c>
      <c r="K25" t="str">
        <f t="shared" si="2"/>
        <v>EL_WholeShoreline_20130522_1000_AN_MarkRecap.20120228_003</v>
      </c>
      <c r="L25">
        <f t="shared" si="3"/>
        <v>24</v>
      </c>
      <c r="M25" t="s">
        <v>44</v>
      </c>
      <c r="N25">
        <v>1</v>
      </c>
      <c r="O25">
        <v>6</v>
      </c>
      <c r="U25" t="s">
        <v>28</v>
      </c>
    </row>
    <row r="26" spans="1:21" x14ac:dyDescent="0.25">
      <c r="A26" t="s">
        <v>20</v>
      </c>
      <c r="B26" t="s">
        <v>22</v>
      </c>
      <c r="C26" s="4">
        <v>41416</v>
      </c>
      <c r="D26" s="5">
        <v>0.41666666666666669</v>
      </c>
      <c r="E26" t="str">
        <f t="shared" si="0"/>
        <v>2013-05-22 10:00</v>
      </c>
      <c r="F26" t="s">
        <v>23</v>
      </c>
      <c r="G26" s="6" t="s">
        <v>24</v>
      </c>
      <c r="H26" t="s">
        <v>25</v>
      </c>
      <c r="I26" s="6" t="s">
        <v>36</v>
      </c>
      <c r="J26" t="str">
        <f t="shared" si="1"/>
        <v>EL_WholeShoreline_20130522_1000_AN_MarkRecap.20120228</v>
      </c>
      <c r="K26" t="str">
        <f t="shared" si="2"/>
        <v>EL_WholeShoreline_20130522_1000_AN_MarkRecap.20120228_004</v>
      </c>
      <c r="L26">
        <f t="shared" si="3"/>
        <v>25</v>
      </c>
      <c r="M26" t="s">
        <v>43</v>
      </c>
      <c r="N26">
        <v>9</v>
      </c>
      <c r="O26">
        <f>AVERAGE(16,20,23,24.5,17)</f>
        <v>20.100000000000001</v>
      </c>
      <c r="P26">
        <v>16</v>
      </c>
      <c r="Q26">
        <v>24.5</v>
      </c>
      <c r="U26" t="s">
        <v>28</v>
      </c>
    </row>
    <row r="27" spans="1:21" x14ac:dyDescent="0.25">
      <c r="A27" t="s">
        <v>20</v>
      </c>
      <c r="B27" t="s">
        <v>22</v>
      </c>
      <c r="C27" s="4">
        <v>41416</v>
      </c>
      <c r="D27" s="5">
        <v>0.41666666666666669</v>
      </c>
      <c r="E27" t="str">
        <f t="shared" si="0"/>
        <v>2013-05-22 10:00</v>
      </c>
      <c r="F27" t="s">
        <v>23</v>
      </c>
      <c r="G27" s="6" t="s">
        <v>24</v>
      </c>
      <c r="H27" t="s">
        <v>25</v>
      </c>
      <c r="I27" s="6" t="s">
        <v>36</v>
      </c>
      <c r="J27" t="str">
        <f t="shared" si="1"/>
        <v>EL_WholeShoreline_20130522_1000_AN_MarkRecap.20120228</v>
      </c>
      <c r="K27" t="str">
        <f t="shared" si="2"/>
        <v>EL_WholeShoreline_20130522_1000_AN_MarkRecap.20120228_004</v>
      </c>
      <c r="L27">
        <f t="shared" si="3"/>
        <v>26</v>
      </c>
      <c r="M27" t="s">
        <v>38</v>
      </c>
      <c r="N27">
        <v>19</v>
      </c>
      <c r="O27">
        <f>AVERAGE(6,7,6,7,7,6,7,6,6,6.5)</f>
        <v>6.45</v>
      </c>
      <c r="P27">
        <v>6</v>
      </c>
      <c r="Q27">
        <v>7</v>
      </c>
      <c r="U27" t="s">
        <v>28</v>
      </c>
    </row>
    <row r="28" spans="1:21" x14ac:dyDescent="0.25">
      <c r="A28" t="s">
        <v>20</v>
      </c>
      <c r="B28" t="s">
        <v>22</v>
      </c>
      <c r="C28" s="4">
        <v>41416</v>
      </c>
      <c r="D28" s="5">
        <v>0.41666666666666669</v>
      </c>
      <c r="E28" t="str">
        <f>CONCATENATE(TEXT(C28,"yyyy-mm-dd")," ",TEXT(D28,"hh:mm"))</f>
        <v>2013-05-22 10:00</v>
      </c>
      <c r="F28" t="s">
        <v>23</v>
      </c>
      <c r="G28" s="6" t="s">
        <v>24</v>
      </c>
      <c r="H28" t="s">
        <v>25</v>
      </c>
      <c r="I28" s="6" t="s">
        <v>36</v>
      </c>
      <c r="J28" t="str">
        <f t="shared" si="1"/>
        <v>EL_WholeShoreline_20130522_1000_AN_MarkRecap.20120228</v>
      </c>
      <c r="K28" t="str">
        <f t="shared" si="2"/>
        <v>EL_WholeShoreline_20130522_1000_AN_MarkRecap.20120228_004</v>
      </c>
      <c r="L28">
        <f t="shared" si="3"/>
        <v>27</v>
      </c>
      <c r="M28" t="s">
        <v>31</v>
      </c>
      <c r="N28">
        <v>1</v>
      </c>
      <c r="O28">
        <v>10</v>
      </c>
      <c r="U28" t="s">
        <v>28</v>
      </c>
    </row>
    <row r="29" spans="1:21" x14ac:dyDescent="0.25">
      <c r="A29" t="s">
        <v>20</v>
      </c>
      <c r="B29" t="s">
        <v>22</v>
      </c>
      <c r="C29" s="4">
        <v>41416</v>
      </c>
      <c r="D29" s="5">
        <v>0.41666666666666669</v>
      </c>
      <c r="E29" t="str">
        <f t="shared" si="0"/>
        <v>2013-05-22 10:00</v>
      </c>
      <c r="F29" t="s">
        <v>23</v>
      </c>
      <c r="G29" s="6" t="s">
        <v>24</v>
      </c>
      <c r="H29" t="s">
        <v>25</v>
      </c>
      <c r="I29" s="6" t="s">
        <v>36</v>
      </c>
      <c r="J29" t="str">
        <f t="shared" si="1"/>
        <v>EL_WholeShoreline_20130522_1000_AN_MarkRecap.20120228</v>
      </c>
      <c r="K29" t="str">
        <f t="shared" si="2"/>
        <v>EL_WholeShoreline_20130522_1000_AN_MarkRecap.20120228_004</v>
      </c>
      <c r="L29">
        <f t="shared" si="3"/>
        <v>28</v>
      </c>
      <c r="M29" t="s">
        <v>32</v>
      </c>
      <c r="N29">
        <v>3</v>
      </c>
      <c r="O29">
        <f>AVERAGE(7,6,6)</f>
        <v>6.333333333333333</v>
      </c>
      <c r="P29">
        <v>6</v>
      </c>
      <c r="Q29">
        <v>7</v>
      </c>
      <c r="U29" t="s">
        <v>28</v>
      </c>
    </row>
    <row r="30" spans="1:21" x14ac:dyDescent="0.25">
      <c r="A30" t="s">
        <v>20</v>
      </c>
      <c r="B30" t="s">
        <v>22</v>
      </c>
      <c r="C30" s="4">
        <v>41416</v>
      </c>
      <c r="D30" s="5">
        <v>0.41666666666666669</v>
      </c>
      <c r="E30" t="str">
        <f t="shared" si="0"/>
        <v>2013-05-22 10:00</v>
      </c>
      <c r="F30" t="s">
        <v>23</v>
      </c>
      <c r="G30" s="6" t="s">
        <v>24</v>
      </c>
      <c r="H30" t="s">
        <v>25</v>
      </c>
      <c r="I30" s="6" t="s">
        <v>36</v>
      </c>
      <c r="J30" t="str">
        <f t="shared" si="1"/>
        <v>EL_WholeShoreline_20130522_1000_AN_MarkRecap.20120228</v>
      </c>
      <c r="K30" t="str">
        <f t="shared" si="2"/>
        <v>EL_WholeShoreline_20130522_1000_AN_MarkRecap.20120228_004</v>
      </c>
      <c r="L30">
        <f t="shared" si="3"/>
        <v>29</v>
      </c>
      <c r="M30" t="s">
        <v>40</v>
      </c>
      <c r="N30">
        <v>26</v>
      </c>
      <c r="O30">
        <f>AVERAGE(10,8,8,8,8,9,9,8,10,10)</f>
        <v>8.8000000000000007</v>
      </c>
      <c r="P30">
        <v>8</v>
      </c>
      <c r="Q30">
        <v>10</v>
      </c>
      <c r="U30" t="s">
        <v>28</v>
      </c>
    </row>
    <row r="31" spans="1:21" x14ac:dyDescent="0.25">
      <c r="A31" t="s">
        <v>20</v>
      </c>
      <c r="B31" t="s">
        <v>22</v>
      </c>
      <c r="C31" s="4">
        <v>41416</v>
      </c>
      <c r="D31" s="5">
        <v>0.41666666666666669</v>
      </c>
      <c r="E31" t="str">
        <f t="shared" si="0"/>
        <v>2013-05-22 10:00</v>
      </c>
      <c r="F31" t="s">
        <v>23</v>
      </c>
      <c r="G31" s="6" t="s">
        <v>24</v>
      </c>
      <c r="H31" t="s">
        <v>25</v>
      </c>
      <c r="I31" s="6" t="s">
        <v>36</v>
      </c>
      <c r="J31" t="str">
        <f t="shared" si="1"/>
        <v>EL_WholeShoreline_20130522_1000_AN_MarkRecap.20120228</v>
      </c>
      <c r="K31" t="str">
        <f t="shared" si="2"/>
        <v>EL_WholeShoreline_20130522_1000_AN_MarkRecap.20120228_004</v>
      </c>
      <c r="L31">
        <f t="shared" si="3"/>
        <v>30</v>
      </c>
      <c r="M31" t="s">
        <v>37</v>
      </c>
      <c r="N31">
        <v>1</v>
      </c>
      <c r="S31" t="s">
        <v>33</v>
      </c>
      <c r="T31">
        <v>0.5</v>
      </c>
      <c r="U31" t="s">
        <v>28</v>
      </c>
    </row>
    <row r="32" spans="1:21" x14ac:dyDescent="0.25">
      <c r="A32" t="s">
        <v>20</v>
      </c>
      <c r="B32" t="s">
        <v>22</v>
      </c>
      <c r="C32" s="4">
        <v>41416</v>
      </c>
      <c r="D32" s="5">
        <v>0.41666666666666669</v>
      </c>
      <c r="E32" t="str">
        <f t="shared" si="0"/>
        <v>2013-05-22 10:00</v>
      </c>
      <c r="F32" t="s">
        <v>23</v>
      </c>
      <c r="G32" s="6" t="s">
        <v>24</v>
      </c>
      <c r="H32" t="s">
        <v>25</v>
      </c>
      <c r="I32" s="6" t="s">
        <v>45</v>
      </c>
      <c r="J32" t="str">
        <f t="shared" si="1"/>
        <v>EL_WholeShoreline_20130522_1000_AN_MarkRecap.20120228</v>
      </c>
      <c r="K32" t="str">
        <f t="shared" si="2"/>
        <v>EL_WholeShoreline_20130522_1000_AN_MarkRecap.20120228_001</v>
      </c>
      <c r="L32">
        <f t="shared" si="3"/>
        <v>31</v>
      </c>
      <c r="M32" t="s">
        <v>46</v>
      </c>
      <c r="N32">
        <v>1</v>
      </c>
      <c r="O32">
        <v>1</v>
      </c>
      <c r="U32" t="s">
        <v>28</v>
      </c>
    </row>
    <row r="33" spans="1:21" x14ac:dyDescent="0.25">
      <c r="A33" t="s">
        <v>20</v>
      </c>
      <c r="B33" t="s">
        <v>22</v>
      </c>
      <c r="C33" s="4">
        <v>41416</v>
      </c>
      <c r="D33" s="5">
        <v>0.41666666666666669</v>
      </c>
      <c r="E33" t="str">
        <f t="shared" si="0"/>
        <v>2013-05-22 10:00</v>
      </c>
      <c r="F33" t="s">
        <v>23</v>
      </c>
      <c r="G33" s="6" t="s">
        <v>24</v>
      </c>
      <c r="H33" t="s">
        <v>25</v>
      </c>
      <c r="I33" s="6" t="s">
        <v>45</v>
      </c>
      <c r="J33" t="str">
        <f t="shared" si="1"/>
        <v>EL_WholeShoreline_20130522_1000_AN_MarkRecap.20120228</v>
      </c>
      <c r="K33" t="str">
        <f t="shared" si="2"/>
        <v>EL_WholeShoreline_20130522_1000_AN_MarkRecap.20120228_001</v>
      </c>
      <c r="L33">
        <f t="shared" si="3"/>
        <v>32</v>
      </c>
      <c r="M33" t="s">
        <v>38</v>
      </c>
      <c r="N33">
        <v>8</v>
      </c>
      <c r="O33">
        <f>AVERAGE(7,7.5,7,7.5,7,7,8)</f>
        <v>7.2857142857142856</v>
      </c>
      <c r="P33">
        <v>7</v>
      </c>
      <c r="Q33">
        <v>8</v>
      </c>
      <c r="U33" t="s">
        <v>28</v>
      </c>
    </row>
    <row r="34" spans="1:21" x14ac:dyDescent="0.25">
      <c r="A34" t="s">
        <v>20</v>
      </c>
      <c r="B34" t="s">
        <v>22</v>
      </c>
      <c r="C34" s="4">
        <v>41416</v>
      </c>
      <c r="D34" s="5">
        <v>0.41666666666666669</v>
      </c>
      <c r="E34" t="str">
        <f t="shared" si="0"/>
        <v>2013-05-22 10:00</v>
      </c>
      <c r="F34" t="s">
        <v>23</v>
      </c>
      <c r="G34" s="6" t="s">
        <v>24</v>
      </c>
      <c r="H34" t="s">
        <v>25</v>
      </c>
      <c r="I34" s="6" t="s">
        <v>45</v>
      </c>
      <c r="J34" t="str">
        <f t="shared" si="1"/>
        <v>EL_WholeShoreline_20130522_1000_AN_MarkRecap.20120228</v>
      </c>
      <c r="K34" t="str">
        <f t="shared" si="2"/>
        <v>EL_WholeShoreline_20130522_1000_AN_MarkRecap.20120228_001</v>
      </c>
      <c r="L34">
        <f t="shared" si="3"/>
        <v>33</v>
      </c>
      <c r="M34" t="s">
        <v>43</v>
      </c>
      <c r="N34">
        <v>1</v>
      </c>
      <c r="O34">
        <v>22</v>
      </c>
      <c r="U34" t="s">
        <v>28</v>
      </c>
    </row>
    <row r="35" spans="1:21" x14ac:dyDescent="0.25">
      <c r="A35" t="s">
        <v>20</v>
      </c>
      <c r="B35" t="s">
        <v>22</v>
      </c>
      <c r="C35" s="4">
        <v>41416</v>
      </c>
      <c r="D35" s="5">
        <v>0.41666666666666669</v>
      </c>
      <c r="E35" t="str">
        <f t="shared" si="0"/>
        <v>2013-05-22 10:00</v>
      </c>
      <c r="F35" t="s">
        <v>23</v>
      </c>
      <c r="G35" s="6" t="s">
        <v>24</v>
      </c>
      <c r="H35" t="s">
        <v>25</v>
      </c>
      <c r="I35" s="6" t="s">
        <v>45</v>
      </c>
      <c r="J35" t="str">
        <f t="shared" si="1"/>
        <v>EL_WholeShoreline_20130522_1000_AN_MarkRecap.20120228</v>
      </c>
      <c r="K35" t="str">
        <f t="shared" si="2"/>
        <v>EL_WholeShoreline_20130522_1000_AN_MarkRecap.20120228_001</v>
      </c>
      <c r="L35">
        <f t="shared" si="3"/>
        <v>34</v>
      </c>
      <c r="M35" t="s">
        <v>31</v>
      </c>
      <c r="N35">
        <v>2</v>
      </c>
      <c r="S35" t="s">
        <v>47</v>
      </c>
      <c r="T35">
        <v>2</v>
      </c>
      <c r="U35" t="s">
        <v>28</v>
      </c>
    </row>
    <row r="36" spans="1:21" x14ac:dyDescent="0.25">
      <c r="A36" t="s">
        <v>20</v>
      </c>
      <c r="B36" t="s">
        <v>22</v>
      </c>
      <c r="C36" s="4">
        <v>41416</v>
      </c>
      <c r="D36" s="5">
        <v>0.41666666666666669</v>
      </c>
      <c r="E36" t="str">
        <f t="shared" si="0"/>
        <v>2013-05-22 10:00</v>
      </c>
      <c r="F36" t="s">
        <v>23</v>
      </c>
      <c r="G36" s="6" t="s">
        <v>24</v>
      </c>
      <c r="H36" t="s">
        <v>25</v>
      </c>
      <c r="I36" s="6" t="s">
        <v>45</v>
      </c>
      <c r="J36" t="str">
        <f t="shared" si="1"/>
        <v>EL_WholeShoreline_20130522_1000_AN_MarkRecap.20120228</v>
      </c>
      <c r="K36" t="str">
        <f t="shared" si="2"/>
        <v>EL_WholeShoreline_20130522_1000_AN_MarkRecap.20120228_001</v>
      </c>
      <c r="L36">
        <f t="shared" si="3"/>
        <v>35</v>
      </c>
      <c r="M36" t="s">
        <v>48</v>
      </c>
      <c r="N36">
        <v>1</v>
      </c>
      <c r="O36">
        <v>24</v>
      </c>
      <c r="U36" t="s">
        <v>28</v>
      </c>
    </row>
    <row r="37" spans="1:21" x14ac:dyDescent="0.25">
      <c r="A37" t="s">
        <v>20</v>
      </c>
      <c r="B37" t="s">
        <v>22</v>
      </c>
      <c r="C37" s="4">
        <v>41416</v>
      </c>
      <c r="D37" s="5">
        <v>0.41666666666666669</v>
      </c>
      <c r="E37" t="str">
        <f t="shared" si="0"/>
        <v>2013-05-22 10:00</v>
      </c>
      <c r="F37" t="s">
        <v>23</v>
      </c>
      <c r="G37" s="6" t="s">
        <v>24</v>
      </c>
      <c r="H37" t="s">
        <v>25</v>
      </c>
      <c r="I37" s="6" t="s">
        <v>45</v>
      </c>
      <c r="J37" t="str">
        <f t="shared" si="1"/>
        <v>EL_WholeShoreline_20130522_1000_AN_MarkRecap.20120228</v>
      </c>
      <c r="K37" t="str">
        <f t="shared" si="2"/>
        <v>EL_WholeShoreline_20130522_1000_AN_MarkRecap.20120228_001</v>
      </c>
      <c r="L37">
        <f t="shared" si="3"/>
        <v>36</v>
      </c>
      <c r="M37" t="s">
        <v>27</v>
      </c>
      <c r="N37">
        <v>6</v>
      </c>
      <c r="O37">
        <f>AVERAGE(13,14,13,13,15,16)</f>
        <v>14</v>
      </c>
      <c r="P37">
        <v>13</v>
      </c>
      <c r="Q37">
        <v>16</v>
      </c>
      <c r="U37" t="s">
        <v>28</v>
      </c>
    </row>
    <row r="38" spans="1:21" x14ac:dyDescent="0.25">
      <c r="A38" t="s">
        <v>20</v>
      </c>
      <c r="B38" t="s">
        <v>22</v>
      </c>
      <c r="C38" s="4">
        <v>41416</v>
      </c>
      <c r="D38" s="5">
        <v>0.41666666666666669</v>
      </c>
      <c r="E38" t="str">
        <f t="shared" si="0"/>
        <v>2013-05-22 10:00</v>
      </c>
      <c r="F38" t="s">
        <v>23</v>
      </c>
      <c r="G38" s="6" t="s">
        <v>24</v>
      </c>
      <c r="H38" t="s">
        <v>25</v>
      </c>
      <c r="I38" s="6" t="s">
        <v>45</v>
      </c>
      <c r="J38" t="str">
        <f t="shared" si="1"/>
        <v>EL_WholeShoreline_20130522_1000_AN_MarkRecap.20120228</v>
      </c>
      <c r="K38" t="str">
        <f t="shared" si="2"/>
        <v>EL_WholeShoreline_20130522_1000_AN_MarkRecap.20120228_001</v>
      </c>
      <c r="L38">
        <f t="shared" si="3"/>
        <v>37</v>
      </c>
      <c r="M38" t="s">
        <v>40</v>
      </c>
      <c r="N38">
        <v>1</v>
      </c>
      <c r="S38" t="s">
        <v>33</v>
      </c>
      <c r="T38">
        <v>1</v>
      </c>
      <c r="U38" t="s">
        <v>28</v>
      </c>
    </row>
    <row r="39" spans="1:21" x14ac:dyDescent="0.25">
      <c r="A39" t="s">
        <v>20</v>
      </c>
      <c r="B39" t="s">
        <v>22</v>
      </c>
      <c r="C39" s="4">
        <v>41416</v>
      </c>
      <c r="D39" s="5">
        <v>0.41666666666666669</v>
      </c>
      <c r="E39" t="str">
        <f t="shared" si="0"/>
        <v>2013-05-22 10:00</v>
      </c>
      <c r="F39" t="s">
        <v>23</v>
      </c>
      <c r="G39" s="6" t="s">
        <v>24</v>
      </c>
      <c r="H39" t="s">
        <v>25</v>
      </c>
      <c r="I39" s="6" t="s">
        <v>49</v>
      </c>
      <c r="J39" t="str">
        <f t="shared" si="1"/>
        <v>EL_WholeShoreline_20130522_1000_AN_MarkRecap.20120228</v>
      </c>
      <c r="K39" t="str">
        <f t="shared" si="2"/>
        <v>EL_WholeShoreline_20130522_1000_AN_MarkRecap.20120228_008</v>
      </c>
      <c r="L39">
        <f t="shared" si="3"/>
        <v>38</v>
      </c>
      <c r="M39" t="s">
        <v>37</v>
      </c>
      <c r="N39">
        <v>36</v>
      </c>
      <c r="O39">
        <f>AVERAGE(12,8,10,9,14,9,8,10)</f>
        <v>10</v>
      </c>
      <c r="P39">
        <v>8</v>
      </c>
      <c r="Q39">
        <v>14</v>
      </c>
      <c r="U39" t="s">
        <v>28</v>
      </c>
    </row>
    <row r="40" spans="1:21" x14ac:dyDescent="0.25">
      <c r="A40" t="s">
        <v>20</v>
      </c>
      <c r="B40" t="s">
        <v>22</v>
      </c>
      <c r="C40" s="4">
        <v>41416</v>
      </c>
      <c r="D40" s="5">
        <v>0.41666666666666669</v>
      </c>
      <c r="E40" t="str">
        <f t="shared" si="0"/>
        <v>2013-05-22 10:00</v>
      </c>
      <c r="F40" t="s">
        <v>23</v>
      </c>
      <c r="G40" s="6" t="s">
        <v>24</v>
      </c>
      <c r="H40" t="s">
        <v>25</v>
      </c>
      <c r="I40" s="6" t="s">
        <v>49</v>
      </c>
      <c r="J40" t="str">
        <f t="shared" si="1"/>
        <v>EL_WholeShoreline_20130522_1000_AN_MarkRecap.20120228</v>
      </c>
      <c r="K40" t="str">
        <f t="shared" si="2"/>
        <v>EL_WholeShoreline_20130522_1000_AN_MarkRecap.20120228_008</v>
      </c>
      <c r="L40">
        <f t="shared" si="3"/>
        <v>39</v>
      </c>
      <c r="M40" t="s">
        <v>32</v>
      </c>
      <c r="N40">
        <v>122</v>
      </c>
      <c r="O40">
        <f>AVERAGE(7,8,7,6.5,8,6,7,6,6,6)</f>
        <v>6.75</v>
      </c>
      <c r="P40">
        <v>6</v>
      </c>
      <c r="Q40">
        <v>8</v>
      </c>
      <c r="U40" t="s">
        <v>28</v>
      </c>
    </row>
    <row r="41" spans="1:21" x14ac:dyDescent="0.25">
      <c r="A41" t="s">
        <v>20</v>
      </c>
      <c r="B41" t="s">
        <v>22</v>
      </c>
      <c r="C41" s="4">
        <v>41416</v>
      </c>
      <c r="D41" s="5">
        <v>0.41666666666666669</v>
      </c>
      <c r="E41" t="str">
        <f t="shared" si="0"/>
        <v>2013-05-22 10:00</v>
      </c>
      <c r="F41" t="s">
        <v>23</v>
      </c>
      <c r="G41" s="6" t="s">
        <v>24</v>
      </c>
      <c r="H41" t="s">
        <v>25</v>
      </c>
      <c r="I41" s="6" t="s">
        <v>49</v>
      </c>
      <c r="J41" t="str">
        <f t="shared" si="1"/>
        <v>EL_WholeShoreline_20130522_1000_AN_MarkRecap.20120228</v>
      </c>
      <c r="K41" t="str">
        <f t="shared" si="2"/>
        <v>EL_WholeShoreline_20130522_1000_AN_MarkRecap.20120228_008</v>
      </c>
      <c r="L41">
        <f t="shared" si="3"/>
        <v>40</v>
      </c>
      <c r="M41" t="s">
        <v>38</v>
      </c>
      <c r="N41">
        <v>2</v>
      </c>
      <c r="O41">
        <v>7.5</v>
      </c>
      <c r="P41">
        <v>7</v>
      </c>
      <c r="Q41">
        <v>8</v>
      </c>
      <c r="U41" t="s">
        <v>28</v>
      </c>
    </row>
    <row r="42" spans="1:21" x14ac:dyDescent="0.25">
      <c r="A42" t="s">
        <v>20</v>
      </c>
      <c r="B42" t="s">
        <v>22</v>
      </c>
      <c r="C42" s="4">
        <v>41416</v>
      </c>
      <c r="D42" s="5">
        <v>0.41666666666666669</v>
      </c>
      <c r="E42" t="str">
        <f t="shared" si="0"/>
        <v>2013-05-22 10:00</v>
      </c>
      <c r="F42" t="s">
        <v>23</v>
      </c>
      <c r="G42" s="6" t="s">
        <v>24</v>
      </c>
      <c r="H42" t="s">
        <v>25</v>
      </c>
      <c r="I42" s="6" t="s">
        <v>49</v>
      </c>
      <c r="J42" t="str">
        <f t="shared" si="1"/>
        <v>EL_WholeShoreline_20130522_1000_AN_MarkRecap.20120228</v>
      </c>
      <c r="K42" t="str">
        <f t="shared" si="2"/>
        <v>EL_WholeShoreline_20130522_1000_AN_MarkRecap.20120228_008</v>
      </c>
      <c r="L42">
        <f t="shared" si="3"/>
        <v>41</v>
      </c>
      <c r="M42" t="s">
        <v>62</v>
      </c>
      <c r="N42">
        <v>24</v>
      </c>
      <c r="O42">
        <f>AVERAGE(17,13,12,13,12,16,12,18,11,15)</f>
        <v>13.9</v>
      </c>
      <c r="P42">
        <v>11</v>
      </c>
      <c r="Q42">
        <v>18</v>
      </c>
      <c r="U42" t="s">
        <v>28</v>
      </c>
    </row>
    <row r="43" spans="1:21" x14ac:dyDescent="0.25">
      <c r="A43" t="s">
        <v>20</v>
      </c>
      <c r="B43" t="s">
        <v>22</v>
      </c>
      <c r="C43" s="4">
        <v>41416</v>
      </c>
      <c r="D43" s="5">
        <v>0.41666666666666669</v>
      </c>
      <c r="E43" t="str">
        <f t="shared" si="0"/>
        <v>2013-05-22 10:00</v>
      </c>
      <c r="F43" t="s">
        <v>23</v>
      </c>
      <c r="G43" s="6" t="s">
        <v>24</v>
      </c>
      <c r="H43" t="s">
        <v>25</v>
      </c>
      <c r="I43" s="6" t="s">
        <v>49</v>
      </c>
      <c r="J43" t="str">
        <f t="shared" si="1"/>
        <v>EL_WholeShoreline_20130522_1000_AN_MarkRecap.20120228</v>
      </c>
      <c r="K43" t="str">
        <f t="shared" si="2"/>
        <v>EL_WholeShoreline_20130522_1000_AN_MarkRecap.20120228_008</v>
      </c>
      <c r="L43">
        <f t="shared" si="3"/>
        <v>42</v>
      </c>
      <c r="M43" t="s">
        <v>40</v>
      </c>
      <c r="N43">
        <v>1</v>
      </c>
      <c r="S43" t="s">
        <v>50</v>
      </c>
      <c r="U43" t="s">
        <v>28</v>
      </c>
    </row>
    <row r="44" spans="1:21" x14ac:dyDescent="0.25">
      <c r="A44" t="s">
        <v>20</v>
      </c>
      <c r="B44" t="s">
        <v>22</v>
      </c>
      <c r="C44" s="4">
        <v>41416</v>
      </c>
      <c r="D44" s="5">
        <v>0.41666666666666669</v>
      </c>
      <c r="E44" t="str">
        <f t="shared" si="0"/>
        <v>2013-05-22 10:00</v>
      </c>
      <c r="F44" t="s">
        <v>23</v>
      </c>
      <c r="G44" s="6" t="s">
        <v>24</v>
      </c>
      <c r="H44" t="s">
        <v>25</v>
      </c>
      <c r="I44" s="6" t="s">
        <v>49</v>
      </c>
      <c r="J44" t="str">
        <f t="shared" si="1"/>
        <v>EL_WholeShoreline_20130522_1000_AN_MarkRecap.20120228</v>
      </c>
      <c r="K44" t="str">
        <f t="shared" si="2"/>
        <v>EL_WholeShoreline_20130522_1000_AN_MarkRecap.20120228_008</v>
      </c>
      <c r="L44">
        <f t="shared" si="3"/>
        <v>43</v>
      </c>
      <c r="M44" t="s">
        <v>27</v>
      </c>
      <c r="N44">
        <v>9</v>
      </c>
      <c r="O44">
        <f>AVERAGE(8,12,12,19,7,14)</f>
        <v>12</v>
      </c>
      <c r="P44">
        <v>7</v>
      </c>
      <c r="Q44">
        <v>19</v>
      </c>
      <c r="U44" t="s">
        <v>28</v>
      </c>
    </row>
    <row r="45" spans="1:21" x14ac:dyDescent="0.25">
      <c r="A45" t="s">
        <v>20</v>
      </c>
      <c r="B45" t="s">
        <v>22</v>
      </c>
      <c r="C45" s="4">
        <v>41416</v>
      </c>
      <c r="D45" s="5">
        <v>0.41666666666666669</v>
      </c>
      <c r="E45" t="str">
        <f t="shared" si="0"/>
        <v>2013-05-22 10:00</v>
      </c>
      <c r="F45" t="s">
        <v>23</v>
      </c>
      <c r="G45" s="6" t="s">
        <v>24</v>
      </c>
      <c r="H45" t="s">
        <v>25</v>
      </c>
      <c r="I45" s="6" t="s">
        <v>49</v>
      </c>
      <c r="J45" t="str">
        <f t="shared" si="1"/>
        <v>EL_WholeShoreline_20130522_1000_AN_MarkRecap.20120228</v>
      </c>
      <c r="K45" t="str">
        <f t="shared" si="2"/>
        <v>EL_WholeShoreline_20130522_1000_AN_MarkRecap.20120228_008</v>
      </c>
      <c r="L45">
        <f t="shared" si="3"/>
        <v>44</v>
      </c>
      <c r="M45" t="s">
        <v>51</v>
      </c>
      <c r="N45">
        <v>1</v>
      </c>
      <c r="O45">
        <v>8.5</v>
      </c>
      <c r="U45" t="s">
        <v>28</v>
      </c>
    </row>
    <row r="46" spans="1:21" x14ac:dyDescent="0.25">
      <c r="A46" t="s">
        <v>20</v>
      </c>
      <c r="B46" t="s">
        <v>22</v>
      </c>
      <c r="C46" s="4">
        <v>41416</v>
      </c>
      <c r="D46" s="5">
        <v>0.41666666666666669</v>
      </c>
      <c r="E46" t="str">
        <f t="shared" si="0"/>
        <v>2013-05-22 10:00</v>
      </c>
      <c r="F46" t="s">
        <v>23</v>
      </c>
      <c r="G46" s="6" t="s">
        <v>24</v>
      </c>
      <c r="H46" t="s">
        <v>25</v>
      </c>
      <c r="I46" s="6" t="s">
        <v>52</v>
      </c>
      <c r="J46" t="str">
        <f t="shared" si="1"/>
        <v>EL_WholeShoreline_20130522_1000_AN_MarkRecap.20120228</v>
      </c>
      <c r="K46" t="str">
        <f t="shared" si="2"/>
        <v>EL_WholeShoreline_20130522_1000_AN_MarkRecap.20120228_006</v>
      </c>
      <c r="L46">
        <f t="shared" si="3"/>
        <v>45</v>
      </c>
      <c r="M46" t="s">
        <v>53</v>
      </c>
      <c r="N46">
        <v>400</v>
      </c>
      <c r="O46">
        <f>AVERAGE(7,6,6.5,7,7,6,6,7,7,6.5)</f>
        <v>6.6</v>
      </c>
      <c r="P46">
        <v>6</v>
      </c>
      <c r="Q46">
        <v>7</v>
      </c>
      <c r="U46" t="s">
        <v>28</v>
      </c>
    </row>
    <row r="47" spans="1:21" x14ac:dyDescent="0.25">
      <c r="A47" t="s">
        <v>20</v>
      </c>
      <c r="B47" t="s">
        <v>22</v>
      </c>
      <c r="C47" s="4">
        <v>41416</v>
      </c>
      <c r="D47" s="5">
        <v>0.41666666666666669</v>
      </c>
      <c r="E47" t="str">
        <f t="shared" si="0"/>
        <v>2013-05-22 10:00</v>
      </c>
      <c r="F47" t="s">
        <v>23</v>
      </c>
      <c r="G47" s="6" t="s">
        <v>24</v>
      </c>
      <c r="H47" t="s">
        <v>25</v>
      </c>
      <c r="I47" s="6" t="s">
        <v>52</v>
      </c>
      <c r="J47" t="str">
        <f t="shared" si="1"/>
        <v>EL_WholeShoreline_20130522_1000_AN_MarkRecap.20120228</v>
      </c>
      <c r="K47" t="str">
        <f t="shared" si="2"/>
        <v>EL_WholeShoreline_20130522_1000_AN_MarkRecap.20120228_006</v>
      </c>
      <c r="L47">
        <f t="shared" si="3"/>
        <v>46</v>
      </c>
      <c r="M47" t="s">
        <v>37</v>
      </c>
      <c r="N47">
        <v>7</v>
      </c>
      <c r="O47">
        <f>AVERAGE(11,12,13,16)</f>
        <v>13</v>
      </c>
      <c r="P47">
        <v>11</v>
      </c>
      <c r="Q47">
        <v>16</v>
      </c>
      <c r="U47" t="s">
        <v>28</v>
      </c>
    </row>
    <row r="48" spans="1:21" x14ac:dyDescent="0.25">
      <c r="A48" t="s">
        <v>20</v>
      </c>
      <c r="B48" t="s">
        <v>22</v>
      </c>
      <c r="C48" s="4">
        <v>41416</v>
      </c>
      <c r="D48" s="5">
        <v>0.41666666666666669</v>
      </c>
      <c r="E48" t="str">
        <f t="shared" si="0"/>
        <v>2013-05-22 10:00</v>
      </c>
      <c r="F48" t="s">
        <v>23</v>
      </c>
      <c r="G48" s="6" t="s">
        <v>24</v>
      </c>
      <c r="H48" t="s">
        <v>25</v>
      </c>
      <c r="I48" s="6" t="s">
        <v>52</v>
      </c>
      <c r="J48" t="str">
        <f t="shared" si="1"/>
        <v>EL_WholeShoreline_20130522_1000_AN_MarkRecap.20120228</v>
      </c>
      <c r="K48" t="str">
        <f t="shared" si="2"/>
        <v>EL_WholeShoreline_20130522_1000_AN_MarkRecap.20120228_006</v>
      </c>
      <c r="L48">
        <f t="shared" si="3"/>
        <v>47</v>
      </c>
      <c r="M48" t="s">
        <v>27</v>
      </c>
      <c r="N48">
        <v>15</v>
      </c>
      <c r="O48">
        <f>AVERAGE(12,13,14,11,13.5,10,13,17,14,13.5)</f>
        <v>13.1</v>
      </c>
      <c r="P48">
        <v>10</v>
      </c>
      <c r="Q48">
        <v>17</v>
      </c>
      <c r="U48" t="s">
        <v>28</v>
      </c>
    </row>
    <row r="49" spans="1:21" x14ac:dyDescent="0.25">
      <c r="A49" t="s">
        <v>20</v>
      </c>
      <c r="B49" t="s">
        <v>22</v>
      </c>
      <c r="C49" s="4">
        <v>41416</v>
      </c>
      <c r="D49" s="5">
        <v>0.41666666666666669</v>
      </c>
      <c r="E49" t="str">
        <f t="shared" si="0"/>
        <v>2013-05-22 10:00</v>
      </c>
      <c r="F49" t="s">
        <v>23</v>
      </c>
      <c r="G49" s="6" t="s">
        <v>24</v>
      </c>
      <c r="H49" t="s">
        <v>25</v>
      </c>
      <c r="I49" s="6" t="s">
        <v>52</v>
      </c>
      <c r="J49" t="str">
        <f t="shared" si="1"/>
        <v>EL_WholeShoreline_20130522_1000_AN_MarkRecap.20120228</v>
      </c>
      <c r="K49" t="str">
        <f t="shared" si="2"/>
        <v>EL_WholeShoreline_20130522_1000_AN_MarkRecap.20120228_006</v>
      </c>
      <c r="L49">
        <f t="shared" si="3"/>
        <v>48</v>
      </c>
      <c r="M49" t="s">
        <v>43</v>
      </c>
      <c r="N49">
        <v>1</v>
      </c>
      <c r="O49">
        <v>12</v>
      </c>
      <c r="U49" t="s">
        <v>28</v>
      </c>
    </row>
    <row r="50" spans="1:21" x14ac:dyDescent="0.25">
      <c r="A50" t="s">
        <v>20</v>
      </c>
      <c r="B50" t="s">
        <v>22</v>
      </c>
      <c r="C50" s="4">
        <v>41416</v>
      </c>
      <c r="D50" s="5">
        <v>0.41666666666666669</v>
      </c>
      <c r="E50" t="str">
        <f t="shared" si="0"/>
        <v>2013-05-22 10:00</v>
      </c>
      <c r="F50" t="s">
        <v>23</v>
      </c>
      <c r="G50" s="6" t="s">
        <v>24</v>
      </c>
      <c r="H50" t="s">
        <v>25</v>
      </c>
      <c r="I50" s="6" t="s">
        <v>52</v>
      </c>
      <c r="J50" t="str">
        <f t="shared" si="1"/>
        <v>EL_WholeShoreline_20130522_1000_AN_MarkRecap.20120228</v>
      </c>
      <c r="K50" t="str">
        <f t="shared" si="2"/>
        <v>EL_WholeShoreline_20130522_1000_AN_MarkRecap.20120228_006</v>
      </c>
      <c r="L50">
        <f t="shared" si="3"/>
        <v>49</v>
      </c>
      <c r="M50" t="s">
        <v>38</v>
      </c>
      <c r="N50">
        <v>14</v>
      </c>
      <c r="O50">
        <f>AVERAGE(9,6,5.5,7.5,8,7,7,6,8,8)</f>
        <v>7.2</v>
      </c>
      <c r="P50">
        <v>5.5</v>
      </c>
      <c r="Q50">
        <v>9</v>
      </c>
      <c r="U50" t="s">
        <v>28</v>
      </c>
    </row>
    <row r="51" spans="1:21" x14ac:dyDescent="0.25">
      <c r="A51" t="s">
        <v>20</v>
      </c>
      <c r="B51" t="s">
        <v>22</v>
      </c>
      <c r="C51" s="4">
        <v>41416</v>
      </c>
      <c r="D51" s="5">
        <v>0.41666666666666669</v>
      </c>
      <c r="E51" t="str">
        <f t="shared" si="0"/>
        <v>2013-05-22 10:00</v>
      </c>
      <c r="F51" t="s">
        <v>23</v>
      </c>
      <c r="G51" s="6" t="s">
        <v>24</v>
      </c>
      <c r="H51" t="s">
        <v>25</v>
      </c>
      <c r="I51" s="6" t="s">
        <v>52</v>
      </c>
      <c r="J51" t="str">
        <f t="shared" si="1"/>
        <v>EL_WholeShoreline_20130522_1000_AN_MarkRecap.20120228</v>
      </c>
      <c r="K51" t="str">
        <f t="shared" si="2"/>
        <v>EL_WholeShoreline_20130522_1000_AN_MarkRecap.20120228_006</v>
      </c>
      <c r="L51">
        <f t="shared" si="3"/>
        <v>50</v>
      </c>
      <c r="M51" t="s">
        <v>31</v>
      </c>
      <c r="N51">
        <v>5</v>
      </c>
      <c r="S51" t="s">
        <v>47</v>
      </c>
      <c r="T51">
        <v>2</v>
      </c>
      <c r="U51" t="s">
        <v>28</v>
      </c>
    </row>
    <row r="52" spans="1:21" x14ac:dyDescent="0.25">
      <c r="A52" t="s">
        <v>20</v>
      </c>
      <c r="B52" t="s">
        <v>22</v>
      </c>
      <c r="C52" s="4">
        <v>41416</v>
      </c>
      <c r="D52" s="5">
        <v>0.41666666666666669</v>
      </c>
      <c r="E52" t="str">
        <f t="shared" si="0"/>
        <v>2013-05-22 10:00</v>
      </c>
      <c r="F52" t="s">
        <v>23</v>
      </c>
      <c r="G52" s="6" t="s">
        <v>24</v>
      </c>
      <c r="H52" t="s">
        <v>25</v>
      </c>
      <c r="I52" s="6" t="s">
        <v>55</v>
      </c>
      <c r="J52" t="str">
        <f t="shared" si="1"/>
        <v>EL_WholeShoreline_20130522_1000_AN_MarkRecap.20120228</v>
      </c>
      <c r="K52" t="str">
        <f t="shared" si="2"/>
        <v>EL_WholeShoreline_20130522_1000_AN_MarkRecap.20120228_010</v>
      </c>
      <c r="L52">
        <f t="shared" si="3"/>
        <v>51</v>
      </c>
      <c r="M52" t="s">
        <v>40</v>
      </c>
      <c r="N52">
        <v>118</v>
      </c>
      <c r="O52">
        <f>AVERAGE(9,9,8,6,7,6,7,8,9,8,8)</f>
        <v>7.7272727272727275</v>
      </c>
      <c r="P52">
        <v>6</v>
      </c>
      <c r="Q52">
        <v>9</v>
      </c>
      <c r="U52" t="s">
        <v>28</v>
      </c>
    </row>
    <row r="53" spans="1:21" x14ac:dyDescent="0.25">
      <c r="A53" t="s">
        <v>20</v>
      </c>
      <c r="B53" t="s">
        <v>22</v>
      </c>
      <c r="C53" s="4">
        <v>41416</v>
      </c>
      <c r="D53" s="5">
        <v>0.41666666666666669</v>
      </c>
      <c r="E53" t="str">
        <f t="shared" si="0"/>
        <v>2013-05-22 10:00</v>
      </c>
      <c r="F53" t="s">
        <v>23</v>
      </c>
      <c r="G53" s="6" t="s">
        <v>24</v>
      </c>
      <c r="H53" t="s">
        <v>25</v>
      </c>
      <c r="I53" s="6" t="s">
        <v>55</v>
      </c>
      <c r="J53" t="str">
        <f t="shared" si="1"/>
        <v>EL_WholeShoreline_20130522_1000_AN_MarkRecap.20120228</v>
      </c>
      <c r="K53" t="str">
        <f t="shared" si="2"/>
        <v>EL_WholeShoreline_20130522_1000_AN_MarkRecap.20120228_010</v>
      </c>
      <c r="L53">
        <f t="shared" si="3"/>
        <v>52</v>
      </c>
      <c r="M53" t="s">
        <v>37</v>
      </c>
      <c r="N53">
        <v>17</v>
      </c>
      <c r="O53">
        <f>AVERAGE(10,14,13,12,9,12,12,10,10)</f>
        <v>11.333333333333334</v>
      </c>
      <c r="P53">
        <v>9</v>
      </c>
      <c r="Q53">
        <v>14</v>
      </c>
      <c r="U53" t="s">
        <v>28</v>
      </c>
    </row>
    <row r="54" spans="1:21" x14ac:dyDescent="0.25">
      <c r="A54" t="s">
        <v>20</v>
      </c>
      <c r="B54" t="s">
        <v>22</v>
      </c>
      <c r="C54" s="4">
        <v>41416</v>
      </c>
      <c r="D54" s="5">
        <v>0.41666666666666669</v>
      </c>
      <c r="E54" t="str">
        <f t="shared" si="0"/>
        <v>2013-05-22 10:00</v>
      </c>
      <c r="F54" t="s">
        <v>23</v>
      </c>
      <c r="G54" s="6" t="s">
        <v>24</v>
      </c>
      <c r="H54" t="s">
        <v>25</v>
      </c>
      <c r="I54" s="6" t="s">
        <v>55</v>
      </c>
      <c r="J54" t="str">
        <f t="shared" si="1"/>
        <v>EL_WholeShoreline_20130522_1000_AN_MarkRecap.20120228</v>
      </c>
      <c r="K54" t="str">
        <f t="shared" si="2"/>
        <v>EL_WholeShoreline_20130522_1000_AN_MarkRecap.20120228_010</v>
      </c>
      <c r="L54">
        <f t="shared" si="3"/>
        <v>53</v>
      </c>
      <c r="M54" t="s">
        <v>32</v>
      </c>
      <c r="N54">
        <v>60</v>
      </c>
      <c r="O54">
        <f>AVERAGE(7,7,7,6,7,6.5,7,6,7,7)</f>
        <v>6.75</v>
      </c>
      <c r="P54">
        <v>6</v>
      </c>
      <c r="Q54">
        <v>7</v>
      </c>
      <c r="U54" t="s">
        <v>28</v>
      </c>
    </row>
    <row r="55" spans="1:21" x14ac:dyDescent="0.25">
      <c r="A55" t="s">
        <v>20</v>
      </c>
      <c r="B55" t="s">
        <v>22</v>
      </c>
      <c r="C55" s="4">
        <v>41416</v>
      </c>
      <c r="D55" s="5">
        <v>0.41666666666666669</v>
      </c>
      <c r="E55" t="str">
        <f t="shared" si="0"/>
        <v>2013-05-22 10:00</v>
      </c>
      <c r="F55" t="s">
        <v>23</v>
      </c>
      <c r="G55" s="6" t="s">
        <v>24</v>
      </c>
      <c r="H55" t="s">
        <v>25</v>
      </c>
      <c r="I55" s="6" t="s">
        <v>55</v>
      </c>
      <c r="J55" t="str">
        <f t="shared" si="1"/>
        <v>EL_WholeShoreline_20130522_1000_AN_MarkRecap.20120228</v>
      </c>
      <c r="K55" t="str">
        <f t="shared" si="2"/>
        <v>EL_WholeShoreline_20130522_1000_AN_MarkRecap.20120228_010</v>
      </c>
      <c r="L55">
        <f t="shared" si="3"/>
        <v>54</v>
      </c>
      <c r="M55" t="s">
        <v>38</v>
      </c>
      <c r="N55">
        <v>8</v>
      </c>
      <c r="O55">
        <f>AVERAGE(8,8,8,6.5,6.5,8,7,7)</f>
        <v>7.375</v>
      </c>
      <c r="P55">
        <v>6.5</v>
      </c>
      <c r="Q55">
        <v>8</v>
      </c>
      <c r="U55" t="s">
        <v>28</v>
      </c>
    </row>
    <row r="56" spans="1:21" x14ac:dyDescent="0.25">
      <c r="A56" t="s">
        <v>20</v>
      </c>
      <c r="B56" t="s">
        <v>22</v>
      </c>
      <c r="C56" s="4">
        <v>41416</v>
      </c>
      <c r="D56" s="5">
        <v>0.41666666666666669</v>
      </c>
      <c r="E56" t="str">
        <f t="shared" si="0"/>
        <v>2013-05-22 10:00</v>
      </c>
      <c r="F56" t="s">
        <v>23</v>
      </c>
      <c r="G56" s="6" t="s">
        <v>24</v>
      </c>
      <c r="H56" t="s">
        <v>25</v>
      </c>
      <c r="I56" s="6" t="s">
        <v>55</v>
      </c>
      <c r="J56" t="str">
        <f t="shared" si="1"/>
        <v>EL_WholeShoreline_20130522_1000_AN_MarkRecap.20120228</v>
      </c>
      <c r="K56" t="str">
        <f t="shared" si="2"/>
        <v>EL_WholeShoreline_20130522_1000_AN_MarkRecap.20120228_010</v>
      </c>
      <c r="L56">
        <f t="shared" si="3"/>
        <v>55</v>
      </c>
      <c r="M56" t="s">
        <v>27</v>
      </c>
      <c r="N56">
        <v>3</v>
      </c>
      <c r="O56">
        <f>AVERAGE(8,14)</f>
        <v>11</v>
      </c>
      <c r="P56">
        <v>8</v>
      </c>
      <c r="Q56">
        <v>14</v>
      </c>
      <c r="U56" t="s">
        <v>28</v>
      </c>
    </row>
    <row r="57" spans="1:21" x14ac:dyDescent="0.25">
      <c r="A57" t="s">
        <v>20</v>
      </c>
      <c r="B57" t="s">
        <v>22</v>
      </c>
      <c r="C57" s="4">
        <v>41416</v>
      </c>
      <c r="D57" s="5">
        <v>0.41666666666666669</v>
      </c>
      <c r="E57" t="str">
        <f t="shared" si="0"/>
        <v>2013-05-22 10:00</v>
      </c>
      <c r="F57" t="s">
        <v>23</v>
      </c>
      <c r="G57" s="6" t="s">
        <v>24</v>
      </c>
      <c r="H57" t="s">
        <v>25</v>
      </c>
      <c r="I57" s="6" t="s">
        <v>55</v>
      </c>
      <c r="J57" t="str">
        <f t="shared" si="1"/>
        <v>EL_WholeShoreline_20130522_1000_AN_MarkRecap.20120228</v>
      </c>
      <c r="K57" t="str">
        <f t="shared" si="2"/>
        <v>EL_WholeShoreline_20130522_1000_AN_MarkRecap.20120228_010</v>
      </c>
      <c r="L57">
        <f t="shared" si="3"/>
        <v>56</v>
      </c>
      <c r="M57" t="s">
        <v>31</v>
      </c>
      <c r="N57">
        <v>5</v>
      </c>
      <c r="S57" t="s">
        <v>47</v>
      </c>
      <c r="T57">
        <v>2</v>
      </c>
      <c r="U57" t="s">
        <v>28</v>
      </c>
    </row>
    <row r="58" spans="1:21" x14ac:dyDescent="0.25">
      <c r="A58" t="s">
        <v>20</v>
      </c>
      <c r="B58" t="s">
        <v>22</v>
      </c>
      <c r="C58" s="4">
        <v>41416</v>
      </c>
      <c r="D58" s="5">
        <v>0.41666666666666669</v>
      </c>
      <c r="E58" t="str">
        <f t="shared" si="0"/>
        <v>2013-05-22 10:00</v>
      </c>
      <c r="F58" t="s">
        <v>23</v>
      </c>
      <c r="G58" s="6" t="s">
        <v>24</v>
      </c>
      <c r="H58" t="s">
        <v>25</v>
      </c>
      <c r="I58" s="6" t="s">
        <v>56</v>
      </c>
      <c r="J58" t="str">
        <f t="shared" si="1"/>
        <v>EL_WholeShoreline_20130522_1000_AN_MarkRecap.20120228</v>
      </c>
      <c r="K58" t="str">
        <f t="shared" si="2"/>
        <v>EL_WholeShoreline_20130522_1000_AN_MarkRecap.20120228_005</v>
      </c>
      <c r="L58">
        <f t="shared" si="3"/>
        <v>57</v>
      </c>
      <c r="M58" t="s">
        <v>31</v>
      </c>
      <c r="N58">
        <v>13</v>
      </c>
      <c r="O58">
        <f>AVERAGE(8,10,8,8.5,9,8,9,9,10)</f>
        <v>8.8333333333333339</v>
      </c>
      <c r="P58">
        <v>8</v>
      </c>
      <c r="Q58">
        <v>10</v>
      </c>
      <c r="U58" t="s">
        <v>28</v>
      </c>
    </row>
    <row r="59" spans="1:21" x14ac:dyDescent="0.25">
      <c r="A59" t="s">
        <v>20</v>
      </c>
      <c r="B59" t="s">
        <v>22</v>
      </c>
      <c r="C59" s="4">
        <v>41416</v>
      </c>
      <c r="D59" s="5">
        <v>0.41666666666666669</v>
      </c>
      <c r="E59" t="str">
        <f t="shared" si="0"/>
        <v>2013-05-22 10:00</v>
      </c>
      <c r="F59" t="s">
        <v>23</v>
      </c>
      <c r="G59" s="6" t="s">
        <v>24</v>
      </c>
      <c r="H59" t="s">
        <v>25</v>
      </c>
      <c r="I59" s="6" t="s">
        <v>56</v>
      </c>
      <c r="J59" t="str">
        <f t="shared" si="1"/>
        <v>EL_WholeShoreline_20130522_1000_AN_MarkRecap.20120228</v>
      </c>
      <c r="K59" t="str">
        <f t="shared" si="2"/>
        <v>EL_WholeShoreline_20130522_1000_AN_MarkRecap.20120228_005</v>
      </c>
      <c r="L59">
        <f t="shared" si="3"/>
        <v>58</v>
      </c>
      <c r="M59" t="s">
        <v>38</v>
      </c>
      <c r="N59">
        <v>5</v>
      </c>
      <c r="O59">
        <f>AVERAGE(7,6,7.5,6)</f>
        <v>6.625</v>
      </c>
      <c r="P59">
        <v>6</v>
      </c>
      <c r="Q59">
        <v>7.5</v>
      </c>
      <c r="U59" t="s">
        <v>28</v>
      </c>
    </row>
    <row r="60" spans="1:21" x14ac:dyDescent="0.25">
      <c r="A60" t="s">
        <v>20</v>
      </c>
      <c r="B60" t="s">
        <v>22</v>
      </c>
      <c r="C60" s="4">
        <v>41416</v>
      </c>
      <c r="D60" s="5">
        <v>0.41666666666666669</v>
      </c>
      <c r="E60" t="str">
        <f t="shared" si="0"/>
        <v>2013-05-22 10:00</v>
      </c>
      <c r="F60" t="s">
        <v>23</v>
      </c>
      <c r="G60" s="6" t="s">
        <v>24</v>
      </c>
      <c r="H60" t="s">
        <v>25</v>
      </c>
      <c r="I60" s="6" t="s">
        <v>56</v>
      </c>
      <c r="J60" t="str">
        <f t="shared" si="1"/>
        <v>EL_WholeShoreline_20130522_1000_AN_MarkRecap.20120228</v>
      </c>
      <c r="K60" t="str">
        <f t="shared" si="2"/>
        <v>EL_WholeShoreline_20130522_1000_AN_MarkRecap.20120228_005</v>
      </c>
      <c r="L60">
        <f t="shared" si="3"/>
        <v>59</v>
      </c>
      <c r="M60" t="s">
        <v>37</v>
      </c>
      <c r="N60">
        <v>9</v>
      </c>
      <c r="O60">
        <f>AVERAGE(10,8,13,10,10,7,11,8,11)</f>
        <v>9.7777777777777786</v>
      </c>
      <c r="P60">
        <v>7</v>
      </c>
      <c r="Q60">
        <v>13</v>
      </c>
      <c r="U60" t="s">
        <v>28</v>
      </c>
    </row>
    <row r="61" spans="1:21" x14ac:dyDescent="0.25">
      <c r="A61" t="s">
        <v>20</v>
      </c>
      <c r="B61" t="s">
        <v>22</v>
      </c>
      <c r="C61" s="4">
        <v>41416</v>
      </c>
      <c r="D61" s="5">
        <v>0.41666666666666669</v>
      </c>
      <c r="E61" t="str">
        <f t="shared" si="0"/>
        <v>2013-05-22 10:00</v>
      </c>
      <c r="F61" t="s">
        <v>23</v>
      </c>
      <c r="G61" s="6" t="s">
        <v>24</v>
      </c>
      <c r="H61" t="s">
        <v>25</v>
      </c>
      <c r="I61" s="6" t="s">
        <v>56</v>
      </c>
      <c r="J61" t="str">
        <f t="shared" si="1"/>
        <v>EL_WholeShoreline_20130522_1000_AN_MarkRecap.20120228</v>
      </c>
      <c r="K61" t="str">
        <f t="shared" si="2"/>
        <v>EL_WholeShoreline_20130522_1000_AN_MarkRecap.20120228_005</v>
      </c>
      <c r="L61">
        <f t="shared" si="3"/>
        <v>60</v>
      </c>
      <c r="M61" t="s">
        <v>32</v>
      </c>
      <c r="N61">
        <v>5</v>
      </c>
      <c r="O61">
        <v>6</v>
      </c>
      <c r="P61">
        <v>6</v>
      </c>
      <c r="Q61">
        <v>6</v>
      </c>
      <c r="U61" t="s">
        <v>28</v>
      </c>
    </row>
    <row r="62" spans="1:21" x14ac:dyDescent="0.25">
      <c r="A62" t="s">
        <v>20</v>
      </c>
      <c r="B62" t="s">
        <v>22</v>
      </c>
      <c r="C62" s="4">
        <v>41416</v>
      </c>
      <c r="D62" s="5">
        <v>0.41666666666666669</v>
      </c>
      <c r="E62" t="str">
        <f t="shared" si="0"/>
        <v>2013-05-22 10:00</v>
      </c>
      <c r="F62" t="s">
        <v>23</v>
      </c>
      <c r="G62" s="6" t="s">
        <v>24</v>
      </c>
      <c r="H62" t="s">
        <v>25</v>
      </c>
      <c r="I62" s="6" t="s">
        <v>57</v>
      </c>
      <c r="J62" t="str">
        <f t="shared" si="1"/>
        <v>EL_WholeShoreline_20130522_1000_AN_MarkRecap.20120228</v>
      </c>
      <c r="K62" t="str">
        <f t="shared" si="2"/>
        <v>EL_WholeShoreline_20130522_1000_AN_MarkRecap.20120228_002</v>
      </c>
      <c r="L62">
        <f t="shared" si="3"/>
        <v>61</v>
      </c>
      <c r="M62" t="s">
        <v>32</v>
      </c>
      <c r="N62">
        <v>51</v>
      </c>
      <c r="O62">
        <f>AVERAGE(6,5.5,6,6,6,6,6,6,7,6)</f>
        <v>6.05</v>
      </c>
      <c r="P62">
        <v>6</v>
      </c>
      <c r="Q62">
        <v>7</v>
      </c>
      <c r="U62" t="s">
        <v>28</v>
      </c>
    </row>
    <row r="63" spans="1:21" x14ac:dyDescent="0.25">
      <c r="A63" t="s">
        <v>20</v>
      </c>
      <c r="B63" t="s">
        <v>22</v>
      </c>
      <c r="C63" s="4">
        <v>41416</v>
      </c>
      <c r="D63" s="5">
        <v>0.41666666666666669</v>
      </c>
      <c r="E63" t="str">
        <f t="shared" si="0"/>
        <v>2013-05-22 10:00</v>
      </c>
      <c r="F63" t="s">
        <v>23</v>
      </c>
      <c r="G63" s="6" t="s">
        <v>24</v>
      </c>
      <c r="H63" t="s">
        <v>25</v>
      </c>
      <c r="I63" s="6" t="s">
        <v>57</v>
      </c>
      <c r="J63" t="str">
        <f t="shared" si="1"/>
        <v>EL_WholeShoreline_20130522_1000_AN_MarkRecap.20120228</v>
      </c>
      <c r="K63" t="str">
        <f t="shared" si="2"/>
        <v>EL_WholeShoreline_20130522_1000_AN_MarkRecap.20120228_002</v>
      </c>
      <c r="L63">
        <f t="shared" si="3"/>
        <v>62</v>
      </c>
      <c r="M63" t="s">
        <v>31</v>
      </c>
      <c r="N63">
        <v>7</v>
      </c>
      <c r="O63">
        <f>AVERAGE(10,9,10,8,8,9)</f>
        <v>9</v>
      </c>
      <c r="P63">
        <v>8</v>
      </c>
      <c r="Q63">
        <v>10</v>
      </c>
      <c r="U63" t="s">
        <v>28</v>
      </c>
    </row>
    <row r="64" spans="1:21" x14ac:dyDescent="0.25">
      <c r="A64" t="s">
        <v>20</v>
      </c>
      <c r="B64" t="s">
        <v>22</v>
      </c>
      <c r="C64" s="4">
        <v>41416</v>
      </c>
      <c r="D64" s="5">
        <v>0.41666666666666669</v>
      </c>
      <c r="E64" t="str">
        <f t="shared" si="0"/>
        <v>2013-05-22 10:00</v>
      </c>
      <c r="F64" t="s">
        <v>23</v>
      </c>
      <c r="G64" s="6" t="s">
        <v>24</v>
      </c>
      <c r="H64" t="s">
        <v>25</v>
      </c>
      <c r="I64" s="6" t="s">
        <v>57</v>
      </c>
      <c r="J64" t="str">
        <f t="shared" si="1"/>
        <v>EL_WholeShoreline_20130522_1000_AN_MarkRecap.20120228</v>
      </c>
      <c r="K64" t="str">
        <f t="shared" si="2"/>
        <v>EL_WholeShoreline_20130522_1000_AN_MarkRecap.20120228_002</v>
      </c>
      <c r="L64">
        <f t="shared" si="3"/>
        <v>63</v>
      </c>
      <c r="M64" t="s">
        <v>38</v>
      </c>
      <c r="N64">
        <v>4</v>
      </c>
      <c r="O64">
        <v>7</v>
      </c>
      <c r="P64">
        <v>6</v>
      </c>
      <c r="Q64">
        <v>8</v>
      </c>
      <c r="U64" t="s">
        <v>28</v>
      </c>
    </row>
    <row r="65" spans="1:21" x14ac:dyDescent="0.25">
      <c r="A65" t="s">
        <v>20</v>
      </c>
      <c r="B65" t="s">
        <v>22</v>
      </c>
      <c r="C65" s="4">
        <v>41416</v>
      </c>
      <c r="D65" s="5">
        <v>0.41666666666666669</v>
      </c>
      <c r="E65" t="str">
        <f t="shared" si="0"/>
        <v>2013-05-22 10:00</v>
      </c>
      <c r="F65" t="s">
        <v>23</v>
      </c>
      <c r="G65" s="6" t="s">
        <v>24</v>
      </c>
      <c r="H65" t="s">
        <v>25</v>
      </c>
      <c r="I65" s="6" t="s">
        <v>57</v>
      </c>
      <c r="J65" t="str">
        <f t="shared" si="1"/>
        <v>EL_WholeShoreline_20130522_1000_AN_MarkRecap.20120228</v>
      </c>
      <c r="K65" t="str">
        <f t="shared" si="2"/>
        <v>EL_WholeShoreline_20130522_1000_AN_MarkRecap.20120228_002</v>
      </c>
      <c r="L65">
        <f t="shared" si="3"/>
        <v>64</v>
      </c>
      <c r="M65" t="s">
        <v>37</v>
      </c>
      <c r="N65">
        <v>3</v>
      </c>
      <c r="O65">
        <v>11.5</v>
      </c>
      <c r="P65">
        <v>10</v>
      </c>
      <c r="Q65">
        <v>13</v>
      </c>
      <c r="U65" t="s">
        <v>28</v>
      </c>
    </row>
    <row r="66" spans="1:21" x14ac:dyDescent="0.25">
      <c r="A66" t="s">
        <v>20</v>
      </c>
      <c r="B66" t="s">
        <v>22</v>
      </c>
      <c r="C66" s="4">
        <v>41416</v>
      </c>
      <c r="D66" s="5">
        <v>0.41666666666666669</v>
      </c>
      <c r="E66" t="str">
        <f t="shared" ref="E66:E124" si="4">CONCATENATE(TEXT(C66,"yyyy-mm-dd")," ",TEXT(D66,"hh:mm"))</f>
        <v>2013-05-22 10:00</v>
      </c>
      <c r="F66" t="s">
        <v>23</v>
      </c>
      <c r="G66" s="6" t="s">
        <v>24</v>
      </c>
      <c r="H66" t="s">
        <v>25</v>
      </c>
      <c r="I66" s="6" t="s">
        <v>57</v>
      </c>
      <c r="J66" t="str">
        <f t="shared" ref="J66:J129" si="5">CONCATENATE(A66,"_",B66,"_",TEXT(C66,"yyyymmdd"),"_",TEXT(D66,"hhmm"),"_",F66,"_",G66)</f>
        <v>EL_WholeShoreline_20130522_1000_AN_MarkRecap.20120228</v>
      </c>
      <c r="K66" t="str">
        <f t="shared" ref="K66:K129" si="6">CONCATENATE(A66,"_",B66,"_",TEXT(C66,"yyyymmdd"),"_",TEXT(D66,"hhmm"),"_",F66,"_",G66,"_",I66)</f>
        <v>EL_WholeShoreline_20130522_1000_AN_MarkRecap.20120228_002</v>
      </c>
      <c r="L66">
        <f t="shared" si="3"/>
        <v>65</v>
      </c>
      <c r="M66" t="s">
        <v>48</v>
      </c>
      <c r="N66">
        <v>2</v>
      </c>
      <c r="O66">
        <f>AVERAGE(14,24)</f>
        <v>19</v>
      </c>
      <c r="P66">
        <v>14</v>
      </c>
      <c r="Q66">
        <v>24</v>
      </c>
      <c r="U66" t="s">
        <v>28</v>
      </c>
    </row>
    <row r="67" spans="1:21" x14ac:dyDescent="0.25">
      <c r="A67" t="s">
        <v>20</v>
      </c>
      <c r="B67" t="s">
        <v>22</v>
      </c>
      <c r="C67" s="4">
        <v>41416</v>
      </c>
      <c r="D67" s="5">
        <v>0.41666666666666669</v>
      </c>
      <c r="E67" t="str">
        <f t="shared" si="4"/>
        <v>2013-05-22 10:00</v>
      </c>
      <c r="F67" t="s">
        <v>23</v>
      </c>
      <c r="G67" s="6" t="s">
        <v>24</v>
      </c>
      <c r="H67" t="s">
        <v>25</v>
      </c>
      <c r="I67" s="6" t="s">
        <v>57</v>
      </c>
      <c r="J67" t="str">
        <f t="shared" si="5"/>
        <v>EL_WholeShoreline_20130522_1000_AN_MarkRecap.20120228</v>
      </c>
      <c r="K67" t="str">
        <f t="shared" si="6"/>
        <v>EL_WholeShoreline_20130522_1000_AN_MarkRecap.20120228_002</v>
      </c>
      <c r="L67">
        <f t="shared" si="3"/>
        <v>66</v>
      </c>
      <c r="M67" t="s">
        <v>41</v>
      </c>
      <c r="N67">
        <v>1</v>
      </c>
      <c r="O67">
        <v>30</v>
      </c>
      <c r="U67" t="s">
        <v>28</v>
      </c>
    </row>
    <row r="68" spans="1:21" x14ac:dyDescent="0.25">
      <c r="A68" t="s">
        <v>20</v>
      </c>
      <c r="B68" t="s">
        <v>22</v>
      </c>
      <c r="C68" s="4">
        <v>41416</v>
      </c>
      <c r="D68" s="5">
        <v>0.41666666666666669</v>
      </c>
      <c r="E68" t="str">
        <f t="shared" si="4"/>
        <v>2013-05-22 10:00</v>
      </c>
      <c r="F68" t="s">
        <v>23</v>
      </c>
      <c r="G68" s="6" t="s">
        <v>24</v>
      </c>
      <c r="H68" t="s">
        <v>25</v>
      </c>
      <c r="I68" s="6" t="s">
        <v>57</v>
      </c>
      <c r="J68" t="str">
        <f t="shared" si="5"/>
        <v>EL_WholeShoreline_20130522_1000_AN_MarkRecap.20120228</v>
      </c>
      <c r="K68" t="str">
        <f t="shared" si="6"/>
        <v>EL_WholeShoreline_20130522_1000_AN_MarkRecap.20120228_002</v>
      </c>
      <c r="L68">
        <f t="shared" ref="L68:L131" si="7">L67+1</f>
        <v>67</v>
      </c>
      <c r="M68" t="s">
        <v>27</v>
      </c>
      <c r="N68">
        <v>1</v>
      </c>
      <c r="O68">
        <v>8</v>
      </c>
      <c r="U68" t="s">
        <v>28</v>
      </c>
    </row>
    <row r="69" spans="1:21" x14ac:dyDescent="0.25">
      <c r="A69" t="s">
        <v>20</v>
      </c>
      <c r="B69" t="s">
        <v>22</v>
      </c>
      <c r="C69" s="4">
        <v>41416</v>
      </c>
      <c r="D69" s="5">
        <v>0.41666666666666669</v>
      </c>
      <c r="E69" t="str">
        <f t="shared" si="4"/>
        <v>2013-05-22 10:00</v>
      </c>
      <c r="F69" t="s">
        <v>23</v>
      </c>
      <c r="G69" s="6" t="s">
        <v>24</v>
      </c>
      <c r="H69" t="s">
        <v>25</v>
      </c>
      <c r="I69" s="6" t="s">
        <v>57</v>
      </c>
      <c r="J69" t="str">
        <f t="shared" si="5"/>
        <v>EL_WholeShoreline_20130522_1000_AN_MarkRecap.20120228</v>
      </c>
      <c r="K69" t="str">
        <f t="shared" si="6"/>
        <v>EL_WholeShoreline_20130522_1000_AN_MarkRecap.20120228_002</v>
      </c>
      <c r="L69">
        <f t="shared" si="7"/>
        <v>68</v>
      </c>
      <c r="M69" t="s">
        <v>44</v>
      </c>
      <c r="N69">
        <v>1</v>
      </c>
      <c r="O69">
        <v>6</v>
      </c>
      <c r="U69" t="s">
        <v>28</v>
      </c>
    </row>
    <row r="70" spans="1:21" x14ac:dyDescent="0.25">
      <c r="A70" t="s">
        <v>20</v>
      </c>
      <c r="B70" t="s">
        <v>22</v>
      </c>
      <c r="C70" s="4">
        <v>41416</v>
      </c>
      <c r="D70" s="5">
        <v>0.41666666666666669</v>
      </c>
      <c r="E70" t="str">
        <f t="shared" si="4"/>
        <v>2013-05-22 10:00</v>
      </c>
      <c r="F70" t="s">
        <v>23</v>
      </c>
      <c r="G70" s="6" t="s">
        <v>24</v>
      </c>
      <c r="H70" t="s">
        <v>25</v>
      </c>
      <c r="I70" s="6" t="s">
        <v>59</v>
      </c>
      <c r="J70" t="str">
        <f t="shared" si="5"/>
        <v>EL_WholeShoreline_20130522_1000_AN_MarkRecap.20120228</v>
      </c>
      <c r="K70" t="str">
        <f t="shared" si="6"/>
        <v>EL_WholeShoreline_20130522_1000_AN_MarkRecap.20120228_009</v>
      </c>
      <c r="L70">
        <f t="shared" si="7"/>
        <v>69</v>
      </c>
      <c r="M70" t="s">
        <v>40</v>
      </c>
      <c r="N70">
        <v>141</v>
      </c>
      <c r="O70">
        <f>AVERAGE(9,7,9,8,8,8,10,8,7,9)</f>
        <v>8.3000000000000007</v>
      </c>
      <c r="P70">
        <v>7</v>
      </c>
      <c r="Q70">
        <v>10</v>
      </c>
      <c r="U70" t="s">
        <v>28</v>
      </c>
    </row>
    <row r="71" spans="1:21" x14ac:dyDescent="0.25">
      <c r="A71" t="s">
        <v>20</v>
      </c>
      <c r="B71" t="s">
        <v>22</v>
      </c>
      <c r="C71" s="4">
        <v>41416</v>
      </c>
      <c r="D71" s="5">
        <v>0.41666666666666669</v>
      </c>
      <c r="E71" t="str">
        <f t="shared" si="4"/>
        <v>2013-05-22 10:00</v>
      </c>
      <c r="F71" t="s">
        <v>23</v>
      </c>
      <c r="G71" s="6" t="s">
        <v>24</v>
      </c>
      <c r="H71" t="s">
        <v>25</v>
      </c>
      <c r="I71" s="6" t="s">
        <v>59</v>
      </c>
      <c r="J71" t="str">
        <f t="shared" si="5"/>
        <v>EL_WholeShoreline_20130522_1000_AN_MarkRecap.20120228</v>
      </c>
      <c r="K71" t="str">
        <f t="shared" si="6"/>
        <v>EL_WholeShoreline_20130522_1000_AN_MarkRecap.20120228_009</v>
      </c>
      <c r="L71">
        <f t="shared" si="7"/>
        <v>70</v>
      </c>
      <c r="M71" t="s">
        <v>38</v>
      </c>
      <c r="N71">
        <v>106</v>
      </c>
      <c r="O71">
        <f>AVERAGE(8,9,9,8,7,8,9,8,8,8)</f>
        <v>8.1999999999999993</v>
      </c>
      <c r="P71">
        <v>7</v>
      </c>
      <c r="Q71">
        <v>9</v>
      </c>
      <c r="U71" t="s">
        <v>28</v>
      </c>
    </row>
    <row r="72" spans="1:21" x14ac:dyDescent="0.25">
      <c r="A72" t="s">
        <v>20</v>
      </c>
      <c r="B72" t="s">
        <v>22</v>
      </c>
      <c r="C72" s="4">
        <v>41416</v>
      </c>
      <c r="D72" s="5">
        <v>0.41666666666666669</v>
      </c>
      <c r="E72" t="str">
        <f t="shared" si="4"/>
        <v>2013-05-22 10:00</v>
      </c>
      <c r="F72" t="s">
        <v>23</v>
      </c>
      <c r="G72" s="6" t="s">
        <v>24</v>
      </c>
      <c r="H72" t="s">
        <v>25</v>
      </c>
      <c r="I72" s="6" t="s">
        <v>59</v>
      </c>
      <c r="J72" t="str">
        <f t="shared" si="5"/>
        <v>EL_WholeShoreline_20130522_1000_AN_MarkRecap.20120228</v>
      </c>
      <c r="K72" t="str">
        <f t="shared" si="6"/>
        <v>EL_WholeShoreline_20130522_1000_AN_MarkRecap.20120228_009</v>
      </c>
      <c r="L72">
        <f t="shared" si="7"/>
        <v>71</v>
      </c>
      <c r="M72" t="s">
        <v>32</v>
      </c>
      <c r="N72">
        <v>4</v>
      </c>
      <c r="O72">
        <f>AVERAGE(6,7,7)</f>
        <v>6.666666666666667</v>
      </c>
      <c r="P72">
        <v>67</v>
      </c>
      <c r="U72" t="s">
        <v>28</v>
      </c>
    </row>
    <row r="73" spans="1:21" x14ac:dyDescent="0.25">
      <c r="A73" t="s">
        <v>20</v>
      </c>
      <c r="B73" t="s">
        <v>22</v>
      </c>
      <c r="C73" s="4">
        <v>41416</v>
      </c>
      <c r="D73" s="5">
        <v>0.41666666666666669</v>
      </c>
      <c r="E73" t="str">
        <f t="shared" si="4"/>
        <v>2013-05-22 10:00</v>
      </c>
      <c r="F73" t="s">
        <v>23</v>
      </c>
      <c r="G73" s="6" t="s">
        <v>24</v>
      </c>
      <c r="H73" t="s">
        <v>25</v>
      </c>
      <c r="I73" s="6" t="s">
        <v>59</v>
      </c>
      <c r="J73" t="str">
        <f t="shared" si="5"/>
        <v>EL_WholeShoreline_20130522_1000_AN_MarkRecap.20120228</v>
      </c>
      <c r="K73" t="str">
        <f t="shared" si="6"/>
        <v>EL_WholeShoreline_20130522_1000_AN_MarkRecap.20120228_009</v>
      </c>
      <c r="L73">
        <f t="shared" si="7"/>
        <v>72</v>
      </c>
      <c r="M73" t="s">
        <v>31</v>
      </c>
      <c r="N73">
        <v>2</v>
      </c>
      <c r="O73">
        <v>12</v>
      </c>
      <c r="S73" t="s">
        <v>60</v>
      </c>
      <c r="U73" t="s">
        <v>28</v>
      </c>
    </row>
    <row r="74" spans="1:21" x14ac:dyDescent="0.25">
      <c r="A74" t="s">
        <v>20</v>
      </c>
      <c r="B74" t="s">
        <v>22</v>
      </c>
      <c r="C74" s="4">
        <v>41416</v>
      </c>
      <c r="D74" s="5">
        <v>0.41666666666666669</v>
      </c>
      <c r="E74" t="str">
        <f t="shared" si="4"/>
        <v>2013-05-22 10:00</v>
      </c>
      <c r="F74" t="s">
        <v>23</v>
      </c>
      <c r="G74" s="6" t="s">
        <v>24</v>
      </c>
      <c r="H74" t="s">
        <v>25</v>
      </c>
      <c r="I74" s="6" t="s">
        <v>59</v>
      </c>
      <c r="J74" t="str">
        <f t="shared" si="5"/>
        <v>EL_WholeShoreline_20130522_1000_AN_MarkRecap.20120228</v>
      </c>
      <c r="K74" t="str">
        <f t="shared" si="6"/>
        <v>EL_WholeShoreline_20130522_1000_AN_MarkRecap.20120228_009</v>
      </c>
      <c r="L74">
        <f t="shared" si="7"/>
        <v>73</v>
      </c>
      <c r="M74" t="s">
        <v>43</v>
      </c>
      <c r="N74">
        <v>6</v>
      </c>
      <c r="O74">
        <f>AVERAGE(11,15,15)</f>
        <v>13.666666666666666</v>
      </c>
      <c r="P74">
        <v>11</v>
      </c>
      <c r="Q74">
        <v>15</v>
      </c>
      <c r="U74" t="s">
        <v>28</v>
      </c>
    </row>
    <row r="75" spans="1:21" x14ac:dyDescent="0.25">
      <c r="A75" t="s">
        <v>20</v>
      </c>
      <c r="B75" t="s">
        <v>22</v>
      </c>
      <c r="C75" s="4">
        <v>41416</v>
      </c>
      <c r="D75" s="5">
        <v>0.41666666666666669</v>
      </c>
      <c r="E75" t="str">
        <f t="shared" si="4"/>
        <v>2013-05-22 10:00</v>
      </c>
      <c r="F75" t="s">
        <v>23</v>
      </c>
      <c r="G75" s="6" t="s">
        <v>24</v>
      </c>
      <c r="H75" t="s">
        <v>25</v>
      </c>
      <c r="I75" s="6" t="s">
        <v>59</v>
      </c>
      <c r="J75" t="str">
        <f t="shared" si="5"/>
        <v>EL_WholeShoreline_20130522_1000_AN_MarkRecap.20120228</v>
      </c>
      <c r="K75" t="str">
        <f t="shared" si="6"/>
        <v>EL_WholeShoreline_20130522_1000_AN_MarkRecap.20120228_009</v>
      </c>
      <c r="L75">
        <f t="shared" si="7"/>
        <v>74</v>
      </c>
      <c r="M75" t="s">
        <v>27</v>
      </c>
      <c r="N75">
        <v>2</v>
      </c>
      <c r="O75">
        <v>10</v>
      </c>
      <c r="U75" t="s">
        <v>28</v>
      </c>
    </row>
    <row r="76" spans="1:21" x14ac:dyDescent="0.25">
      <c r="A76" t="s">
        <v>21</v>
      </c>
      <c r="B76" t="s">
        <v>22</v>
      </c>
      <c r="C76" s="4">
        <v>41414</v>
      </c>
      <c r="D76" s="5">
        <v>0.41666666666666669</v>
      </c>
      <c r="E76" t="str">
        <f t="shared" si="4"/>
        <v>2013-05-20 10:00</v>
      </c>
      <c r="F76" t="s">
        <v>23</v>
      </c>
      <c r="G76" s="6" t="s">
        <v>24</v>
      </c>
      <c r="H76" t="s">
        <v>25</v>
      </c>
      <c r="I76" s="6" t="s">
        <v>55</v>
      </c>
      <c r="J76" t="str">
        <f t="shared" si="5"/>
        <v>WL_WholeShoreline_20130520_1000_AN_MarkRecap.20120228</v>
      </c>
      <c r="K76" t="str">
        <f t="shared" si="6"/>
        <v>WL_WholeShoreline_20130520_1000_AN_MarkRecap.20120228_010</v>
      </c>
      <c r="L76">
        <f t="shared" si="7"/>
        <v>75</v>
      </c>
      <c r="M76" t="s">
        <v>27</v>
      </c>
      <c r="N76">
        <v>1</v>
      </c>
      <c r="O76">
        <v>13</v>
      </c>
      <c r="U76" t="s">
        <v>28</v>
      </c>
    </row>
    <row r="77" spans="1:21" x14ac:dyDescent="0.25">
      <c r="A77" t="s">
        <v>21</v>
      </c>
      <c r="B77" t="s">
        <v>22</v>
      </c>
      <c r="C77" s="4">
        <v>41414</v>
      </c>
      <c r="D77" s="5">
        <v>0.41666666666666669</v>
      </c>
      <c r="E77" t="str">
        <f t="shared" si="4"/>
        <v>2013-05-20 10:00</v>
      </c>
      <c r="F77" t="s">
        <v>23</v>
      </c>
      <c r="G77" s="6" t="s">
        <v>24</v>
      </c>
      <c r="H77" t="s">
        <v>25</v>
      </c>
      <c r="I77" s="6" t="s">
        <v>55</v>
      </c>
      <c r="J77" t="str">
        <f t="shared" si="5"/>
        <v>WL_WholeShoreline_20130520_1000_AN_MarkRecap.20120228</v>
      </c>
      <c r="K77" t="str">
        <f t="shared" si="6"/>
        <v>WL_WholeShoreline_20130520_1000_AN_MarkRecap.20120228_010</v>
      </c>
      <c r="L77">
        <f t="shared" si="7"/>
        <v>76</v>
      </c>
      <c r="M77" t="s">
        <v>40</v>
      </c>
      <c r="N77">
        <v>2</v>
      </c>
      <c r="O77">
        <v>9</v>
      </c>
      <c r="P77">
        <v>9</v>
      </c>
      <c r="Q77">
        <v>9</v>
      </c>
      <c r="U77" t="s">
        <v>28</v>
      </c>
    </row>
    <row r="78" spans="1:21" x14ac:dyDescent="0.25">
      <c r="A78" t="s">
        <v>21</v>
      </c>
      <c r="B78" t="s">
        <v>22</v>
      </c>
      <c r="C78" s="4">
        <v>41414</v>
      </c>
      <c r="D78" s="5">
        <v>0.41666666666666669</v>
      </c>
      <c r="E78" t="str">
        <f t="shared" si="4"/>
        <v>2013-05-20 10:00</v>
      </c>
      <c r="F78" t="s">
        <v>23</v>
      </c>
      <c r="G78" s="6" t="s">
        <v>24</v>
      </c>
      <c r="H78" t="s">
        <v>25</v>
      </c>
      <c r="I78" s="6" t="s">
        <v>55</v>
      </c>
      <c r="J78" t="str">
        <f t="shared" si="5"/>
        <v>WL_WholeShoreline_20130520_1000_AN_MarkRecap.20120228</v>
      </c>
      <c r="K78" t="str">
        <f t="shared" si="6"/>
        <v>WL_WholeShoreline_20130520_1000_AN_MarkRecap.20120228_010</v>
      </c>
      <c r="L78">
        <f t="shared" si="7"/>
        <v>77</v>
      </c>
      <c r="M78" t="s">
        <v>38</v>
      </c>
      <c r="N78">
        <v>2</v>
      </c>
      <c r="O78">
        <v>7.5</v>
      </c>
      <c r="P78">
        <v>7</v>
      </c>
      <c r="Q78">
        <v>8</v>
      </c>
      <c r="U78" t="s">
        <v>28</v>
      </c>
    </row>
    <row r="79" spans="1:21" x14ac:dyDescent="0.25">
      <c r="A79" t="s">
        <v>21</v>
      </c>
      <c r="B79" t="s">
        <v>22</v>
      </c>
      <c r="C79" s="4">
        <v>41414</v>
      </c>
      <c r="D79" s="5">
        <v>0.41666666666666669</v>
      </c>
      <c r="E79" t="str">
        <f t="shared" si="4"/>
        <v>2013-05-20 10:00</v>
      </c>
      <c r="F79" t="s">
        <v>23</v>
      </c>
      <c r="G79" s="6" t="s">
        <v>24</v>
      </c>
      <c r="H79" t="s">
        <v>25</v>
      </c>
      <c r="I79" s="6" t="s">
        <v>55</v>
      </c>
      <c r="J79" t="str">
        <f t="shared" si="5"/>
        <v>WL_WholeShoreline_20130520_1000_AN_MarkRecap.20120228</v>
      </c>
      <c r="K79" t="str">
        <f t="shared" si="6"/>
        <v>WL_WholeShoreline_20130520_1000_AN_MarkRecap.20120228_010</v>
      </c>
      <c r="L79">
        <f t="shared" si="7"/>
        <v>78</v>
      </c>
      <c r="M79" t="s">
        <v>35</v>
      </c>
      <c r="N79">
        <v>1</v>
      </c>
      <c r="O79">
        <v>4.5</v>
      </c>
      <c r="U79" t="s">
        <v>28</v>
      </c>
    </row>
    <row r="80" spans="1:21" x14ac:dyDescent="0.25">
      <c r="A80" t="s">
        <v>21</v>
      </c>
      <c r="B80" t="s">
        <v>22</v>
      </c>
      <c r="C80" s="4">
        <v>41414</v>
      </c>
      <c r="D80" s="5">
        <v>0.41666666666666669</v>
      </c>
      <c r="E80" t="str">
        <f t="shared" si="4"/>
        <v>2013-05-20 10:00</v>
      </c>
      <c r="F80" t="s">
        <v>23</v>
      </c>
      <c r="G80" s="6" t="s">
        <v>24</v>
      </c>
      <c r="H80" t="s">
        <v>25</v>
      </c>
      <c r="I80" s="6" t="s">
        <v>55</v>
      </c>
      <c r="J80" t="str">
        <f t="shared" si="5"/>
        <v>WL_WholeShoreline_20130520_1000_AN_MarkRecap.20120228</v>
      </c>
      <c r="K80" t="str">
        <f t="shared" si="6"/>
        <v>WL_WholeShoreline_20130520_1000_AN_MarkRecap.20120228_010</v>
      </c>
      <c r="L80">
        <f t="shared" si="7"/>
        <v>79</v>
      </c>
      <c r="M80" t="s">
        <v>48</v>
      </c>
      <c r="N80">
        <v>1</v>
      </c>
      <c r="S80" t="s">
        <v>33</v>
      </c>
      <c r="T80">
        <v>3.5</v>
      </c>
      <c r="U80" t="s">
        <v>28</v>
      </c>
    </row>
    <row r="81" spans="1:21" x14ac:dyDescent="0.25">
      <c r="A81" t="s">
        <v>21</v>
      </c>
      <c r="B81" t="s">
        <v>22</v>
      </c>
      <c r="C81" s="4">
        <v>41414</v>
      </c>
      <c r="D81" s="5">
        <v>0.41666666666666669</v>
      </c>
      <c r="E81" t="str">
        <f t="shared" si="4"/>
        <v>2013-05-20 10:00</v>
      </c>
      <c r="F81" t="s">
        <v>23</v>
      </c>
      <c r="G81" s="6" t="s">
        <v>24</v>
      </c>
      <c r="H81" t="s">
        <v>25</v>
      </c>
      <c r="I81" s="6" t="s">
        <v>55</v>
      </c>
      <c r="J81" t="str">
        <f t="shared" si="5"/>
        <v>WL_WholeShoreline_20130520_1000_AN_MarkRecap.20120228</v>
      </c>
      <c r="K81" t="str">
        <f t="shared" si="6"/>
        <v>WL_WholeShoreline_20130520_1000_AN_MarkRecap.20120228_010</v>
      </c>
      <c r="L81">
        <f t="shared" si="7"/>
        <v>80</v>
      </c>
      <c r="M81" t="s">
        <v>61</v>
      </c>
      <c r="N81">
        <v>1</v>
      </c>
      <c r="O81">
        <v>60</v>
      </c>
      <c r="U81" t="s">
        <v>28</v>
      </c>
    </row>
    <row r="82" spans="1:21" x14ac:dyDescent="0.25">
      <c r="A82" t="s">
        <v>21</v>
      </c>
      <c r="B82" t="s">
        <v>22</v>
      </c>
      <c r="C82" s="4">
        <v>41414</v>
      </c>
      <c r="D82" s="5">
        <v>0.41666666666666669</v>
      </c>
      <c r="E82" t="str">
        <f t="shared" si="4"/>
        <v>2013-05-20 10:00</v>
      </c>
      <c r="F82" t="s">
        <v>23</v>
      </c>
      <c r="G82" s="6" t="s">
        <v>24</v>
      </c>
      <c r="H82" t="s">
        <v>25</v>
      </c>
      <c r="I82" s="6" t="s">
        <v>26</v>
      </c>
      <c r="J82" t="str">
        <f t="shared" si="5"/>
        <v>WL_WholeShoreline_20130520_1000_AN_MarkRecap.20120228</v>
      </c>
      <c r="K82" t="str">
        <f t="shared" si="6"/>
        <v>WL_WholeShoreline_20130520_1000_AN_MarkRecap.20120228_003</v>
      </c>
      <c r="L82">
        <f t="shared" si="7"/>
        <v>81</v>
      </c>
      <c r="M82" t="s">
        <v>25</v>
      </c>
      <c r="N82">
        <v>1</v>
      </c>
      <c r="O82">
        <v>38</v>
      </c>
      <c r="U82" t="s">
        <v>28</v>
      </c>
    </row>
    <row r="83" spans="1:21" x14ac:dyDescent="0.25">
      <c r="A83" t="s">
        <v>21</v>
      </c>
      <c r="B83" t="s">
        <v>22</v>
      </c>
      <c r="C83" s="4">
        <v>41414</v>
      </c>
      <c r="D83" s="5">
        <v>0.41666666666666669</v>
      </c>
      <c r="E83" t="str">
        <f t="shared" si="4"/>
        <v>2013-05-20 10:00</v>
      </c>
      <c r="F83" t="s">
        <v>23</v>
      </c>
      <c r="G83" s="6" t="s">
        <v>24</v>
      </c>
      <c r="H83" t="s">
        <v>25</v>
      </c>
      <c r="I83" s="6" t="s">
        <v>26</v>
      </c>
      <c r="J83" t="str">
        <f t="shared" si="5"/>
        <v>WL_WholeShoreline_20130520_1000_AN_MarkRecap.20120228</v>
      </c>
      <c r="K83" t="str">
        <f t="shared" si="6"/>
        <v>WL_WholeShoreline_20130520_1000_AN_MarkRecap.20120228_003</v>
      </c>
      <c r="L83">
        <f t="shared" si="7"/>
        <v>82</v>
      </c>
      <c r="M83" t="s">
        <v>40</v>
      </c>
      <c r="N83">
        <v>11</v>
      </c>
      <c r="O83">
        <f>AVERAGE(9,9,8,9,9,9,9,10,9,9)</f>
        <v>9</v>
      </c>
      <c r="P83">
        <v>8</v>
      </c>
      <c r="Q83">
        <v>10</v>
      </c>
      <c r="U83" t="s">
        <v>28</v>
      </c>
    </row>
    <row r="84" spans="1:21" x14ac:dyDescent="0.25">
      <c r="A84" t="s">
        <v>21</v>
      </c>
      <c r="B84" t="s">
        <v>22</v>
      </c>
      <c r="C84" s="4">
        <v>41414</v>
      </c>
      <c r="D84" s="5">
        <v>0.41666666666666669</v>
      </c>
      <c r="E84" t="str">
        <f t="shared" si="4"/>
        <v>2013-05-20 10:00</v>
      </c>
      <c r="F84" t="s">
        <v>23</v>
      </c>
      <c r="G84" s="6" t="s">
        <v>24</v>
      </c>
      <c r="H84" t="s">
        <v>25</v>
      </c>
      <c r="I84" s="6" t="s">
        <v>26</v>
      </c>
      <c r="J84" t="str">
        <f t="shared" si="5"/>
        <v>WL_WholeShoreline_20130520_1000_AN_MarkRecap.20120228</v>
      </c>
      <c r="K84" t="str">
        <f t="shared" si="6"/>
        <v>WL_WholeShoreline_20130520_1000_AN_MarkRecap.20120228_003</v>
      </c>
      <c r="L84">
        <f t="shared" si="7"/>
        <v>83</v>
      </c>
      <c r="M84" t="s">
        <v>38</v>
      </c>
      <c r="N84">
        <v>1</v>
      </c>
      <c r="O84">
        <v>8</v>
      </c>
      <c r="U84" t="s">
        <v>28</v>
      </c>
    </row>
    <row r="85" spans="1:21" x14ac:dyDescent="0.25">
      <c r="A85" t="s">
        <v>21</v>
      </c>
      <c r="B85" t="s">
        <v>22</v>
      </c>
      <c r="C85" s="4">
        <v>41414</v>
      </c>
      <c r="D85" s="5">
        <v>0.41666666666666669</v>
      </c>
      <c r="E85" t="str">
        <f t="shared" si="4"/>
        <v>2013-05-20 10:00</v>
      </c>
      <c r="F85" t="s">
        <v>23</v>
      </c>
      <c r="G85" s="6" t="s">
        <v>24</v>
      </c>
      <c r="H85" t="s">
        <v>25</v>
      </c>
      <c r="I85" s="6" t="s">
        <v>29</v>
      </c>
      <c r="J85" t="str">
        <f t="shared" si="5"/>
        <v>WL_WholeShoreline_20130520_1000_AN_MarkRecap.20120228</v>
      </c>
      <c r="K85" t="str">
        <f t="shared" si="6"/>
        <v>WL_WholeShoreline_20130520_1000_AN_MarkRecap.20120228_007</v>
      </c>
      <c r="L85">
        <f t="shared" si="7"/>
        <v>84</v>
      </c>
      <c r="M85" t="s">
        <v>58</v>
      </c>
      <c r="N85">
        <v>19</v>
      </c>
      <c r="O85">
        <f>AVERAGE(8,8,8,8,6,8,8,6,6,6)</f>
        <v>7.2</v>
      </c>
      <c r="P85">
        <v>6</v>
      </c>
      <c r="Q85">
        <v>8</v>
      </c>
      <c r="U85" t="s">
        <v>28</v>
      </c>
    </row>
    <row r="86" spans="1:21" x14ac:dyDescent="0.25">
      <c r="A86" t="s">
        <v>21</v>
      </c>
      <c r="B86" t="s">
        <v>22</v>
      </c>
      <c r="C86" s="4">
        <v>41414</v>
      </c>
      <c r="D86" s="5">
        <v>0.41666666666666669</v>
      </c>
      <c r="E86" t="str">
        <f t="shared" si="4"/>
        <v>2013-05-20 10:00</v>
      </c>
      <c r="F86" t="s">
        <v>23</v>
      </c>
      <c r="G86" s="6" t="s">
        <v>24</v>
      </c>
      <c r="H86" t="s">
        <v>25</v>
      </c>
      <c r="I86" s="6" t="s">
        <v>29</v>
      </c>
      <c r="J86" t="str">
        <f t="shared" si="5"/>
        <v>WL_WholeShoreline_20130520_1000_AN_MarkRecap.20120228</v>
      </c>
      <c r="K86" t="str">
        <f t="shared" si="6"/>
        <v>WL_WholeShoreline_20130520_1000_AN_MarkRecap.20120228_007</v>
      </c>
      <c r="L86">
        <f t="shared" si="7"/>
        <v>85</v>
      </c>
      <c r="M86" t="s">
        <v>62</v>
      </c>
      <c r="N86">
        <v>21</v>
      </c>
      <c r="O86">
        <f>AVERAGE(16,18,15,18,13,17,13,20,13)</f>
        <v>15.888888888888889</v>
      </c>
      <c r="P86">
        <v>13</v>
      </c>
      <c r="Q86">
        <v>20</v>
      </c>
      <c r="U86" t="s">
        <v>28</v>
      </c>
    </row>
    <row r="87" spans="1:21" x14ac:dyDescent="0.25">
      <c r="A87" t="s">
        <v>21</v>
      </c>
      <c r="B87" t="s">
        <v>22</v>
      </c>
      <c r="C87" s="4">
        <v>41414</v>
      </c>
      <c r="D87" s="5">
        <v>0.41666666666666669</v>
      </c>
      <c r="E87" t="str">
        <f t="shared" si="4"/>
        <v>2013-05-20 10:00</v>
      </c>
      <c r="F87" t="s">
        <v>23</v>
      </c>
      <c r="G87" s="6" t="s">
        <v>24</v>
      </c>
      <c r="H87" t="s">
        <v>25</v>
      </c>
      <c r="I87" s="6" t="s">
        <v>29</v>
      </c>
      <c r="J87" t="str">
        <f t="shared" si="5"/>
        <v>WL_WholeShoreline_20130520_1000_AN_MarkRecap.20120228</v>
      </c>
      <c r="K87" t="str">
        <f t="shared" si="6"/>
        <v>WL_WholeShoreline_20130520_1000_AN_MarkRecap.20120228_007</v>
      </c>
      <c r="L87">
        <f t="shared" si="7"/>
        <v>86</v>
      </c>
      <c r="M87" t="s">
        <v>39</v>
      </c>
      <c r="N87">
        <v>2</v>
      </c>
      <c r="O87">
        <v>7</v>
      </c>
      <c r="S87" t="s">
        <v>60</v>
      </c>
      <c r="U87" t="s">
        <v>28</v>
      </c>
    </row>
    <row r="88" spans="1:21" x14ac:dyDescent="0.25">
      <c r="A88" t="s">
        <v>21</v>
      </c>
      <c r="B88" t="s">
        <v>22</v>
      </c>
      <c r="C88" s="4">
        <v>41414</v>
      </c>
      <c r="D88" s="5">
        <v>0.41666666666666669</v>
      </c>
      <c r="E88" t="str">
        <f t="shared" si="4"/>
        <v>2013-05-20 10:00</v>
      </c>
      <c r="F88" t="s">
        <v>23</v>
      </c>
      <c r="G88" s="6" t="s">
        <v>24</v>
      </c>
      <c r="H88" t="s">
        <v>25</v>
      </c>
      <c r="I88" s="6" t="s">
        <v>29</v>
      </c>
      <c r="J88" t="str">
        <f t="shared" si="5"/>
        <v>WL_WholeShoreline_20130520_1000_AN_MarkRecap.20120228</v>
      </c>
      <c r="K88" t="str">
        <f t="shared" si="6"/>
        <v>WL_WholeShoreline_20130520_1000_AN_MarkRecap.20120228_007</v>
      </c>
      <c r="L88">
        <f t="shared" si="7"/>
        <v>87</v>
      </c>
      <c r="M88" t="s">
        <v>27</v>
      </c>
      <c r="N88">
        <v>1</v>
      </c>
      <c r="S88" t="s">
        <v>33</v>
      </c>
      <c r="T88">
        <v>0.4</v>
      </c>
      <c r="U88" t="s">
        <v>28</v>
      </c>
    </row>
    <row r="89" spans="1:21" x14ac:dyDescent="0.25">
      <c r="A89" t="s">
        <v>21</v>
      </c>
      <c r="B89" t="s">
        <v>22</v>
      </c>
      <c r="C89" s="4">
        <v>41414</v>
      </c>
      <c r="D89" s="5">
        <v>0.41666666666666669</v>
      </c>
      <c r="E89" t="str">
        <f t="shared" si="4"/>
        <v>2013-05-20 10:00</v>
      </c>
      <c r="F89" t="s">
        <v>23</v>
      </c>
      <c r="G89" s="6" t="s">
        <v>24</v>
      </c>
      <c r="H89" t="s">
        <v>25</v>
      </c>
      <c r="I89" s="6" t="s">
        <v>29</v>
      </c>
      <c r="J89" t="str">
        <f t="shared" si="5"/>
        <v>WL_WholeShoreline_20130520_1000_AN_MarkRecap.20120228</v>
      </c>
      <c r="K89" t="str">
        <f t="shared" si="6"/>
        <v>WL_WholeShoreline_20130520_1000_AN_MarkRecap.20120228_007</v>
      </c>
      <c r="L89">
        <f t="shared" si="7"/>
        <v>88</v>
      </c>
      <c r="M89" t="s">
        <v>32</v>
      </c>
      <c r="N89">
        <v>1</v>
      </c>
      <c r="O89">
        <v>12</v>
      </c>
      <c r="U89" t="s">
        <v>28</v>
      </c>
    </row>
    <row r="90" spans="1:21" x14ac:dyDescent="0.25">
      <c r="A90" t="s">
        <v>21</v>
      </c>
      <c r="B90" t="s">
        <v>22</v>
      </c>
      <c r="C90" s="4">
        <v>41414</v>
      </c>
      <c r="D90" s="5">
        <v>0.41666666666666669</v>
      </c>
      <c r="E90" t="str">
        <f t="shared" si="4"/>
        <v>2013-05-20 10:00</v>
      </c>
      <c r="F90" t="s">
        <v>23</v>
      </c>
      <c r="G90" s="6" t="s">
        <v>24</v>
      </c>
      <c r="H90" t="s">
        <v>25</v>
      </c>
      <c r="I90" s="6" t="s">
        <v>29</v>
      </c>
      <c r="J90" t="str">
        <f t="shared" si="5"/>
        <v>WL_WholeShoreline_20130520_1000_AN_MarkRecap.20120228</v>
      </c>
      <c r="K90" t="str">
        <f t="shared" si="6"/>
        <v>WL_WholeShoreline_20130520_1000_AN_MarkRecap.20120228_007</v>
      </c>
      <c r="L90">
        <f t="shared" si="7"/>
        <v>89</v>
      </c>
      <c r="M90" t="s">
        <v>63</v>
      </c>
      <c r="N90">
        <v>2</v>
      </c>
      <c r="O90">
        <v>8</v>
      </c>
      <c r="S90" t="s">
        <v>60</v>
      </c>
      <c r="U90" t="s">
        <v>28</v>
      </c>
    </row>
    <row r="91" spans="1:21" x14ac:dyDescent="0.25">
      <c r="A91" t="s">
        <v>21</v>
      </c>
      <c r="B91" t="s">
        <v>22</v>
      </c>
      <c r="C91" s="4">
        <v>41414</v>
      </c>
      <c r="D91" s="5">
        <v>0.41666666666666669</v>
      </c>
      <c r="E91" t="str">
        <f t="shared" si="4"/>
        <v>2013-05-20 10:00</v>
      </c>
      <c r="F91" t="s">
        <v>23</v>
      </c>
      <c r="G91" s="6" t="s">
        <v>24</v>
      </c>
      <c r="H91" t="s">
        <v>25</v>
      </c>
      <c r="I91" s="6" t="s">
        <v>29</v>
      </c>
      <c r="J91" t="str">
        <f t="shared" si="5"/>
        <v>WL_WholeShoreline_20130520_1000_AN_MarkRecap.20120228</v>
      </c>
      <c r="K91" t="str">
        <f t="shared" si="6"/>
        <v>WL_WholeShoreline_20130520_1000_AN_MarkRecap.20120228_007</v>
      </c>
      <c r="L91">
        <f t="shared" si="7"/>
        <v>90</v>
      </c>
      <c r="M91" t="s">
        <v>40</v>
      </c>
      <c r="N91">
        <v>2</v>
      </c>
      <c r="O91">
        <v>9</v>
      </c>
      <c r="P91">
        <v>8</v>
      </c>
      <c r="Q91">
        <v>10</v>
      </c>
      <c r="U91" t="s">
        <v>28</v>
      </c>
    </row>
    <row r="92" spans="1:21" x14ac:dyDescent="0.25">
      <c r="A92" t="s">
        <v>21</v>
      </c>
      <c r="B92" t="s">
        <v>22</v>
      </c>
      <c r="C92" s="4">
        <v>41414</v>
      </c>
      <c r="D92" s="5">
        <v>0.41666666666666669</v>
      </c>
      <c r="E92" t="str">
        <f t="shared" si="4"/>
        <v>2013-05-20 10:00</v>
      </c>
      <c r="F92" t="s">
        <v>23</v>
      </c>
      <c r="G92" s="6" t="s">
        <v>24</v>
      </c>
      <c r="H92" t="s">
        <v>25</v>
      </c>
      <c r="I92" s="6" t="s">
        <v>59</v>
      </c>
      <c r="J92" t="str">
        <f t="shared" si="5"/>
        <v>WL_WholeShoreline_20130520_1000_AN_MarkRecap.20120228</v>
      </c>
      <c r="K92" t="str">
        <f t="shared" si="6"/>
        <v>WL_WholeShoreline_20130520_1000_AN_MarkRecap.20120228_009</v>
      </c>
      <c r="L92">
        <f t="shared" si="7"/>
        <v>91</v>
      </c>
      <c r="M92" t="s">
        <v>62</v>
      </c>
      <c r="N92">
        <v>34</v>
      </c>
      <c r="O92">
        <f>AVERAGE(15,11,15,12,20,14,18,19,14.5,17)</f>
        <v>15.55</v>
      </c>
      <c r="P92">
        <v>11</v>
      </c>
      <c r="Q92">
        <v>20</v>
      </c>
      <c r="U92" t="s">
        <v>28</v>
      </c>
    </row>
    <row r="93" spans="1:21" x14ac:dyDescent="0.25">
      <c r="A93" t="s">
        <v>21</v>
      </c>
      <c r="B93" t="s">
        <v>22</v>
      </c>
      <c r="C93" s="4">
        <v>41414</v>
      </c>
      <c r="D93" s="5">
        <v>0.41666666666666669</v>
      </c>
      <c r="E93" t="str">
        <f t="shared" si="4"/>
        <v>2013-05-20 10:00</v>
      </c>
      <c r="F93" t="s">
        <v>23</v>
      </c>
      <c r="G93" s="6" t="s">
        <v>24</v>
      </c>
      <c r="H93" t="s">
        <v>25</v>
      </c>
      <c r="I93" s="6" t="s">
        <v>59</v>
      </c>
      <c r="J93" t="str">
        <f t="shared" si="5"/>
        <v>WL_WholeShoreline_20130520_1000_AN_MarkRecap.20120228</v>
      </c>
      <c r="K93" t="str">
        <f t="shared" si="6"/>
        <v>WL_WholeShoreline_20130520_1000_AN_MarkRecap.20120228_009</v>
      </c>
      <c r="L93">
        <f t="shared" si="7"/>
        <v>92</v>
      </c>
      <c r="M93" t="s">
        <v>38</v>
      </c>
      <c r="N93">
        <v>1</v>
      </c>
      <c r="S93" t="s">
        <v>64</v>
      </c>
      <c r="U93" t="s">
        <v>28</v>
      </c>
    </row>
    <row r="94" spans="1:21" x14ac:dyDescent="0.25">
      <c r="A94" t="s">
        <v>21</v>
      </c>
      <c r="B94" t="s">
        <v>22</v>
      </c>
      <c r="C94" s="4">
        <v>41414</v>
      </c>
      <c r="D94" s="5">
        <v>0.41666666666666669</v>
      </c>
      <c r="E94" t="str">
        <f t="shared" si="4"/>
        <v>2013-05-20 10:00</v>
      </c>
      <c r="F94" t="s">
        <v>23</v>
      </c>
      <c r="G94" s="6" t="s">
        <v>24</v>
      </c>
      <c r="H94" t="s">
        <v>25</v>
      </c>
      <c r="I94" s="6" t="s">
        <v>59</v>
      </c>
      <c r="J94" t="str">
        <f t="shared" si="5"/>
        <v>WL_WholeShoreline_20130520_1000_AN_MarkRecap.20120228</v>
      </c>
      <c r="K94" t="str">
        <f t="shared" si="6"/>
        <v>WL_WholeShoreline_20130520_1000_AN_MarkRecap.20120228_009</v>
      </c>
      <c r="L94">
        <f t="shared" si="7"/>
        <v>93</v>
      </c>
      <c r="M94" t="s">
        <v>37</v>
      </c>
      <c r="N94">
        <v>1</v>
      </c>
      <c r="S94" t="s">
        <v>65</v>
      </c>
      <c r="U94" t="s">
        <v>28</v>
      </c>
    </row>
    <row r="95" spans="1:21" x14ac:dyDescent="0.25">
      <c r="A95" t="s">
        <v>21</v>
      </c>
      <c r="B95" t="s">
        <v>22</v>
      </c>
      <c r="C95" s="4">
        <v>41414</v>
      </c>
      <c r="D95" s="5">
        <v>0.41666666666666669</v>
      </c>
      <c r="E95" t="str">
        <f t="shared" si="4"/>
        <v>2013-05-20 10:00</v>
      </c>
      <c r="F95" t="s">
        <v>23</v>
      </c>
      <c r="G95" s="6" t="s">
        <v>24</v>
      </c>
      <c r="H95" t="s">
        <v>25</v>
      </c>
      <c r="I95" s="6" t="s">
        <v>59</v>
      </c>
      <c r="J95" t="str">
        <f t="shared" si="5"/>
        <v>WL_WholeShoreline_20130520_1000_AN_MarkRecap.20120228</v>
      </c>
      <c r="K95" t="str">
        <f t="shared" si="6"/>
        <v>WL_WholeShoreline_20130520_1000_AN_MarkRecap.20120228_009</v>
      </c>
      <c r="L95">
        <f t="shared" si="7"/>
        <v>94</v>
      </c>
      <c r="M95" t="s">
        <v>40</v>
      </c>
      <c r="N95">
        <v>2</v>
      </c>
      <c r="O95">
        <v>8.5</v>
      </c>
      <c r="P95">
        <v>8</v>
      </c>
      <c r="Q95">
        <v>9</v>
      </c>
      <c r="U95" t="s">
        <v>28</v>
      </c>
    </row>
    <row r="96" spans="1:21" x14ac:dyDescent="0.25">
      <c r="A96" t="s">
        <v>21</v>
      </c>
      <c r="B96" t="s">
        <v>22</v>
      </c>
      <c r="C96" s="4">
        <v>41414</v>
      </c>
      <c r="D96" s="5">
        <v>0.41666666666666669</v>
      </c>
      <c r="E96" t="str">
        <f t="shared" si="4"/>
        <v>2013-05-20 10:00</v>
      </c>
      <c r="F96" t="s">
        <v>23</v>
      </c>
      <c r="G96" s="6" t="s">
        <v>24</v>
      </c>
      <c r="H96" t="s">
        <v>25</v>
      </c>
      <c r="I96" s="6" t="s">
        <v>59</v>
      </c>
      <c r="J96" t="str">
        <f t="shared" si="5"/>
        <v>WL_WholeShoreline_20130520_1000_AN_MarkRecap.20120228</v>
      </c>
      <c r="K96" t="str">
        <f t="shared" si="6"/>
        <v>WL_WholeShoreline_20130520_1000_AN_MarkRecap.20120228_009</v>
      </c>
      <c r="L96">
        <f t="shared" si="7"/>
        <v>95</v>
      </c>
      <c r="M96" t="s">
        <v>35</v>
      </c>
      <c r="N96">
        <v>2</v>
      </c>
      <c r="S96" t="s">
        <v>33</v>
      </c>
      <c r="T96">
        <v>3</v>
      </c>
      <c r="U96" t="s">
        <v>28</v>
      </c>
    </row>
    <row r="97" spans="1:21" x14ac:dyDescent="0.25">
      <c r="A97" t="s">
        <v>21</v>
      </c>
      <c r="B97" t="s">
        <v>22</v>
      </c>
      <c r="C97" s="4">
        <v>41414</v>
      </c>
      <c r="D97" s="5">
        <v>0.41666666666666669</v>
      </c>
      <c r="E97" t="str">
        <f t="shared" si="4"/>
        <v>2013-05-20 10:00</v>
      </c>
      <c r="F97" t="s">
        <v>23</v>
      </c>
      <c r="G97" s="6" t="s">
        <v>24</v>
      </c>
      <c r="H97" t="s">
        <v>25</v>
      </c>
      <c r="I97" s="6" t="s">
        <v>59</v>
      </c>
      <c r="J97" t="str">
        <f t="shared" si="5"/>
        <v>WL_WholeShoreline_20130520_1000_AN_MarkRecap.20120228</v>
      </c>
      <c r="K97" t="str">
        <f t="shared" si="6"/>
        <v>WL_WholeShoreline_20130520_1000_AN_MarkRecap.20120228_009</v>
      </c>
      <c r="L97">
        <f t="shared" si="7"/>
        <v>96</v>
      </c>
      <c r="M97" t="s">
        <v>39</v>
      </c>
      <c r="N97">
        <v>3</v>
      </c>
      <c r="O97">
        <f>AVERAGE(5,8)</f>
        <v>6.5</v>
      </c>
      <c r="P97">
        <v>5</v>
      </c>
      <c r="Q97">
        <v>8</v>
      </c>
      <c r="U97" t="s">
        <v>28</v>
      </c>
    </row>
    <row r="98" spans="1:21" x14ac:dyDescent="0.25">
      <c r="A98" t="s">
        <v>21</v>
      </c>
      <c r="B98" t="s">
        <v>22</v>
      </c>
      <c r="C98" s="4">
        <v>41414</v>
      </c>
      <c r="D98" s="5">
        <v>0.41666666666666669</v>
      </c>
      <c r="E98" t="str">
        <f t="shared" si="4"/>
        <v>2013-05-20 10:00</v>
      </c>
      <c r="F98" t="s">
        <v>23</v>
      </c>
      <c r="G98" s="6" t="s">
        <v>24</v>
      </c>
      <c r="H98" t="s">
        <v>25</v>
      </c>
      <c r="I98" s="6" t="s">
        <v>59</v>
      </c>
      <c r="J98" t="str">
        <f t="shared" si="5"/>
        <v>WL_WholeShoreline_20130520_1000_AN_MarkRecap.20120228</v>
      </c>
      <c r="K98" t="str">
        <f t="shared" si="6"/>
        <v>WL_WholeShoreline_20130520_1000_AN_MarkRecap.20120228_009</v>
      </c>
      <c r="L98">
        <f t="shared" si="7"/>
        <v>97</v>
      </c>
      <c r="M98" t="s">
        <v>37</v>
      </c>
      <c r="N98">
        <v>1</v>
      </c>
      <c r="O98">
        <v>10</v>
      </c>
      <c r="U98" t="s">
        <v>28</v>
      </c>
    </row>
    <row r="99" spans="1:21" x14ac:dyDescent="0.25">
      <c r="A99" t="s">
        <v>21</v>
      </c>
      <c r="B99" t="s">
        <v>22</v>
      </c>
      <c r="C99" s="4">
        <v>41414</v>
      </c>
      <c r="D99" s="5">
        <v>0.41666666666666669</v>
      </c>
      <c r="E99" t="str">
        <f t="shared" si="4"/>
        <v>2013-05-20 10:00</v>
      </c>
      <c r="F99" t="s">
        <v>23</v>
      </c>
      <c r="G99" s="6" t="s">
        <v>24</v>
      </c>
      <c r="H99" t="s">
        <v>25</v>
      </c>
      <c r="I99" s="6" t="s">
        <v>59</v>
      </c>
      <c r="J99" t="str">
        <f t="shared" si="5"/>
        <v>WL_WholeShoreline_20130520_1000_AN_MarkRecap.20120228</v>
      </c>
      <c r="K99" t="str">
        <f t="shared" si="6"/>
        <v>WL_WholeShoreline_20130520_1000_AN_MarkRecap.20120228_009</v>
      </c>
      <c r="L99">
        <f t="shared" si="7"/>
        <v>98</v>
      </c>
      <c r="M99" t="s">
        <v>43</v>
      </c>
      <c r="N99">
        <v>1</v>
      </c>
      <c r="S99" t="s">
        <v>33</v>
      </c>
      <c r="T99">
        <v>2</v>
      </c>
      <c r="U99" t="s">
        <v>28</v>
      </c>
    </row>
    <row r="100" spans="1:21" x14ac:dyDescent="0.25">
      <c r="A100" t="s">
        <v>21</v>
      </c>
      <c r="B100" t="s">
        <v>22</v>
      </c>
      <c r="C100" s="4">
        <v>41414</v>
      </c>
      <c r="D100" s="5">
        <v>0.41666666666666669</v>
      </c>
      <c r="E100" t="str">
        <f t="shared" si="4"/>
        <v>2013-05-20 10:00</v>
      </c>
      <c r="F100" t="s">
        <v>23</v>
      </c>
      <c r="G100" s="6" t="s">
        <v>24</v>
      </c>
      <c r="H100" t="s">
        <v>25</v>
      </c>
      <c r="I100" s="6" t="s">
        <v>57</v>
      </c>
      <c r="J100" t="str">
        <f t="shared" si="5"/>
        <v>WL_WholeShoreline_20130520_1000_AN_MarkRecap.20120228</v>
      </c>
      <c r="K100" t="str">
        <f t="shared" si="6"/>
        <v>WL_WholeShoreline_20130520_1000_AN_MarkRecap.20120228_002</v>
      </c>
      <c r="L100">
        <f t="shared" si="7"/>
        <v>99</v>
      </c>
      <c r="M100" t="s">
        <v>38</v>
      </c>
      <c r="N100">
        <v>1</v>
      </c>
      <c r="O100">
        <v>6</v>
      </c>
      <c r="U100" t="s">
        <v>28</v>
      </c>
    </row>
    <row r="101" spans="1:21" x14ac:dyDescent="0.25">
      <c r="A101" t="s">
        <v>21</v>
      </c>
      <c r="B101" t="s">
        <v>22</v>
      </c>
      <c r="C101" s="4">
        <v>41414</v>
      </c>
      <c r="D101" s="5">
        <v>0.41666666666666669</v>
      </c>
      <c r="E101" t="str">
        <f t="shared" si="4"/>
        <v>2013-05-20 10:00</v>
      </c>
      <c r="F101" t="s">
        <v>23</v>
      </c>
      <c r="G101" s="6" t="s">
        <v>24</v>
      </c>
      <c r="H101" t="s">
        <v>25</v>
      </c>
      <c r="I101" s="6" t="s">
        <v>57</v>
      </c>
      <c r="J101" t="str">
        <f t="shared" si="5"/>
        <v>WL_WholeShoreline_20130520_1000_AN_MarkRecap.20120228</v>
      </c>
      <c r="K101" t="str">
        <f t="shared" si="6"/>
        <v>WL_WholeShoreline_20130520_1000_AN_MarkRecap.20120228_002</v>
      </c>
      <c r="L101">
        <f t="shared" si="7"/>
        <v>100</v>
      </c>
      <c r="M101" t="s">
        <v>66</v>
      </c>
      <c r="N101">
        <v>1</v>
      </c>
      <c r="O101">
        <v>11</v>
      </c>
      <c r="U101" t="s">
        <v>28</v>
      </c>
    </row>
    <row r="102" spans="1:21" x14ac:dyDescent="0.25">
      <c r="A102" t="s">
        <v>21</v>
      </c>
      <c r="B102" t="s">
        <v>22</v>
      </c>
      <c r="C102" s="4">
        <v>41414</v>
      </c>
      <c r="D102" s="5">
        <v>0.41666666666666669</v>
      </c>
      <c r="E102" t="str">
        <f t="shared" si="4"/>
        <v>2013-05-20 10:00</v>
      </c>
      <c r="F102" t="s">
        <v>23</v>
      </c>
      <c r="G102" s="6" t="s">
        <v>24</v>
      </c>
      <c r="H102" t="s">
        <v>25</v>
      </c>
      <c r="I102" s="6" t="s">
        <v>57</v>
      </c>
      <c r="J102" t="str">
        <f t="shared" si="5"/>
        <v>WL_WholeShoreline_20130520_1000_AN_MarkRecap.20120228</v>
      </c>
      <c r="K102" t="str">
        <f t="shared" si="6"/>
        <v>WL_WholeShoreline_20130520_1000_AN_MarkRecap.20120228_002</v>
      </c>
      <c r="L102">
        <f t="shared" si="7"/>
        <v>101</v>
      </c>
      <c r="M102" t="s">
        <v>39</v>
      </c>
      <c r="N102">
        <v>1</v>
      </c>
      <c r="O102">
        <v>5</v>
      </c>
      <c r="U102" t="s">
        <v>28</v>
      </c>
    </row>
    <row r="103" spans="1:21" x14ac:dyDescent="0.25">
      <c r="A103" t="s">
        <v>21</v>
      </c>
      <c r="B103" t="s">
        <v>22</v>
      </c>
      <c r="C103" s="4">
        <v>41414</v>
      </c>
      <c r="D103" s="5">
        <v>0.41666666666666669</v>
      </c>
      <c r="E103" t="str">
        <f t="shared" si="4"/>
        <v>2013-05-20 10:00</v>
      </c>
      <c r="F103" t="s">
        <v>23</v>
      </c>
      <c r="G103" s="6" t="s">
        <v>24</v>
      </c>
      <c r="H103" t="s">
        <v>25</v>
      </c>
      <c r="I103" s="6" t="s">
        <v>57</v>
      </c>
      <c r="J103" t="str">
        <f t="shared" si="5"/>
        <v>WL_WholeShoreline_20130520_1000_AN_MarkRecap.20120228</v>
      </c>
      <c r="K103" t="str">
        <f t="shared" si="6"/>
        <v>WL_WholeShoreline_20130520_1000_AN_MarkRecap.20120228_002</v>
      </c>
      <c r="L103">
        <f t="shared" si="7"/>
        <v>102</v>
      </c>
      <c r="M103" t="s">
        <v>63</v>
      </c>
      <c r="N103">
        <v>1</v>
      </c>
      <c r="S103" t="s">
        <v>33</v>
      </c>
      <c r="T103">
        <v>0.6</v>
      </c>
      <c r="U103" t="s">
        <v>28</v>
      </c>
    </row>
    <row r="104" spans="1:21" x14ac:dyDescent="0.25">
      <c r="A104" t="s">
        <v>21</v>
      </c>
      <c r="B104" t="s">
        <v>22</v>
      </c>
      <c r="C104" s="4">
        <v>41414</v>
      </c>
      <c r="D104" s="5">
        <v>0.41666666666666669</v>
      </c>
      <c r="E104" t="str">
        <f t="shared" si="4"/>
        <v>2013-05-20 10:00</v>
      </c>
      <c r="F104" t="s">
        <v>23</v>
      </c>
      <c r="G104" s="6" t="s">
        <v>24</v>
      </c>
      <c r="H104" t="s">
        <v>25</v>
      </c>
      <c r="I104" s="6" t="s">
        <v>49</v>
      </c>
      <c r="J104" t="str">
        <f t="shared" si="5"/>
        <v>WL_WholeShoreline_20130520_1000_AN_MarkRecap.20120228</v>
      </c>
      <c r="K104" t="str">
        <f t="shared" si="6"/>
        <v>WL_WholeShoreline_20130520_1000_AN_MarkRecap.20120228_008</v>
      </c>
      <c r="L104">
        <f t="shared" si="7"/>
        <v>103</v>
      </c>
      <c r="M104" t="s">
        <v>41</v>
      </c>
      <c r="N104">
        <v>1</v>
      </c>
      <c r="O104">
        <v>20</v>
      </c>
      <c r="S104" t="s">
        <v>67</v>
      </c>
      <c r="U104" t="s">
        <v>28</v>
      </c>
    </row>
    <row r="105" spans="1:21" x14ac:dyDescent="0.25">
      <c r="A105" t="s">
        <v>21</v>
      </c>
      <c r="B105" t="s">
        <v>22</v>
      </c>
      <c r="C105" s="4">
        <v>41414</v>
      </c>
      <c r="D105" s="5">
        <v>0.41666666666666669</v>
      </c>
      <c r="E105" t="str">
        <f t="shared" si="4"/>
        <v>2013-05-20 10:00</v>
      </c>
      <c r="F105" t="s">
        <v>23</v>
      </c>
      <c r="G105" s="6" t="s">
        <v>24</v>
      </c>
      <c r="H105" t="s">
        <v>25</v>
      </c>
      <c r="I105" s="6" t="s">
        <v>49</v>
      </c>
      <c r="J105" t="str">
        <f t="shared" si="5"/>
        <v>WL_WholeShoreline_20130520_1000_AN_MarkRecap.20120228</v>
      </c>
      <c r="K105" t="str">
        <f t="shared" si="6"/>
        <v>WL_WholeShoreline_20130520_1000_AN_MarkRecap.20120228_008</v>
      </c>
      <c r="L105">
        <f t="shared" si="7"/>
        <v>104</v>
      </c>
      <c r="M105" t="s">
        <v>40</v>
      </c>
      <c r="N105">
        <v>1</v>
      </c>
      <c r="O105">
        <v>10</v>
      </c>
      <c r="U105" t="s">
        <v>28</v>
      </c>
    </row>
    <row r="106" spans="1:21" x14ac:dyDescent="0.25">
      <c r="A106" t="s">
        <v>21</v>
      </c>
      <c r="B106" t="s">
        <v>22</v>
      </c>
      <c r="C106" s="4">
        <v>41414</v>
      </c>
      <c r="D106" s="5">
        <v>0.41666666666666669</v>
      </c>
      <c r="E106" t="str">
        <f t="shared" si="4"/>
        <v>2013-05-20 10:00</v>
      </c>
      <c r="F106" t="s">
        <v>23</v>
      </c>
      <c r="G106" s="6" t="s">
        <v>24</v>
      </c>
      <c r="H106" t="s">
        <v>25</v>
      </c>
      <c r="I106" s="6" t="s">
        <v>49</v>
      </c>
      <c r="J106" t="str">
        <f t="shared" si="5"/>
        <v>WL_WholeShoreline_20130520_1000_AN_MarkRecap.20120228</v>
      </c>
      <c r="K106" t="str">
        <f t="shared" si="6"/>
        <v>WL_WholeShoreline_20130520_1000_AN_MarkRecap.20120228_008</v>
      </c>
      <c r="L106">
        <f t="shared" si="7"/>
        <v>105</v>
      </c>
      <c r="M106" t="s">
        <v>38</v>
      </c>
      <c r="N106">
        <v>2</v>
      </c>
      <c r="O106">
        <v>5.25</v>
      </c>
      <c r="P106">
        <v>5</v>
      </c>
      <c r="Q106">
        <v>5.5</v>
      </c>
      <c r="U106" t="s">
        <v>28</v>
      </c>
    </row>
    <row r="107" spans="1:21" x14ac:dyDescent="0.25">
      <c r="A107" t="s">
        <v>21</v>
      </c>
      <c r="B107" t="s">
        <v>22</v>
      </c>
      <c r="C107" s="4">
        <v>41414</v>
      </c>
      <c r="D107" s="5">
        <v>0.41666666666666669</v>
      </c>
      <c r="E107" t="str">
        <f t="shared" si="4"/>
        <v>2013-05-20 10:00</v>
      </c>
      <c r="F107" t="s">
        <v>23</v>
      </c>
      <c r="G107" s="6" t="s">
        <v>24</v>
      </c>
      <c r="H107" t="s">
        <v>25</v>
      </c>
      <c r="I107" s="6" t="s">
        <v>49</v>
      </c>
      <c r="J107" t="str">
        <f t="shared" si="5"/>
        <v>WL_WholeShoreline_20130520_1000_AN_MarkRecap.20120228</v>
      </c>
      <c r="K107" t="str">
        <f t="shared" si="6"/>
        <v>WL_WholeShoreline_20130520_1000_AN_MarkRecap.20120228_008</v>
      </c>
      <c r="L107">
        <f t="shared" si="7"/>
        <v>106</v>
      </c>
      <c r="M107" t="s">
        <v>27</v>
      </c>
      <c r="N107">
        <v>1</v>
      </c>
      <c r="O107">
        <v>1</v>
      </c>
      <c r="U107" t="s">
        <v>28</v>
      </c>
    </row>
    <row r="108" spans="1:21" x14ac:dyDescent="0.25">
      <c r="A108" t="s">
        <v>21</v>
      </c>
      <c r="B108" t="s">
        <v>22</v>
      </c>
      <c r="C108" s="4">
        <v>41414</v>
      </c>
      <c r="D108" s="5">
        <v>0.41666666666666669</v>
      </c>
      <c r="E108" t="str">
        <f t="shared" si="4"/>
        <v>2013-05-20 10:00</v>
      </c>
      <c r="F108" t="s">
        <v>23</v>
      </c>
      <c r="G108" s="6" t="s">
        <v>24</v>
      </c>
      <c r="H108" t="s">
        <v>25</v>
      </c>
      <c r="I108" s="6" t="s">
        <v>45</v>
      </c>
      <c r="J108" t="str">
        <f t="shared" si="5"/>
        <v>WL_WholeShoreline_20130520_1000_AN_MarkRecap.20120228</v>
      </c>
      <c r="K108" t="str">
        <f t="shared" si="6"/>
        <v>WL_WholeShoreline_20130520_1000_AN_MarkRecap.20120228_001</v>
      </c>
      <c r="L108">
        <f t="shared" si="7"/>
        <v>107</v>
      </c>
      <c r="M108" t="s">
        <v>40</v>
      </c>
      <c r="N108">
        <v>2</v>
      </c>
      <c r="O108">
        <v>8.5</v>
      </c>
      <c r="P108">
        <v>8</v>
      </c>
      <c r="Q108">
        <v>9</v>
      </c>
      <c r="U108" t="s">
        <v>28</v>
      </c>
    </row>
    <row r="109" spans="1:21" x14ac:dyDescent="0.25">
      <c r="A109" t="s">
        <v>21</v>
      </c>
      <c r="B109" t="s">
        <v>22</v>
      </c>
      <c r="C109" s="4">
        <v>41414</v>
      </c>
      <c r="D109" s="5">
        <v>0.41666666666666669</v>
      </c>
      <c r="E109" t="str">
        <f t="shared" si="4"/>
        <v>2013-05-20 10:00</v>
      </c>
      <c r="F109" t="s">
        <v>23</v>
      </c>
      <c r="G109" s="6" t="s">
        <v>24</v>
      </c>
      <c r="H109" t="s">
        <v>25</v>
      </c>
      <c r="I109" s="6" t="s">
        <v>68</v>
      </c>
      <c r="J109" t="str">
        <f t="shared" si="5"/>
        <v>WL_WholeShoreline_20130520_1000_AN_MarkRecap.20120228</v>
      </c>
      <c r="K109" t="str">
        <f t="shared" si="6"/>
        <v>WL_WholeShoreline_20130520_1000_AN_MarkRecap.20120228_016</v>
      </c>
      <c r="L109">
        <f t="shared" si="7"/>
        <v>108</v>
      </c>
      <c r="M109" t="s">
        <v>37</v>
      </c>
      <c r="N109">
        <v>4</v>
      </c>
      <c r="O109">
        <f>AVERAGE(11,9.5,10,12)</f>
        <v>10.625</v>
      </c>
      <c r="P109">
        <v>9.5</v>
      </c>
      <c r="Q109">
        <v>12</v>
      </c>
      <c r="U109" t="s">
        <v>28</v>
      </c>
    </row>
    <row r="110" spans="1:21" x14ac:dyDescent="0.25">
      <c r="A110" t="s">
        <v>21</v>
      </c>
      <c r="B110" t="s">
        <v>22</v>
      </c>
      <c r="C110" s="4">
        <v>41414</v>
      </c>
      <c r="D110" s="5">
        <v>0.41666666666666669</v>
      </c>
      <c r="E110" t="str">
        <f t="shared" si="4"/>
        <v>2013-05-20 10:00</v>
      </c>
      <c r="F110" t="s">
        <v>23</v>
      </c>
      <c r="G110" s="6" t="s">
        <v>24</v>
      </c>
      <c r="H110" t="s">
        <v>25</v>
      </c>
      <c r="I110" s="6" t="s">
        <v>68</v>
      </c>
      <c r="J110" t="str">
        <f t="shared" si="5"/>
        <v>WL_WholeShoreline_20130520_1000_AN_MarkRecap.20120228</v>
      </c>
      <c r="K110" t="str">
        <f t="shared" si="6"/>
        <v>WL_WholeShoreline_20130520_1000_AN_MarkRecap.20120228_016</v>
      </c>
      <c r="L110">
        <f t="shared" si="7"/>
        <v>109</v>
      </c>
      <c r="M110" t="s">
        <v>27</v>
      </c>
      <c r="N110">
        <v>1</v>
      </c>
      <c r="O110">
        <v>11</v>
      </c>
      <c r="U110" t="s">
        <v>28</v>
      </c>
    </row>
    <row r="111" spans="1:21" x14ac:dyDescent="0.25">
      <c r="A111" t="s">
        <v>21</v>
      </c>
      <c r="B111" t="s">
        <v>22</v>
      </c>
      <c r="C111" s="4">
        <v>41414</v>
      </c>
      <c r="D111" s="5">
        <v>0.41666666666666669</v>
      </c>
      <c r="E111" t="str">
        <f t="shared" si="4"/>
        <v>2013-05-20 10:00</v>
      </c>
      <c r="F111" t="s">
        <v>23</v>
      </c>
      <c r="G111" s="6" t="s">
        <v>24</v>
      </c>
      <c r="H111" t="s">
        <v>25</v>
      </c>
      <c r="I111" s="6" t="s">
        <v>68</v>
      </c>
      <c r="J111" t="str">
        <f t="shared" si="5"/>
        <v>WL_WholeShoreline_20130520_1000_AN_MarkRecap.20120228</v>
      </c>
      <c r="K111" t="str">
        <f t="shared" si="6"/>
        <v>WL_WholeShoreline_20130520_1000_AN_MarkRecap.20120228_016</v>
      </c>
      <c r="L111">
        <f t="shared" si="7"/>
        <v>110</v>
      </c>
      <c r="M111" t="s">
        <v>40</v>
      </c>
      <c r="N111">
        <v>8</v>
      </c>
      <c r="O111">
        <f>AVERAGE(9,9,8,8,8,7,7,9)</f>
        <v>8.125</v>
      </c>
      <c r="P111">
        <v>7</v>
      </c>
      <c r="Q111">
        <v>9</v>
      </c>
      <c r="U111" t="s">
        <v>28</v>
      </c>
    </row>
    <row r="112" spans="1:21" x14ac:dyDescent="0.25">
      <c r="A112" t="s">
        <v>21</v>
      </c>
      <c r="B112" t="s">
        <v>22</v>
      </c>
      <c r="C112" s="4">
        <v>41414</v>
      </c>
      <c r="D112" s="5">
        <v>0.41666666666666669</v>
      </c>
      <c r="E112" t="str">
        <f t="shared" si="4"/>
        <v>2013-05-20 10:00</v>
      </c>
      <c r="F112" t="s">
        <v>23</v>
      </c>
      <c r="G112" s="6" t="s">
        <v>24</v>
      </c>
      <c r="H112" t="s">
        <v>25</v>
      </c>
      <c r="I112" s="6" t="s">
        <v>68</v>
      </c>
      <c r="J112" t="str">
        <f t="shared" si="5"/>
        <v>WL_WholeShoreline_20130520_1000_AN_MarkRecap.20120228</v>
      </c>
      <c r="K112" t="str">
        <f t="shared" si="6"/>
        <v>WL_WholeShoreline_20130520_1000_AN_MarkRecap.20120228_016</v>
      </c>
      <c r="L112">
        <f t="shared" si="7"/>
        <v>111</v>
      </c>
      <c r="M112" t="s">
        <v>39</v>
      </c>
      <c r="N112">
        <v>6</v>
      </c>
      <c r="O112">
        <f>AVERAGE(5,6,7,7,6,6)</f>
        <v>6.166666666666667</v>
      </c>
      <c r="P112">
        <v>5</v>
      </c>
      <c r="Q112">
        <v>7</v>
      </c>
      <c r="U112" t="s">
        <v>28</v>
      </c>
    </row>
    <row r="113" spans="1:21" x14ac:dyDescent="0.25">
      <c r="A113" t="s">
        <v>21</v>
      </c>
      <c r="B113" t="s">
        <v>22</v>
      </c>
      <c r="C113" s="4">
        <v>41414</v>
      </c>
      <c r="D113" s="5">
        <v>0.41666666666666669</v>
      </c>
      <c r="E113" t="str">
        <f t="shared" si="4"/>
        <v>2013-05-20 10:00</v>
      </c>
      <c r="F113" t="s">
        <v>23</v>
      </c>
      <c r="G113" s="6" t="s">
        <v>24</v>
      </c>
      <c r="H113" t="s">
        <v>25</v>
      </c>
      <c r="I113" s="6" t="s">
        <v>68</v>
      </c>
      <c r="J113" t="str">
        <f t="shared" si="5"/>
        <v>WL_WholeShoreline_20130520_1000_AN_MarkRecap.20120228</v>
      </c>
      <c r="K113" t="str">
        <f t="shared" si="6"/>
        <v>WL_WholeShoreline_20130520_1000_AN_MarkRecap.20120228_016</v>
      </c>
      <c r="L113">
        <f t="shared" si="7"/>
        <v>112</v>
      </c>
      <c r="M113" t="s">
        <v>31</v>
      </c>
      <c r="N113">
        <v>2</v>
      </c>
      <c r="O113">
        <v>10.5</v>
      </c>
      <c r="P113">
        <v>10</v>
      </c>
      <c r="Q113">
        <v>11</v>
      </c>
      <c r="U113" t="s">
        <v>28</v>
      </c>
    </row>
    <row r="114" spans="1:21" x14ac:dyDescent="0.25">
      <c r="A114" t="s">
        <v>21</v>
      </c>
      <c r="B114" t="s">
        <v>22</v>
      </c>
      <c r="C114" s="4">
        <v>41414</v>
      </c>
      <c r="D114" s="5">
        <v>0.41666666666666669</v>
      </c>
      <c r="E114" t="str">
        <f t="shared" si="4"/>
        <v>2013-05-20 10:00</v>
      </c>
      <c r="F114" t="s">
        <v>23</v>
      </c>
      <c r="G114" s="6" t="s">
        <v>24</v>
      </c>
      <c r="H114" t="s">
        <v>25</v>
      </c>
      <c r="I114" s="6" t="s">
        <v>52</v>
      </c>
      <c r="J114" t="str">
        <f t="shared" si="5"/>
        <v>WL_WholeShoreline_20130520_1000_AN_MarkRecap.20120228</v>
      </c>
      <c r="K114" t="str">
        <f t="shared" si="6"/>
        <v>WL_WholeShoreline_20130520_1000_AN_MarkRecap.20120228_006</v>
      </c>
      <c r="L114">
        <f t="shared" si="7"/>
        <v>113</v>
      </c>
      <c r="M114" t="s">
        <v>41</v>
      </c>
      <c r="N114">
        <v>1</v>
      </c>
      <c r="O114">
        <v>54</v>
      </c>
      <c r="S114" t="s">
        <v>67</v>
      </c>
      <c r="U114" t="s">
        <v>28</v>
      </c>
    </row>
    <row r="115" spans="1:21" x14ac:dyDescent="0.25">
      <c r="A115" t="s">
        <v>21</v>
      </c>
      <c r="B115" t="s">
        <v>22</v>
      </c>
      <c r="C115" s="4">
        <v>41414</v>
      </c>
      <c r="D115" s="5">
        <v>0.41666666666666669</v>
      </c>
      <c r="E115" t="str">
        <f t="shared" si="4"/>
        <v>2013-05-20 10:00</v>
      </c>
      <c r="F115" t="s">
        <v>23</v>
      </c>
      <c r="G115" s="6" t="s">
        <v>24</v>
      </c>
      <c r="H115" t="s">
        <v>25</v>
      </c>
      <c r="I115" s="6" t="s">
        <v>52</v>
      </c>
      <c r="J115" t="str">
        <f t="shared" si="5"/>
        <v>WL_WholeShoreline_20130520_1000_AN_MarkRecap.20120228</v>
      </c>
      <c r="K115" t="str">
        <f t="shared" si="6"/>
        <v>WL_WholeShoreline_20130520_1000_AN_MarkRecap.20120228_006</v>
      </c>
      <c r="L115">
        <f t="shared" si="7"/>
        <v>114</v>
      </c>
      <c r="M115" t="s">
        <v>31</v>
      </c>
      <c r="N115">
        <v>1</v>
      </c>
      <c r="O115">
        <v>9</v>
      </c>
      <c r="U115" t="s">
        <v>28</v>
      </c>
    </row>
    <row r="116" spans="1:21" x14ac:dyDescent="0.25">
      <c r="A116" t="s">
        <v>21</v>
      </c>
      <c r="B116" t="s">
        <v>22</v>
      </c>
      <c r="C116" s="4">
        <v>41414</v>
      </c>
      <c r="D116" s="5">
        <v>0.41666666666666669</v>
      </c>
      <c r="E116" t="str">
        <f t="shared" si="4"/>
        <v>2013-05-20 10:00</v>
      </c>
      <c r="F116" t="s">
        <v>23</v>
      </c>
      <c r="G116" s="6" t="s">
        <v>24</v>
      </c>
      <c r="H116" t="s">
        <v>25</v>
      </c>
      <c r="I116" s="6" t="s">
        <v>52</v>
      </c>
      <c r="J116" t="str">
        <f t="shared" si="5"/>
        <v>WL_WholeShoreline_20130520_1000_AN_MarkRecap.20120228</v>
      </c>
      <c r="K116" t="str">
        <f t="shared" si="6"/>
        <v>WL_WholeShoreline_20130520_1000_AN_MarkRecap.20120228_006</v>
      </c>
      <c r="L116">
        <f t="shared" si="7"/>
        <v>115</v>
      </c>
      <c r="M116" t="s">
        <v>40</v>
      </c>
      <c r="N116">
        <v>3</v>
      </c>
      <c r="O116">
        <f>AVERAGE(9,8,9)</f>
        <v>8.6666666666666661</v>
      </c>
      <c r="P116">
        <v>8</v>
      </c>
      <c r="Q116">
        <v>9</v>
      </c>
      <c r="U116" t="s">
        <v>28</v>
      </c>
    </row>
    <row r="117" spans="1:21" x14ac:dyDescent="0.25">
      <c r="A117" t="s">
        <v>21</v>
      </c>
      <c r="B117" t="s">
        <v>22</v>
      </c>
      <c r="C117" s="4">
        <v>41414</v>
      </c>
      <c r="D117" s="5">
        <v>0.41666666666666669</v>
      </c>
      <c r="E117" t="str">
        <f t="shared" si="4"/>
        <v>2013-05-20 10:00</v>
      </c>
      <c r="F117" t="s">
        <v>23</v>
      </c>
      <c r="G117" s="6" t="s">
        <v>24</v>
      </c>
      <c r="H117" t="s">
        <v>25</v>
      </c>
      <c r="I117" s="6" t="s">
        <v>36</v>
      </c>
      <c r="J117" t="str">
        <f t="shared" si="5"/>
        <v>WL_WholeShoreline_20130520_1000_AN_MarkRecap.20120228</v>
      </c>
      <c r="K117" t="str">
        <f t="shared" si="6"/>
        <v>WL_WholeShoreline_20130520_1000_AN_MarkRecap.20120228_004</v>
      </c>
      <c r="L117">
        <f t="shared" si="7"/>
        <v>116</v>
      </c>
      <c r="M117" t="s">
        <v>31</v>
      </c>
      <c r="N117">
        <v>1</v>
      </c>
      <c r="O117">
        <v>11</v>
      </c>
      <c r="U117" t="s">
        <v>28</v>
      </c>
    </row>
    <row r="118" spans="1:21" x14ac:dyDescent="0.25">
      <c r="A118" t="s">
        <v>21</v>
      </c>
      <c r="B118" t="s">
        <v>22</v>
      </c>
      <c r="C118" s="4">
        <v>41414</v>
      </c>
      <c r="D118" s="5">
        <v>0.41666666666666669</v>
      </c>
      <c r="E118" t="str">
        <f t="shared" si="4"/>
        <v>2013-05-20 10:00</v>
      </c>
      <c r="F118" t="s">
        <v>23</v>
      </c>
      <c r="G118" s="6" t="s">
        <v>24</v>
      </c>
      <c r="H118" t="s">
        <v>25</v>
      </c>
      <c r="I118" s="6" t="s">
        <v>36</v>
      </c>
      <c r="J118" t="str">
        <f t="shared" si="5"/>
        <v>WL_WholeShoreline_20130520_1000_AN_MarkRecap.20120228</v>
      </c>
      <c r="K118" t="str">
        <f t="shared" si="6"/>
        <v>WL_WholeShoreline_20130520_1000_AN_MarkRecap.20120228_004</v>
      </c>
      <c r="L118">
        <f t="shared" si="7"/>
        <v>117</v>
      </c>
      <c r="M118" t="s">
        <v>39</v>
      </c>
      <c r="N118">
        <v>2</v>
      </c>
      <c r="O118">
        <v>7</v>
      </c>
      <c r="S118" t="s">
        <v>69</v>
      </c>
      <c r="U118" t="s">
        <v>28</v>
      </c>
    </row>
    <row r="119" spans="1:21" x14ac:dyDescent="0.25">
      <c r="A119" t="s">
        <v>21</v>
      </c>
      <c r="B119" t="s">
        <v>22</v>
      </c>
      <c r="C119" s="4">
        <v>41414</v>
      </c>
      <c r="D119" s="5">
        <v>0.41666666666666669</v>
      </c>
      <c r="E119" t="str">
        <f t="shared" si="4"/>
        <v>2013-05-20 10:00</v>
      </c>
      <c r="F119" t="s">
        <v>23</v>
      </c>
      <c r="G119" s="6" t="s">
        <v>24</v>
      </c>
      <c r="H119" t="s">
        <v>25</v>
      </c>
      <c r="I119" s="6" t="s">
        <v>36</v>
      </c>
      <c r="J119" t="str">
        <f t="shared" si="5"/>
        <v>WL_WholeShoreline_20130520_1000_AN_MarkRecap.20120228</v>
      </c>
      <c r="K119" t="str">
        <f t="shared" si="6"/>
        <v>WL_WholeShoreline_20130520_1000_AN_MarkRecap.20120228_004</v>
      </c>
      <c r="L119">
        <f t="shared" si="7"/>
        <v>118</v>
      </c>
      <c r="M119" t="s">
        <v>40</v>
      </c>
      <c r="N119">
        <v>2</v>
      </c>
      <c r="O119">
        <f>AVERAGE(6.5,8)</f>
        <v>7.25</v>
      </c>
      <c r="P119">
        <v>6.5</v>
      </c>
      <c r="Q119">
        <v>8</v>
      </c>
      <c r="U119" t="s">
        <v>28</v>
      </c>
    </row>
    <row r="120" spans="1:21" x14ac:dyDescent="0.25">
      <c r="A120" t="s">
        <v>21</v>
      </c>
      <c r="B120" t="s">
        <v>22</v>
      </c>
      <c r="C120" s="4">
        <v>41414</v>
      </c>
      <c r="D120" s="5">
        <v>0.41666666666666669</v>
      </c>
      <c r="E120" t="str">
        <f t="shared" si="4"/>
        <v>2013-05-20 10:00</v>
      </c>
      <c r="F120" t="s">
        <v>23</v>
      </c>
      <c r="G120" s="6" t="s">
        <v>24</v>
      </c>
      <c r="H120" t="s">
        <v>25</v>
      </c>
      <c r="I120" s="6" t="s">
        <v>36</v>
      </c>
      <c r="J120" t="str">
        <f t="shared" si="5"/>
        <v>WL_WholeShoreline_20130520_1000_AN_MarkRecap.20120228</v>
      </c>
      <c r="K120" t="str">
        <f t="shared" si="6"/>
        <v>WL_WholeShoreline_20130520_1000_AN_MarkRecap.20120228_004</v>
      </c>
      <c r="L120">
        <f t="shared" si="7"/>
        <v>119</v>
      </c>
      <c r="M120" t="s">
        <v>48</v>
      </c>
      <c r="N120">
        <v>1</v>
      </c>
      <c r="O120">
        <v>18</v>
      </c>
      <c r="U120" t="s">
        <v>28</v>
      </c>
    </row>
    <row r="121" spans="1:21" x14ac:dyDescent="0.25">
      <c r="A121" t="s">
        <v>21</v>
      </c>
      <c r="B121" t="s">
        <v>22</v>
      </c>
      <c r="C121" s="4">
        <v>41414</v>
      </c>
      <c r="D121" s="5">
        <v>0.41666666666666669</v>
      </c>
      <c r="E121" t="str">
        <f t="shared" si="4"/>
        <v>2013-05-20 10:00</v>
      </c>
      <c r="F121" t="s">
        <v>23</v>
      </c>
      <c r="G121" s="6" t="s">
        <v>24</v>
      </c>
      <c r="H121" t="s">
        <v>25</v>
      </c>
      <c r="I121" s="6" t="s">
        <v>36</v>
      </c>
      <c r="J121" t="str">
        <f t="shared" si="5"/>
        <v>WL_WholeShoreline_20130520_1000_AN_MarkRecap.20120228</v>
      </c>
      <c r="K121" t="str">
        <f t="shared" si="6"/>
        <v>WL_WholeShoreline_20130520_1000_AN_MarkRecap.20120228_004</v>
      </c>
      <c r="L121">
        <f t="shared" si="7"/>
        <v>120</v>
      </c>
      <c r="M121" t="s">
        <v>32</v>
      </c>
      <c r="N121">
        <v>2</v>
      </c>
      <c r="O121">
        <v>6</v>
      </c>
      <c r="P121">
        <v>5</v>
      </c>
      <c r="Q121">
        <v>7</v>
      </c>
      <c r="U121" t="s">
        <v>28</v>
      </c>
    </row>
    <row r="122" spans="1:21" x14ac:dyDescent="0.25">
      <c r="A122" t="s">
        <v>21</v>
      </c>
      <c r="B122" t="s">
        <v>22</v>
      </c>
      <c r="C122" s="4">
        <v>41414</v>
      </c>
      <c r="D122" s="5">
        <v>0.41666666666666669</v>
      </c>
      <c r="E122" t="str">
        <f t="shared" si="4"/>
        <v>2013-05-20 10:00</v>
      </c>
      <c r="F122" t="s">
        <v>23</v>
      </c>
      <c r="G122" s="6" t="s">
        <v>24</v>
      </c>
      <c r="H122" t="s">
        <v>25</v>
      </c>
      <c r="I122" s="6" t="s">
        <v>36</v>
      </c>
      <c r="J122" t="str">
        <f t="shared" si="5"/>
        <v>WL_WholeShoreline_20130520_1000_AN_MarkRecap.20120228</v>
      </c>
      <c r="K122" t="str">
        <f t="shared" si="6"/>
        <v>WL_WholeShoreline_20130520_1000_AN_MarkRecap.20120228_004</v>
      </c>
      <c r="L122">
        <f t="shared" si="7"/>
        <v>121</v>
      </c>
      <c r="M122" t="s">
        <v>38</v>
      </c>
      <c r="N122">
        <v>1</v>
      </c>
      <c r="O122">
        <v>6</v>
      </c>
      <c r="U122" t="s">
        <v>28</v>
      </c>
    </row>
    <row r="123" spans="1:21" x14ac:dyDescent="0.25">
      <c r="A123" t="s">
        <v>21</v>
      </c>
      <c r="B123" t="s">
        <v>22</v>
      </c>
      <c r="C123" s="4">
        <v>41414</v>
      </c>
      <c r="D123" s="5">
        <v>0.41666666666666669</v>
      </c>
      <c r="E123" t="str">
        <f t="shared" si="4"/>
        <v>2013-05-20 10:00</v>
      </c>
      <c r="F123" t="s">
        <v>23</v>
      </c>
      <c r="G123" s="6" t="s">
        <v>24</v>
      </c>
      <c r="H123" t="s">
        <v>25</v>
      </c>
      <c r="I123" s="6" t="s">
        <v>36</v>
      </c>
      <c r="J123" t="str">
        <f t="shared" si="5"/>
        <v>WL_WholeShoreline_20130520_1000_AN_MarkRecap.20120228</v>
      </c>
      <c r="K123" t="str">
        <f t="shared" si="6"/>
        <v>WL_WholeShoreline_20130520_1000_AN_MarkRecap.20120228_004</v>
      </c>
      <c r="L123">
        <f t="shared" si="7"/>
        <v>122</v>
      </c>
      <c r="M123" t="s">
        <v>37</v>
      </c>
      <c r="N123">
        <v>1</v>
      </c>
      <c r="O123">
        <v>6</v>
      </c>
      <c r="U123" t="s">
        <v>28</v>
      </c>
    </row>
    <row r="124" spans="1:21" x14ac:dyDescent="0.25">
      <c r="A124" t="s">
        <v>21</v>
      </c>
      <c r="B124" t="s">
        <v>22</v>
      </c>
      <c r="C124" s="4">
        <v>41530</v>
      </c>
      <c r="D124" s="5">
        <v>0.95833333333333337</v>
      </c>
      <c r="E124" t="str">
        <f t="shared" si="4"/>
        <v>2013-09-13 23:00</v>
      </c>
      <c r="F124" t="s">
        <v>70</v>
      </c>
      <c r="G124" s="6" t="s">
        <v>24</v>
      </c>
      <c r="H124" t="s">
        <v>25</v>
      </c>
      <c r="I124" s="6" t="s">
        <v>56</v>
      </c>
      <c r="J124" t="str">
        <f t="shared" si="5"/>
        <v>WL_WholeShoreline_20130913_2300_BE_MarkRecap.20120228</v>
      </c>
      <c r="K124" t="str">
        <f t="shared" si="6"/>
        <v>WL_WholeShoreline_20130913_2300_BE_MarkRecap.20120228_005</v>
      </c>
      <c r="L124">
        <f t="shared" si="7"/>
        <v>123</v>
      </c>
      <c r="M124" t="s">
        <v>71</v>
      </c>
      <c r="N124">
        <v>4</v>
      </c>
      <c r="O124">
        <v>11.125</v>
      </c>
      <c r="P124">
        <v>10.5</v>
      </c>
      <c r="Q124">
        <v>12</v>
      </c>
      <c r="U124" t="s">
        <v>72</v>
      </c>
    </row>
    <row r="125" spans="1:21" x14ac:dyDescent="0.25">
      <c r="A125" t="s">
        <v>21</v>
      </c>
      <c r="B125" t="s">
        <v>22</v>
      </c>
      <c r="C125" s="4">
        <v>41530</v>
      </c>
      <c r="D125" s="5">
        <v>0.95833333333333337</v>
      </c>
      <c r="E125" t="str">
        <f t="shared" ref="E125:E188" si="8">CONCATENATE(TEXT(C125,"yyyy-mm-dd")," ",TEXT(D125,"hh:mm"))</f>
        <v>2013-09-13 23:00</v>
      </c>
      <c r="F125" t="s">
        <v>70</v>
      </c>
      <c r="G125" s="6" t="s">
        <v>24</v>
      </c>
      <c r="H125" t="s">
        <v>25</v>
      </c>
      <c r="I125" s="6" t="s">
        <v>56</v>
      </c>
      <c r="J125" t="str">
        <f t="shared" si="5"/>
        <v>WL_WholeShoreline_20130913_2300_BE_MarkRecap.20120228</v>
      </c>
      <c r="K125" t="str">
        <f t="shared" si="6"/>
        <v>WL_WholeShoreline_20130913_2300_BE_MarkRecap.20120228_005</v>
      </c>
      <c r="L125">
        <f t="shared" si="7"/>
        <v>124</v>
      </c>
      <c r="M125" t="s">
        <v>73</v>
      </c>
      <c r="N125">
        <v>1</v>
      </c>
      <c r="S125" t="s">
        <v>74</v>
      </c>
      <c r="T125">
        <v>3.9</v>
      </c>
      <c r="U125" t="s">
        <v>72</v>
      </c>
    </row>
    <row r="126" spans="1:21" x14ac:dyDescent="0.25">
      <c r="A126" t="s">
        <v>21</v>
      </c>
      <c r="B126" t="s">
        <v>22</v>
      </c>
      <c r="C126" s="4">
        <v>41530</v>
      </c>
      <c r="D126" s="5">
        <v>0.95833333333333337</v>
      </c>
      <c r="E126" t="str">
        <f t="shared" si="8"/>
        <v>2013-09-13 23:00</v>
      </c>
      <c r="F126" t="s">
        <v>70</v>
      </c>
      <c r="G126" s="6" t="s">
        <v>24</v>
      </c>
      <c r="H126" t="s">
        <v>25</v>
      </c>
      <c r="I126" s="6" t="s">
        <v>56</v>
      </c>
      <c r="J126" t="str">
        <f t="shared" si="5"/>
        <v>WL_WholeShoreline_20130913_2300_BE_MarkRecap.20120228</v>
      </c>
      <c r="K126" t="str">
        <f t="shared" si="6"/>
        <v>WL_WholeShoreline_20130913_2300_BE_MarkRecap.20120228_005</v>
      </c>
      <c r="L126">
        <f t="shared" si="7"/>
        <v>125</v>
      </c>
      <c r="M126" t="s">
        <v>35</v>
      </c>
      <c r="N126">
        <v>1</v>
      </c>
      <c r="S126" t="s">
        <v>33</v>
      </c>
      <c r="T126">
        <v>0.7</v>
      </c>
      <c r="U126" t="s">
        <v>72</v>
      </c>
    </row>
    <row r="127" spans="1:21" x14ac:dyDescent="0.25">
      <c r="A127" t="s">
        <v>21</v>
      </c>
      <c r="B127" t="s">
        <v>22</v>
      </c>
      <c r="C127" s="4">
        <v>41530</v>
      </c>
      <c r="D127" s="5">
        <v>0.95833333333333337</v>
      </c>
      <c r="E127" t="str">
        <f t="shared" si="8"/>
        <v>2013-09-13 23:00</v>
      </c>
      <c r="F127" t="s">
        <v>70</v>
      </c>
      <c r="G127" s="6" t="s">
        <v>24</v>
      </c>
      <c r="H127" t="s">
        <v>25</v>
      </c>
      <c r="I127" s="6" t="s">
        <v>75</v>
      </c>
      <c r="J127" t="str">
        <f t="shared" si="5"/>
        <v>WL_WholeShoreline_20130913_2300_BE_MarkRecap.20120228</v>
      </c>
      <c r="K127" t="str">
        <f t="shared" si="6"/>
        <v>WL_WholeShoreline_20130913_2300_BE_MarkRecap.20120228_022</v>
      </c>
      <c r="L127">
        <f t="shared" si="7"/>
        <v>126</v>
      </c>
      <c r="M127" t="s">
        <v>71</v>
      </c>
      <c r="N127">
        <v>5</v>
      </c>
      <c r="O127">
        <v>11.9</v>
      </c>
      <c r="P127">
        <v>11</v>
      </c>
      <c r="Q127">
        <v>13</v>
      </c>
      <c r="U127" t="s">
        <v>72</v>
      </c>
    </row>
    <row r="128" spans="1:21" x14ac:dyDescent="0.25">
      <c r="A128" t="s">
        <v>21</v>
      </c>
      <c r="B128" t="s">
        <v>22</v>
      </c>
      <c r="C128" s="4">
        <v>41530</v>
      </c>
      <c r="D128" s="5">
        <v>0.95833333333333337</v>
      </c>
      <c r="E128" t="str">
        <f t="shared" si="8"/>
        <v>2013-09-13 23:00</v>
      </c>
      <c r="F128" t="s">
        <v>70</v>
      </c>
      <c r="G128" s="6" t="s">
        <v>24</v>
      </c>
      <c r="H128" t="s">
        <v>25</v>
      </c>
      <c r="I128" s="6" t="s">
        <v>75</v>
      </c>
      <c r="J128" t="str">
        <f t="shared" si="5"/>
        <v>WL_WholeShoreline_20130913_2300_BE_MarkRecap.20120228</v>
      </c>
      <c r="K128" t="str">
        <f t="shared" si="6"/>
        <v>WL_WholeShoreline_20130913_2300_BE_MarkRecap.20120228_022</v>
      </c>
      <c r="L128">
        <f t="shared" si="7"/>
        <v>127</v>
      </c>
      <c r="M128" t="s">
        <v>40</v>
      </c>
      <c r="N128">
        <v>1</v>
      </c>
      <c r="O128">
        <v>6</v>
      </c>
      <c r="U128" t="s">
        <v>72</v>
      </c>
    </row>
    <row r="129" spans="1:21" x14ac:dyDescent="0.25">
      <c r="A129" t="s">
        <v>21</v>
      </c>
      <c r="B129" t="s">
        <v>22</v>
      </c>
      <c r="C129" s="4">
        <v>41530</v>
      </c>
      <c r="D129" s="5">
        <v>0.95833333333333337</v>
      </c>
      <c r="E129" t="str">
        <f t="shared" si="8"/>
        <v>2013-09-13 23:00</v>
      </c>
      <c r="F129" t="s">
        <v>70</v>
      </c>
      <c r="G129" s="6" t="s">
        <v>24</v>
      </c>
      <c r="H129" t="s">
        <v>25</v>
      </c>
      <c r="I129" s="6" t="s">
        <v>75</v>
      </c>
      <c r="J129" t="str">
        <f t="shared" si="5"/>
        <v>WL_WholeShoreline_20130913_2300_BE_MarkRecap.20120228</v>
      </c>
      <c r="K129" t="str">
        <f t="shared" si="6"/>
        <v>WL_WholeShoreline_20130913_2300_BE_MarkRecap.20120228_022</v>
      </c>
      <c r="L129">
        <f t="shared" si="7"/>
        <v>128</v>
      </c>
      <c r="M129" t="s">
        <v>76</v>
      </c>
      <c r="N129">
        <v>1</v>
      </c>
      <c r="O129">
        <v>6.7</v>
      </c>
      <c r="U129" t="s">
        <v>72</v>
      </c>
    </row>
    <row r="130" spans="1:21" x14ac:dyDescent="0.25">
      <c r="A130" t="s">
        <v>21</v>
      </c>
      <c r="B130" t="s">
        <v>22</v>
      </c>
      <c r="C130" s="4">
        <v>41530</v>
      </c>
      <c r="D130" s="5">
        <v>0.95833333333333337</v>
      </c>
      <c r="E130" t="str">
        <f t="shared" si="8"/>
        <v>2013-09-13 23:00</v>
      </c>
      <c r="F130" t="s">
        <v>70</v>
      </c>
      <c r="G130" s="6" t="s">
        <v>24</v>
      </c>
      <c r="H130" t="s">
        <v>25</v>
      </c>
      <c r="I130" s="6" t="s">
        <v>75</v>
      </c>
      <c r="J130" t="str">
        <f t="shared" ref="J130:J193" si="9">CONCATENATE(A130,"_",B130,"_",TEXT(C130,"yyyymmdd"),"_",TEXT(D130,"hhmm"),"_",F130,"_",G130)</f>
        <v>WL_WholeShoreline_20130913_2300_BE_MarkRecap.20120228</v>
      </c>
      <c r="K130" t="str">
        <f t="shared" ref="K130" si="10">CONCATENATE(A130,"_",B130,"_",TEXT(C130,"yyyymmdd"),"_",TEXT(D130,"hhmm"),"_",F130,"_",G130,"_",I130)</f>
        <v>WL_WholeShoreline_20130913_2300_BE_MarkRecap.20120228_022</v>
      </c>
      <c r="L130">
        <f t="shared" si="7"/>
        <v>129</v>
      </c>
      <c r="M130" t="s">
        <v>77</v>
      </c>
      <c r="N130">
        <v>2</v>
      </c>
      <c r="O130">
        <v>9.5500000000000007</v>
      </c>
      <c r="P130">
        <v>9.1</v>
      </c>
      <c r="Q130">
        <v>10</v>
      </c>
      <c r="U130" t="s">
        <v>72</v>
      </c>
    </row>
    <row r="131" spans="1:21" x14ac:dyDescent="0.25">
      <c r="A131" t="s">
        <v>21</v>
      </c>
      <c r="B131" t="s">
        <v>22</v>
      </c>
      <c r="C131" s="4">
        <v>41530</v>
      </c>
      <c r="D131" s="5">
        <v>0.95833333333333337</v>
      </c>
      <c r="E131" t="str">
        <f t="shared" si="8"/>
        <v>2013-09-13 23:00</v>
      </c>
      <c r="F131" t="s">
        <v>70</v>
      </c>
      <c r="G131" s="6" t="s">
        <v>24</v>
      </c>
      <c r="H131" t="s">
        <v>25</v>
      </c>
      <c r="I131" s="6" t="s">
        <v>75</v>
      </c>
      <c r="J131" t="str">
        <f t="shared" si="9"/>
        <v>WL_WholeShoreline_20130913_2300_BE_MarkRecap.20120228</v>
      </c>
      <c r="K131" t="str">
        <f>CONCATENATE(A131,"_",B131,"_",TEXT(C131,"yyyymmdd"),"_",TEXT(D131,"hhmm"),"_",F131,"_",G131,"_",I131)</f>
        <v>WL_WholeShoreline_20130913_2300_BE_MarkRecap.20120228_022</v>
      </c>
      <c r="L131">
        <f t="shared" si="7"/>
        <v>130</v>
      </c>
      <c r="M131" t="s">
        <v>46</v>
      </c>
      <c r="N131">
        <v>3</v>
      </c>
      <c r="O131">
        <v>1.2666599999999999</v>
      </c>
      <c r="P131">
        <v>0.9</v>
      </c>
      <c r="Q131">
        <v>2</v>
      </c>
      <c r="U131" t="s">
        <v>72</v>
      </c>
    </row>
    <row r="132" spans="1:21" x14ac:dyDescent="0.25">
      <c r="A132" t="s">
        <v>21</v>
      </c>
      <c r="B132" t="s">
        <v>22</v>
      </c>
      <c r="C132" s="4">
        <v>41530</v>
      </c>
      <c r="D132" s="5">
        <v>0.95833333333333304</v>
      </c>
      <c r="E132" t="str">
        <f t="shared" si="8"/>
        <v>2013-09-13 23:00</v>
      </c>
      <c r="F132" t="s">
        <v>70</v>
      </c>
      <c r="G132" s="6" t="s">
        <v>24</v>
      </c>
      <c r="H132" t="s">
        <v>25</v>
      </c>
      <c r="I132" s="6" t="s">
        <v>78</v>
      </c>
      <c r="J132" t="str">
        <f t="shared" si="9"/>
        <v>WL_WholeShoreline_20130913_2300_BE_MarkRecap.20120228</v>
      </c>
      <c r="K132" t="str">
        <f t="shared" ref="K132:K195" si="11">CONCATENATE(A132,"_",B132,"_",TEXT(C132,"yyyymmdd"),"_",TEXT(D132,"hhmm"),"_",F132,"_",G132,"_",I132)</f>
        <v>WL_WholeShoreline_20130913_2300_BE_MarkRecap.20120228_015</v>
      </c>
      <c r="L132">
        <f t="shared" ref="L132:L195" si="12">L131+1</f>
        <v>131</v>
      </c>
      <c r="M132" t="s">
        <v>71</v>
      </c>
      <c r="N132">
        <v>2</v>
      </c>
      <c r="O132">
        <v>9.5500000000000007</v>
      </c>
      <c r="P132">
        <v>8.1</v>
      </c>
      <c r="Q132">
        <v>11</v>
      </c>
      <c r="U132" t="s">
        <v>72</v>
      </c>
    </row>
    <row r="133" spans="1:21" x14ac:dyDescent="0.25">
      <c r="A133" t="s">
        <v>21</v>
      </c>
      <c r="B133" t="s">
        <v>22</v>
      </c>
      <c r="C133" s="4">
        <v>41530</v>
      </c>
      <c r="D133" s="5">
        <v>0.95833333333333304</v>
      </c>
      <c r="E133" t="str">
        <f t="shared" si="8"/>
        <v>2013-09-13 23:00</v>
      </c>
      <c r="F133" t="s">
        <v>70</v>
      </c>
      <c r="G133" s="6" t="s">
        <v>24</v>
      </c>
      <c r="H133" t="s">
        <v>25</v>
      </c>
      <c r="I133" s="6" t="s">
        <v>78</v>
      </c>
      <c r="J133" t="str">
        <f t="shared" si="9"/>
        <v>WL_WholeShoreline_20130913_2300_BE_MarkRecap.20120228</v>
      </c>
      <c r="K133" t="str">
        <f t="shared" si="11"/>
        <v>WL_WholeShoreline_20130913_2300_BE_MarkRecap.20120228_015</v>
      </c>
      <c r="L133">
        <f t="shared" si="12"/>
        <v>132</v>
      </c>
      <c r="M133" t="s">
        <v>87</v>
      </c>
      <c r="N133">
        <v>2</v>
      </c>
      <c r="O133">
        <v>5.5</v>
      </c>
      <c r="P133">
        <v>5</v>
      </c>
      <c r="Q133">
        <v>6</v>
      </c>
      <c r="U133" t="s">
        <v>72</v>
      </c>
    </row>
    <row r="134" spans="1:21" x14ac:dyDescent="0.25">
      <c r="A134" t="s">
        <v>21</v>
      </c>
      <c r="B134" t="s">
        <v>22</v>
      </c>
      <c r="C134" s="4">
        <v>41530</v>
      </c>
      <c r="D134" s="5">
        <v>0.95833333333333304</v>
      </c>
      <c r="E134" t="str">
        <f t="shared" si="8"/>
        <v>2013-09-13 23:00</v>
      </c>
      <c r="F134" t="s">
        <v>70</v>
      </c>
      <c r="G134" s="6" t="s">
        <v>24</v>
      </c>
      <c r="H134" t="s">
        <v>25</v>
      </c>
      <c r="I134" s="6" t="s">
        <v>78</v>
      </c>
      <c r="J134" t="str">
        <f t="shared" si="9"/>
        <v>WL_WholeShoreline_20130913_2300_BE_MarkRecap.20120228</v>
      </c>
      <c r="K134" t="str">
        <f t="shared" si="11"/>
        <v>WL_WholeShoreline_20130913_2300_BE_MarkRecap.20120228_015</v>
      </c>
      <c r="L134">
        <f t="shared" si="12"/>
        <v>133</v>
      </c>
      <c r="M134" t="s">
        <v>46</v>
      </c>
      <c r="N134">
        <v>71</v>
      </c>
      <c r="O134">
        <v>1.21</v>
      </c>
      <c r="P134">
        <v>1</v>
      </c>
      <c r="Q134">
        <v>1.8</v>
      </c>
      <c r="U134" t="s">
        <v>72</v>
      </c>
    </row>
    <row r="135" spans="1:21" x14ac:dyDescent="0.25">
      <c r="A135" t="s">
        <v>21</v>
      </c>
      <c r="B135" t="s">
        <v>22</v>
      </c>
      <c r="C135" s="4">
        <v>41530</v>
      </c>
      <c r="D135" s="5">
        <v>0.95833333333333304</v>
      </c>
      <c r="E135" t="str">
        <f t="shared" si="8"/>
        <v>2013-09-13 23:00</v>
      </c>
      <c r="F135" t="s">
        <v>70</v>
      </c>
      <c r="G135" s="6" t="s">
        <v>24</v>
      </c>
      <c r="H135" t="s">
        <v>25</v>
      </c>
      <c r="I135" s="6" t="s">
        <v>78</v>
      </c>
      <c r="J135" t="str">
        <f t="shared" si="9"/>
        <v>WL_WholeShoreline_20130913_2300_BE_MarkRecap.20120228</v>
      </c>
      <c r="K135" t="str">
        <f t="shared" si="11"/>
        <v>WL_WholeShoreline_20130913_2300_BE_MarkRecap.20120228_015</v>
      </c>
      <c r="L135">
        <f t="shared" si="12"/>
        <v>134</v>
      </c>
      <c r="M135" t="s">
        <v>37</v>
      </c>
      <c r="N135">
        <v>126</v>
      </c>
      <c r="O135">
        <v>7.97</v>
      </c>
      <c r="P135">
        <v>4</v>
      </c>
      <c r="Q135">
        <v>11</v>
      </c>
      <c r="U135" t="s">
        <v>72</v>
      </c>
    </row>
    <row r="136" spans="1:21" x14ac:dyDescent="0.25">
      <c r="A136" t="s">
        <v>21</v>
      </c>
      <c r="B136" t="s">
        <v>22</v>
      </c>
      <c r="C136" s="4">
        <v>41530</v>
      </c>
      <c r="D136" s="5">
        <v>0.95833333333333304</v>
      </c>
      <c r="E136" t="str">
        <f t="shared" si="8"/>
        <v>2013-09-13 23:00</v>
      </c>
      <c r="F136" t="s">
        <v>70</v>
      </c>
      <c r="G136" s="6" t="s">
        <v>24</v>
      </c>
      <c r="H136" t="s">
        <v>25</v>
      </c>
      <c r="I136" s="6" t="s">
        <v>79</v>
      </c>
      <c r="J136" t="str">
        <f t="shared" si="9"/>
        <v>WL_WholeShoreline_20130913_2300_BE_MarkRecap.20120228</v>
      </c>
      <c r="K136" t="str">
        <f t="shared" si="11"/>
        <v>WL_WholeShoreline_20130913_2300_BE_MarkRecap.20120228_014</v>
      </c>
      <c r="L136">
        <f t="shared" si="12"/>
        <v>135</v>
      </c>
      <c r="M136" t="s">
        <v>80</v>
      </c>
      <c r="N136">
        <v>3</v>
      </c>
      <c r="O136">
        <v>10.26</v>
      </c>
      <c r="P136">
        <v>8</v>
      </c>
      <c r="Q136">
        <v>11.8</v>
      </c>
      <c r="U136" t="s">
        <v>72</v>
      </c>
    </row>
    <row r="137" spans="1:21" x14ac:dyDescent="0.25">
      <c r="A137" t="s">
        <v>21</v>
      </c>
      <c r="B137" t="s">
        <v>22</v>
      </c>
      <c r="C137" s="4">
        <v>41530</v>
      </c>
      <c r="D137" s="5">
        <v>0.95833333333333304</v>
      </c>
      <c r="E137" t="str">
        <f t="shared" si="8"/>
        <v>2013-09-13 23:00</v>
      </c>
      <c r="F137" t="s">
        <v>70</v>
      </c>
      <c r="G137" s="6" t="s">
        <v>24</v>
      </c>
      <c r="H137" t="s">
        <v>25</v>
      </c>
      <c r="I137" s="6" t="s">
        <v>79</v>
      </c>
      <c r="J137" t="str">
        <f t="shared" si="9"/>
        <v>WL_WholeShoreline_20130913_2300_BE_MarkRecap.20120228</v>
      </c>
      <c r="K137" t="str">
        <f t="shared" si="11"/>
        <v>WL_WholeShoreline_20130913_2300_BE_MarkRecap.20120228_014</v>
      </c>
      <c r="L137">
        <f t="shared" si="12"/>
        <v>136</v>
      </c>
      <c r="M137" t="s">
        <v>37</v>
      </c>
      <c r="N137">
        <v>1</v>
      </c>
      <c r="O137">
        <v>9</v>
      </c>
      <c r="U137" t="s">
        <v>72</v>
      </c>
    </row>
    <row r="138" spans="1:21" x14ac:dyDescent="0.25">
      <c r="A138" t="s">
        <v>21</v>
      </c>
      <c r="B138" t="s">
        <v>22</v>
      </c>
      <c r="C138" s="4">
        <v>41530</v>
      </c>
      <c r="D138" s="5">
        <v>0.95833333333333304</v>
      </c>
      <c r="E138" t="str">
        <f t="shared" si="8"/>
        <v>2013-09-13 23:00</v>
      </c>
      <c r="F138" t="s">
        <v>70</v>
      </c>
      <c r="G138" s="6" t="s">
        <v>24</v>
      </c>
      <c r="H138" t="s">
        <v>25</v>
      </c>
      <c r="I138" s="6" t="s">
        <v>79</v>
      </c>
      <c r="J138" t="str">
        <f t="shared" si="9"/>
        <v>WL_WholeShoreline_20130913_2300_BE_MarkRecap.20120228</v>
      </c>
      <c r="K138" t="str">
        <f t="shared" si="11"/>
        <v>WL_WholeShoreline_20130913_2300_BE_MarkRecap.20120228_014</v>
      </c>
      <c r="L138">
        <f t="shared" si="12"/>
        <v>137</v>
      </c>
      <c r="M138" t="s">
        <v>32</v>
      </c>
      <c r="N138">
        <v>2</v>
      </c>
      <c r="O138">
        <v>6.6</v>
      </c>
      <c r="P138">
        <v>6</v>
      </c>
      <c r="Q138">
        <v>7.2</v>
      </c>
      <c r="U138" t="s">
        <v>72</v>
      </c>
    </row>
    <row r="139" spans="1:21" x14ac:dyDescent="0.25">
      <c r="A139" t="s">
        <v>21</v>
      </c>
      <c r="B139" t="s">
        <v>22</v>
      </c>
      <c r="C139" s="4">
        <v>41530</v>
      </c>
      <c r="D139" s="5">
        <v>0.95833333333333304</v>
      </c>
      <c r="E139" t="str">
        <f t="shared" si="8"/>
        <v>2013-09-13 23:00</v>
      </c>
      <c r="F139" t="s">
        <v>70</v>
      </c>
      <c r="G139" s="6" t="s">
        <v>24</v>
      </c>
      <c r="H139" t="s">
        <v>25</v>
      </c>
      <c r="I139" s="6" t="s">
        <v>79</v>
      </c>
      <c r="J139" t="str">
        <f t="shared" si="9"/>
        <v>WL_WholeShoreline_20130913_2300_BE_MarkRecap.20120228</v>
      </c>
      <c r="K139" t="str">
        <f t="shared" si="11"/>
        <v>WL_WholeShoreline_20130913_2300_BE_MarkRecap.20120228_014</v>
      </c>
      <c r="L139">
        <f t="shared" si="12"/>
        <v>138</v>
      </c>
      <c r="M139" t="s">
        <v>40</v>
      </c>
      <c r="N139">
        <v>1</v>
      </c>
      <c r="O139">
        <v>7</v>
      </c>
      <c r="U139" t="s">
        <v>72</v>
      </c>
    </row>
    <row r="140" spans="1:21" x14ac:dyDescent="0.25">
      <c r="A140" t="s">
        <v>21</v>
      </c>
      <c r="B140" t="s">
        <v>22</v>
      </c>
      <c r="C140" s="4">
        <v>41530</v>
      </c>
      <c r="D140" s="5">
        <v>0.95833333333333304</v>
      </c>
      <c r="E140" t="str">
        <f t="shared" si="8"/>
        <v>2013-09-13 23:00</v>
      </c>
      <c r="F140" t="s">
        <v>70</v>
      </c>
      <c r="G140" s="6" t="s">
        <v>24</v>
      </c>
      <c r="H140" t="s">
        <v>25</v>
      </c>
      <c r="I140" s="6" t="s">
        <v>79</v>
      </c>
      <c r="J140" t="str">
        <f t="shared" si="9"/>
        <v>WL_WholeShoreline_20130913_2300_BE_MarkRecap.20120228</v>
      </c>
      <c r="K140" t="str">
        <f t="shared" si="11"/>
        <v>WL_WholeShoreline_20130913_2300_BE_MarkRecap.20120228_014</v>
      </c>
      <c r="L140">
        <f t="shared" si="12"/>
        <v>139</v>
      </c>
      <c r="M140" t="s">
        <v>81</v>
      </c>
      <c r="N140">
        <v>1</v>
      </c>
      <c r="O140">
        <v>28</v>
      </c>
      <c r="U140" t="s">
        <v>72</v>
      </c>
    </row>
    <row r="141" spans="1:21" x14ac:dyDescent="0.25">
      <c r="A141" t="s">
        <v>21</v>
      </c>
      <c r="B141" t="s">
        <v>22</v>
      </c>
      <c r="C141" s="4">
        <v>41530</v>
      </c>
      <c r="D141" s="5">
        <v>0.95833333333333304</v>
      </c>
      <c r="E141" t="str">
        <f t="shared" si="8"/>
        <v>2013-09-13 23:00</v>
      </c>
      <c r="F141" t="s">
        <v>70</v>
      </c>
      <c r="G141" s="6" t="s">
        <v>24</v>
      </c>
      <c r="H141" t="s">
        <v>25</v>
      </c>
      <c r="I141" s="6" t="s">
        <v>79</v>
      </c>
      <c r="J141" t="str">
        <f t="shared" si="9"/>
        <v>WL_WholeShoreline_20130913_2300_BE_MarkRecap.20120228</v>
      </c>
      <c r="K141" t="str">
        <f t="shared" si="11"/>
        <v>WL_WholeShoreline_20130913_2300_BE_MarkRecap.20120228_014</v>
      </c>
      <c r="L141">
        <f t="shared" si="12"/>
        <v>140</v>
      </c>
      <c r="M141" t="s">
        <v>82</v>
      </c>
      <c r="N141">
        <v>1</v>
      </c>
      <c r="O141">
        <v>37</v>
      </c>
      <c r="U141" t="s">
        <v>72</v>
      </c>
    </row>
    <row r="142" spans="1:21" x14ac:dyDescent="0.25">
      <c r="A142" t="s">
        <v>21</v>
      </c>
      <c r="B142" t="s">
        <v>22</v>
      </c>
      <c r="C142" s="4">
        <v>41530</v>
      </c>
      <c r="D142" s="5">
        <v>0.95833333333333304</v>
      </c>
      <c r="E142" t="str">
        <f t="shared" si="8"/>
        <v>2013-09-13 23:00</v>
      </c>
      <c r="F142" t="s">
        <v>70</v>
      </c>
      <c r="G142" s="6" t="s">
        <v>24</v>
      </c>
      <c r="H142" t="s">
        <v>25</v>
      </c>
      <c r="I142" s="6" t="s">
        <v>79</v>
      </c>
      <c r="J142" t="str">
        <f t="shared" si="9"/>
        <v>WL_WholeShoreline_20130913_2300_BE_MarkRecap.20120228</v>
      </c>
      <c r="K142" t="str">
        <f t="shared" si="11"/>
        <v>WL_WholeShoreline_20130913_2300_BE_MarkRecap.20120228_014</v>
      </c>
      <c r="L142">
        <f t="shared" si="12"/>
        <v>141</v>
      </c>
      <c r="M142" t="s">
        <v>83</v>
      </c>
      <c r="N142">
        <v>21</v>
      </c>
      <c r="O142">
        <v>9.9124999999999996</v>
      </c>
      <c r="P142">
        <v>7</v>
      </c>
      <c r="Q142">
        <v>11</v>
      </c>
      <c r="U142" t="s">
        <v>72</v>
      </c>
    </row>
    <row r="143" spans="1:21" x14ac:dyDescent="0.25">
      <c r="A143" t="s">
        <v>21</v>
      </c>
      <c r="B143" t="s">
        <v>22</v>
      </c>
      <c r="C143" s="4">
        <v>41530</v>
      </c>
      <c r="D143" s="5">
        <v>0.95833333333333304</v>
      </c>
      <c r="E143" t="str">
        <f t="shared" si="8"/>
        <v>2013-09-13 23:00</v>
      </c>
      <c r="F143" t="s">
        <v>70</v>
      </c>
      <c r="G143" s="6" t="s">
        <v>24</v>
      </c>
      <c r="H143" t="s">
        <v>25</v>
      </c>
      <c r="I143" s="6" t="s">
        <v>79</v>
      </c>
      <c r="J143" t="str">
        <f t="shared" si="9"/>
        <v>WL_WholeShoreline_20130913_2300_BE_MarkRecap.20120228</v>
      </c>
      <c r="K143" t="str">
        <f t="shared" si="11"/>
        <v>WL_WholeShoreline_20130913_2300_BE_MarkRecap.20120228_014</v>
      </c>
      <c r="L143">
        <f t="shared" si="12"/>
        <v>142</v>
      </c>
      <c r="M143" t="s">
        <v>71</v>
      </c>
      <c r="N143">
        <v>6</v>
      </c>
      <c r="O143">
        <v>11.016</v>
      </c>
      <c r="P143">
        <v>10</v>
      </c>
      <c r="Q143">
        <v>13</v>
      </c>
      <c r="U143" t="s">
        <v>72</v>
      </c>
    </row>
    <row r="144" spans="1:21" x14ac:dyDescent="0.25">
      <c r="A144" t="s">
        <v>21</v>
      </c>
      <c r="B144" t="s">
        <v>22</v>
      </c>
      <c r="C144" s="4">
        <v>41530</v>
      </c>
      <c r="D144" s="5">
        <v>0.95833333333333304</v>
      </c>
      <c r="E144" t="str">
        <f t="shared" si="8"/>
        <v>2013-09-13 23:00</v>
      </c>
      <c r="F144" t="s">
        <v>70</v>
      </c>
      <c r="G144" s="6" t="s">
        <v>24</v>
      </c>
      <c r="H144" t="s">
        <v>25</v>
      </c>
      <c r="I144" s="6" t="s">
        <v>26</v>
      </c>
      <c r="J144" t="str">
        <f t="shared" si="9"/>
        <v>WL_WholeShoreline_20130913_2300_BE_MarkRecap.20120228</v>
      </c>
      <c r="K144" t="str">
        <f t="shared" si="11"/>
        <v>WL_WholeShoreline_20130913_2300_BE_MarkRecap.20120228_003</v>
      </c>
      <c r="L144">
        <f t="shared" si="12"/>
        <v>143</v>
      </c>
      <c r="M144" t="s">
        <v>71</v>
      </c>
      <c r="N144">
        <v>13</v>
      </c>
      <c r="O144">
        <v>10.625</v>
      </c>
      <c r="P144">
        <v>9.8000000000000007</v>
      </c>
      <c r="Q144">
        <v>12</v>
      </c>
      <c r="U144" t="s">
        <v>72</v>
      </c>
    </row>
    <row r="145" spans="1:21" x14ac:dyDescent="0.25">
      <c r="A145" t="s">
        <v>21</v>
      </c>
      <c r="B145" t="s">
        <v>22</v>
      </c>
      <c r="C145" s="4">
        <v>41530</v>
      </c>
      <c r="D145" s="5">
        <v>0.95833333333333304</v>
      </c>
      <c r="E145" t="str">
        <f t="shared" si="8"/>
        <v>2013-09-13 23:00</v>
      </c>
      <c r="F145" t="s">
        <v>70</v>
      </c>
      <c r="G145" s="6" t="s">
        <v>24</v>
      </c>
      <c r="H145" t="s">
        <v>25</v>
      </c>
      <c r="I145" s="6" t="s">
        <v>26</v>
      </c>
      <c r="J145" t="str">
        <f t="shared" si="9"/>
        <v>WL_WholeShoreline_20130913_2300_BE_MarkRecap.20120228</v>
      </c>
      <c r="K145" t="str">
        <f t="shared" si="11"/>
        <v>WL_WholeShoreline_20130913_2300_BE_MarkRecap.20120228_003</v>
      </c>
      <c r="L145">
        <f t="shared" si="12"/>
        <v>144</v>
      </c>
      <c r="M145" t="s">
        <v>83</v>
      </c>
      <c r="N145">
        <v>4</v>
      </c>
      <c r="O145">
        <v>8.5</v>
      </c>
      <c r="P145">
        <v>8</v>
      </c>
      <c r="Q145">
        <v>10</v>
      </c>
      <c r="U145" t="s">
        <v>72</v>
      </c>
    </row>
    <row r="146" spans="1:21" x14ac:dyDescent="0.25">
      <c r="A146" t="s">
        <v>21</v>
      </c>
      <c r="B146" t="s">
        <v>22</v>
      </c>
      <c r="C146" s="4">
        <v>41530</v>
      </c>
      <c r="D146" s="5">
        <v>0.95833333333333304</v>
      </c>
      <c r="E146" t="str">
        <f t="shared" si="8"/>
        <v>2013-09-13 23:00</v>
      </c>
      <c r="F146" t="s">
        <v>70</v>
      </c>
      <c r="G146" s="6" t="s">
        <v>24</v>
      </c>
      <c r="H146" t="s">
        <v>25</v>
      </c>
      <c r="I146" s="6" t="s">
        <v>26</v>
      </c>
      <c r="J146" t="str">
        <f t="shared" si="9"/>
        <v>WL_WholeShoreline_20130913_2300_BE_MarkRecap.20120228</v>
      </c>
      <c r="K146" t="str">
        <f t="shared" si="11"/>
        <v>WL_WholeShoreline_20130913_2300_BE_MarkRecap.20120228_003</v>
      </c>
      <c r="L146">
        <f t="shared" si="12"/>
        <v>145</v>
      </c>
      <c r="M146" t="s">
        <v>35</v>
      </c>
      <c r="N146">
        <v>1</v>
      </c>
      <c r="O146">
        <v>13.5</v>
      </c>
      <c r="T146">
        <v>2.2999999999999998</v>
      </c>
      <c r="U146" t="s">
        <v>72</v>
      </c>
    </row>
    <row r="147" spans="1:21" x14ac:dyDescent="0.25">
      <c r="A147" t="s">
        <v>21</v>
      </c>
      <c r="B147" t="s">
        <v>22</v>
      </c>
      <c r="C147" s="4">
        <v>41530</v>
      </c>
      <c r="D147" s="5">
        <v>0.95833333333333304</v>
      </c>
      <c r="E147" t="str">
        <f t="shared" si="8"/>
        <v>2013-09-13 23:00</v>
      </c>
      <c r="F147" t="s">
        <v>70</v>
      </c>
      <c r="G147" s="6" t="s">
        <v>24</v>
      </c>
      <c r="H147" t="s">
        <v>25</v>
      </c>
      <c r="I147" s="6" t="s">
        <v>26</v>
      </c>
      <c r="J147" t="str">
        <f t="shared" si="9"/>
        <v>WL_WholeShoreline_20130913_2300_BE_MarkRecap.20120228</v>
      </c>
      <c r="K147" t="str">
        <f t="shared" si="11"/>
        <v>WL_WholeShoreline_20130913_2300_BE_MarkRecap.20120228_003</v>
      </c>
      <c r="L147">
        <f t="shared" si="12"/>
        <v>146</v>
      </c>
      <c r="M147" t="s">
        <v>43</v>
      </c>
      <c r="N147">
        <v>1</v>
      </c>
      <c r="O147">
        <v>7</v>
      </c>
      <c r="U147" t="s">
        <v>72</v>
      </c>
    </row>
    <row r="148" spans="1:21" x14ac:dyDescent="0.25">
      <c r="A148" t="s">
        <v>21</v>
      </c>
      <c r="B148" t="s">
        <v>22</v>
      </c>
      <c r="C148" s="4">
        <v>41530</v>
      </c>
      <c r="D148" s="5">
        <v>0.95833333333333304</v>
      </c>
      <c r="E148" t="str">
        <f t="shared" si="8"/>
        <v>2013-09-13 23:00</v>
      </c>
      <c r="F148" t="s">
        <v>70</v>
      </c>
      <c r="G148" s="6" t="s">
        <v>24</v>
      </c>
      <c r="H148" t="s">
        <v>25</v>
      </c>
      <c r="I148" s="6" t="s">
        <v>84</v>
      </c>
      <c r="J148" t="str">
        <f t="shared" si="9"/>
        <v>WL_WholeShoreline_20130913_2300_BE_MarkRecap.20120228</v>
      </c>
      <c r="K148" t="str">
        <f t="shared" si="11"/>
        <v>WL_WholeShoreline_20130913_2300_BE_MarkRecap.20120228_017</v>
      </c>
      <c r="L148">
        <f t="shared" si="12"/>
        <v>147</v>
      </c>
      <c r="M148" t="s">
        <v>71</v>
      </c>
      <c r="N148">
        <v>6</v>
      </c>
      <c r="O148">
        <v>11.6</v>
      </c>
      <c r="P148">
        <v>11</v>
      </c>
      <c r="Q148">
        <v>12</v>
      </c>
      <c r="U148" t="s">
        <v>72</v>
      </c>
    </row>
    <row r="149" spans="1:21" x14ac:dyDescent="0.25">
      <c r="A149" t="s">
        <v>21</v>
      </c>
      <c r="B149" t="s">
        <v>22</v>
      </c>
      <c r="C149" s="4">
        <v>41530</v>
      </c>
      <c r="D149" s="5">
        <v>0.95833333333333304</v>
      </c>
      <c r="E149" t="str">
        <f t="shared" si="8"/>
        <v>2013-09-13 23:00</v>
      </c>
      <c r="F149" t="s">
        <v>70</v>
      </c>
      <c r="G149" s="6" t="s">
        <v>24</v>
      </c>
      <c r="H149" t="s">
        <v>25</v>
      </c>
      <c r="I149" s="6" t="s">
        <v>84</v>
      </c>
      <c r="J149" t="str">
        <f t="shared" si="9"/>
        <v>WL_WholeShoreline_20130913_2300_BE_MarkRecap.20120228</v>
      </c>
      <c r="K149" t="str">
        <f t="shared" si="11"/>
        <v>WL_WholeShoreline_20130913_2300_BE_MarkRecap.20120228_017</v>
      </c>
      <c r="L149">
        <f t="shared" si="12"/>
        <v>148</v>
      </c>
      <c r="M149" t="s">
        <v>83</v>
      </c>
      <c r="N149">
        <v>3</v>
      </c>
      <c r="O149">
        <v>6.6660000000000004</v>
      </c>
      <c r="P149">
        <v>6</v>
      </c>
      <c r="Q149">
        <v>8</v>
      </c>
      <c r="U149" t="s">
        <v>72</v>
      </c>
    </row>
    <row r="150" spans="1:21" x14ac:dyDescent="0.25">
      <c r="A150" t="s">
        <v>21</v>
      </c>
      <c r="B150" t="s">
        <v>22</v>
      </c>
      <c r="C150" s="4">
        <v>41530</v>
      </c>
      <c r="D150" s="5">
        <v>0.95833333333333304</v>
      </c>
      <c r="E150" t="str">
        <f t="shared" si="8"/>
        <v>2013-09-13 23:00</v>
      </c>
      <c r="F150" t="s">
        <v>70</v>
      </c>
      <c r="G150" s="6" t="s">
        <v>24</v>
      </c>
      <c r="H150" t="s">
        <v>25</v>
      </c>
      <c r="I150" s="6" t="s">
        <v>84</v>
      </c>
      <c r="J150" t="str">
        <f t="shared" si="9"/>
        <v>WL_WholeShoreline_20130913_2300_BE_MarkRecap.20120228</v>
      </c>
      <c r="K150" t="str">
        <f t="shared" si="11"/>
        <v>WL_WholeShoreline_20130913_2300_BE_MarkRecap.20120228_017</v>
      </c>
      <c r="L150">
        <f t="shared" si="12"/>
        <v>149</v>
      </c>
      <c r="M150" t="s">
        <v>77</v>
      </c>
      <c r="N150">
        <v>5</v>
      </c>
      <c r="O150">
        <v>6.5</v>
      </c>
      <c r="P150">
        <v>6</v>
      </c>
      <c r="Q150">
        <v>8</v>
      </c>
      <c r="U150" t="s">
        <v>72</v>
      </c>
    </row>
    <row r="151" spans="1:21" x14ac:dyDescent="0.25">
      <c r="A151" t="s">
        <v>21</v>
      </c>
      <c r="B151" t="s">
        <v>22</v>
      </c>
      <c r="C151" s="4">
        <v>41530</v>
      </c>
      <c r="D151" s="5">
        <v>0.95833333333333304</v>
      </c>
      <c r="E151" t="str">
        <f t="shared" si="8"/>
        <v>2013-09-13 23:00</v>
      </c>
      <c r="F151" t="s">
        <v>70</v>
      </c>
      <c r="G151" s="6" t="s">
        <v>24</v>
      </c>
      <c r="H151" t="s">
        <v>25</v>
      </c>
      <c r="I151" s="6" t="s">
        <v>29</v>
      </c>
      <c r="J151" t="str">
        <f t="shared" si="9"/>
        <v>WL_WholeShoreline_20130913_2300_BE_MarkRecap.20120228</v>
      </c>
      <c r="K151" t="str">
        <f t="shared" si="11"/>
        <v>WL_WholeShoreline_20130913_2300_BE_MarkRecap.20120228_007</v>
      </c>
      <c r="L151">
        <f t="shared" si="12"/>
        <v>150</v>
      </c>
      <c r="M151" t="s">
        <v>32</v>
      </c>
      <c r="N151">
        <v>38</v>
      </c>
      <c r="O151">
        <v>7.09</v>
      </c>
      <c r="P151">
        <v>6</v>
      </c>
      <c r="Q151">
        <v>11</v>
      </c>
      <c r="U151" t="s">
        <v>72</v>
      </c>
    </row>
    <row r="152" spans="1:21" x14ac:dyDescent="0.25">
      <c r="A152" t="s">
        <v>21</v>
      </c>
      <c r="B152" t="s">
        <v>22</v>
      </c>
      <c r="C152" s="4">
        <v>41530</v>
      </c>
      <c r="D152" s="5">
        <v>0.95833333333333304</v>
      </c>
      <c r="E152" t="str">
        <f t="shared" si="8"/>
        <v>2013-09-13 23:00</v>
      </c>
      <c r="F152" t="s">
        <v>70</v>
      </c>
      <c r="G152" s="6" t="s">
        <v>24</v>
      </c>
      <c r="H152" t="s">
        <v>25</v>
      </c>
      <c r="I152" s="6" t="s">
        <v>29</v>
      </c>
      <c r="J152" t="str">
        <f t="shared" si="9"/>
        <v>WL_WholeShoreline_20130913_2300_BE_MarkRecap.20120228</v>
      </c>
      <c r="K152" t="str">
        <f t="shared" si="11"/>
        <v>WL_WholeShoreline_20130913_2300_BE_MarkRecap.20120228_007</v>
      </c>
      <c r="L152">
        <f t="shared" si="12"/>
        <v>151</v>
      </c>
      <c r="M152" t="s">
        <v>37</v>
      </c>
      <c r="N152">
        <v>32</v>
      </c>
      <c r="O152">
        <v>10</v>
      </c>
      <c r="P152">
        <v>7</v>
      </c>
      <c r="Q152">
        <v>13</v>
      </c>
      <c r="U152" t="s">
        <v>72</v>
      </c>
    </row>
    <row r="153" spans="1:21" x14ac:dyDescent="0.25">
      <c r="A153" t="s">
        <v>21</v>
      </c>
      <c r="B153" t="s">
        <v>22</v>
      </c>
      <c r="C153" s="4">
        <v>41530</v>
      </c>
      <c r="D153" s="5">
        <v>0.95833333333333304</v>
      </c>
      <c r="E153" t="str">
        <f t="shared" si="8"/>
        <v>2013-09-13 23:00</v>
      </c>
      <c r="F153" t="s">
        <v>70</v>
      </c>
      <c r="G153" s="6" t="s">
        <v>24</v>
      </c>
      <c r="H153" t="s">
        <v>25</v>
      </c>
      <c r="I153" s="6" t="s">
        <v>29</v>
      </c>
      <c r="J153" t="str">
        <f t="shared" si="9"/>
        <v>WL_WholeShoreline_20130913_2300_BE_MarkRecap.20120228</v>
      </c>
      <c r="K153" t="str">
        <f t="shared" si="11"/>
        <v>WL_WholeShoreline_20130913_2300_BE_MarkRecap.20120228_007</v>
      </c>
      <c r="L153">
        <f t="shared" si="12"/>
        <v>152</v>
      </c>
      <c r="M153" t="s">
        <v>71</v>
      </c>
      <c r="N153">
        <v>4</v>
      </c>
      <c r="O153">
        <v>10.5</v>
      </c>
      <c r="P153">
        <v>10</v>
      </c>
      <c r="Q153">
        <v>11</v>
      </c>
      <c r="U153" t="s">
        <v>72</v>
      </c>
    </row>
    <row r="154" spans="1:21" x14ac:dyDescent="0.25">
      <c r="A154" t="s">
        <v>21</v>
      </c>
      <c r="B154" t="s">
        <v>22</v>
      </c>
      <c r="C154" s="4">
        <v>41530</v>
      </c>
      <c r="D154" s="5">
        <v>0.95833333333333304</v>
      </c>
      <c r="E154" t="str">
        <f t="shared" si="8"/>
        <v>2013-09-13 23:00</v>
      </c>
      <c r="F154" t="s">
        <v>70</v>
      </c>
      <c r="G154" s="6" t="s">
        <v>24</v>
      </c>
      <c r="H154" t="s">
        <v>25</v>
      </c>
      <c r="I154" s="6" t="s">
        <v>29</v>
      </c>
      <c r="J154" t="str">
        <f t="shared" si="9"/>
        <v>WL_WholeShoreline_20130913_2300_BE_MarkRecap.20120228</v>
      </c>
      <c r="K154" t="str">
        <f t="shared" si="11"/>
        <v>WL_WholeShoreline_20130913_2300_BE_MarkRecap.20120228_007</v>
      </c>
      <c r="L154">
        <f t="shared" si="12"/>
        <v>153</v>
      </c>
      <c r="M154" t="s">
        <v>40</v>
      </c>
      <c r="N154">
        <v>1</v>
      </c>
      <c r="O154">
        <v>8</v>
      </c>
      <c r="U154" t="s">
        <v>72</v>
      </c>
    </row>
    <row r="155" spans="1:21" x14ac:dyDescent="0.25">
      <c r="A155" t="s">
        <v>21</v>
      </c>
      <c r="B155" t="s">
        <v>22</v>
      </c>
      <c r="C155" s="4">
        <v>41530</v>
      </c>
      <c r="D155" s="5">
        <v>0.95833333333333304</v>
      </c>
      <c r="E155" t="str">
        <f t="shared" si="8"/>
        <v>2013-09-13 23:00</v>
      </c>
      <c r="F155" t="s">
        <v>70</v>
      </c>
      <c r="G155" s="6" t="s">
        <v>24</v>
      </c>
      <c r="H155" t="s">
        <v>25</v>
      </c>
      <c r="I155" s="6" t="s">
        <v>29</v>
      </c>
      <c r="J155" t="str">
        <f t="shared" si="9"/>
        <v>WL_WholeShoreline_20130913_2300_BE_MarkRecap.20120228</v>
      </c>
      <c r="K155" t="str">
        <f t="shared" si="11"/>
        <v>WL_WholeShoreline_20130913_2300_BE_MarkRecap.20120228_007</v>
      </c>
      <c r="L155">
        <f t="shared" si="12"/>
        <v>154</v>
      </c>
      <c r="M155" t="s">
        <v>43</v>
      </c>
      <c r="N155">
        <v>1</v>
      </c>
      <c r="O155">
        <v>9</v>
      </c>
      <c r="U155" t="s">
        <v>72</v>
      </c>
    </row>
    <row r="156" spans="1:21" x14ac:dyDescent="0.25">
      <c r="A156" t="s">
        <v>21</v>
      </c>
      <c r="B156" t="s">
        <v>22</v>
      </c>
      <c r="C156" s="4">
        <v>41530</v>
      </c>
      <c r="D156" s="5">
        <v>0.95833333333333304</v>
      </c>
      <c r="E156" t="str">
        <f t="shared" si="8"/>
        <v>2013-09-13 23:00</v>
      </c>
      <c r="F156" t="s">
        <v>70</v>
      </c>
      <c r="G156" s="6" t="s">
        <v>24</v>
      </c>
      <c r="H156" t="s">
        <v>25</v>
      </c>
      <c r="I156" s="6" t="s">
        <v>29</v>
      </c>
      <c r="J156" t="str">
        <f t="shared" si="9"/>
        <v>WL_WholeShoreline_20130913_2300_BE_MarkRecap.20120228</v>
      </c>
      <c r="K156" t="str">
        <f t="shared" si="11"/>
        <v>WL_WholeShoreline_20130913_2300_BE_MarkRecap.20120228_007</v>
      </c>
      <c r="L156">
        <f t="shared" si="12"/>
        <v>155</v>
      </c>
      <c r="M156" t="s">
        <v>85</v>
      </c>
      <c r="N156">
        <v>1</v>
      </c>
      <c r="T156">
        <v>3.2</v>
      </c>
      <c r="U156" t="s">
        <v>72</v>
      </c>
    </row>
    <row r="157" spans="1:21" x14ac:dyDescent="0.25">
      <c r="A157" t="s">
        <v>21</v>
      </c>
      <c r="B157" t="s">
        <v>22</v>
      </c>
      <c r="C157" s="4">
        <v>41530</v>
      </c>
      <c r="D157" s="5">
        <v>0.95833333333333304</v>
      </c>
      <c r="E157" t="str">
        <f t="shared" si="8"/>
        <v>2013-09-13 23:00</v>
      </c>
      <c r="F157" t="s">
        <v>70</v>
      </c>
      <c r="G157" s="6" t="s">
        <v>24</v>
      </c>
      <c r="H157" t="s">
        <v>25</v>
      </c>
      <c r="I157" s="6" t="s">
        <v>59</v>
      </c>
      <c r="J157" t="str">
        <f t="shared" si="9"/>
        <v>WL_WholeShoreline_20130913_2300_BE_MarkRecap.20120228</v>
      </c>
      <c r="K157" t="str">
        <f t="shared" si="11"/>
        <v>WL_WholeShoreline_20130913_2300_BE_MarkRecap.20120228_009</v>
      </c>
      <c r="L157">
        <f t="shared" si="12"/>
        <v>156</v>
      </c>
      <c r="M157" t="s">
        <v>83</v>
      </c>
      <c r="N157">
        <v>2</v>
      </c>
      <c r="O157">
        <v>9.5</v>
      </c>
      <c r="P157">
        <v>8</v>
      </c>
      <c r="Q157">
        <v>11</v>
      </c>
      <c r="U157" t="s">
        <v>72</v>
      </c>
    </row>
    <row r="158" spans="1:21" x14ac:dyDescent="0.25">
      <c r="A158" t="s">
        <v>21</v>
      </c>
      <c r="B158" t="s">
        <v>22</v>
      </c>
      <c r="C158" s="4">
        <v>41530</v>
      </c>
      <c r="D158" s="5">
        <v>0.95833333333333304</v>
      </c>
      <c r="E158" t="str">
        <f t="shared" si="8"/>
        <v>2013-09-13 23:00</v>
      </c>
      <c r="F158" t="s">
        <v>70</v>
      </c>
      <c r="G158" s="6" t="s">
        <v>24</v>
      </c>
      <c r="H158" t="s">
        <v>25</v>
      </c>
      <c r="I158" s="6" t="s">
        <v>59</v>
      </c>
      <c r="J158" t="str">
        <f t="shared" si="9"/>
        <v>WL_WholeShoreline_20130913_2300_BE_MarkRecap.20120228</v>
      </c>
      <c r="K158" t="str">
        <f t="shared" si="11"/>
        <v>WL_WholeShoreline_20130913_2300_BE_MarkRecap.20120228_009</v>
      </c>
      <c r="L158">
        <f t="shared" si="12"/>
        <v>157</v>
      </c>
      <c r="M158" t="s">
        <v>71</v>
      </c>
      <c r="N158">
        <v>15</v>
      </c>
      <c r="O158">
        <v>10.888</v>
      </c>
      <c r="P158">
        <v>8.5</v>
      </c>
      <c r="Q158">
        <v>13</v>
      </c>
      <c r="U158" t="s">
        <v>72</v>
      </c>
    </row>
    <row r="159" spans="1:21" x14ac:dyDescent="0.25">
      <c r="A159" t="s">
        <v>21</v>
      </c>
      <c r="B159" t="s">
        <v>22</v>
      </c>
      <c r="C159" s="4">
        <v>41530</v>
      </c>
      <c r="D159" s="5">
        <v>0.95833333333333304</v>
      </c>
      <c r="E159" t="str">
        <f t="shared" si="8"/>
        <v>2013-09-13 23:00</v>
      </c>
      <c r="F159" t="s">
        <v>70</v>
      </c>
      <c r="G159" s="6" t="s">
        <v>24</v>
      </c>
      <c r="H159" t="s">
        <v>25</v>
      </c>
      <c r="I159" s="6" t="s">
        <v>59</v>
      </c>
      <c r="J159" t="str">
        <f t="shared" si="9"/>
        <v>WL_WholeShoreline_20130913_2300_BE_MarkRecap.20120228</v>
      </c>
      <c r="K159" t="str">
        <f t="shared" si="11"/>
        <v>WL_WholeShoreline_20130913_2300_BE_MarkRecap.20120228_009</v>
      </c>
      <c r="L159">
        <f t="shared" si="12"/>
        <v>158</v>
      </c>
      <c r="M159" t="s">
        <v>77</v>
      </c>
      <c r="N159">
        <v>1</v>
      </c>
      <c r="O159">
        <v>7</v>
      </c>
      <c r="U159" t="s">
        <v>72</v>
      </c>
    </row>
    <row r="160" spans="1:21" x14ac:dyDescent="0.25">
      <c r="A160" t="s">
        <v>21</v>
      </c>
      <c r="B160" t="s">
        <v>22</v>
      </c>
      <c r="C160" s="4">
        <v>41530</v>
      </c>
      <c r="D160" s="5">
        <v>0.95833333333333304</v>
      </c>
      <c r="E160" t="str">
        <f t="shared" si="8"/>
        <v>2013-09-13 23:00</v>
      </c>
      <c r="F160" t="s">
        <v>70</v>
      </c>
      <c r="G160" s="6" t="s">
        <v>24</v>
      </c>
      <c r="H160" t="s">
        <v>25</v>
      </c>
      <c r="I160" s="6" t="s">
        <v>59</v>
      </c>
      <c r="J160" t="str">
        <f t="shared" si="9"/>
        <v>WL_WholeShoreline_20130913_2300_BE_MarkRecap.20120228</v>
      </c>
      <c r="K160" t="str">
        <f t="shared" si="11"/>
        <v>WL_WholeShoreline_20130913_2300_BE_MarkRecap.20120228_009</v>
      </c>
      <c r="L160">
        <f t="shared" si="12"/>
        <v>159</v>
      </c>
      <c r="M160" t="s">
        <v>32</v>
      </c>
      <c r="N160">
        <v>5</v>
      </c>
      <c r="O160">
        <v>6.5</v>
      </c>
      <c r="P160">
        <v>6</v>
      </c>
      <c r="Q160">
        <v>7</v>
      </c>
      <c r="U160" t="s">
        <v>72</v>
      </c>
    </row>
    <row r="161" spans="1:21" x14ac:dyDescent="0.25">
      <c r="A161" t="s">
        <v>21</v>
      </c>
      <c r="B161" t="s">
        <v>22</v>
      </c>
      <c r="C161" s="4">
        <v>41530</v>
      </c>
      <c r="D161" s="5">
        <v>0.95833333333333304</v>
      </c>
      <c r="E161" t="str">
        <f t="shared" si="8"/>
        <v>2013-09-13 23:00</v>
      </c>
      <c r="F161" t="s">
        <v>70</v>
      </c>
      <c r="G161" s="6" t="s">
        <v>24</v>
      </c>
      <c r="H161" t="s">
        <v>25</v>
      </c>
      <c r="I161" s="6" t="s">
        <v>59</v>
      </c>
      <c r="J161" t="str">
        <f t="shared" si="9"/>
        <v>WL_WholeShoreline_20130913_2300_BE_MarkRecap.20120228</v>
      </c>
      <c r="K161" t="str">
        <f t="shared" si="11"/>
        <v>WL_WholeShoreline_20130913_2300_BE_MarkRecap.20120228_009</v>
      </c>
      <c r="L161">
        <f t="shared" si="12"/>
        <v>160</v>
      </c>
      <c r="M161" t="s">
        <v>37</v>
      </c>
      <c r="N161">
        <v>1</v>
      </c>
      <c r="O161">
        <v>13</v>
      </c>
      <c r="U161" t="s">
        <v>72</v>
      </c>
    </row>
    <row r="162" spans="1:21" x14ac:dyDescent="0.25">
      <c r="A162" t="s">
        <v>21</v>
      </c>
      <c r="B162" t="s">
        <v>22</v>
      </c>
      <c r="C162" s="4">
        <v>41530</v>
      </c>
      <c r="D162" s="5">
        <v>0.95833333333333304</v>
      </c>
      <c r="E162" t="str">
        <f t="shared" si="8"/>
        <v>2013-09-13 23:00</v>
      </c>
      <c r="F162" t="s">
        <v>70</v>
      </c>
      <c r="G162" s="6" t="s">
        <v>24</v>
      </c>
      <c r="H162" t="s">
        <v>25</v>
      </c>
      <c r="I162" s="6" t="s">
        <v>36</v>
      </c>
      <c r="J162" t="str">
        <f t="shared" si="9"/>
        <v>WL_WholeShoreline_20130913_2300_BE_MarkRecap.20120228</v>
      </c>
      <c r="K162" t="str">
        <f t="shared" si="11"/>
        <v>WL_WholeShoreline_20130913_2300_BE_MarkRecap.20120228_004</v>
      </c>
      <c r="L162">
        <f t="shared" si="12"/>
        <v>161</v>
      </c>
      <c r="M162" t="s">
        <v>32</v>
      </c>
      <c r="N162">
        <v>38</v>
      </c>
      <c r="O162">
        <v>7.66</v>
      </c>
      <c r="P162">
        <v>6</v>
      </c>
      <c r="Q162">
        <v>10</v>
      </c>
      <c r="U162" t="s">
        <v>72</v>
      </c>
    </row>
    <row r="163" spans="1:21" x14ac:dyDescent="0.25">
      <c r="A163" t="s">
        <v>21</v>
      </c>
      <c r="B163" t="s">
        <v>22</v>
      </c>
      <c r="C163" s="4">
        <v>41530</v>
      </c>
      <c r="D163" s="5">
        <v>0.95833333333333304</v>
      </c>
      <c r="E163" t="str">
        <f t="shared" si="8"/>
        <v>2013-09-13 23:00</v>
      </c>
      <c r="F163" t="s">
        <v>70</v>
      </c>
      <c r="G163" s="6" t="s">
        <v>24</v>
      </c>
      <c r="H163" t="s">
        <v>25</v>
      </c>
      <c r="I163" s="6" t="s">
        <v>36</v>
      </c>
      <c r="J163" t="str">
        <f t="shared" si="9"/>
        <v>WL_WholeShoreline_20130913_2300_BE_MarkRecap.20120228</v>
      </c>
      <c r="K163" t="str">
        <f t="shared" si="11"/>
        <v>WL_WholeShoreline_20130913_2300_BE_MarkRecap.20120228_004</v>
      </c>
      <c r="L163">
        <f t="shared" si="12"/>
        <v>162</v>
      </c>
      <c r="M163" t="s">
        <v>37</v>
      </c>
      <c r="N163">
        <v>5</v>
      </c>
      <c r="O163">
        <v>11.5</v>
      </c>
      <c r="P163">
        <v>10</v>
      </c>
      <c r="Q163">
        <v>13</v>
      </c>
      <c r="U163" t="s">
        <v>72</v>
      </c>
    </row>
    <row r="164" spans="1:21" x14ac:dyDescent="0.25">
      <c r="A164" t="s">
        <v>21</v>
      </c>
      <c r="B164" t="s">
        <v>22</v>
      </c>
      <c r="C164" s="4">
        <v>41530</v>
      </c>
      <c r="D164" s="5">
        <v>0.95833333333333304</v>
      </c>
      <c r="E164" t="str">
        <f t="shared" si="8"/>
        <v>2013-09-13 23:00</v>
      </c>
      <c r="F164" t="s">
        <v>70</v>
      </c>
      <c r="G164" s="6" t="s">
        <v>24</v>
      </c>
      <c r="H164" t="s">
        <v>25</v>
      </c>
      <c r="I164" s="6" t="s">
        <v>86</v>
      </c>
      <c r="J164" t="str">
        <f t="shared" si="9"/>
        <v>WL_WholeShoreline_20130913_2300_BE_MarkRecap.20120228</v>
      </c>
      <c r="K164" t="str">
        <f t="shared" si="11"/>
        <v>WL_WholeShoreline_20130913_2300_BE_MarkRecap.20120228_026</v>
      </c>
      <c r="L164">
        <f t="shared" si="12"/>
        <v>163</v>
      </c>
      <c r="M164" t="s">
        <v>83</v>
      </c>
      <c r="N164">
        <v>2</v>
      </c>
      <c r="O164">
        <v>8</v>
      </c>
      <c r="P164">
        <v>7</v>
      </c>
      <c r="Q164">
        <v>9</v>
      </c>
      <c r="U164" t="s">
        <v>72</v>
      </c>
    </row>
    <row r="165" spans="1:21" x14ac:dyDescent="0.25">
      <c r="A165" t="s">
        <v>21</v>
      </c>
      <c r="B165" t="s">
        <v>22</v>
      </c>
      <c r="C165" s="4">
        <v>41530</v>
      </c>
      <c r="D165" s="5">
        <v>0.95833333333333304</v>
      </c>
      <c r="E165" t="str">
        <f t="shared" si="8"/>
        <v>2013-09-13 23:00</v>
      </c>
      <c r="F165" t="s">
        <v>70</v>
      </c>
      <c r="G165" s="6" t="s">
        <v>24</v>
      </c>
      <c r="H165" t="s">
        <v>25</v>
      </c>
      <c r="I165" s="6" t="s">
        <v>86</v>
      </c>
      <c r="J165" t="str">
        <f t="shared" si="9"/>
        <v>WL_WholeShoreline_20130913_2300_BE_MarkRecap.20120228</v>
      </c>
      <c r="K165" t="str">
        <f t="shared" si="11"/>
        <v>WL_WholeShoreline_20130913_2300_BE_MarkRecap.20120228_026</v>
      </c>
      <c r="L165">
        <f t="shared" si="12"/>
        <v>164</v>
      </c>
      <c r="M165" t="s">
        <v>71</v>
      </c>
      <c r="N165">
        <v>3</v>
      </c>
      <c r="O165">
        <v>9</v>
      </c>
      <c r="P165">
        <v>8</v>
      </c>
      <c r="Q165">
        <v>10</v>
      </c>
      <c r="U165" t="s">
        <v>72</v>
      </c>
    </row>
    <row r="166" spans="1:21" x14ac:dyDescent="0.25">
      <c r="A166" t="s">
        <v>21</v>
      </c>
      <c r="B166" t="s">
        <v>22</v>
      </c>
      <c r="C166" s="4">
        <v>41530</v>
      </c>
      <c r="D166" s="5">
        <v>0.95833333333333304</v>
      </c>
      <c r="E166" t="str">
        <f t="shared" si="8"/>
        <v>2013-09-13 23:00</v>
      </c>
      <c r="F166" t="s">
        <v>70</v>
      </c>
      <c r="G166" s="6" t="s">
        <v>24</v>
      </c>
      <c r="H166" t="s">
        <v>25</v>
      </c>
      <c r="I166" s="6" t="s">
        <v>86</v>
      </c>
      <c r="J166" t="str">
        <f t="shared" si="9"/>
        <v>WL_WholeShoreline_20130913_2300_BE_MarkRecap.20120228</v>
      </c>
      <c r="K166" t="str">
        <f t="shared" si="11"/>
        <v>WL_WholeShoreline_20130913_2300_BE_MarkRecap.20120228_026</v>
      </c>
      <c r="L166">
        <f t="shared" si="12"/>
        <v>165</v>
      </c>
      <c r="M166" t="s">
        <v>40</v>
      </c>
      <c r="N166">
        <v>1</v>
      </c>
      <c r="O166">
        <v>7</v>
      </c>
      <c r="U166" t="s">
        <v>72</v>
      </c>
    </row>
    <row r="167" spans="1:21" x14ac:dyDescent="0.25">
      <c r="A167" t="s">
        <v>21</v>
      </c>
      <c r="B167" t="s">
        <v>22</v>
      </c>
      <c r="C167" s="4">
        <v>41530</v>
      </c>
      <c r="D167" s="5">
        <v>0.95833333333333304</v>
      </c>
      <c r="E167" t="str">
        <f t="shared" si="8"/>
        <v>2013-09-13 23:00</v>
      </c>
      <c r="F167" t="s">
        <v>70</v>
      </c>
      <c r="G167" s="6" t="s">
        <v>24</v>
      </c>
      <c r="H167" t="s">
        <v>25</v>
      </c>
      <c r="I167" s="6" t="s">
        <v>86</v>
      </c>
      <c r="J167" t="str">
        <f t="shared" si="9"/>
        <v>WL_WholeShoreline_20130913_2300_BE_MarkRecap.20120228</v>
      </c>
      <c r="K167" t="str">
        <f t="shared" si="11"/>
        <v>WL_WholeShoreline_20130913_2300_BE_MarkRecap.20120228_026</v>
      </c>
      <c r="L167">
        <f t="shared" si="12"/>
        <v>166</v>
      </c>
      <c r="M167" t="s">
        <v>77</v>
      </c>
      <c r="N167">
        <v>1</v>
      </c>
      <c r="O167">
        <v>9</v>
      </c>
      <c r="U167" t="s">
        <v>72</v>
      </c>
    </row>
    <row r="168" spans="1:21" x14ac:dyDescent="0.25">
      <c r="A168" t="s">
        <v>21</v>
      </c>
      <c r="B168" t="s">
        <v>22</v>
      </c>
      <c r="C168" s="4">
        <v>41530</v>
      </c>
      <c r="D168" s="5">
        <v>0.95833333333333304</v>
      </c>
      <c r="E168" t="str">
        <f t="shared" si="8"/>
        <v>2013-09-13 23:00</v>
      </c>
      <c r="F168" t="s">
        <v>70</v>
      </c>
      <c r="G168" s="6" t="s">
        <v>24</v>
      </c>
      <c r="H168" t="s">
        <v>25</v>
      </c>
      <c r="I168" s="6" t="s">
        <v>86</v>
      </c>
      <c r="J168" t="str">
        <f t="shared" si="9"/>
        <v>WL_WholeShoreline_20130913_2300_BE_MarkRecap.20120228</v>
      </c>
      <c r="K168" t="str">
        <f t="shared" si="11"/>
        <v>WL_WholeShoreline_20130913_2300_BE_MarkRecap.20120228_026</v>
      </c>
      <c r="L168">
        <f t="shared" si="12"/>
        <v>167</v>
      </c>
      <c r="M168" t="s">
        <v>73</v>
      </c>
      <c r="N168">
        <v>1</v>
      </c>
      <c r="T168">
        <v>3</v>
      </c>
      <c r="U168" t="s">
        <v>72</v>
      </c>
    </row>
    <row r="169" spans="1:21" x14ac:dyDescent="0.25">
      <c r="A169" t="s">
        <v>21</v>
      </c>
      <c r="B169" t="s">
        <v>22</v>
      </c>
      <c r="C169" s="4">
        <v>41530</v>
      </c>
      <c r="D169" s="5">
        <v>0.95833333333333304</v>
      </c>
      <c r="E169" t="str">
        <f t="shared" si="8"/>
        <v>2013-09-13 23:00</v>
      </c>
      <c r="F169" t="s">
        <v>70</v>
      </c>
      <c r="G169" s="6" t="s">
        <v>24</v>
      </c>
      <c r="H169" t="s">
        <v>25</v>
      </c>
      <c r="I169" s="6" t="s">
        <v>86</v>
      </c>
      <c r="J169" t="str">
        <f t="shared" si="9"/>
        <v>WL_WholeShoreline_20130913_2300_BE_MarkRecap.20120228</v>
      </c>
      <c r="K169" t="str">
        <f t="shared" si="11"/>
        <v>WL_WholeShoreline_20130913_2300_BE_MarkRecap.20120228_026</v>
      </c>
      <c r="L169">
        <f t="shared" si="12"/>
        <v>168</v>
      </c>
      <c r="M169" t="s">
        <v>37</v>
      </c>
      <c r="N169">
        <v>9</v>
      </c>
      <c r="O169">
        <v>7.5</v>
      </c>
      <c r="P169">
        <v>7</v>
      </c>
      <c r="Q169">
        <v>8</v>
      </c>
      <c r="U169" t="s">
        <v>72</v>
      </c>
    </row>
    <row r="170" spans="1:21" x14ac:dyDescent="0.25">
      <c r="A170" t="s">
        <v>21</v>
      </c>
      <c r="B170" t="s">
        <v>22</v>
      </c>
      <c r="C170" s="4">
        <v>41530</v>
      </c>
      <c r="D170" s="5">
        <v>0.95833333333333304</v>
      </c>
      <c r="E170" t="str">
        <f t="shared" si="8"/>
        <v>2013-09-13 23:00</v>
      </c>
      <c r="F170" t="s">
        <v>70</v>
      </c>
      <c r="G170" s="6" t="s">
        <v>24</v>
      </c>
      <c r="H170" t="s">
        <v>25</v>
      </c>
      <c r="I170" s="6" t="s">
        <v>86</v>
      </c>
      <c r="J170" t="str">
        <f t="shared" si="9"/>
        <v>WL_WholeShoreline_20130913_2300_BE_MarkRecap.20120228</v>
      </c>
      <c r="K170" t="str">
        <f t="shared" si="11"/>
        <v>WL_WholeShoreline_20130913_2300_BE_MarkRecap.20120228_026</v>
      </c>
      <c r="L170">
        <f t="shared" si="12"/>
        <v>169</v>
      </c>
      <c r="M170" t="s">
        <v>32</v>
      </c>
      <c r="N170">
        <v>18</v>
      </c>
      <c r="O170">
        <v>7.66</v>
      </c>
      <c r="P170">
        <v>7</v>
      </c>
      <c r="Q170">
        <v>8</v>
      </c>
      <c r="U170" t="s">
        <v>72</v>
      </c>
    </row>
    <row r="171" spans="1:21" x14ac:dyDescent="0.25">
      <c r="A171" t="s">
        <v>21</v>
      </c>
      <c r="B171" t="s">
        <v>22</v>
      </c>
      <c r="C171" s="4">
        <v>41530</v>
      </c>
      <c r="D171" s="5">
        <v>0.95833333333333304</v>
      </c>
      <c r="E171" t="str">
        <f t="shared" si="8"/>
        <v>2013-09-13 23:00</v>
      </c>
      <c r="F171" t="s">
        <v>70</v>
      </c>
      <c r="G171" s="6" t="s">
        <v>24</v>
      </c>
      <c r="H171" t="s">
        <v>25</v>
      </c>
      <c r="I171" s="6" t="s">
        <v>86</v>
      </c>
      <c r="J171" t="str">
        <f t="shared" si="9"/>
        <v>WL_WholeShoreline_20130913_2300_BE_MarkRecap.20120228</v>
      </c>
      <c r="K171" t="str">
        <f t="shared" si="11"/>
        <v>WL_WholeShoreline_20130913_2300_BE_MarkRecap.20120228_026</v>
      </c>
      <c r="L171">
        <f t="shared" si="12"/>
        <v>170</v>
      </c>
      <c r="M171" t="s">
        <v>87</v>
      </c>
      <c r="N171">
        <v>1</v>
      </c>
      <c r="O171">
        <v>8.1</v>
      </c>
      <c r="U171" t="s">
        <v>72</v>
      </c>
    </row>
    <row r="172" spans="1:21" x14ac:dyDescent="0.25">
      <c r="A172" t="s">
        <v>21</v>
      </c>
      <c r="B172" t="s">
        <v>22</v>
      </c>
      <c r="C172" s="4">
        <v>41532</v>
      </c>
      <c r="D172" s="5">
        <v>0.9375</v>
      </c>
      <c r="E172" t="str">
        <f t="shared" si="8"/>
        <v>2013-09-15 22:30</v>
      </c>
      <c r="F172" t="s">
        <v>70</v>
      </c>
      <c r="G172" s="6" t="s">
        <v>24</v>
      </c>
      <c r="H172" t="s">
        <v>25</v>
      </c>
      <c r="I172" s="6" t="s">
        <v>26</v>
      </c>
      <c r="J172" t="str">
        <f t="shared" si="9"/>
        <v>WL_WholeShoreline_20130915_2230_BE_MarkRecap.20120228</v>
      </c>
      <c r="K172" t="str">
        <f t="shared" si="11"/>
        <v>WL_WholeShoreline_20130915_2230_BE_MarkRecap.20120228_003</v>
      </c>
      <c r="L172">
        <f t="shared" si="12"/>
        <v>171</v>
      </c>
      <c r="M172" t="s">
        <v>71</v>
      </c>
      <c r="N172">
        <v>5</v>
      </c>
      <c r="O172">
        <v>9.6</v>
      </c>
      <c r="P172">
        <v>8</v>
      </c>
      <c r="Q172">
        <v>11</v>
      </c>
      <c r="U172" t="s">
        <v>72</v>
      </c>
    </row>
    <row r="173" spans="1:21" x14ac:dyDescent="0.25">
      <c r="A173" t="s">
        <v>21</v>
      </c>
      <c r="B173" t="s">
        <v>22</v>
      </c>
      <c r="C173" s="4">
        <v>41532</v>
      </c>
      <c r="D173" s="5">
        <v>0.9375</v>
      </c>
      <c r="E173" t="str">
        <f t="shared" si="8"/>
        <v>2013-09-15 22:30</v>
      </c>
      <c r="F173" t="s">
        <v>70</v>
      </c>
      <c r="G173" s="6" t="s">
        <v>24</v>
      </c>
      <c r="H173" t="s">
        <v>25</v>
      </c>
      <c r="I173" s="6" t="s">
        <v>26</v>
      </c>
      <c r="J173" t="str">
        <f t="shared" si="9"/>
        <v>WL_WholeShoreline_20130915_2230_BE_MarkRecap.20120228</v>
      </c>
      <c r="K173" t="str">
        <f t="shared" si="11"/>
        <v>WL_WholeShoreline_20130915_2230_BE_MarkRecap.20120228_003</v>
      </c>
      <c r="L173">
        <f t="shared" si="12"/>
        <v>172</v>
      </c>
      <c r="M173" t="s">
        <v>32</v>
      </c>
      <c r="N173">
        <v>70</v>
      </c>
      <c r="O173">
        <v>7.44</v>
      </c>
      <c r="P173">
        <v>6</v>
      </c>
      <c r="Q173">
        <v>9</v>
      </c>
      <c r="U173" t="s">
        <v>72</v>
      </c>
    </row>
    <row r="174" spans="1:21" x14ac:dyDescent="0.25">
      <c r="A174" t="s">
        <v>21</v>
      </c>
      <c r="B174" t="s">
        <v>22</v>
      </c>
      <c r="C174" s="4">
        <v>41532</v>
      </c>
      <c r="D174" s="5">
        <v>0.9375</v>
      </c>
      <c r="E174" t="str">
        <f t="shared" si="8"/>
        <v>2013-09-15 22:30</v>
      </c>
      <c r="F174" t="s">
        <v>70</v>
      </c>
      <c r="G174" s="6" t="s">
        <v>24</v>
      </c>
      <c r="H174" t="s">
        <v>25</v>
      </c>
      <c r="I174" s="6" t="s">
        <v>26</v>
      </c>
      <c r="J174" t="str">
        <f t="shared" si="9"/>
        <v>WL_WholeShoreline_20130915_2230_BE_MarkRecap.20120228</v>
      </c>
      <c r="K174" t="str">
        <f t="shared" si="11"/>
        <v>WL_WholeShoreline_20130915_2230_BE_MarkRecap.20120228_003</v>
      </c>
      <c r="L174">
        <f t="shared" si="12"/>
        <v>173</v>
      </c>
      <c r="M174" t="s">
        <v>37</v>
      </c>
      <c r="N174">
        <v>43</v>
      </c>
      <c r="O174">
        <v>9.25</v>
      </c>
      <c r="P174">
        <v>9</v>
      </c>
      <c r="Q174">
        <v>10</v>
      </c>
      <c r="U174" t="s">
        <v>72</v>
      </c>
    </row>
    <row r="175" spans="1:21" x14ac:dyDescent="0.25">
      <c r="A175" t="s">
        <v>21</v>
      </c>
      <c r="B175" t="s">
        <v>22</v>
      </c>
      <c r="C175" s="4">
        <v>41532</v>
      </c>
      <c r="D175" s="5">
        <v>0.9375</v>
      </c>
      <c r="E175" t="str">
        <f t="shared" si="8"/>
        <v>2013-09-15 22:30</v>
      </c>
      <c r="F175" t="s">
        <v>70</v>
      </c>
      <c r="G175" s="6" t="s">
        <v>24</v>
      </c>
      <c r="H175" t="s">
        <v>25</v>
      </c>
      <c r="I175" s="6" t="s">
        <v>26</v>
      </c>
      <c r="J175" t="str">
        <f t="shared" si="9"/>
        <v>WL_WholeShoreline_20130915_2230_BE_MarkRecap.20120228</v>
      </c>
      <c r="K175" t="str">
        <f t="shared" si="11"/>
        <v>WL_WholeShoreline_20130915_2230_BE_MarkRecap.20120228_003</v>
      </c>
      <c r="L175">
        <f t="shared" si="12"/>
        <v>174</v>
      </c>
      <c r="M175" t="s">
        <v>77</v>
      </c>
      <c r="N175">
        <v>1</v>
      </c>
      <c r="O175">
        <v>6</v>
      </c>
      <c r="U175" t="s">
        <v>72</v>
      </c>
    </row>
    <row r="176" spans="1:21" x14ac:dyDescent="0.25">
      <c r="A176" t="s">
        <v>21</v>
      </c>
      <c r="B176" t="s">
        <v>22</v>
      </c>
      <c r="C176" s="4">
        <v>41532</v>
      </c>
      <c r="D176" s="5">
        <v>0.9375</v>
      </c>
      <c r="E176" t="str">
        <f t="shared" si="8"/>
        <v>2013-09-15 22:30</v>
      </c>
      <c r="F176" t="s">
        <v>70</v>
      </c>
      <c r="G176" s="6" t="s">
        <v>24</v>
      </c>
      <c r="H176" t="s">
        <v>25</v>
      </c>
      <c r="I176" s="6" t="s">
        <v>56</v>
      </c>
      <c r="J176" t="str">
        <f t="shared" si="9"/>
        <v>WL_WholeShoreline_20130915_2230_BE_MarkRecap.20120228</v>
      </c>
      <c r="K176" t="str">
        <f t="shared" si="11"/>
        <v>WL_WholeShoreline_20130915_2230_BE_MarkRecap.20120228_005</v>
      </c>
      <c r="L176">
        <f t="shared" si="12"/>
        <v>175</v>
      </c>
      <c r="M176" t="s">
        <v>37</v>
      </c>
      <c r="N176">
        <v>11</v>
      </c>
      <c r="O176">
        <v>6.5</v>
      </c>
      <c r="P176">
        <v>5</v>
      </c>
      <c r="Q176">
        <v>8</v>
      </c>
      <c r="U176" t="s">
        <v>72</v>
      </c>
    </row>
    <row r="177" spans="1:21" x14ac:dyDescent="0.25">
      <c r="A177" t="s">
        <v>21</v>
      </c>
      <c r="B177" t="s">
        <v>22</v>
      </c>
      <c r="C177" s="4">
        <v>41532</v>
      </c>
      <c r="D177" s="5">
        <v>0.9375</v>
      </c>
      <c r="E177" t="str">
        <f t="shared" si="8"/>
        <v>2013-09-15 22:30</v>
      </c>
      <c r="F177" t="s">
        <v>70</v>
      </c>
      <c r="G177" s="6" t="s">
        <v>24</v>
      </c>
      <c r="H177" t="s">
        <v>25</v>
      </c>
      <c r="I177" s="6" t="s">
        <v>56</v>
      </c>
      <c r="J177" t="str">
        <f t="shared" si="9"/>
        <v>WL_WholeShoreline_20130915_2230_BE_MarkRecap.20120228</v>
      </c>
      <c r="K177" t="str">
        <f t="shared" si="11"/>
        <v>WL_WholeShoreline_20130915_2230_BE_MarkRecap.20120228_005</v>
      </c>
      <c r="L177">
        <f t="shared" si="12"/>
        <v>176</v>
      </c>
      <c r="M177" t="s">
        <v>46</v>
      </c>
      <c r="N177">
        <v>6</v>
      </c>
      <c r="O177">
        <v>1.28</v>
      </c>
      <c r="P177">
        <v>1</v>
      </c>
      <c r="Q177">
        <v>2</v>
      </c>
      <c r="U177" t="s">
        <v>72</v>
      </c>
    </row>
    <row r="178" spans="1:21" x14ac:dyDescent="0.25">
      <c r="A178" t="s">
        <v>21</v>
      </c>
      <c r="B178" t="s">
        <v>22</v>
      </c>
      <c r="C178" s="4">
        <v>41532</v>
      </c>
      <c r="D178" s="5">
        <v>0.9375</v>
      </c>
      <c r="E178" t="str">
        <f t="shared" si="8"/>
        <v>2013-09-15 22:30</v>
      </c>
      <c r="F178" t="s">
        <v>70</v>
      </c>
      <c r="G178" s="6" t="s">
        <v>24</v>
      </c>
      <c r="H178" t="s">
        <v>25</v>
      </c>
      <c r="I178" s="6" t="s">
        <v>56</v>
      </c>
      <c r="J178" t="str">
        <f t="shared" si="9"/>
        <v>WL_WholeShoreline_20130915_2230_BE_MarkRecap.20120228</v>
      </c>
      <c r="K178" t="str">
        <f t="shared" si="11"/>
        <v>WL_WholeShoreline_20130915_2230_BE_MarkRecap.20120228_005</v>
      </c>
      <c r="L178">
        <f t="shared" si="12"/>
        <v>177</v>
      </c>
      <c r="M178" t="s">
        <v>88</v>
      </c>
      <c r="N178">
        <v>1</v>
      </c>
      <c r="T178">
        <v>1.4</v>
      </c>
      <c r="U178" t="s">
        <v>72</v>
      </c>
    </row>
    <row r="179" spans="1:21" x14ac:dyDescent="0.25">
      <c r="A179" t="s">
        <v>21</v>
      </c>
      <c r="B179" t="s">
        <v>22</v>
      </c>
      <c r="C179" s="4">
        <v>41532</v>
      </c>
      <c r="D179" s="5">
        <v>0.9375</v>
      </c>
      <c r="E179" t="str">
        <f t="shared" si="8"/>
        <v>2013-09-15 22:30</v>
      </c>
      <c r="F179" t="s">
        <v>70</v>
      </c>
      <c r="G179" s="6" t="s">
        <v>24</v>
      </c>
      <c r="H179" t="s">
        <v>25</v>
      </c>
      <c r="I179" s="6" t="s">
        <v>29</v>
      </c>
      <c r="J179" t="str">
        <f t="shared" si="9"/>
        <v>WL_WholeShoreline_20130915_2230_BE_MarkRecap.20120228</v>
      </c>
      <c r="K179" t="str">
        <f t="shared" si="11"/>
        <v>WL_WholeShoreline_20130915_2230_BE_MarkRecap.20120228_007</v>
      </c>
      <c r="L179">
        <f t="shared" si="12"/>
        <v>178</v>
      </c>
      <c r="M179" t="s">
        <v>32</v>
      </c>
      <c r="N179">
        <v>165</v>
      </c>
      <c r="O179">
        <v>6.91</v>
      </c>
      <c r="P179">
        <v>5</v>
      </c>
      <c r="Q179">
        <v>8</v>
      </c>
      <c r="U179" t="s">
        <v>72</v>
      </c>
    </row>
    <row r="180" spans="1:21" x14ac:dyDescent="0.25">
      <c r="A180" t="s">
        <v>21</v>
      </c>
      <c r="B180" t="s">
        <v>22</v>
      </c>
      <c r="C180" s="4">
        <v>41532</v>
      </c>
      <c r="D180" s="5">
        <v>0.9375</v>
      </c>
      <c r="E180" t="str">
        <f t="shared" si="8"/>
        <v>2013-09-15 22:30</v>
      </c>
      <c r="F180" t="s">
        <v>70</v>
      </c>
      <c r="G180" s="6" t="s">
        <v>24</v>
      </c>
      <c r="H180" t="s">
        <v>25</v>
      </c>
      <c r="I180" s="6" t="s">
        <v>29</v>
      </c>
      <c r="J180" t="str">
        <f t="shared" si="9"/>
        <v>WL_WholeShoreline_20130915_2230_BE_MarkRecap.20120228</v>
      </c>
      <c r="K180" t="str">
        <f t="shared" si="11"/>
        <v>WL_WholeShoreline_20130915_2230_BE_MarkRecap.20120228_007</v>
      </c>
      <c r="L180">
        <f t="shared" si="12"/>
        <v>179</v>
      </c>
      <c r="M180" t="s">
        <v>37</v>
      </c>
      <c r="N180">
        <v>30</v>
      </c>
      <c r="O180">
        <v>10.625</v>
      </c>
      <c r="P180">
        <v>10</v>
      </c>
      <c r="Q180">
        <v>12</v>
      </c>
      <c r="U180" t="s">
        <v>72</v>
      </c>
    </row>
    <row r="181" spans="1:21" x14ac:dyDescent="0.25">
      <c r="A181" t="s">
        <v>21</v>
      </c>
      <c r="B181" t="s">
        <v>22</v>
      </c>
      <c r="C181" s="4">
        <v>41532</v>
      </c>
      <c r="D181" s="5">
        <v>0.9375</v>
      </c>
      <c r="E181" t="str">
        <f t="shared" si="8"/>
        <v>2013-09-15 22:30</v>
      </c>
      <c r="F181" t="s">
        <v>70</v>
      </c>
      <c r="G181" s="6" t="s">
        <v>24</v>
      </c>
      <c r="H181" t="s">
        <v>25</v>
      </c>
      <c r="I181" s="6" t="s">
        <v>29</v>
      </c>
      <c r="J181" t="str">
        <f t="shared" si="9"/>
        <v>WL_WholeShoreline_20130915_2230_BE_MarkRecap.20120228</v>
      </c>
      <c r="K181" t="str">
        <f t="shared" si="11"/>
        <v>WL_WholeShoreline_20130915_2230_BE_MarkRecap.20120228_007</v>
      </c>
      <c r="L181">
        <f t="shared" si="12"/>
        <v>180</v>
      </c>
      <c r="M181" t="s">
        <v>38</v>
      </c>
      <c r="N181">
        <v>1</v>
      </c>
      <c r="O181">
        <v>7</v>
      </c>
      <c r="U181" t="s">
        <v>72</v>
      </c>
    </row>
    <row r="182" spans="1:21" x14ac:dyDescent="0.25">
      <c r="A182" t="s">
        <v>21</v>
      </c>
      <c r="B182" t="s">
        <v>22</v>
      </c>
      <c r="C182" s="4">
        <v>41532</v>
      </c>
      <c r="D182" s="5">
        <v>0.9375</v>
      </c>
      <c r="E182" t="str">
        <f t="shared" si="8"/>
        <v>2013-09-15 22:30</v>
      </c>
      <c r="F182" t="s">
        <v>70</v>
      </c>
      <c r="G182" s="6" t="s">
        <v>24</v>
      </c>
      <c r="H182" t="s">
        <v>25</v>
      </c>
      <c r="I182" s="6" t="s">
        <v>45</v>
      </c>
      <c r="J182" t="str">
        <f t="shared" si="9"/>
        <v>WL_WholeShoreline_20130915_2230_BE_MarkRecap.20120228</v>
      </c>
      <c r="K182" t="str">
        <f t="shared" si="11"/>
        <v>WL_WholeShoreline_20130915_2230_BE_MarkRecap.20120228_001</v>
      </c>
      <c r="L182">
        <f t="shared" si="12"/>
        <v>181</v>
      </c>
      <c r="M182" t="s">
        <v>48</v>
      </c>
      <c r="N182">
        <v>1</v>
      </c>
      <c r="O182">
        <v>11.5</v>
      </c>
      <c r="U182" t="s">
        <v>72</v>
      </c>
    </row>
    <row r="183" spans="1:21" x14ac:dyDescent="0.25">
      <c r="A183" t="s">
        <v>21</v>
      </c>
      <c r="B183" t="s">
        <v>22</v>
      </c>
      <c r="C183" s="4">
        <v>41532</v>
      </c>
      <c r="D183" s="5">
        <v>0.9375</v>
      </c>
      <c r="E183" t="str">
        <f t="shared" si="8"/>
        <v>2013-09-15 22:30</v>
      </c>
      <c r="F183" t="s">
        <v>70</v>
      </c>
      <c r="G183" s="6" t="s">
        <v>24</v>
      </c>
      <c r="H183" t="s">
        <v>25</v>
      </c>
      <c r="I183" s="6" t="s">
        <v>89</v>
      </c>
      <c r="J183" t="str">
        <f t="shared" si="9"/>
        <v>WL_WholeShoreline_20130915_2230_BE_MarkRecap.20120228</v>
      </c>
      <c r="K183" t="str">
        <f t="shared" si="11"/>
        <v>WL_WholeShoreline_20130915_2230_BE_MarkRecap.20120228_011</v>
      </c>
      <c r="L183">
        <f t="shared" si="12"/>
        <v>182</v>
      </c>
      <c r="M183" t="s">
        <v>77</v>
      </c>
      <c r="N183">
        <v>2</v>
      </c>
      <c r="O183">
        <v>9</v>
      </c>
      <c r="S183" t="s">
        <v>92</v>
      </c>
      <c r="T183">
        <v>1.7</v>
      </c>
      <c r="U183" t="s">
        <v>72</v>
      </c>
    </row>
    <row r="184" spans="1:21" x14ac:dyDescent="0.25">
      <c r="A184" t="s">
        <v>21</v>
      </c>
      <c r="B184" t="s">
        <v>22</v>
      </c>
      <c r="C184" s="4">
        <v>41532</v>
      </c>
      <c r="D184" s="5">
        <v>0.9375</v>
      </c>
      <c r="E184" t="str">
        <f t="shared" si="8"/>
        <v>2013-09-15 22:30</v>
      </c>
      <c r="F184" t="s">
        <v>70</v>
      </c>
      <c r="G184" s="6" t="s">
        <v>24</v>
      </c>
      <c r="H184" t="s">
        <v>25</v>
      </c>
      <c r="I184" s="6" t="s">
        <v>89</v>
      </c>
      <c r="J184" t="str">
        <f t="shared" si="9"/>
        <v>WL_WholeShoreline_20130915_2230_BE_MarkRecap.20120228</v>
      </c>
      <c r="K184" t="str">
        <f t="shared" si="11"/>
        <v>WL_WholeShoreline_20130915_2230_BE_MarkRecap.20120228_011</v>
      </c>
      <c r="L184">
        <f t="shared" si="12"/>
        <v>183</v>
      </c>
      <c r="M184" t="s">
        <v>37</v>
      </c>
      <c r="N184">
        <v>1</v>
      </c>
      <c r="O184">
        <v>7</v>
      </c>
      <c r="U184" t="s">
        <v>72</v>
      </c>
    </row>
    <row r="185" spans="1:21" x14ac:dyDescent="0.25">
      <c r="A185" t="s">
        <v>21</v>
      </c>
      <c r="B185" t="s">
        <v>22</v>
      </c>
      <c r="C185" s="4">
        <v>41532</v>
      </c>
      <c r="D185" s="5">
        <v>0.9375</v>
      </c>
      <c r="E185" t="str">
        <f t="shared" si="8"/>
        <v>2013-09-15 22:30</v>
      </c>
      <c r="F185" t="s">
        <v>70</v>
      </c>
      <c r="G185" s="6" t="s">
        <v>24</v>
      </c>
      <c r="H185" t="s">
        <v>25</v>
      </c>
      <c r="I185" s="6" t="s">
        <v>89</v>
      </c>
      <c r="J185" t="str">
        <f t="shared" si="9"/>
        <v>WL_WholeShoreline_20130915_2230_BE_MarkRecap.20120228</v>
      </c>
      <c r="K185" t="str">
        <f t="shared" si="11"/>
        <v>WL_WholeShoreline_20130915_2230_BE_MarkRecap.20120228_011</v>
      </c>
      <c r="L185">
        <f t="shared" si="12"/>
        <v>184</v>
      </c>
      <c r="M185" t="s">
        <v>91</v>
      </c>
      <c r="N185">
        <v>1</v>
      </c>
      <c r="O185">
        <v>13</v>
      </c>
      <c r="U185" t="s">
        <v>72</v>
      </c>
    </row>
    <row r="186" spans="1:21" x14ac:dyDescent="0.25">
      <c r="A186" t="s">
        <v>21</v>
      </c>
      <c r="B186" t="s">
        <v>22</v>
      </c>
      <c r="C186" s="4">
        <v>41532</v>
      </c>
      <c r="D186" s="5">
        <v>0.9375</v>
      </c>
      <c r="E186" t="str">
        <f t="shared" si="8"/>
        <v>2013-09-15 22:30</v>
      </c>
      <c r="F186" t="s">
        <v>70</v>
      </c>
      <c r="G186" s="6" t="s">
        <v>24</v>
      </c>
      <c r="H186" t="s">
        <v>25</v>
      </c>
      <c r="I186" s="6" t="s">
        <v>89</v>
      </c>
      <c r="J186" t="str">
        <f t="shared" si="9"/>
        <v>WL_WholeShoreline_20130915_2230_BE_MarkRecap.20120228</v>
      </c>
      <c r="K186" t="str">
        <f t="shared" si="11"/>
        <v>WL_WholeShoreline_20130915_2230_BE_MarkRecap.20120228_011</v>
      </c>
      <c r="L186">
        <f t="shared" si="12"/>
        <v>185</v>
      </c>
      <c r="M186" t="s">
        <v>25</v>
      </c>
      <c r="N186">
        <v>1</v>
      </c>
      <c r="O186">
        <v>46</v>
      </c>
      <c r="U186" t="s">
        <v>72</v>
      </c>
    </row>
    <row r="187" spans="1:21" x14ac:dyDescent="0.25">
      <c r="A187" t="s">
        <v>21</v>
      </c>
      <c r="B187" t="s">
        <v>22</v>
      </c>
      <c r="C187" s="4">
        <v>41532</v>
      </c>
      <c r="D187" s="5">
        <v>0.9375</v>
      </c>
      <c r="E187" t="str">
        <f t="shared" si="8"/>
        <v>2013-09-15 22:30</v>
      </c>
      <c r="F187" t="s">
        <v>70</v>
      </c>
      <c r="G187" s="6" t="s">
        <v>24</v>
      </c>
      <c r="H187" t="s">
        <v>25</v>
      </c>
      <c r="I187" s="6" t="s">
        <v>90</v>
      </c>
      <c r="J187" t="str">
        <f t="shared" si="9"/>
        <v>WL_WholeShoreline_20130915_2230_BE_MarkRecap.20120228</v>
      </c>
      <c r="K187" t="str">
        <f t="shared" si="11"/>
        <v>WL_WholeShoreline_20130915_2230_BE_MarkRecap.20120228_012</v>
      </c>
      <c r="L187">
        <f t="shared" si="12"/>
        <v>186</v>
      </c>
      <c r="M187" t="s">
        <v>46</v>
      </c>
      <c r="N187">
        <v>492</v>
      </c>
      <c r="O187">
        <v>1.1100000000000001</v>
      </c>
      <c r="P187">
        <v>1</v>
      </c>
      <c r="Q187">
        <v>1.4</v>
      </c>
      <c r="U187" t="s">
        <v>72</v>
      </c>
    </row>
    <row r="188" spans="1:21" x14ac:dyDescent="0.25">
      <c r="A188" t="s">
        <v>21</v>
      </c>
      <c r="B188" t="s">
        <v>22</v>
      </c>
      <c r="C188" s="4">
        <v>41532</v>
      </c>
      <c r="D188" s="5">
        <v>0.9375</v>
      </c>
      <c r="E188" t="str">
        <f t="shared" si="8"/>
        <v>2013-09-15 22:30</v>
      </c>
      <c r="F188" t="s">
        <v>70</v>
      </c>
      <c r="G188" s="6" t="s">
        <v>24</v>
      </c>
      <c r="H188" t="s">
        <v>25</v>
      </c>
      <c r="I188" s="6" t="s">
        <v>90</v>
      </c>
      <c r="J188" t="str">
        <f t="shared" si="9"/>
        <v>WL_WholeShoreline_20130915_2230_BE_MarkRecap.20120228</v>
      </c>
      <c r="K188" t="str">
        <f t="shared" si="11"/>
        <v>WL_WholeShoreline_20130915_2230_BE_MarkRecap.20120228_012</v>
      </c>
      <c r="L188">
        <f t="shared" si="12"/>
        <v>187</v>
      </c>
      <c r="M188" t="s">
        <v>37</v>
      </c>
      <c r="N188">
        <v>22</v>
      </c>
      <c r="O188">
        <v>8.42</v>
      </c>
      <c r="P188">
        <v>7</v>
      </c>
      <c r="Q188">
        <v>10</v>
      </c>
      <c r="U188" t="s">
        <v>72</v>
      </c>
    </row>
    <row r="189" spans="1:21" x14ac:dyDescent="0.25">
      <c r="A189" t="s">
        <v>21</v>
      </c>
      <c r="B189" t="s">
        <v>22</v>
      </c>
      <c r="C189" s="4">
        <v>41532</v>
      </c>
      <c r="D189" s="5">
        <v>0.9375</v>
      </c>
      <c r="E189" t="str">
        <f t="shared" ref="E189:E252" si="13">CONCATENATE(TEXT(C189,"yyyy-mm-dd")," ",TEXT(D189,"hh:mm"))</f>
        <v>2013-09-15 22:30</v>
      </c>
      <c r="F189" t="s">
        <v>70</v>
      </c>
      <c r="G189" s="6" t="s">
        <v>24</v>
      </c>
      <c r="H189" t="s">
        <v>25</v>
      </c>
      <c r="I189" s="6" t="s">
        <v>90</v>
      </c>
      <c r="J189" t="str">
        <f t="shared" si="9"/>
        <v>WL_WholeShoreline_20130915_2230_BE_MarkRecap.20120228</v>
      </c>
      <c r="K189" t="str">
        <f t="shared" si="11"/>
        <v>WL_WholeShoreline_20130915_2230_BE_MarkRecap.20120228_012</v>
      </c>
      <c r="L189">
        <f t="shared" si="12"/>
        <v>188</v>
      </c>
      <c r="M189" t="s">
        <v>32</v>
      </c>
      <c r="N189">
        <v>1</v>
      </c>
      <c r="O189">
        <v>7</v>
      </c>
      <c r="U189" t="s">
        <v>72</v>
      </c>
    </row>
    <row r="190" spans="1:21" x14ac:dyDescent="0.25">
      <c r="A190" t="s">
        <v>21</v>
      </c>
      <c r="B190" t="s">
        <v>22</v>
      </c>
      <c r="C190" s="4">
        <v>41532</v>
      </c>
      <c r="D190" s="5">
        <v>0.9375</v>
      </c>
      <c r="E190" t="str">
        <f t="shared" si="13"/>
        <v>2013-09-15 22:30</v>
      </c>
      <c r="F190" t="s">
        <v>70</v>
      </c>
      <c r="G190" s="6" t="s">
        <v>24</v>
      </c>
      <c r="H190" t="s">
        <v>25</v>
      </c>
      <c r="I190" s="6" t="s">
        <v>90</v>
      </c>
      <c r="J190" t="str">
        <f t="shared" si="9"/>
        <v>WL_WholeShoreline_20130915_2230_BE_MarkRecap.20120228</v>
      </c>
      <c r="K190" t="str">
        <f t="shared" si="11"/>
        <v>WL_WholeShoreline_20130915_2230_BE_MarkRecap.20120228_012</v>
      </c>
      <c r="L190">
        <f t="shared" si="12"/>
        <v>189</v>
      </c>
      <c r="M190" t="s">
        <v>77</v>
      </c>
      <c r="N190">
        <v>5</v>
      </c>
      <c r="O190">
        <v>6.6</v>
      </c>
      <c r="P190">
        <v>5</v>
      </c>
      <c r="Q190">
        <v>10</v>
      </c>
      <c r="U190" t="s">
        <v>72</v>
      </c>
    </row>
    <row r="191" spans="1:21" x14ac:dyDescent="0.25">
      <c r="A191" t="s">
        <v>21</v>
      </c>
      <c r="B191" t="s">
        <v>22</v>
      </c>
      <c r="C191" s="4">
        <v>41532</v>
      </c>
      <c r="D191" s="5">
        <v>0.9375</v>
      </c>
      <c r="E191" t="str">
        <f t="shared" si="13"/>
        <v>2013-09-15 22:30</v>
      </c>
      <c r="F191" t="s">
        <v>70</v>
      </c>
      <c r="G191" s="6" t="s">
        <v>24</v>
      </c>
      <c r="H191" t="s">
        <v>25</v>
      </c>
      <c r="I191" s="6" t="s">
        <v>90</v>
      </c>
      <c r="J191" t="str">
        <f t="shared" si="9"/>
        <v>WL_WholeShoreline_20130915_2230_BE_MarkRecap.20120228</v>
      </c>
      <c r="K191" t="str">
        <f t="shared" si="11"/>
        <v>WL_WholeShoreline_20130915_2230_BE_MarkRecap.20120228_012</v>
      </c>
      <c r="L191">
        <f t="shared" si="12"/>
        <v>190</v>
      </c>
      <c r="M191" t="s">
        <v>48</v>
      </c>
      <c r="N191">
        <v>1</v>
      </c>
      <c r="S191" t="s">
        <v>93</v>
      </c>
      <c r="U191" t="s">
        <v>72</v>
      </c>
    </row>
    <row r="192" spans="1:21" x14ac:dyDescent="0.25">
      <c r="A192" t="s">
        <v>21</v>
      </c>
      <c r="B192" t="s">
        <v>22</v>
      </c>
      <c r="C192" s="4">
        <v>41532</v>
      </c>
      <c r="D192" s="5">
        <v>0.9375</v>
      </c>
      <c r="E192" t="str">
        <f t="shared" si="13"/>
        <v>2013-09-15 22:30</v>
      </c>
      <c r="F192" t="s">
        <v>70</v>
      </c>
      <c r="G192" s="6" t="s">
        <v>24</v>
      </c>
      <c r="H192" t="s">
        <v>25</v>
      </c>
      <c r="I192" s="6" t="s">
        <v>57</v>
      </c>
      <c r="J192" t="str">
        <f t="shared" si="9"/>
        <v>WL_WholeShoreline_20130915_2230_BE_MarkRecap.20120228</v>
      </c>
      <c r="K192" t="str">
        <f t="shared" si="11"/>
        <v>WL_WholeShoreline_20130915_2230_BE_MarkRecap.20120228_002</v>
      </c>
      <c r="L192">
        <f t="shared" si="12"/>
        <v>191</v>
      </c>
      <c r="M192" t="s">
        <v>71</v>
      </c>
      <c r="N192">
        <v>1</v>
      </c>
      <c r="O192">
        <v>9</v>
      </c>
      <c r="U192" t="s">
        <v>72</v>
      </c>
    </row>
    <row r="193" spans="1:21" x14ac:dyDescent="0.25">
      <c r="A193" t="s">
        <v>21</v>
      </c>
      <c r="B193" t="s">
        <v>22</v>
      </c>
      <c r="C193" s="4">
        <v>41532</v>
      </c>
      <c r="D193" s="5">
        <v>0.9375</v>
      </c>
      <c r="E193" t="str">
        <f t="shared" si="13"/>
        <v>2013-09-15 22:30</v>
      </c>
      <c r="F193" t="s">
        <v>70</v>
      </c>
      <c r="G193" s="6" t="s">
        <v>24</v>
      </c>
      <c r="H193" t="s">
        <v>25</v>
      </c>
      <c r="I193" s="6" t="s">
        <v>57</v>
      </c>
      <c r="J193" t="str">
        <f t="shared" si="9"/>
        <v>WL_WholeShoreline_20130915_2230_BE_MarkRecap.20120228</v>
      </c>
      <c r="K193" t="str">
        <f t="shared" si="11"/>
        <v>WL_WholeShoreline_20130915_2230_BE_MarkRecap.20120228_002</v>
      </c>
      <c r="L193">
        <f t="shared" si="12"/>
        <v>192</v>
      </c>
      <c r="M193" t="s">
        <v>37</v>
      </c>
      <c r="N193">
        <v>39</v>
      </c>
      <c r="O193">
        <v>9.92</v>
      </c>
      <c r="P193">
        <v>7.3</v>
      </c>
      <c r="Q193">
        <v>13.1</v>
      </c>
      <c r="U193" t="s">
        <v>72</v>
      </c>
    </row>
    <row r="194" spans="1:21" x14ac:dyDescent="0.25">
      <c r="A194" t="s">
        <v>21</v>
      </c>
      <c r="B194" t="s">
        <v>22</v>
      </c>
      <c r="C194" s="4">
        <v>41532</v>
      </c>
      <c r="D194" s="5">
        <v>0.9375</v>
      </c>
      <c r="E194" t="str">
        <f t="shared" si="13"/>
        <v>2013-09-15 22:30</v>
      </c>
      <c r="F194" t="s">
        <v>70</v>
      </c>
      <c r="G194" s="6" t="s">
        <v>24</v>
      </c>
      <c r="H194" t="s">
        <v>25</v>
      </c>
      <c r="I194" s="6" t="s">
        <v>57</v>
      </c>
      <c r="J194" t="str">
        <f t="shared" ref="J194:J257" si="14">CONCATENATE(A194,"_",B194,"_",TEXT(C194,"yyyymmdd"),"_",TEXT(D194,"hhmm"),"_",F194,"_",G194)</f>
        <v>WL_WholeShoreline_20130915_2230_BE_MarkRecap.20120228</v>
      </c>
      <c r="K194" t="str">
        <f t="shared" si="11"/>
        <v>WL_WholeShoreline_20130915_2230_BE_MarkRecap.20120228_002</v>
      </c>
      <c r="L194">
        <f t="shared" si="12"/>
        <v>193</v>
      </c>
      <c r="M194" t="s">
        <v>32</v>
      </c>
      <c r="N194">
        <v>16</v>
      </c>
      <c r="O194">
        <v>6.65</v>
      </c>
      <c r="P194">
        <v>5.9</v>
      </c>
      <c r="Q194">
        <v>8</v>
      </c>
      <c r="U194" t="s">
        <v>72</v>
      </c>
    </row>
    <row r="195" spans="1:21" x14ac:dyDescent="0.25">
      <c r="A195" t="s">
        <v>21</v>
      </c>
      <c r="B195" t="s">
        <v>22</v>
      </c>
      <c r="C195" s="4">
        <v>41532</v>
      </c>
      <c r="D195" s="5">
        <v>0.9375</v>
      </c>
      <c r="E195" t="str">
        <f t="shared" si="13"/>
        <v>2013-09-15 22:30</v>
      </c>
      <c r="F195" t="s">
        <v>70</v>
      </c>
      <c r="G195" s="6" t="s">
        <v>24</v>
      </c>
      <c r="H195" t="s">
        <v>25</v>
      </c>
      <c r="I195" s="6" t="s">
        <v>57</v>
      </c>
      <c r="J195" t="str">
        <f t="shared" si="14"/>
        <v>WL_WholeShoreline_20130915_2230_BE_MarkRecap.20120228</v>
      </c>
      <c r="K195" t="str">
        <f t="shared" si="11"/>
        <v>WL_WholeShoreline_20130915_2230_BE_MarkRecap.20120228_002</v>
      </c>
      <c r="L195">
        <f t="shared" si="12"/>
        <v>194</v>
      </c>
      <c r="M195" t="s">
        <v>27</v>
      </c>
      <c r="N195">
        <v>6</v>
      </c>
      <c r="O195">
        <v>9.16</v>
      </c>
      <c r="P195">
        <v>8</v>
      </c>
      <c r="Q195">
        <v>11</v>
      </c>
      <c r="U195" t="s">
        <v>72</v>
      </c>
    </row>
    <row r="196" spans="1:21" x14ac:dyDescent="0.25">
      <c r="A196" t="s">
        <v>21</v>
      </c>
      <c r="B196" t="s">
        <v>22</v>
      </c>
      <c r="C196" s="4">
        <v>41532</v>
      </c>
      <c r="D196" s="5">
        <v>0.9375</v>
      </c>
      <c r="E196" t="str">
        <f t="shared" si="13"/>
        <v>2013-09-15 22:30</v>
      </c>
      <c r="F196" t="s">
        <v>70</v>
      </c>
      <c r="G196" s="6" t="s">
        <v>24</v>
      </c>
      <c r="H196" t="s">
        <v>25</v>
      </c>
      <c r="I196" s="6" t="s">
        <v>57</v>
      </c>
      <c r="J196" t="str">
        <f t="shared" si="14"/>
        <v>WL_WholeShoreline_20130915_2230_BE_MarkRecap.20120228</v>
      </c>
      <c r="K196" t="str">
        <f t="shared" ref="K196:K259" si="15">CONCATENATE(A196,"_",B196,"_",TEXT(C196,"yyyymmdd"),"_",TEXT(D196,"hhmm"),"_",F196,"_",G196,"_",I196)</f>
        <v>WL_WholeShoreline_20130915_2230_BE_MarkRecap.20120228_002</v>
      </c>
      <c r="L196">
        <f t="shared" ref="L196:L259" si="16">L195+1</f>
        <v>195</v>
      </c>
      <c r="M196" t="s">
        <v>66</v>
      </c>
      <c r="N196">
        <v>1</v>
      </c>
      <c r="O196">
        <v>8</v>
      </c>
      <c r="U196" t="s">
        <v>72</v>
      </c>
    </row>
    <row r="197" spans="1:21" x14ac:dyDescent="0.25">
      <c r="A197" t="s">
        <v>21</v>
      </c>
      <c r="B197" t="s">
        <v>22</v>
      </c>
      <c r="C197" s="4">
        <v>41532</v>
      </c>
      <c r="D197" s="5">
        <v>0.9375</v>
      </c>
      <c r="E197" t="str">
        <f t="shared" si="13"/>
        <v>2013-09-15 22:30</v>
      </c>
      <c r="F197" t="s">
        <v>70</v>
      </c>
      <c r="G197" s="6" t="s">
        <v>24</v>
      </c>
      <c r="H197" t="s">
        <v>25</v>
      </c>
      <c r="I197" s="6" t="s">
        <v>57</v>
      </c>
      <c r="J197" t="str">
        <f t="shared" si="14"/>
        <v>WL_WholeShoreline_20130915_2230_BE_MarkRecap.20120228</v>
      </c>
      <c r="K197" t="str">
        <f t="shared" si="15"/>
        <v>WL_WholeShoreline_20130915_2230_BE_MarkRecap.20120228_002</v>
      </c>
      <c r="L197">
        <f t="shared" si="16"/>
        <v>196</v>
      </c>
      <c r="M197" t="s">
        <v>43</v>
      </c>
      <c r="N197">
        <v>4</v>
      </c>
      <c r="O197">
        <v>9.25</v>
      </c>
      <c r="P197">
        <v>7</v>
      </c>
      <c r="Q197">
        <v>10.1</v>
      </c>
      <c r="U197" t="s">
        <v>72</v>
      </c>
    </row>
    <row r="198" spans="1:21" x14ac:dyDescent="0.25">
      <c r="A198" t="s">
        <v>21</v>
      </c>
      <c r="B198" t="s">
        <v>22</v>
      </c>
      <c r="C198" s="4">
        <v>41532</v>
      </c>
      <c r="D198" s="5">
        <v>0.9375</v>
      </c>
      <c r="E198" t="str">
        <f t="shared" si="13"/>
        <v>2013-09-15 22:30</v>
      </c>
      <c r="F198" t="s">
        <v>70</v>
      </c>
      <c r="G198" s="6" t="s">
        <v>24</v>
      </c>
      <c r="H198" t="s">
        <v>25</v>
      </c>
      <c r="I198" s="6" t="s">
        <v>57</v>
      </c>
      <c r="J198" t="str">
        <f t="shared" si="14"/>
        <v>WL_WholeShoreline_20130915_2230_BE_MarkRecap.20120228</v>
      </c>
      <c r="K198" t="str">
        <f t="shared" si="15"/>
        <v>WL_WholeShoreline_20130915_2230_BE_MarkRecap.20120228_002</v>
      </c>
      <c r="L198">
        <f t="shared" si="16"/>
        <v>197</v>
      </c>
      <c r="M198" t="s">
        <v>82</v>
      </c>
      <c r="N198">
        <v>1</v>
      </c>
      <c r="O198">
        <v>11</v>
      </c>
      <c r="U198" t="s">
        <v>72</v>
      </c>
    </row>
    <row r="199" spans="1:21" x14ac:dyDescent="0.25">
      <c r="A199" t="s">
        <v>21</v>
      </c>
      <c r="B199" t="s">
        <v>22</v>
      </c>
      <c r="C199" s="4">
        <v>41532</v>
      </c>
      <c r="D199" s="5">
        <v>0.9375</v>
      </c>
      <c r="E199" t="str">
        <f t="shared" si="13"/>
        <v>2013-09-15 22:30</v>
      </c>
      <c r="F199" t="s">
        <v>70</v>
      </c>
      <c r="G199" s="6" t="s">
        <v>24</v>
      </c>
      <c r="H199" t="s">
        <v>25</v>
      </c>
      <c r="I199" s="6" t="s">
        <v>52</v>
      </c>
      <c r="J199" t="str">
        <f t="shared" si="14"/>
        <v>WL_WholeShoreline_20130915_2230_BE_MarkRecap.20120228</v>
      </c>
      <c r="K199" t="str">
        <f t="shared" si="15"/>
        <v>WL_WholeShoreline_20130915_2230_BE_MarkRecap.20120228_006</v>
      </c>
      <c r="L199">
        <f t="shared" si="16"/>
        <v>198</v>
      </c>
      <c r="M199" t="s">
        <v>71</v>
      </c>
      <c r="N199">
        <v>4</v>
      </c>
      <c r="O199">
        <v>11.625</v>
      </c>
      <c r="P199">
        <v>10.5</v>
      </c>
      <c r="Q199">
        <v>14</v>
      </c>
      <c r="U199" t="s">
        <v>72</v>
      </c>
    </row>
    <row r="200" spans="1:21" x14ac:dyDescent="0.25">
      <c r="A200" t="s">
        <v>21</v>
      </c>
      <c r="B200" t="s">
        <v>22</v>
      </c>
      <c r="C200" s="4">
        <v>41532</v>
      </c>
      <c r="D200" s="5">
        <v>0.9375</v>
      </c>
      <c r="E200" t="str">
        <f t="shared" si="13"/>
        <v>2013-09-15 22:30</v>
      </c>
      <c r="F200" t="s">
        <v>70</v>
      </c>
      <c r="G200" s="6" t="s">
        <v>24</v>
      </c>
      <c r="H200" t="s">
        <v>25</v>
      </c>
      <c r="I200" s="6" t="s">
        <v>52</v>
      </c>
      <c r="J200" t="str">
        <f t="shared" si="14"/>
        <v>WL_WholeShoreline_20130915_2230_BE_MarkRecap.20120228</v>
      </c>
      <c r="K200" t="str">
        <f t="shared" si="15"/>
        <v>WL_WholeShoreline_20130915_2230_BE_MarkRecap.20120228_006</v>
      </c>
      <c r="L200">
        <f t="shared" si="16"/>
        <v>199</v>
      </c>
      <c r="M200" t="s">
        <v>32</v>
      </c>
      <c r="N200">
        <v>1</v>
      </c>
      <c r="O200">
        <v>7</v>
      </c>
      <c r="U200" t="s">
        <v>72</v>
      </c>
    </row>
    <row r="201" spans="1:21" x14ac:dyDescent="0.25">
      <c r="A201" t="s">
        <v>21</v>
      </c>
      <c r="B201" t="s">
        <v>22</v>
      </c>
      <c r="C201" s="4">
        <v>41532</v>
      </c>
      <c r="D201" s="5">
        <v>0.9375</v>
      </c>
      <c r="E201" t="str">
        <f t="shared" si="13"/>
        <v>2013-09-15 22:30</v>
      </c>
      <c r="F201" t="s">
        <v>70</v>
      </c>
      <c r="G201" s="6" t="s">
        <v>24</v>
      </c>
      <c r="H201" t="s">
        <v>25</v>
      </c>
      <c r="I201" s="6" t="s">
        <v>52</v>
      </c>
      <c r="J201" t="str">
        <f t="shared" si="14"/>
        <v>WL_WholeShoreline_20130915_2230_BE_MarkRecap.20120228</v>
      </c>
      <c r="K201" t="str">
        <f t="shared" si="15"/>
        <v>WL_WholeShoreline_20130915_2230_BE_MarkRecap.20120228_006</v>
      </c>
      <c r="L201">
        <f t="shared" si="16"/>
        <v>200</v>
      </c>
      <c r="M201" t="s">
        <v>77</v>
      </c>
      <c r="N201">
        <v>1</v>
      </c>
      <c r="O201">
        <v>4</v>
      </c>
      <c r="U201" t="s">
        <v>72</v>
      </c>
    </row>
    <row r="202" spans="1:21" x14ac:dyDescent="0.25">
      <c r="A202" t="s">
        <v>21</v>
      </c>
      <c r="B202" t="s">
        <v>22</v>
      </c>
      <c r="C202" s="4">
        <v>41532</v>
      </c>
      <c r="D202" s="5">
        <v>0.9375</v>
      </c>
      <c r="E202" t="str">
        <f t="shared" si="13"/>
        <v>2013-09-15 22:30</v>
      </c>
      <c r="F202" t="s">
        <v>70</v>
      </c>
      <c r="G202" s="6" t="s">
        <v>24</v>
      </c>
      <c r="H202" t="s">
        <v>25</v>
      </c>
      <c r="I202" s="6" t="s">
        <v>52</v>
      </c>
      <c r="J202" t="str">
        <f t="shared" si="14"/>
        <v>WL_WholeShoreline_20130915_2230_BE_MarkRecap.20120228</v>
      </c>
      <c r="K202" t="str">
        <f t="shared" si="15"/>
        <v>WL_WholeShoreline_20130915_2230_BE_MarkRecap.20120228_006</v>
      </c>
      <c r="L202">
        <f t="shared" si="16"/>
        <v>201</v>
      </c>
      <c r="M202" t="s">
        <v>43</v>
      </c>
      <c r="N202">
        <v>1</v>
      </c>
      <c r="O202">
        <v>12</v>
      </c>
      <c r="U202" t="s">
        <v>72</v>
      </c>
    </row>
    <row r="203" spans="1:21" x14ac:dyDescent="0.25">
      <c r="A203" t="s">
        <v>20</v>
      </c>
      <c r="B203" t="s">
        <v>22</v>
      </c>
      <c r="C203" s="4">
        <v>41531</v>
      </c>
      <c r="D203" s="5">
        <v>0.9375</v>
      </c>
      <c r="E203" t="str">
        <f t="shared" si="13"/>
        <v>2013-09-14 22:30</v>
      </c>
      <c r="F203" t="s">
        <v>70</v>
      </c>
      <c r="G203" s="6" t="s">
        <v>24</v>
      </c>
      <c r="H203" t="s">
        <v>25</v>
      </c>
      <c r="I203" s="6" t="s">
        <v>59</v>
      </c>
      <c r="J203" t="str">
        <f t="shared" si="14"/>
        <v>EL_WholeShoreline_20130914_2230_BE_MarkRecap.20120228</v>
      </c>
      <c r="K203" t="str">
        <f t="shared" si="15"/>
        <v>EL_WholeShoreline_20130914_2230_BE_MarkRecap.20120228_009</v>
      </c>
      <c r="L203">
        <f t="shared" si="16"/>
        <v>202</v>
      </c>
      <c r="M203" t="s">
        <v>83</v>
      </c>
      <c r="N203">
        <v>6</v>
      </c>
      <c r="O203">
        <v>7.43</v>
      </c>
      <c r="P203">
        <v>6.5</v>
      </c>
      <c r="Q203">
        <v>8.1</v>
      </c>
      <c r="U203" t="s">
        <v>72</v>
      </c>
    </row>
    <row r="204" spans="1:21" x14ac:dyDescent="0.25">
      <c r="A204" t="s">
        <v>20</v>
      </c>
      <c r="B204" t="s">
        <v>22</v>
      </c>
      <c r="C204" s="4">
        <v>41531</v>
      </c>
      <c r="D204" s="5">
        <v>0.9375</v>
      </c>
      <c r="E204" t="str">
        <f t="shared" si="13"/>
        <v>2013-09-14 22:30</v>
      </c>
      <c r="F204" t="s">
        <v>70</v>
      </c>
      <c r="G204" s="6" t="s">
        <v>24</v>
      </c>
      <c r="H204" t="s">
        <v>25</v>
      </c>
      <c r="I204" s="6" t="s">
        <v>59</v>
      </c>
      <c r="J204" t="str">
        <f t="shared" si="14"/>
        <v>EL_WholeShoreline_20130914_2230_BE_MarkRecap.20120228</v>
      </c>
      <c r="K204" t="str">
        <f t="shared" si="15"/>
        <v>EL_WholeShoreline_20130914_2230_BE_MarkRecap.20120228_009</v>
      </c>
      <c r="L204">
        <f t="shared" si="16"/>
        <v>203</v>
      </c>
      <c r="M204" t="s">
        <v>71</v>
      </c>
      <c r="N204">
        <v>3</v>
      </c>
      <c r="O204">
        <v>10.1</v>
      </c>
      <c r="P204">
        <v>10</v>
      </c>
      <c r="Q204">
        <v>10.3</v>
      </c>
      <c r="U204" t="s">
        <v>72</v>
      </c>
    </row>
    <row r="205" spans="1:21" x14ac:dyDescent="0.25">
      <c r="A205" t="s">
        <v>20</v>
      </c>
      <c r="B205" t="s">
        <v>22</v>
      </c>
      <c r="C205" s="4">
        <v>41531</v>
      </c>
      <c r="D205" s="5">
        <v>0.9375</v>
      </c>
      <c r="E205" t="str">
        <f t="shared" si="13"/>
        <v>2013-09-14 22:30</v>
      </c>
      <c r="F205" t="s">
        <v>70</v>
      </c>
      <c r="G205" s="6" t="s">
        <v>24</v>
      </c>
      <c r="H205" t="s">
        <v>25</v>
      </c>
      <c r="I205" s="6" t="s">
        <v>59</v>
      </c>
      <c r="J205" t="str">
        <f t="shared" si="14"/>
        <v>EL_WholeShoreline_20130914_2230_BE_MarkRecap.20120228</v>
      </c>
      <c r="K205" t="str">
        <f t="shared" si="15"/>
        <v>EL_WholeShoreline_20130914_2230_BE_MarkRecap.20120228_009</v>
      </c>
      <c r="L205">
        <f t="shared" si="16"/>
        <v>204</v>
      </c>
      <c r="M205" t="s">
        <v>48</v>
      </c>
      <c r="N205">
        <v>4</v>
      </c>
      <c r="O205">
        <v>9.3000000000000007</v>
      </c>
      <c r="P205">
        <v>8.1999999999999993</v>
      </c>
      <c r="Q205">
        <v>11</v>
      </c>
      <c r="U205" t="s">
        <v>72</v>
      </c>
    </row>
    <row r="206" spans="1:21" x14ac:dyDescent="0.25">
      <c r="A206" t="s">
        <v>20</v>
      </c>
      <c r="B206" t="s">
        <v>22</v>
      </c>
      <c r="C206" s="4">
        <v>41531</v>
      </c>
      <c r="D206" s="5">
        <v>0.9375</v>
      </c>
      <c r="E206" t="str">
        <f t="shared" si="13"/>
        <v>2013-09-14 22:30</v>
      </c>
      <c r="F206" t="s">
        <v>70</v>
      </c>
      <c r="G206" s="6" t="s">
        <v>24</v>
      </c>
      <c r="H206" t="s">
        <v>25</v>
      </c>
      <c r="I206" s="6" t="s">
        <v>59</v>
      </c>
      <c r="J206" t="str">
        <f t="shared" si="14"/>
        <v>EL_WholeShoreline_20130914_2230_BE_MarkRecap.20120228</v>
      </c>
      <c r="K206" t="str">
        <f t="shared" si="15"/>
        <v>EL_WholeShoreline_20130914_2230_BE_MarkRecap.20120228_009</v>
      </c>
      <c r="L206">
        <f t="shared" si="16"/>
        <v>205</v>
      </c>
      <c r="M206" t="s">
        <v>37</v>
      </c>
      <c r="N206">
        <v>1</v>
      </c>
      <c r="O206">
        <v>10.5</v>
      </c>
      <c r="U206" t="s">
        <v>72</v>
      </c>
    </row>
    <row r="207" spans="1:21" x14ac:dyDescent="0.25">
      <c r="A207" t="s">
        <v>20</v>
      </c>
      <c r="B207" t="s">
        <v>22</v>
      </c>
      <c r="C207" s="4">
        <v>41531</v>
      </c>
      <c r="D207" s="5">
        <v>0.9375</v>
      </c>
      <c r="E207" t="str">
        <f t="shared" si="13"/>
        <v>2013-09-14 22:30</v>
      </c>
      <c r="F207" t="s">
        <v>70</v>
      </c>
      <c r="G207" s="6" t="s">
        <v>24</v>
      </c>
      <c r="H207" t="s">
        <v>25</v>
      </c>
      <c r="I207" s="6" t="s">
        <v>59</v>
      </c>
      <c r="J207" t="str">
        <f t="shared" si="14"/>
        <v>EL_WholeShoreline_20130914_2230_BE_MarkRecap.20120228</v>
      </c>
      <c r="K207" t="str">
        <f t="shared" si="15"/>
        <v>EL_WholeShoreline_20130914_2230_BE_MarkRecap.20120228_009</v>
      </c>
      <c r="L207">
        <f t="shared" si="16"/>
        <v>206</v>
      </c>
      <c r="M207" t="s">
        <v>43</v>
      </c>
      <c r="N207">
        <v>1</v>
      </c>
      <c r="O207">
        <v>10</v>
      </c>
      <c r="U207" t="s">
        <v>72</v>
      </c>
    </row>
    <row r="208" spans="1:21" x14ac:dyDescent="0.25">
      <c r="A208" t="s">
        <v>20</v>
      </c>
      <c r="B208" t="s">
        <v>22</v>
      </c>
      <c r="C208" s="4">
        <v>41531</v>
      </c>
      <c r="D208" s="5">
        <v>0.9375</v>
      </c>
      <c r="E208" t="str">
        <f t="shared" si="13"/>
        <v>2013-09-14 22:30</v>
      </c>
      <c r="F208" t="s">
        <v>70</v>
      </c>
      <c r="G208" s="6" t="s">
        <v>24</v>
      </c>
      <c r="H208" t="s">
        <v>25</v>
      </c>
      <c r="I208" s="6" t="s">
        <v>79</v>
      </c>
      <c r="J208" t="str">
        <f t="shared" si="14"/>
        <v>EL_WholeShoreline_20130914_2230_BE_MarkRecap.20120228</v>
      </c>
      <c r="K208" t="str">
        <f t="shared" si="15"/>
        <v>EL_WholeShoreline_20130914_2230_BE_MarkRecap.20120228_014</v>
      </c>
      <c r="L208">
        <f t="shared" si="16"/>
        <v>207</v>
      </c>
      <c r="M208" t="s">
        <v>71</v>
      </c>
      <c r="N208">
        <v>1</v>
      </c>
      <c r="O208">
        <v>10</v>
      </c>
      <c r="U208" t="s">
        <v>72</v>
      </c>
    </row>
    <row r="209" spans="1:21" x14ac:dyDescent="0.25">
      <c r="A209" t="s">
        <v>20</v>
      </c>
      <c r="B209" t="s">
        <v>22</v>
      </c>
      <c r="C209" s="4">
        <v>41531</v>
      </c>
      <c r="D209" s="5">
        <v>0.9375</v>
      </c>
      <c r="E209" t="str">
        <f t="shared" si="13"/>
        <v>2013-09-14 22:30</v>
      </c>
      <c r="F209" t="s">
        <v>70</v>
      </c>
      <c r="G209" s="6" t="s">
        <v>24</v>
      </c>
      <c r="H209" t="s">
        <v>25</v>
      </c>
      <c r="I209" s="6" t="s">
        <v>79</v>
      </c>
      <c r="J209" t="str">
        <f t="shared" si="14"/>
        <v>EL_WholeShoreline_20130914_2230_BE_MarkRecap.20120228</v>
      </c>
      <c r="K209" t="str">
        <f t="shared" si="15"/>
        <v>EL_WholeShoreline_20130914_2230_BE_MarkRecap.20120228_014</v>
      </c>
      <c r="L209">
        <f t="shared" si="16"/>
        <v>208</v>
      </c>
      <c r="M209" t="s">
        <v>48</v>
      </c>
      <c r="N209">
        <v>2</v>
      </c>
      <c r="O209">
        <v>8.56</v>
      </c>
      <c r="P209">
        <v>8</v>
      </c>
      <c r="Q209">
        <v>9.1</v>
      </c>
      <c r="U209" t="s">
        <v>72</v>
      </c>
    </row>
    <row r="210" spans="1:21" x14ac:dyDescent="0.25">
      <c r="A210" t="s">
        <v>20</v>
      </c>
      <c r="B210" t="s">
        <v>22</v>
      </c>
      <c r="C210" s="4">
        <v>41531</v>
      </c>
      <c r="D210" s="5">
        <v>0.9375</v>
      </c>
      <c r="E210" t="str">
        <f t="shared" si="13"/>
        <v>2013-09-14 22:30</v>
      </c>
      <c r="F210" t="s">
        <v>70</v>
      </c>
      <c r="G210" s="6" t="s">
        <v>24</v>
      </c>
      <c r="H210" t="s">
        <v>25</v>
      </c>
      <c r="I210" s="6" t="s">
        <v>79</v>
      </c>
      <c r="J210" t="str">
        <f t="shared" si="14"/>
        <v>EL_WholeShoreline_20130914_2230_BE_MarkRecap.20120228</v>
      </c>
      <c r="K210" t="str">
        <f t="shared" si="15"/>
        <v>EL_WholeShoreline_20130914_2230_BE_MarkRecap.20120228_014</v>
      </c>
      <c r="L210">
        <f t="shared" si="16"/>
        <v>209</v>
      </c>
      <c r="M210" t="s">
        <v>32</v>
      </c>
      <c r="N210">
        <v>2</v>
      </c>
      <c r="O210">
        <v>6.9</v>
      </c>
      <c r="P210">
        <v>6.8</v>
      </c>
      <c r="Q210">
        <v>7</v>
      </c>
      <c r="U210" t="s">
        <v>72</v>
      </c>
    </row>
    <row r="211" spans="1:21" x14ac:dyDescent="0.25">
      <c r="A211" t="s">
        <v>20</v>
      </c>
      <c r="B211" t="s">
        <v>22</v>
      </c>
      <c r="C211" s="4">
        <v>41531</v>
      </c>
      <c r="D211" s="5">
        <v>0.9375</v>
      </c>
      <c r="E211" t="str">
        <f t="shared" si="13"/>
        <v>2013-09-14 22:30</v>
      </c>
      <c r="F211" t="s">
        <v>70</v>
      </c>
      <c r="G211" s="6" t="s">
        <v>24</v>
      </c>
      <c r="H211" t="s">
        <v>25</v>
      </c>
      <c r="I211" s="6" t="s">
        <v>79</v>
      </c>
      <c r="J211" t="str">
        <f t="shared" si="14"/>
        <v>EL_WholeShoreline_20130914_2230_BE_MarkRecap.20120228</v>
      </c>
      <c r="K211" t="str">
        <f t="shared" si="15"/>
        <v>EL_WholeShoreline_20130914_2230_BE_MarkRecap.20120228_014</v>
      </c>
      <c r="L211">
        <f t="shared" si="16"/>
        <v>210</v>
      </c>
      <c r="M211" t="s">
        <v>37</v>
      </c>
      <c r="N211">
        <v>20</v>
      </c>
      <c r="O211">
        <v>6.42</v>
      </c>
      <c r="P211">
        <v>4</v>
      </c>
      <c r="Q211">
        <v>9</v>
      </c>
      <c r="U211" t="s">
        <v>72</v>
      </c>
    </row>
    <row r="212" spans="1:21" x14ac:dyDescent="0.25">
      <c r="A212" t="s">
        <v>20</v>
      </c>
      <c r="B212" t="s">
        <v>22</v>
      </c>
      <c r="C212" s="4">
        <v>41531</v>
      </c>
      <c r="D212" s="5">
        <v>0.9375</v>
      </c>
      <c r="E212" t="str">
        <f t="shared" si="13"/>
        <v>2013-09-14 22:30</v>
      </c>
      <c r="F212" t="s">
        <v>70</v>
      </c>
      <c r="G212" s="6" t="s">
        <v>24</v>
      </c>
      <c r="H212" t="s">
        <v>25</v>
      </c>
      <c r="I212" s="6" t="s">
        <v>79</v>
      </c>
      <c r="J212" t="str">
        <f t="shared" si="14"/>
        <v>EL_WholeShoreline_20130914_2230_BE_MarkRecap.20120228</v>
      </c>
      <c r="K212" t="str">
        <f t="shared" si="15"/>
        <v>EL_WholeShoreline_20130914_2230_BE_MarkRecap.20120228_014</v>
      </c>
      <c r="L212">
        <f t="shared" si="16"/>
        <v>211</v>
      </c>
      <c r="M212" t="s">
        <v>46</v>
      </c>
      <c r="N212">
        <v>188</v>
      </c>
      <c r="O212">
        <v>1.82</v>
      </c>
      <c r="P212">
        <v>1</v>
      </c>
      <c r="Q212">
        <v>2</v>
      </c>
      <c r="U212" t="s">
        <v>72</v>
      </c>
    </row>
    <row r="213" spans="1:21" x14ac:dyDescent="0.25">
      <c r="A213" t="s">
        <v>20</v>
      </c>
      <c r="B213" t="s">
        <v>22</v>
      </c>
      <c r="C213" s="4">
        <v>41531</v>
      </c>
      <c r="D213" s="5">
        <v>0.9375</v>
      </c>
      <c r="E213" t="str">
        <f t="shared" si="13"/>
        <v>2013-09-14 22:30</v>
      </c>
      <c r="F213" t="s">
        <v>70</v>
      </c>
      <c r="G213" s="6" t="s">
        <v>24</v>
      </c>
      <c r="H213" t="s">
        <v>25</v>
      </c>
      <c r="I213" s="6" t="s">
        <v>79</v>
      </c>
      <c r="J213" t="str">
        <f t="shared" si="14"/>
        <v>EL_WholeShoreline_20130914_2230_BE_MarkRecap.20120228</v>
      </c>
      <c r="K213" t="str">
        <f t="shared" si="15"/>
        <v>EL_WholeShoreline_20130914_2230_BE_MarkRecap.20120228_014</v>
      </c>
      <c r="L213">
        <f t="shared" si="16"/>
        <v>212</v>
      </c>
      <c r="M213" t="s">
        <v>43</v>
      </c>
      <c r="N213">
        <v>1</v>
      </c>
      <c r="O213">
        <v>6</v>
      </c>
      <c r="U213" t="s">
        <v>72</v>
      </c>
    </row>
    <row r="214" spans="1:21" x14ac:dyDescent="0.25">
      <c r="A214" t="s">
        <v>20</v>
      </c>
      <c r="B214" t="s">
        <v>22</v>
      </c>
      <c r="C214" s="4">
        <v>41531</v>
      </c>
      <c r="D214" s="5">
        <v>0.9375</v>
      </c>
      <c r="E214" t="str">
        <f t="shared" si="13"/>
        <v>2013-09-14 22:30</v>
      </c>
      <c r="F214" t="s">
        <v>70</v>
      </c>
      <c r="G214" s="6" t="s">
        <v>24</v>
      </c>
      <c r="H214" t="s">
        <v>25</v>
      </c>
      <c r="I214" s="6" t="s">
        <v>55</v>
      </c>
      <c r="J214" t="str">
        <f t="shared" si="14"/>
        <v>EL_WholeShoreline_20130914_2230_BE_MarkRecap.20120228</v>
      </c>
      <c r="K214" t="str">
        <f t="shared" si="15"/>
        <v>EL_WholeShoreline_20130914_2230_BE_MarkRecap.20120228_010</v>
      </c>
      <c r="L214">
        <f t="shared" si="16"/>
        <v>213</v>
      </c>
      <c r="M214" t="s">
        <v>83</v>
      </c>
      <c r="N214">
        <v>12</v>
      </c>
      <c r="O214">
        <v>8.4</v>
      </c>
      <c r="P214">
        <v>7</v>
      </c>
      <c r="Q214">
        <v>9.5</v>
      </c>
      <c r="U214" t="s">
        <v>72</v>
      </c>
    </row>
    <row r="215" spans="1:21" x14ac:dyDescent="0.25">
      <c r="A215" t="s">
        <v>20</v>
      </c>
      <c r="B215" t="s">
        <v>22</v>
      </c>
      <c r="C215" s="4">
        <v>41531</v>
      </c>
      <c r="D215" s="5">
        <v>0.9375</v>
      </c>
      <c r="E215" t="str">
        <f t="shared" si="13"/>
        <v>2013-09-14 22:30</v>
      </c>
      <c r="F215" t="s">
        <v>70</v>
      </c>
      <c r="G215" s="6" t="s">
        <v>24</v>
      </c>
      <c r="H215" t="s">
        <v>25</v>
      </c>
      <c r="I215" s="6" t="s">
        <v>55</v>
      </c>
      <c r="J215" t="str">
        <f t="shared" si="14"/>
        <v>EL_WholeShoreline_20130914_2230_BE_MarkRecap.20120228</v>
      </c>
      <c r="K215" t="str">
        <f t="shared" si="15"/>
        <v>EL_WholeShoreline_20130914_2230_BE_MarkRecap.20120228_010</v>
      </c>
      <c r="L215">
        <f t="shared" si="16"/>
        <v>214</v>
      </c>
      <c r="M215" t="s">
        <v>71</v>
      </c>
      <c r="N215">
        <v>3</v>
      </c>
      <c r="O215">
        <v>9.83</v>
      </c>
      <c r="P215">
        <v>9</v>
      </c>
      <c r="Q215">
        <v>10.5</v>
      </c>
      <c r="U215" t="s">
        <v>72</v>
      </c>
    </row>
    <row r="216" spans="1:21" x14ac:dyDescent="0.25">
      <c r="A216" t="s">
        <v>20</v>
      </c>
      <c r="B216" t="s">
        <v>22</v>
      </c>
      <c r="C216" s="4">
        <v>41531</v>
      </c>
      <c r="D216" s="5">
        <v>0.9375</v>
      </c>
      <c r="E216" t="str">
        <f t="shared" si="13"/>
        <v>2013-09-14 22:30</v>
      </c>
      <c r="F216" t="s">
        <v>70</v>
      </c>
      <c r="G216" s="6" t="s">
        <v>24</v>
      </c>
      <c r="H216" t="s">
        <v>25</v>
      </c>
      <c r="I216" s="6" t="s">
        <v>55</v>
      </c>
      <c r="J216" t="str">
        <f t="shared" si="14"/>
        <v>EL_WholeShoreline_20130914_2230_BE_MarkRecap.20120228</v>
      </c>
      <c r="K216" t="str">
        <f t="shared" si="15"/>
        <v>EL_WholeShoreline_20130914_2230_BE_MarkRecap.20120228_010</v>
      </c>
      <c r="L216">
        <f t="shared" si="16"/>
        <v>215</v>
      </c>
      <c r="M216" t="s">
        <v>48</v>
      </c>
      <c r="N216">
        <v>2</v>
      </c>
      <c r="O216">
        <v>13</v>
      </c>
      <c r="P216">
        <v>12</v>
      </c>
      <c r="Q216">
        <v>14</v>
      </c>
      <c r="U216" t="s">
        <v>72</v>
      </c>
    </row>
    <row r="217" spans="1:21" x14ac:dyDescent="0.25">
      <c r="A217" t="s">
        <v>20</v>
      </c>
      <c r="B217" t="s">
        <v>22</v>
      </c>
      <c r="C217" s="4">
        <v>41531</v>
      </c>
      <c r="D217" s="5">
        <v>0.9375</v>
      </c>
      <c r="E217" t="str">
        <f t="shared" si="13"/>
        <v>2013-09-14 22:30</v>
      </c>
      <c r="F217" t="s">
        <v>70</v>
      </c>
      <c r="G217" s="6" t="s">
        <v>24</v>
      </c>
      <c r="H217" t="s">
        <v>25</v>
      </c>
      <c r="I217" s="6" t="s">
        <v>55</v>
      </c>
      <c r="J217" t="str">
        <f t="shared" si="14"/>
        <v>EL_WholeShoreline_20130914_2230_BE_MarkRecap.20120228</v>
      </c>
      <c r="K217" t="str">
        <f t="shared" si="15"/>
        <v>EL_WholeShoreline_20130914_2230_BE_MarkRecap.20120228_010</v>
      </c>
      <c r="L217">
        <f t="shared" si="16"/>
        <v>216</v>
      </c>
      <c r="M217" t="s">
        <v>38</v>
      </c>
      <c r="N217">
        <v>9</v>
      </c>
      <c r="O217">
        <v>10.4</v>
      </c>
      <c r="P217">
        <v>9</v>
      </c>
      <c r="Q217">
        <v>12.5</v>
      </c>
      <c r="U217" t="s">
        <v>72</v>
      </c>
    </row>
    <row r="218" spans="1:21" x14ac:dyDescent="0.25">
      <c r="A218" t="s">
        <v>20</v>
      </c>
      <c r="B218" t="s">
        <v>22</v>
      </c>
      <c r="C218" s="4">
        <v>41531</v>
      </c>
      <c r="D218" s="5">
        <v>0.9375</v>
      </c>
      <c r="E218" t="str">
        <f t="shared" si="13"/>
        <v>2013-09-14 22:30</v>
      </c>
      <c r="F218" t="s">
        <v>70</v>
      </c>
      <c r="G218" s="6" t="s">
        <v>24</v>
      </c>
      <c r="H218" t="s">
        <v>25</v>
      </c>
      <c r="I218" s="6" t="s">
        <v>56</v>
      </c>
      <c r="J218" t="str">
        <f t="shared" si="14"/>
        <v>EL_WholeShoreline_20130914_2230_BE_MarkRecap.20120228</v>
      </c>
      <c r="K218" t="str">
        <f t="shared" si="15"/>
        <v>EL_WholeShoreline_20130914_2230_BE_MarkRecap.20120228_005</v>
      </c>
      <c r="L218">
        <f t="shared" si="16"/>
        <v>217</v>
      </c>
      <c r="M218" t="s">
        <v>71</v>
      </c>
      <c r="N218">
        <v>1</v>
      </c>
      <c r="O218">
        <v>12</v>
      </c>
      <c r="U218" t="s">
        <v>72</v>
      </c>
    </row>
    <row r="219" spans="1:21" x14ac:dyDescent="0.25">
      <c r="A219" t="s">
        <v>20</v>
      </c>
      <c r="B219" t="s">
        <v>22</v>
      </c>
      <c r="C219" s="4">
        <v>41531</v>
      </c>
      <c r="D219" s="5">
        <v>0.9375</v>
      </c>
      <c r="E219" t="str">
        <f t="shared" si="13"/>
        <v>2013-09-14 22:30</v>
      </c>
      <c r="F219" t="s">
        <v>70</v>
      </c>
      <c r="G219" s="6" t="s">
        <v>24</v>
      </c>
      <c r="H219" t="s">
        <v>25</v>
      </c>
      <c r="I219" s="6" t="s">
        <v>56</v>
      </c>
      <c r="J219" t="str">
        <f t="shared" si="14"/>
        <v>EL_WholeShoreline_20130914_2230_BE_MarkRecap.20120228</v>
      </c>
      <c r="K219" t="str">
        <f t="shared" si="15"/>
        <v>EL_WholeShoreline_20130914_2230_BE_MarkRecap.20120228_005</v>
      </c>
      <c r="L219">
        <f t="shared" si="16"/>
        <v>218</v>
      </c>
      <c r="M219" t="s">
        <v>77</v>
      </c>
      <c r="N219">
        <v>2</v>
      </c>
      <c r="O219">
        <v>8.5</v>
      </c>
      <c r="P219">
        <v>8</v>
      </c>
      <c r="Q219">
        <v>9</v>
      </c>
      <c r="U219" t="s">
        <v>72</v>
      </c>
    </row>
    <row r="220" spans="1:21" x14ac:dyDescent="0.25">
      <c r="A220" t="s">
        <v>20</v>
      </c>
      <c r="B220" t="s">
        <v>22</v>
      </c>
      <c r="C220" s="4">
        <v>41531</v>
      </c>
      <c r="D220" s="5">
        <v>0.9375</v>
      </c>
      <c r="E220" t="str">
        <f t="shared" si="13"/>
        <v>2013-09-14 22:30</v>
      </c>
      <c r="F220" t="s">
        <v>70</v>
      </c>
      <c r="G220" s="6" t="s">
        <v>24</v>
      </c>
      <c r="H220" t="s">
        <v>25</v>
      </c>
      <c r="I220" s="6" t="s">
        <v>56</v>
      </c>
      <c r="J220" t="str">
        <f t="shared" si="14"/>
        <v>EL_WholeShoreline_20130914_2230_BE_MarkRecap.20120228</v>
      </c>
      <c r="K220" t="str">
        <f t="shared" si="15"/>
        <v>EL_WholeShoreline_20130914_2230_BE_MarkRecap.20120228_005</v>
      </c>
      <c r="L220">
        <f t="shared" si="16"/>
        <v>219</v>
      </c>
      <c r="M220" t="s">
        <v>38</v>
      </c>
      <c r="N220">
        <v>6</v>
      </c>
      <c r="O220">
        <v>7.6</v>
      </c>
      <c r="P220">
        <v>5.6</v>
      </c>
      <c r="Q220">
        <v>12.5</v>
      </c>
      <c r="U220" t="s">
        <v>72</v>
      </c>
    </row>
    <row r="221" spans="1:21" x14ac:dyDescent="0.25">
      <c r="A221" t="s">
        <v>20</v>
      </c>
      <c r="B221" t="s">
        <v>22</v>
      </c>
      <c r="C221" s="4">
        <v>41531</v>
      </c>
      <c r="D221" s="5">
        <v>0.9375</v>
      </c>
      <c r="E221" t="str">
        <f t="shared" si="13"/>
        <v>2013-09-14 22:30</v>
      </c>
      <c r="F221" t="s">
        <v>70</v>
      </c>
      <c r="G221" s="6" t="s">
        <v>24</v>
      </c>
      <c r="H221" t="s">
        <v>25</v>
      </c>
      <c r="I221" s="6" t="s">
        <v>56</v>
      </c>
      <c r="J221" t="str">
        <f t="shared" si="14"/>
        <v>EL_WholeShoreline_20130914_2230_BE_MarkRecap.20120228</v>
      </c>
      <c r="K221" t="str">
        <f t="shared" si="15"/>
        <v>EL_WholeShoreline_20130914_2230_BE_MarkRecap.20120228_005</v>
      </c>
      <c r="L221">
        <f t="shared" si="16"/>
        <v>220</v>
      </c>
      <c r="M221" t="s">
        <v>32</v>
      </c>
      <c r="N221">
        <v>58</v>
      </c>
      <c r="O221">
        <v>7.57</v>
      </c>
      <c r="P221">
        <v>4</v>
      </c>
      <c r="Q221">
        <v>10</v>
      </c>
      <c r="U221" t="s">
        <v>72</v>
      </c>
    </row>
    <row r="222" spans="1:21" x14ac:dyDescent="0.25">
      <c r="A222" t="s">
        <v>20</v>
      </c>
      <c r="B222" t="s">
        <v>22</v>
      </c>
      <c r="C222" s="4">
        <v>41531</v>
      </c>
      <c r="D222" s="5">
        <v>0.9375</v>
      </c>
      <c r="E222" t="str">
        <f t="shared" si="13"/>
        <v>2013-09-14 22:30</v>
      </c>
      <c r="F222" t="s">
        <v>70</v>
      </c>
      <c r="G222" s="6" t="s">
        <v>24</v>
      </c>
      <c r="H222" t="s">
        <v>25</v>
      </c>
      <c r="I222" s="6" t="s">
        <v>56</v>
      </c>
      <c r="J222" t="str">
        <f t="shared" si="14"/>
        <v>EL_WholeShoreline_20130914_2230_BE_MarkRecap.20120228</v>
      </c>
      <c r="K222" t="str">
        <f t="shared" si="15"/>
        <v>EL_WholeShoreline_20130914_2230_BE_MarkRecap.20120228_005</v>
      </c>
      <c r="L222">
        <f t="shared" si="16"/>
        <v>221</v>
      </c>
      <c r="M222" t="s">
        <v>37</v>
      </c>
      <c r="N222">
        <v>15</v>
      </c>
      <c r="O222">
        <v>7.8</v>
      </c>
      <c r="P222">
        <v>6</v>
      </c>
      <c r="Q222">
        <v>11</v>
      </c>
      <c r="U222" t="s">
        <v>72</v>
      </c>
    </row>
    <row r="223" spans="1:21" x14ac:dyDescent="0.25">
      <c r="A223" t="s">
        <v>20</v>
      </c>
      <c r="B223" t="s">
        <v>22</v>
      </c>
      <c r="C223" s="4">
        <v>41531</v>
      </c>
      <c r="D223" s="5">
        <v>0.9375</v>
      </c>
      <c r="E223" t="str">
        <f t="shared" si="13"/>
        <v>2013-09-14 22:30</v>
      </c>
      <c r="F223" t="s">
        <v>70</v>
      </c>
      <c r="G223" s="6" t="s">
        <v>24</v>
      </c>
      <c r="H223" t="s">
        <v>25</v>
      </c>
      <c r="I223" s="6" t="s">
        <v>56</v>
      </c>
      <c r="J223" t="str">
        <f t="shared" si="14"/>
        <v>EL_WholeShoreline_20130914_2230_BE_MarkRecap.20120228</v>
      </c>
      <c r="K223" t="str">
        <f t="shared" si="15"/>
        <v>EL_WholeShoreline_20130914_2230_BE_MarkRecap.20120228_005</v>
      </c>
      <c r="L223">
        <f t="shared" si="16"/>
        <v>222</v>
      </c>
      <c r="M223" t="s">
        <v>27</v>
      </c>
      <c r="N223">
        <v>1</v>
      </c>
      <c r="O223">
        <v>8</v>
      </c>
      <c r="U223" t="s">
        <v>72</v>
      </c>
    </row>
    <row r="224" spans="1:21" x14ac:dyDescent="0.25">
      <c r="A224" t="s">
        <v>20</v>
      </c>
      <c r="B224" t="s">
        <v>22</v>
      </c>
      <c r="C224" s="4">
        <v>41531</v>
      </c>
      <c r="D224" s="5">
        <v>0.9375</v>
      </c>
      <c r="E224" t="str">
        <f t="shared" si="13"/>
        <v>2013-09-14 22:30</v>
      </c>
      <c r="F224" t="s">
        <v>70</v>
      </c>
      <c r="G224" s="6" t="s">
        <v>24</v>
      </c>
      <c r="H224" t="s">
        <v>25</v>
      </c>
      <c r="I224" s="6" t="s">
        <v>36</v>
      </c>
      <c r="J224" t="str">
        <f t="shared" si="14"/>
        <v>EL_WholeShoreline_20130914_2230_BE_MarkRecap.20120228</v>
      </c>
      <c r="K224" t="str">
        <f t="shared" si="15"/>
        <v>EL_WholeShoreline_20130914_2230_BE_MarkRecap.20120228_004</v>
      </c>
      <c r="L224">
        <f t="shared" si="16"/>
        <v>223</v>
      </c>
      <c r="M224" t="s">
        <v>71</v>
      </c>
      <c r="N224">
        <v>8</v>
      </c>
      <c r="O224">
        <v>9.125</v>
      </c>
      <c r="P224">
        <v>7</v>
      </c>
      <c r="Q224">
        <v>10</v>
      </c>
      <c r="U224" t="s">
        <v>72</v>
      </c>
    </row>
    <row r="225" spans="1:21" x14ac:dyDescent="0.25">
      <c r="A225" t="s">
        <v>20</v>
      </c>
      <c r="B225" t="s">
        <v>22</v>
      </c>
      <c r="C225" s="4">
        <v>41531</v>
      </c>
      <c r="D225" s="5">
        <v>0.9375</v>
      </c>
      <c r="E225" t="str">
        <f t="shared" si="13"/>
        <v>2013-09-14 22:30</v>
      </c>
      <c r="F225" t="s">
        <v>70</v>
      </c>
      <c r="G225" s="6" t="s">
        <v>24</v>
      </c>
      <c r="H225" t="s">
        <v>25</v>
      </c>
      <c r="I225" s="6" t="s">
        <v>49</v>
      </c>
      <c r="J225" t="str">
        <f t="shared" si="14"/>
        <v>EL_WholeShoreline_20130914_2230_BE_MarkRecap.20120228</v>
      </c>
      <c r="K225" t="str">
        <f t="shared" si="15"/>
        <v>EL_WholeShoreline_20130914_2230_BE_MarkRecap.20120228_008</v>
      </c>
      <c r="L225">
        <f t="shared" si="16"/>
        <v>224</v>
      </c>
      <c r="M225" t="s">
        <v>71</v>
      </c>
      <c r="N225">
        <v>1</v>
      </c>
      <c r="O225">
        <v>10</v>
      </c>
      <c r="U225" t="s">
        <v>72</v>
      </c>
    </row>
    <row r="226" spans="1:21" x14ac:dyDescent="0.25">
      <c r="A226" t="s">
        <v>20</v>
      </c>
      <c r="B226" t="s">
        <v>22</v>
      </c>
      <c r="C226" s="4">
        <v>41531</v>
      </c>
      <c r="D226" s="5">
        <v>0.9375</v>
      </c>
      <c r="E226" t="str">
        <f t="shared" si="13"/>
        <v>2013-09-14 22:30</v>
      </c>
      <c r="F226" t="s">
        <v>70</v>
      </c>
      <c r="G226" s="6" t="s">
        <v>24</v>
      </c>
      <c r="H226" t="s">
        <v>25</v>
      </c>
      <c r="I226" s="6" t="s">
        <v>49</v>
      </c>
      <c r="J226" t="str">
        <f t="shared" si="14"/>
        <v>EL_WholeShoreline_20130914_2230_BE_MarkRecap.20120228</v>
      </c>
      <c r="K226" t="str">
        <f t="shared" si="15"/>
        <v>EL_WholeShoreline_20130914_2230_BE_MarkRecap.20120228_008</v>
      </c>
      <c r="L226">
        <f t="shared" si="16"/>
        <v>225</v>
      </c>
      <c r="M226" t="s">
        <v>37</v>
      </c>
      <c r="N226">
        <v>6</v>
      </c>
      <c r="O226">
        <v>10.67</v>
      </c>
      <c r="P226">
        <v>8</v>
      </c>
      <c r="Q226">
        <v>16</v>
      </c>
      <c r="U226" t="s">
        <v>72</v>
      </c>
    </row>
    <row r="227" spans="1:21" x14ac:dyDescent="0.25">
      <c r="A227" t="s">
        <v>20</v>
      </c>
      <c r="B227" t="s">
        <v>22</v>
      </c>
      <c r="C227" s="4">
        <v>41531</v>
      </c>
      <c r="D227" s="5">
        <v>0.9375</v>
      </c>
      <c r="E227" t="str">
        <f t="shared" si="13"/>
        <v>2013-09-14 22:30</v>
      </c>
      <c r="F227" t="s">
        <v>70</v>
      </c>
      <c r="G227" s="6" t="s">
        <v>24</v>
      </c>
      <c r="H227" t="s">
        <v>25</v>
      </c>
      <c r="I227" s="6" t="s">
        <v>49</v>
      </c>
      <c r="J227" t="str">
        <f t="shared" si="14"/>
        <v>EL_WholeShoreline_20130914_2230_BE_MarkRecap.20120228</v>
      </c>
      <c r="K227" t="str">
        <f t="shared" si="15"/>
        <v>EL_WholeShoreline_20130914_2230_BE_MarkRecap.20120228_008</v>
      </c>
      <c r="L227">
        <f t="shared" si="16"/>
        <v>226</v>
      </c>
      <c r="M227" t="s">
        <v>32</v>
      </c>
      <c r="N227">
        <v>3</v>
      </c>
      <c r="O227">
        <v>6.67</v>
      </c>
      <c r="P227">
        <v>6.5</v>
      </c>
      <c r="Q227">
        <v>7</v>
      </c>
      <c r="U227" t="s">
        <v>72</v>
      </c>
    </row>
    <row r="228" spans="1:21" x14ac:dyDescent="0.25">
      <c r="A228" t="s">
        <v>20</v>
      </c>
      <c r="B228" t="s">
        <v>22</v>
      </c>
      <c r="C228" s="4">
        <v>41531</v>
      </c>
      <c r="D228" s="5">
        <v>0.9375</v>
      </c>
      <c r="E228" t="str">
        <f t="shared" si="13"/>
        <v>2013-09-14 22:30</v>
      </c>
      <c r="F228" t="s">
        <v>70</v>
      </c>
      <c r="G228" s="6" t="s">
        <v>24</v>
      </c>
      <c r="H228" t="s">
        <v>25</v>
      </c>
      <c r="I228" s="6" t="s">
        <v>49</v>
      </c>
      <c r="J228" t="str">
        <f t="shared" si="14"/>
        <v>EL_WholeShoreline_20130914_2230_BE_MarkRecap.20120228</v>
      </c>
      <c r="K228" t="str">
        <f t="shared" si="15"/>
        <v>EL_WholeShoreline_20130914_2230_BE_MarkRecap.20120228_008</v>
      </c>
      <c r="L228">
        <f t="shared" si="16"/>
        <v>227</v>
      </c>
      <c r="M228" t="s">
        <v>38</v>
      </c>
      <c r="N228">
        <v>1</v>
      </c>
      <c r="O228">
        <v>9</v>
      </c>
      <c r="U228" t="s">
        <v>72</v>
      </c>
    </row>
    <row r="229" spans="1:21" x14ac:dyDescent="0.25">
      <c r="A229" t="s">
        <v>20</v>
      </c>
      <c r="B229" t="s">
        <v>22</v>
      </c>
      <c r="C229" s="4">
        <v>41531</v>
      </c>
      <c r="D229" s="5">
        <v>0.9375</v>
      </c>
      <c r="E229" t="str">
        <f t="shared" si="13"/>
        <v>2013-09-14 22:30</v>
      </c>
      <c r="F229" t="s">
        <v>70</v>
      </c>
      <c r="G229" s="6" t="s">
        <v>24</v>
      </c>
      <c r="H229" t="s">
        <v>25</v>
      </c>
      <c r="I229" s="6" t="s">
        <v>89</v>
      </c>
      <c r="J229" t="str">
        <f t="shared" si="14"/>
        <v>EL_WholeShoreline_20130914_2230_BE_MarkRecap.20120228</v>
      </c>
      <c r="K229" t="str">
        <f t="shared" si="15"/>
        <v>EL_WholeShoreline_20130914_2230_BE_MarkRecap.20120228_011</v>
      </c>
      <c r="L229">
        <f t="shared" si="16"/>
        <v>228</v>
      </c>
      <c r="M229" t="s">
        <v>46</v>
      </c>
      <c r="N229">
        <v>2</v>
      </c>
      <c r="O229">
        <v>0.9</v>
      </c>
      <c r="P229">
        <v>0.9</v>
      </c>
      <c r="Q229">
        <v>1</v>
      </c>
      <c r="U229" t="s">
        <v>72</v>
      </c>
    </row>
    <row r="230" spans="1:21" x14ac:dyDescent="0.25">
      <c r="A230" t="s">
        <v>20</v>
      </c>
      <c r="B230" t="s">
        <v>22</v>
      </c>
      <c r="C230" s="4">
        <v>41531</v>
      </c>
      <c r="D230" s="5">
        <v>0.9375</v>
      </c>
      <c r="E230" t="str">
        <f t="shared" si="13"/>
        <v>2013-09-14 22:30</v>
      </c>
      <c r="F230" t="s">
        <v>70</v>
      </c>
      <c r="G230" s="6" t="s">
        <v>24</v>
      </c>
      <c r="H230" t="s">
        <v>25</v>
      </c>
      <c r="I230" s="6" t="s">
        <v>52</v>
      </c>
      <c r="J230" t="str">
        <f t="shared" si="14"/>
        <v>EL_WholeShoreline_20130914_2230_BE_MarkRecap.20120228</v>
      </c>
      <c r="K230" t="str">
        <f t="shared" si="15"/>
        <v>EL_WholeShoreline_20130914_2230_BE_MarkRecap.20120228_006</v>
      </c>
      <c r="L230">
        <f t="shared" si="16"/>
        <v>229</v>
      </c>
      <c r="M230" t="s">
        <v>71</v>
      </c>
      <c r="N230">
        <v>1</v>
      </c>
      <c r="O230">
        <v>8</v>
      </c>
      <c r="U230" t="s">
        <v>72</v>
      </c>
    </row>
    <row r="231" spans="1:21" x14ac:dyDescent="0.25">
      <c r="A231" t="s">
        <v>20</v>
      </c>
      <c r="B231" t="s">
        <v>22</v>
      </c>
      <c r="C231" s="4">
        <v>41531</v>
      </c>
      <c r="D231" s="5">
        <v>0.9375</v>
      </c>
      <c r="E231" t="str">
        <f t="shared" si="13"/>
        <v>2013-09-14 22:30</v>
      </c>
      <c r="F231" t="s">
        <v>70</v>
      </c>
      <c r="G231" s="6" t="s">
        <v>24</v>
      </c>
      <c r="H231" t="s">
        <v>25</v>
      </c>
      <c r="I231" s="6" t="s">
        <v>52</v>
      </c>
      <c r="J231" t="str">
        <f t="shared" si="14"/>
        <v>EL_WholeShoreline_20130914_2230_BE_MarkRecap.20120228</v>
      </c>
      <c r="K231" t="str">
        <f t="shared" si="15"/>
        <v>EL_WholeShoreline_20130914_2230_BE_MarkRecap.20120228_006</v>
      </c>
      <c r="L231">
        <f t="shared" si="16"/>
        <v>230</v>
      </c>
      <c r="M231" t="s">
        <v>32</v>
      </c>
      <c r="N231">
        <v>2</v>
      </c>
      <c r="O231">
        <v>5</v>
      </c>
      <c r="P231">
        <v>5</v>
      </c>
      <c r="Q231">
        <v>5</v>
      </c>
      <c r="U231" t="s">
        <v>72</v>
      </c>
    </row>
    <row r="232" spans="1:21" x14ac:dyDescent="0.25">
      <c r="A232" t="s">
        <v>20</v>
      </c>
      <c r="B232" t="s">
        <v>22</v>
      </c>
      <c r="C232" s="4">
        <v>41531</v>
      </c>
      <c r="D232" s="5">
        <v>0.9375</v>
      </c>
      <c r="E232" t="str">
        <f t="shared" si="13"/>
        <v>2013-09-14 22:30</v>
      </c>
      <c r="F232" t="s">
        <v>70</v>
      </c>
      <c r="G232" s="6" t="s">
        <v>24</v>
      </c>
      <c r="H232" t="s">
        <v>25</v>
      </c>
      <c r="I232" s="6" t="s">
        <v>52</v>
      </c>
      <c r="J232" t="str">
        <f t="shared" si="14"/>
        <v>EL_WholeShoreline_20130914_2230_BE_MarkRecap.20120228</v>
      </c>
      <c r="K232" t="str">
        <f t="shared" si="15"/>
        <v>EL_WholeShoreline_20130914_2230_BE_MarkRecap.20120228_006</v>
      </c>
      <c r="L232">
        <f t="shared" si="16"/>
        <v>231</v>
      </c>
      <c r="M232" t="s">
        <v>37</v>
      </c>
      <c r="N232">
        <v>1</v>
      </c>
      <c r="O232">
        <v>12</v>
      </c>
      <c r="U232" t="s">
        <v>72</v>
      </c>
    </row>
    <row r="233" spans="1:21" x14ac:dyDescent="0.25">
      <c r="A233" t="s">
        <v>20</v>
      </c>
      <c r="B233" t="s">
        <v>22</v>
      </c>
      <c r="C233" s="4">
        <v>41531</v>
      </c>
      <c r="D233" s="5">
        <v>0.9375</v>
      </c>
      <c r="E233" t="str">
        <f t="shared" si="13"/>
        <v>2013-09-14 22:30</v>
      </c>
      <c r="F233" t="s">
        <v>70</v>
      </c>
      <c r="G233" s="6" t="s">
        <v>24</v>
      </c>
      <c r="H233" t="s">
        <v>25</v>
      </c>
      <c r="I233" s="6" t="s">
        <v>45</v>
      </c>
      <c r="J233" t="str">
        <f t="shared" si="14"/>
        <v>EL_WholeShoreline_20130914_2230_BE_MarkRecap.20120228</v>
      </c>
      <c r="K233" t="str">
        <f t="shared" si="15"/>
        <v>EL_WholeShoreline_20130914_2230_BE_MarkRecap.20120228_001</v>
      </c>
      <c r="L233">
        <f t="shared" si="16"/>
        <v>232</v>
      </c>
      <c r="M233" t="s">
        <v>71</v>
      </c>
      <c r="N233">
        <v>1</v>
      </c>
      <c r="O233">
        <v>14</v>
      </c>
      <c r="U233" t="s">
        <v>72</v>
      </c>
    </row>
    <row r="234" spans="1:21" x14ac:dyDescent="0.25">
      <c r="A234" t="s">
        <v>20</v>
      </c>
      <c r="B234" t="s">
        <v>22</v>
      </c>
      <c r="C234" s="4">
        <v>41531</v>
      </c>
      <c r="D234" s="5">
        <v>0.9375</v>
      </c>
      <c r="E234" t="str">
        <f t="shared" si="13"/>
        <v>2013-09-14 22:30</v>
      </c>
      <c r="F234" t="s">
        <v>70</v>
      </c>
      <c r="G234" s="6" t="s">
        <v>24</v>
      </c>
      <c r="H234" t="s">
        <v>25</v>
      </c>
      <c r="I234" s="6" t="s">
        <v>26</v>
      </c>
      <c r="J234" t="str">
        <f t="shared" si="14"/>
        <v>EL_WholeShoreline_20130914_2230_BE_MarkRecap.20120228</v>
      </c>
      <c r="K234" t="str">
        <f t="shared" si="15"/>
        <v>EL_WholeShoreline_20130914_2230_BE_MarkRecap.20120228_003</v>
      </c>
      <c r="L234">
        <f t="shared" si="16"/>
        <v>233</v>
      </c>
      <c r="M234" t="s">
        <v>77</v>
      </c>
      <c r="N234">
        <v>1</v>
      </c>
      <c r="O234">
        <v>8</v>
      </c>
      <c r="U234" t="s">
        <v>72</v>
      </c>
    </row>
    <row r="235" spans="1:21" x14ac:dyDescent="0.25">
      <c r="A235" t="s">
        <v>20</v>
      </c>
      <c r="B235" t="s">
        <v>22</v>
      </c>
      <c r="C235" s="4">
        <v>41531</v>
      </c>
      <c r="D235" s="5">
        <v>0.9375</v>
      </c>
      <c r="E235" t="str">
        <f t="shared" si="13"/>
        <v>2013-09-14 22:30</v>
      </c>
      <c r="F235" t="s">
        <v>70</v>
      </c>
      <c r="G235" s="6" t="s">
        <v>24</v>
      </c>
      <c r="H235" t="s">
        <v>25</v>
      </c>
      <c r="I235" s="6" t="s">
        <v>26</v>
      </c>
      <c r="J235" t="str">
        <f t="shared" si="14"/>
        <v>EL_WholeShoreline_20130914_2230_BE_MarkRecap.20120228</v>
      </c>
      <c r="K235" t="str">
        <f t="shared" si="15"/>
        <v>EL_WholeShoreline_20130914_2230_BE_MarkRecap.20120228_003</v>
      </c>
      <c r="L235">
        <f t="shared" si="16"/>
        <v>234</v>
      </c>
      <c r="M235" t="s">
        <v>43</v>
      </c>
      <c r="N235">
        <v>1</v>
      </c>
      <c r="O235">
        <v>7</v>
      </c>
      <c r="U235" t="s">
        <v>72</v>
      </c>
    </row>
    <row r="236" spans="1:21" x14ac:dyDescent="0.25">
      <c r="A236" t="s">
        <v>20</v>
      </c>
      <c r="B236" t="s">
        <v>22</v>
      </c>
      <c r="C236" s="4">
        <v>41531</v>
      </c>
      <c r="D236" s="5">
        <v>0.9375</v>
      </c>
      <c r="E236" t="str">
        <f t="shared" si="13"/>
        <v>2013-09-14 22:30</v>
      </c>
      <c r="F236" t="s">
        <v>70</v>
      </c>
      <c r="G236" s="6" t="s">
        <v>24</v>
      </c>
      <c r="H236" t="s">
        <v>25</v>
      </c>
      <c r="I236" s="6" t="s">
        <v>26</v>
      </c>
      <c r="J236" t="str">
        <f t="shared" si="14"/>
        <v>EL_WholeShoreline_20130914_2230_BE_MarkRecap.20120228</v>
      </c>
      <c r="K236" t="str">
        <f t="shared" si="15"/>
        <v>EL_WholeShoreline_20130914_2230_BE_MarkRecap.20120228_003</v>
      </c>
      <c r="L236">
        <f t="shared" si="16"/>
        <v>235</v>
      </c>
      <c r="M236" t="s">
        <v>46</v>
      </c>
      <c r="N236">
        <v>34</v>
      </c>
      <c r="O236">
        <v>1.1200000000000001</v>
      </c>
      <c r="P236">
        <v>0.8</v>
      </c>
      <c r="Q236">
        <v>1.4</v>
      </c>
      <c r="U236" t="s">
        <v>72</v>
      </c>
    </row>
    <row r="237" spans="1:21" x14ac:dyDescent="0.25">
      <c r="A237" t="s">
        <v>20</v>
      </c>
      <c r="B237" t="s">
        <v>22</v>
      </c>
      <c r="C237" s="4">
        <v>41533</v>
      </c>
      <c r="D237" s="5">
        <v>0.9375</v>
      </c>
      <c r="E237" t="str">
        <f t="shared" si="13"/>
        <v>2013-09-16 22:30</v>
      </c>
      <c r="F237" t="s">
        <v>70</v>
      </c>
      <c r="G237" s="6" t="s">
        <v>24</v>
      </c>
      <c r="H237" t="s">
        <v>25</v>
      </c>
      <c r="I237" s="6" t="s">
        <v>26</v>
      </c>
      <c r="J237" t="str">
        <f t="shared" si="14"/>
        <v>EL_WholeShoreline_20130916_2230_BE_MarkRecap.20120228</v>
      </c>
      <c r="K237" t="str">
        <f t="shared" si="15"/>
        <v>EL_WholeShoreline_20130916_2230_BE_MarkRecap.20120228_003</v>
      </c>
      <c r="L237">
        <f t="shared" si="16"/>
        <v>236</v>
      </c>
      <c r="M237" t="s">
        <v>83</v>
      </c>
      <c r="N237">
        <v>2</v>
      </c>
      <c r="O237">
        <v>8.1</v>
      </c>
      <c r="P237">
        <v>8</v>
      </c>
      <c r="Q237">
        <v>8.1999999999999993</v>
      </c>
      <c r="U237" t="s">
        <v>72</v>
      </c>
    </row>
    <row r="238" spans="1:21" x14ac:dyDescent="0.25">
      <c r="A238" t="s">
        <v>20</v>
      </c>
      <c r="B238" t="s">
        <v>22</v>
      </c>
      <c r="C238" s="4">
        <v>41533</v>
      </c>
      <c r="D238" s="5">
        <v>2.0833333333333332E-2</v>
      </c>
      <c r="E238" t="str">
        <f t="shared" si="13"/>
        <v>2013-09-16 00:30</v>
      </c>
      <c r="F238" t="s">
        <v>70</v>
      </c>
      <c r="G238" s="6" t="s">
        <v>24</v>
      </c>
      <c r="H238" t="s">
        <v>25</v>
      </c>
      <c r="I238" s="6" t="s">
        <v>26</v>
      </c>
      <c r="J238" t="str">
        <f t="shared" si="14"/>
        <v>EL_WholeShoreline_20130916_0030_BE_MarkRecap.20120228</v>
      </c>
      <c r="K238" t="str">
        <f t="shared" si="15"/>
        <v>EL_WholeShoreline_20130916_0030_BE_MarkRecap.20120228_003</v>
      </c>
      <c r="L238">
        <f t="shared" si="16"/>
        <v>237</v>
      </c>
      <c r="M238" t="s">
        <v>43</v>
      </c>
      <c r="N238">
        <v>1</v>
      </c>
      <c r="O238">
        <v>7</v>
      </c>
      <c r="U238" t="s">
        <v>72</v>
      </c>
    </row>
    <row r="239" spans="1:21" x14ac:dyDescent="0.25">
      <c r="A239" t="s">
        <v>20</v>
      </c>
      <c r="B239" t="s">
        <v>22</v>
      </c>
      <c r="C239" s="4">
        <v>41533</v>
      </c>
      <c r="D239" s="5">
        <v>2.0833333333333332E-2</v>
      </c>
      <c r="E239" t="str">
        <f t="shared" si="13"/>
        <v>2013-09-16 00:30</v>
      </c>
      <c r="F239" t="s">
        <v>70</v>
      </c>
      <c r="G239" s="6" t="s">
        <v>24</v>
      </c>
      <c r="H239" t="s">
        <v>25</v>
      </c>
      <c r="I239" s="6" t="s">
        <v>26</v>
      </c>
      <c r="J239" t="str">
        <f t="shared" si="14"/>
        <v>EL_WholeShoreline_20130916_0030_BE_MarkRecap.20120228</v>
      </c>
      <c r="K239" t="str">
        <f t="shared" si="15"/>
        <v>EL_WholeShoreline_20130916_0030_BE_MarkRecap.20120228_003</v>
      </c>
      <c r="L239">
        <f t="shared" si="16"/>
        <v>238</v>
      </c>
      <c r="M239" t="s">
        <v>32</v>
      </c>
      <c r="N239">
        <v>1</v>
      </c>
      <c r="S239" t="s">
        <v>93</v>
      </c>
      <c r="U239" t="s">
        <v>72</v>
      </c>
    </row>
    <row r="240" spans="1:21" x14ac:dyDescent="0.25">
      <c r="A240" t="s">
        <v>20</v>
      </c>
      <c r="B240" t="s">
        <v>22</v>
      </c>
      <c r="C240" s="4">
        <v>41533</v>
      </c>
      <c r="D240" s="5">
        <v>2.0833333333333301E-2</v>
      </c>
      <c r="E240" t="str">
        <f t="shared" si="13"/>
        <v>2013-09-16 00:30</v>
      </c>
      <c r="F240" t="s">
        <v>70</v>
      </c>
      <c r="G240" s="6" t="s">
        <v>24</v>
      </c>
      <c r="H240" t="s">
        <v>25</v>
      </c>
      <c r="I240" s="6" t="s">
        <v>29</v>
      </c>
      <c r="J240" t="str">
        <f t="shared" si="14"/>
        <v>EL_WholeShoreline_20130916_0030_BE_MarkRecap.20120228</v>
      </c>
      <c r="K240" t="str">
        <f t="shared" si="15"/>
        <v>EL_WholeShoreline_20130916_0030_BE_MarkRecap.20120228_007</v>
      </c>
      <c r="L240">
        <f t="shared" si="16"/>
        <v>239</v>
      </c>
      <c r="M240" t="s">
        <v>71</v>
      </c>
      <c r="N240">
        <v>3</v>
      </c>
      <c r="O240">
        <v>12.33</v>
      </c>
      <c r="P240">
        <v>11</v>
      </c>
      <c r="Q240">
        <v>14</v>
      </c>
      <c r="U240" t="s">
        <v>72</v>
      </c>
    </row>
    <row r="241" spans="1:21" x14ac:dyDescent="0.25">
      <c r="A241" t="s">
        <v>20</v>
      </c>
      <c r="B241" t="s">
        <v>22</v>
      </c>
      <c r="C241" s="4">
        <v>41533</v>
      </c>
      <c r="D241" s="5">
        <v>2.0833333333333301E-2</v>
      </c>
      <c r="E241" t="str">
        <f t="shared" si="13"/>
        <v>2013-09-16 00:30</v>
      </c>
      <c r="F241" t="s">
        <v>70</v>
      </c>
      <c r="G241" s="6" t="s">
        <v>24</v>
      </c>
      <c r="H241" t="s">
        <v>25</v>
      </c>
      <c r="I241" s="6" t="s">
        <v>29</v>
      </c>
      <c r="J241" t="str">
        <f t="shared" si="14"/>
        <v>EL_WholeShoreline_20130916_0030_BE_MarkRecap.20120228</v>
      </c>
      <c r="K241" t="str">
        <f t="shared" si="15"/>
        <v>EL_WholeShoreline_20130916_0030_BE_MarkRecap.20120228_007</v>
      </c>
      <c r="L241">
        <f t="shared" si="16"/>
        <v>240</v>
      </c>
      <c r="M241" t="s">
        <v>48</v>
      </c>
      <c r="N241">
        <v>1</v>
      </c>
      <c r="O241">
        <v>9.6999999999999993</v>
      </c>
      <c r="U241" t="s">
        <v>72</v>
      </c>
    </row>
    <row r="242" spans="1:21" x14ac:dyDescent="0.25">
      <c r="A242" t="s">
        <v>20</v>
      </c>
      <c r="B242" t="s">
        <v>22</v>
      </c>
      <c r="C242" s="4">
        <v>41533</v>
      </c>
      <c r="D242" s="5">
        <v>2.0833333333333301E-2</v>
      </c>
      <c r="E242" t="str">
        <f t="shared" si="13"/>
        <v>2013-09-16 00:30</v>
      </c>
      <c r="F242" t="s">
        <v>70</v>
      </c>
      <c r="G242" s="6" t="s">
        <v>24</v>
      </c>
      <c r="H242" t="s">
        <v>25</v>
      </c>
      <c r="I242" s="6" t="s">
        <v>29</v>
      </c>
      <c r="J242" t="str">
        <f t="shared" si="14"/>
        <v>EL_WholeShoreline_20130916_0030_BE_MarkRecap.20120228</v>
      </c>
      <c r="K242" t="str">
        <f t="shared" si="15"/>
        <v>EL_WholeShoreline_20130916_0030_BE_MarkRecap.20120228_007</v>
      </c>
      <c r="L242">
        <f t="shared" si="16"/>
        <v>241</v>
      </c>
      <c r="M242" t="s">
        <v>38</v>
      </c>
      <c r="N242">
        <v>1</v>
      </c>
      <c r="O242">
        <v>8.1999999999999993</v>
      </c>
      <c r="U242" t="s">
        <v>72</v>
      </c>
    </row>
    <row r="243" spans="1:21" x14ac:dyDescent="0.25">
      <c r="A243" t="s">
        <v>20</v>
      </c>
      <c r="B243" t="s">
        <v>22</v>
      </c>
      <c r="C243" s="4">
        <v>41533</v>
      </c>
      <c r="D243" s="5">
        <v>2.0833333333333301E-2</v>
      </c>
      <c r="E243" t="str">
        <f t="shared" si="13"/>
        <v>2013-09-16 00:30</v>
      </c>
      <c r="F243" t="s">
        <v>70</v>
      </c>
      <c r="G243" s="6" t="s">
        <v>24</v>
      </c>
      <c r="H243" t="s">
        <v>25</v>
      </c>
      <c r="I243" s="6" t="s">
        <v>45</v>
      </c>
      <c r="J243" t="str">
        <f t="shared" si="14"/>
        <v>EL_WholeShoreline_20130916_0030_BE_MarkRecap.20120228</v>
      </c>
      <c r="K243" t="str">
        <f t="shared" si="15"/>
        <v>EL_WholeShoreline_20130916_0030_BE_MarkRecap.20120228_001</v>
      </c>
      <c r="L243">
        <f t="shared" si="16"/>
        <v>242</v>
      </c>
      <c r="M243" t="s">
        <v>87</v>
      </c>
      <c r="N243">
        <v>2</v>
      </c>
      <c r="O243">
        <v>7.5</v>
      </c>
      <c r="P243">
        <v>5</v>
      </c>
      <c r="Q243">
        <v>10</v>
      </c>
      <c r="U243" t="s">
        <v>72</v>
      </c>
    </row>
    <row r="244" spans="1:21" x14ac:dyDescent="0.25">
      <c r="A244" t="s">
        <v>20</v>
      </c>
      <c r="B244" t="s">
        <v>22</v>
      </c>
      <c r="C244" s="4">
        <v>41533</v>
      </c>
      <c r="D244" s="5">
        <v>2.0833333333333301E-2</v>
      </c>
      <c r="E244" t="str">
        <f t="shared" si="13"/>
        <v>2013-09-16 00:30</v>
      </c>
      <c r="F244" t="s">
        <v>70</v>
      </c>
      <c r="G244" s="6" t="s">
        <v>24</v>
      </c>
      <c r="H244" t="s">
        <v>25</v>
      </c>
      <c r="I244" s="6" t="s">
        <v>45</v>
      </c>
      <c r="J244" t="str">
        <f t="shared" si="14"/>
        <v>EL_WholeShoreline_20130916_0030_BE_MarkRecap.20120228</v>
      </c>
      <c r="K244" t="str">
        <f t="shared" si="15"/>
        <v>EL_WholeShoreline_20130916_0030_BE_MarkRecap.20120228_001</v>
      </c>
      <c r="L244">
        <f t="shared" si="16"/>
        <v>243</v>
      </c>
      <c r="M244" t="s">
        <v>73</v>
      </c>
      <c r="N244">
        <v>2</v>
      </c>
      <c r="S244" t="s">
        <v>94</v>
      </c>
      <c r="T244">
        <v>4.0999999999999996</v>
      </c>
      <c r="U244" t="s">
        <v>72</v>
      </c>
    </row>
    <row r="245" spans="1:21" x14ac:dyDescent="0.25">
      <c r="A245" t="s">
        <v>20</v>
      </c>
      <c r="B245" t="s">
        <v>22</v>
      </c>
      <c r="C245" s="4">
        <v>41533</v>
      </c>
      <c r="D245" s="5">
        <v>2.0833333333333301E-2</v>
      </c>
      <c r="E245" t="str">
        <f t="shared" si="13"/>
        <v>2013-09-16 00:30</v>
      </c>
      <c r="F245" t="s">
        <v>70</v>
      </c>
      <c r="G245" s="6" t="s">
        <v>24</v>
      </c>
      <c r="H245" t="s">
        <v>25</v>
      </c>
      <c r="I245" s="6" t="s">
        <v>45</v>
      </c>
      <c r="J245" t="str">
        <f t="shared" si="14"/>
        <v>EL_WholeShoreline_20130916_0030_BE_MarkRecap.20120228</v>
      </c>
      <c r="K245" t="str">
        <f t="shared" si="15"/>
        <v>EL_WholeShoreline_20130916_0030_BE_MarkRecap.20120228_001</v>
      </c>
      <c r="L245">
        <f t="shared" si="16"/>
        <v>244</v>
      </c>
      <c r="M245" t="s">
        <v>82</v>
      </c>
      <c r="N245">
        <v>1</v>
      </c>
      <c r="U245" t="s">
        <v>72</v>
      </c>
    </row>
    <row r="246" spans="1:21" x14ac:dyDescent="0.25">
      <c r="A246" t="s">
        <v>20</v>
      </c>
      <c r="B246" t="s">
        <v>22</v>
      </c>
      <c r="C246" s="4">
        <v>41533</v>
      </c>
      <c r="D246" s="5">
        <v>2.0833333333333301E-2</v>
      </c>
      <c r="E246" t="str">
        <f t="shared" si="13"/>
        <v>2013-09-16 00:30</v>
      </c>
      <c r="F246" t="s">
        <v>70</v>
      </c>
      <c r="G246" s="6" t="s">
        <v>24</v>
      </c>
      <c r="H246" t="s">
        <v>25</v>
      </c>
      <c r="I246" s="6" t="s">
        <v>45</v>
      </c>
      <c r="J246" t="str">
        <f t="shared" si="14"/>
        <v>EL_WholeShoreline_20130916_0030_BE_MarkRecap.20120228</v>
      </c>
      <c r="K246" t="str">
        <f t="shared" si="15"/>
        <v>EL_WholeShoreline_20130916_0030_BE_MarkRecap.20120228_001</v>
      </c>
      <c r="L246">
        <f t="shared" si="16"/>
        <v>245</v>
      </c>
      <c r="M246" t="s">
        <v>38</v>
      </c>
      <c r="N246">
        <v>1</v>
      </c>
      <c r="O246">
        <v>5</v>
      </c>
      <c r="U246" t="s">
        <v>72</v>
      </c>
    </row>
    <row r="247" spans="1:21" x14ac:dyDescent="0.25">
      <c r="A247" t="s">
        <v>20</v>
      </c>
      <c r="B247" t="s">
        <v>22</v>
      </c>
      <c r="C247" s="4">
        <v>41533</v>
      </c>
      <c r="D247" s="5">
        <v>2.0833333333333301E-2</v>
      </c>
      <c r="E247" t="str">
        <f t="shared" si="13"/>
        <v>2013-09-16 00:30</v>
      </c>
      <c r="F247" t="s">
        <v>70</v>
      </c>
      <c r="G247" s="6" t="s">
        <v>24</v>
      </c>
      <c r="H247" t="s">
        <v>25</v>
      </c>
      <c r="I247" s="6" t="s">
        <v>52</v>
      </c>
      <c r="J247" t="str">
        <f t="shared" si="14"/>
        <v>EL_WholeShoreline_20130916_0030_BE_MarkRecap.20120228</v>
      </c>
      <c r="K247" t="str">
        <f t="shared" si="15"/>
        <v>EL_WholeShoreline_20130916_0030_BE_MarkRecap.20120228_006</v>
      </c>
      <c r="L247">
        <f t="shared" si="16"/>
        <v>246</v>
      </c>
      <c r="M247" t="s">
        <v>71</v>
      </c>
      <c r="N247">
        <v>14</v>
      </c>
      <c r="O247">
        <v>11.3</v>
      </c>
      <c r="P247">
        <v>10.5</v>
      </c>
      <c r="Q247">
        <v>14</v>
      </c>
      <c r="U247" t="s">
        <v>72</v>
      </c>
    </row>
    <row r="248" spans="1:21" x14ac:dyDescent="0.25">
      <c r="A248" t="s">
        <v>20</v>
      </c>
      <c r="B248" t="s">
        <v>22</v>
      </c>
      <c r="C248" s="4">
        <v>41533</v>
      </c>
      <c r="D248" s="5">
        <v>2.0833333333333301E-2</v>
      </c>
      <c r="E248" t="str">
        <f t="shared" si="13"/>
        <v>2013-09-16 00:30</v>
      </c>
      <c r="F248" t="s">
        <v>70</v>
      </c>
      <c r="G248" s="6" t="s">
        <v>24</v>
      </c>
      <c r="H248" t="s">
        <v>25</v>
      </c>
      <c r="I248" s="6" t="s">
        <v>52</v>
      </c>
      <c r="J248" t="str">
        <f t="shared" si="14"/>
        <v>EL_WholeShoreline_20130916_0030_BE_MarkRecap.20120228</v>
      </c>
      <c r="K248" t="str">
        <f t="shared" si="15"/>
        <v>EL_WholeShoreline_20130916_0030_BE_MarkRecap.20120228_006</v>
      </c>
      <c r="L248">
        <f t="shared" si="16"/>
        <v>247</v>
      </c>
      <c r="M248" t="s">
        <v>83</v>
      </c>
      <c r="N248">
        <v>1</v>
      </c>
      <c r="O248">
        <v>8</v>
      </c>
      <c r="U248" t="s">
        <v>72</v>
      </c>
    </row>
    <row r="249" spans="1:21" x14ac:dyDescent="0.25">
      <c r="A249" t="s">
        <v>20</v>
      </c>
      <c r="B249" t="s">
        <v>22</v>
      </c>
      <c r="C249" s="4">
        <v>41533</v>
      </c>
      <c r="D249" s="5">
        <v>2.0833333333333301E-2</v>
      </c>
      <c r="E249" t="str">
        <f t="shared" si="13"/>
        <v>2013-09-16 00:30</v>
      </c>
      <c r="F249" t="s">
        <v>70</v>
      </c>
      <c r="G249" s="6" t="s">
        <v>24</v>
      </c>
      <c r="H249" t="s">
        <v>25</v>
      </c>
      <c r="I249" s="6" t="s">
        <v>52</v>
      </c>
      <c r="J249" t="str">
        <f t="shared" si="14"/>
        <v>EL_WholeShoreline_20130916_0030_BE_MarkRecap.20120228</v>
      </c>
      <c r="K249" t="str">
        <f t="shared" si="15"/>
        <v>EL_WholeShoreline_20130916_0030_BE_MarkRecap.20120228_006</v>
      </c>
      <c r="L249">
        <f t="shared" si="16"/>
        <v>248</v>
      </c>
      <c r="M249" t="s">
        <v>32</v>
      </c>
      <c r="N249">
        <v>3</v>
      </c>
      <c r="O249">
        <v>7.06</v>
      </c>
      <c r="P249">
        <v>6</v>
      </c>
      <c r="Q249">
        <v>8</v>
      </c>
      <c r="U249" t="s">
        <v>72</v>
      </c>
    </row>
    <row r="250" spans="1:21" x14ac:dyDescent="0.25">
      <c r="A250" t="s">
        <v>20</v>
      </c>
      <c r="B250" t="s">
        <v>22</v>
      </c>
      <c r="C250" s="4">
        <v>41533</v>
      </c>
      <c r="D250" s="5">
        <v>2.0833333333333301E-2</v>
      </c>
      <c r="E250" t="str">
        <f t="shared" si="13"/>
        <v>2013-09-16 00:30</v>
      </c>
      <c r="F250" t="s">
        <v>70</v>
      </c>
      <c r="G250" s="6" t="s">
        <v>24</v>
      </c>
      <c r="H250" t="s">
        <v>25</v>
      </c>
      <c r="I250" s="6" t="s">
        <v>57</v>
      </c>
      <c r="J250" t="str">
        <f t="shared" si="14"/>
        <v>EL_WholeShoreline_20130916_0030_BE_MarkRecap.20120228</v>
      </c>
      <c r="K250" t="str">
        <f t="shared" si="15"/>
        <v>EL_WholeShoreline_20130916_0030_BE_MarkRecap.20120228_002</v>
      </c>
      <c r="L250">
        <f t="shared" si="16"/>
        <v>249</v>
      </c>
      <c r="M250" t="s">
        <v>71</v>
      </c>
      <c r="N250">
        <v>8</v>
      </c>
      <c r="O250">
        <v>10.56</v>
      </c>
      <c r="P250">
        <v>9.5</v>
      </c>
      <c r="Q250">
        <v>13</v>
      </c>
      <c r="U250" t="s">
        <v>72</v>
      </c>
    </row>
    <row r="251" spans="1:21" x14ac:dyDescent="0.25">
      <c r="A251" t="s">
        <v>20</v>
      </c>
      <c r="B251" t="s">
        <v>22</v>
      </c>
      <c r="C251" s="4">
        <v>41533</v>
      </c>
      <c r="D251" s="5">
        <v>2.0833333333333301E-2</v>
      </c>
      <c r="E251" t="str">
        <f t="shared" si="13"/>
        <v>2013-09-16 00:30</v>
      </c>
      <c r="F251" t="s">
        <v>70</v>
      </c>
      <c r="G251" s="6" t="s">
        <v>24</v>
      </c>
      <c r="H251" t="s">
        <v>25</v>
      </c>
      <c r="I251" s="6" t="s">
        <v>57</v>
      </c>
      <c r="J251" t="str">
        <f t="shared" si="14"/>
        <v>EL_WholeShoreline_20130916_0030_BE_MarkRecap.20120228</v>
      </c>
      <c r="K251" t="str">
        <f t="shared" si="15"/>
        <v>EL_WholeShoreline_20130916_0030_BE_MarkRecap.20120228_002</v>
      </c>
      <c r="L251">
        <f t="shared" si="16"/>
        <v>250</v>
      </c>
      <c r="M251" t="s">
        <v>83</v>
      </c>
      <c r="N251">
        <v>2</v>
      </c>
      <c r="O251">
        <v>8.5</v>
      </c>
      <c r="P251">
        <v>8</v>
      </c>
      <c r="Q251">
        <v>9</v>
      </c>
      <c r="U251" t="s">
        <v>72</v>
      </c>
    </row>
    <row r="252" spans="1:21" x14ac:dyDescent="0.25">
      <c r="A252" t="s">
        <v>20</v>
      </c>
      <c r="B252" t="s">
        <v>22</v>
      </c>
      <c r="C252" s="4">
        <v>41533</v>
      </c>
      <c r="D252" s="5">
        <v>2.0833333333333301E-2</v>
      </c>
      <c r="E252" t="str">
        <f t="shared" si="13"/>
        <v>2013-09-16 00:30</v>
      </c>
      <c r="F252" t="s">
        <v>70</v>
      </c>
      <c r="G252" s="6" t="s">
        <v>24</v>
      </c>
      <c r="H252" t="s">
        <v>25</v>
      </c>
      <c r="I252" s="6" t="s">
        <v>57</v>
      </c>
      <c r="J252" t="str">
        <f t="shared" si="14"/>
        <v>EL_WholeShoreline_20130916_0030_BE_MarkRecap.20120228</v>
      </c>
      <c r="K252" t="str">
        <f t="shared" si="15"/>
        <v>EL_WholeShoreline_20130916_0030_BE_MarkRecap.20120228_002</v>
      </c>
      <c r="L252">
        <f t="shared" si="16"/>
        <v>251</v>
      </c>
      <c r="M252" t="s">
        <v>38</v>
      </c>
      <c r="N252">
        <v>54</v>
      </c>
      <c r="O252">
        <v>11</v>
      </c>
      <c r="P252">
        <v>9</v>
      </c>
      <c r="Q252">
        <v>14</v>
      </c>
      <c r="U252" t="s">
        <v>72</v>
      </c>
    </row>
    <row r="253" spans="1:21" x14ac:dyDescent="0.25">
      <c r="A253" t="s">
        <v>20</v>
      </c>
      <c r="B253" t="s">
        <v>22</v>
      </c>
      <c r="C253" s="4">
        <v>41533</v>
      </c>
      <c r="D253" s="5">
        <v>2.0833333333333301E-2</v>
      </c>
      <c r="E253" t="str">
        <f t="shared" ref="E253:E260" si="17">CONCATENATE(TEXT(C253,"yyyy-mm-dd")," ",TEXT(D253,"hh:mm"))</f>
        <v>2013-09-16 00:30</v>
      </c>
      <c r="F253" t="s">
        <v>70</v>
      </c>
      <c r="G253" s="6" t="s">
        <v>24</v>
      </c>
      <c r="H253" t="s">
        <v>25</v>
      </c>
      <c r="I253" s="6" t="s">
        <v>57</v>
      </c>
      <c r="J253" t="str">
        <f t="shared" si="14"/>
        <v>EL_WholeShoreline_20130916_0030_BE_MarkRecap.20120228</v>
      </c>
      <c r="K253" t="str">
        <f t="shared" si="15"/>
        <v>EL_WholeShoreline_20130916_0030_BE_MarkRecap.20120228_002</v>
      </c>
      <c r="L253">
        <f t="shared" si="16"/>
        <v>252</v>
      </c>
      <c r="M253" t="s">
        <v>32</v>
      </c>
      <c r="N253">
        <v>1</v>
      </c>
      <c r="O253">
        <v>6</v>
      </c>
      <c r="U253" t="s">
        <v>72</v>
      </c>
    </row>
    <row r="254" spans="1:21" x14ac:dyDescent="0.25">
      <c r="A254" t="s">
        <v>20</v>
      </c>
      <c r="B254" t="s">
        <v>22</v>
      </c>
      <c r="C254" s="4">
        <v>41533</v>
      </c>
      <c r="D254" s="5">
        <v>2.0833333333333301E-2</v>
      </c>
      <c r="E254" t="str">
        <f t="shared" si="17"/>
        <v>2013-09-16 00:30</v>
      </c>
      <c r="F254" t="s">
        <v>70</v>
      </c>
      <c r="G254" s="6" t="s">
        <v>24</v>
      </c>
      <c r="H254" t="s">
        <v>25</v>
      </c>
      <c r="I254" s="6" t="s">
        <v>56</v>
      </c>
      <c r="J254" t="str">
        <f t="shared" si="14"/>
        <v>EL_WholeShoreline_20130916_0030_BE_MarkRecap.20120228</v>
      </c>
      <c r="K254" t="str">
        <f t="shared" si="15"/>
        <v>EL_WholeShoreline_20130916_0030_BE_MarkRecap.20120228_005</v>
      </c>
      <c r="L254">
        <f t="shared" si="16"/>
        <v>253</v>
      </c>
      <c r="M254" t="s">
        <v>83</v>
      </c>
      <c r="N254">
        <v>1</v>
      </c>
      <c r="O254">
        <v>8</v>
      </c>
      <c r="U254" t="s">
        <v>72</v>
      </c>
    </row>
    <row r="255" spans="1:21" x14ac:dyDescent="0.25">
      <c r="A255" t="s">
        <v>20</v>
      </c>
      <c r="B255" t="s">
        <v>22</v>
      </c>
      <c r="C255" s="4">
        <v>41533</v>
      </c>
      <c r="D255" s="5">
        <v>2.0833333333333301E-2</v>
      </c>
      <c r="E255" t="str">
        <f t="shared" si="17"/>
        <v>2013-09-16 00:30</v>
      </c>
      <c r="F255" t="s">
        <v>70</v>
      </c>
      <c r="G255" s="6" t="s">
        <v>24</v>
      </c>
      <c r="H255" t="s">
        <v>25</v>
      </c>
      <c r="I255" s="6" t="s">
        <v>56</v>
      </c>
      <c r="J255" t="str">
        <f t="shared" si="14"/>
        <v>EL_WholeShoreline_20130916_0030_BE_MarkRecap.20120228</v>
      </c>
      <c r="K255" t="str">
        <f t="shared" si="15"/>
        <v>EL_WholeShoreline_20130916_0030_BE_MarkRecap.20120228_005</v>
      </c>
      <c r="L255">
        <f t="shared" si="16"/>
        <v>254</v>
      </c>
      <c r="M255" t="s">
        <v>43</v>
      </c>
      <c r="N255">
        <v>1</v>
      </c>
      <c r="O255">
        <v>10.199999999999999</v>
      </c>
      <c r="U255" t="s">
        <v>72</v>
      </c>
    </row>
    <row r="256" spans="1:21" x14ac:dyDescent="0.25">
      <c r="A256" t="s">
        <v>20</v>
      </c>
      <c r="B256" t="s">
        <v>22</v>
      </c>
      <c r="C256" s="4">
        <v>41533</v>
      </c>
      <c r="D256" s="5">
        <v>2.0833333333333301E-2</v>
      </c>
      <c r="E256" t="str">
        <f t="shared" si="17"/>
        <v>2013-09-16 00:30</v>
      </c>
      <c r="F256" t="s">
        <v>70</v>
      </c>
      <c r="G256" s="6" t="s">
        <v>24</v>
      </c>
      <c r="H256" t="s">
        <v>25</v>
      </c>
      <c r="I256" s="6" t="s">
        <v>56</v>
      </c>
      <c r="J256" t="str">
        <f t="shared" si="14"/>
        <v>EL_WholeShoreline_20130916_0030_BE_MarkRecap.20120228</v>
      </c>
      <c r="K256" t="str">
        <f t="shared" si="15"/>
        <v>EL_WholeShoreline_20130916_0030_BE_MarkRecap.20120228_005</v>
      </c>
      <c r="L256">
        <f t="shared" si="16"/>
        <v>255</v>
      </c>
      <c r="M256" t="s">
        <v>71</v>
      </c>
      <c r="N256">
        <v>4</v>
      </c>
      <c r="O256">
        <v>11.5</v>
      </c>
      <c r="P256">
        <v>10</v>
      </c>
      <c r="Q256">
        <v>13</v>
      </c>
      <c r="U256" t="s">
        <v>72</v>
      </c>
    </row>
    <row r="257" spans="1:21" x14ac:dyDescent="0.25">
      <c r="A257" t="s">
        <v>20</v>
      </c>
      <c r="B257" t="s">
        <v>22</v>
      </c>
      <c r="C257" s="4">
        <v>41533</v>
      </c>
      <c r="D257" s="5">
        <v>2.0833333333333301E-2</v>
      </c>
      <c r="E257" t="str">
        <f t="shared" si="17"/>
        <v>2013-09-16 00:30</v>
      </c>
      <c r="F257" t="s">
        <v>70</v>
      </c>
      <c r="G257" s="6" t="s">
        <v>24</v>
      </c>
      <c r="H257" t="s">
        <v>25</v>
      </c>
      <c r="I257" s="6" t="s">
        <v>36</v>
      </c>
      <c r="J257" t="str">
        <f t="shared" si="14"/>
        <v>EL_WholeShoreline_20130916_0030_BE_MarkRecap.20120228</v>
      </c>
      <c r="K257" t="str">
        <f t="shared" si="15"/>
        <v>EL_WholeShoreline_20130916_0030_BE_MarkRecap.20120228_004</v>
      </c>
      <c r="L257">
        <f t="shared" si="16"/>
        <v>256</v>
      </c>
      <c r="M257" t="s">
        <v>71</v>
      </c>
      <c r="N257">
        <v>1</v>
      </c>
      <c r="O257">
        <v>10.199999999999999</v>
      </c>
      <c r="U257" t="s">
        <v>72</v>
      </c>
    </row>
    <row r="258" spans="1:21" x14ac:dyDescent="0.25">
      <c r="A258" t="s">
        <v>20</v>
      </c>
      <c r="B258" t="s">
        <v>22</v>
      </c>
      <c r="C258" s="4">
        <v>41533</v>
      </c>
      <c r="D258" s="5">
        <v>2.0833333333333301E-2</v>
      </c>
      <c r="E258" t="str">
        <f t="shared" si="17"/>
        <v>2013-09-16 00:30</v>
      </c>
      <c r="F258" t="s">
        <v>70</v>
      </c>
      <c r="G258" s="6" t="s">
        <v>24</v>
      </c>
      <c r="H258" t="s">
        <v>25</v>
      </c>
      <c r="I258" s="6" t="s">
        <v>36</v>
      </c>
      <c r="J258" t="str">
        <f t="shared" ref="J258:J310" si="18">CONCATENATE(A258,"_",B258,"_",TEXT(C258,"yyyymmdd"),"_",TEXT(D258,"hhmm"),"_",F258,"_",G258)</f>
        <v>EL_WholeShoreline_20130916_0030_BE_MarkRecap.20120228</v>
      </c>
      <c r="K258" t="str">
        <f t="shared" si="15"/>
        <v>EL_WholeShoreline_20130916_0030_BE_MarkRecap.20120228_004</v>
      </c>
      <c r="L258">
        <f t="shared" si="16"/>
        <v>257</v>
      </c>
      <c r="M258" t="s">
        <v>43</v>
      </c>
      <c r="N258">
        <v>1</v>
      </c>
      <c r="O258">
        <v>5.5</v>
      </c>
      <c r="U258" t="s">
        <v>72</v>
      </c>
    </row>
    <row r="259" spans="1:21" x14ac:dyDescent="0.25">
      <c r="A259" t="s">
        <v>20</v>
      </c>
      <c r="B259" t="s">
        <v>22</v>
      </c>
      <c r="C259" s="4">
        <v>41533</v>
      </c>
      <c r="D259" s="5">
        <v>2.0833333333333301E-2</v>
      </c>
      <c r="E259" t="str">
        <f t="shared" si="17"/>
        <v>2013-09-16 00:30</v>
      </c>
      <c r="F259" t="s">
        <v>70</v>
      </c>
      <c r="G259" s="6" t="s">
        <v>24</v>
      </c>
      <c r="H259" t="s">
        <v>25</v>
      </c>
      <c r="I259" s="6" t="s">
        <v>36</v>
      </c>
      <c r="J259" t="str">
        <f t="shared" si="18"/>
        <v>EL_WholeShoreline_20130916_0030_BE_MarkRecap.20120228</v>
      </c>
      <c r="K259" t="str">
        <f t="shared" si="15"/>
        <v>EL_WholeShoreline_20130916_0030_BE_MarkRecap.20120228_004</v>
      </c>
      <c r="L259">
        <f t="shared" si="16"/>
        <v>258</v>
      </c>
      <c r="M259" t="s">
        <v>37</v>
      </c>
      <c r="N259">
        <v>2</v>
      </c>
      <c r="O259">
        <v>10.75</v>
      </c>
      <c r="P259">
        <v>10.5</v>
      </c>
      <c r="Q259">
        <v>11</v>
      </c>
      <c r="U259" t="s">
        <v>72</v>
      </c>
    </row>
    <row r="260" spans="1:21" x14ac:dyDescent="0.25">
      <c r="A260" t="s">
        <v>20</v>
      </c>
      <c r="B260" t="s">
        <v>22</v>
      </c>
      <c r="C260" s="4">
        <v>41533</v>
      </c>
      <c r="D260" s="5">
        <v>2.0833333333333301E-2</v>
      </c>
      <c r="E260" t="str">
        <f t="shared" si="17"/>
        <v>2013-09-16 00:30</v>
      </c>
      <c r="F260" t="s">
        <v>70</v>
      </c>
      <c r="G260" s="6" t="s">
        <v>24</v>
      </c>
      <c r="H260" t="s">
        <v>25</v>
      </c>
      <c r="I260" s="6" t="s">
        <v>36</v>
      </c>
      <c r="J260" t="str">
        <f t="shared" si="18"/>
        <v>EL_WholeShoreline_20130916_0030_BE_MarkRecap.20120228</v>
      </c>
      <c r="K260" t="str">
        <f t="shared" ref="K260:K310" si="19">CONCATENATE(A260,"_",B260,"_",TEXT(C260,"yyyymmdd"),"_",TEXT(D260,"hhmm"),"_",F260,"_",G260,"_",I260)</f>
        <v>EL_WholeShoreline_20130916_0030_BE_MarkRecap.20120228_004</v>
      </c>
      <c r="L260">
        <f t="shared" ref="L260:L323" si="20">L259+1</f>
        <v>259</v>
      </c>
      <c r="M260" t="s">
        <v>66</v>
      </c>
      <c r="N260">
        <v>1</v>
      </c>
      <c r="O260">
        <v>9</v>
      </c>
      <c r="U260" t="s">
        <v>72</v>
      </c>
    </row>
    <row r="261" spans="1:21" x14ac:dyDescent="0.25">
      <c r="A261" t="s">
        <v>20</v>
      </c>
      <c r="B261" t="s">
        <v>22</v>
      </c>
      <c r="C261" s="4">
        <v>41533</v>
      </c>
      <c r="D261" s="5">
        <v>2.0833333333333301E-2</v>
      </c>
      <c r="E261" t="str">
        <f t="shared" ref="E261:E262" si="21">CONCATENATE(TEXT(C261,"yyyy-mm-dd")," ",TEXT(D261,"hh:mm"))</f>
        <v>2013-09-16 00:30</v>
      </c>
      <c r="F261" t="s">
        <v>70</v>
      </c>
      <c r="G261" s="6" t="s">
        <v>24</v>
      </c>
      <c r="H261" t="s">
        <v>25</v>
      </c>
      <c r="I261" s="6" t="s">
        <v>36</v>
      </c>
      <c r="J261" t="str">
        <f t="shared" si="18"/>
        <v>EL_WholeShoreline_20130916_0030_BE_MarkRecap.20120228</v>
      </c>
      <c r="K261" t="str">
        <f t="shared" si="19"/>
        <v>EL_WholeShoreline_20130916_0030_BE_MarkRecap.20120228_004</v>
      </c>
      <c r="L261">
        <f t="shared" si="20"/>
        <v>260</v>
      </c>
      <c r="M261" t="s">
        <v>46</v>
      </c>
      <c r="N261">
        <v>5</v>
      </c>
      <c r="O261">
        <v>1.42</v>
      </c>
      <c r="P261">
        <v>1.1000000000000001</v>
      </c>
      <c r="Q261">
        <v>1.8</v>
      </c>
      <c r="U261" t="s">
        <v>72</v>
      </c>
    </row>
    <row r="262" spans="1:21" x14ac:dyDescent="0.25">
      <c r="A262" t="s">
        <v>21</v>
      </c>
      <c r="B262" t="s">
        <v>22</v>
      </c>
      <c r="C262" s="4">
        <v>41473</v>
      </c>
      <c r="D262" s="5">
        <v>0.3125</v>
      </c>
      <c r="E262" t="str">
        <f t="shared" si="21"/>
        <v>2013-07-18 07:30</v>
      </c>
      <c r="F262" t="s">
        <v>23</v>
      </c>
      <c r="G262" s="6" t="s">
        <v>24</v>
      </c>
      <c r="H262" t="s">
        <v>25</v>
      </c>
      <c r="I262" s="6" t="s">
        <v>56</v>
      </c>
      <c r="J262" t="str">
        <f t="shared" si="18"/>
        <v>WL_WholeShoreline_20130718_0730_AN_MarkRecap.20120228</v>
      </c>
      <c r="K262" t="str">
        <f t="shared" si="19"/>
        <v>WL_WholeShoreline_20130718_0730_AN_MarkRecap.20120228_005</v>
      </c>
      <c r="L262">
        <f t="shared" si="20"/>
        <v>261</v>
      </c>
      <c r="M262" t="s">
        <v>525</v>
      </c>
      <c r="N262">
        <v>1</v>
      </c>
      <c r="O262">
        <v>60</v>
      </c>
      <c r="S262" t="s">
        <v>526</v>
      </c>
      <c r="U262" t="s">
        <v>72</v>
      </c>
    </row>
    <row r="263" spans="1:21" x14ac:dyDescent="0.25">
      <c r="A263" t="s">
        <v>21</v>
      </c>
      <c r="B263" t="s">
        <v>22</v>
      </c>
      <c r="C263" s="4">
        <v>41473</v>
      </c>
      <c r="D263" s="5">
        <v>0.3125</v>
      </c>
      <c r="E263" t="str">
        <f t="shared" ref="E263:E264" si="22">CONCATENATE(TEXT(C263,"yyyy-mm-dd")," ",TEXT(D263,"hh:mm"))</f>
        <v>2013-07-18 07:30</v>
      </c>
      <c r="F263" t="s">
        <v>23</v>
      </c>
      <c r="G263" s="6" t="s">
        <v>95</v>
      </c>
      <c r="H263" t="s">
        <v>25</v>
      </c>
      <c r="I263" s="6" t="s">
        <v>56</v>
      </c>
      <c r="J263" t="str">
        <f t="shared" si="18"/>
        <v>WL_WholeShoreline_20130718_0730_AN_MarkRecap.20120229</v>
      </c>
      <c r="K263" t="str">
        <f t="shared" si="19"/>
        <v>WL_WholeShoreline_20130718_0730_AN_MarkRecap.20120229_005</v>
      </c>
      <c r="L263">
        <f t="shared" si="20"/>
        <v>262</v>
      </c>
      <c r="M263" t="s">
        <v>73</v>
      </c>
      <c r="N263">
        <v>1</v>
      </c>
      <c r="T263">
        <v>11</v>
      </c>
      <c r="U263" t="s">
        <v>72</v>
      </c>
    </row>
    <row r="264" spans="1:21" x14ac:dyDescent="0.25">
      <c r="A264" t="s">
        <v>21</v>
      </c>
      <c r="B264" t="s">
        <v>22</v>
      </c>
      <c r="C264" s="4">
        <v>41473</v>
      </c>
      <c r="D264" s="5">
        <v>0.3125</v>
      </c>
      <c r="E264" t="str">
        <f t="shared" si="22"/>
        <v>2013-07-18 07:30</v>
      </c>
      <c r="F264" t="s">
        <v>23</v>
      </c>
      <c r="G264" s="6" t="s">
        <v>96</v>
      </c>
      <c r="H264" t="s">
        <v>25</v>
      </c>
      <c r="I264" s="6" t="s">
        <v>56</v>
      </c>
      <c r="J264" t="str">
        <f t="shared" si="18"/>
        <v>WL_WholeShoreline_20130718_0730_AN_MarkRecap.20120230</v>
      </c>
      <c r="K264" t="str">
        <f t="shared" si="19"/>
        <v>WL_WholeShoreline_20130718_0730_AN_MarkRecap.20120230_005</v>
      </c>
      <c r="L264">
        <f t="shared" si="20"/>
        <v>263</v>
      </c>
      <c r="M264" t="s">
        <v>527</v>
      </c>
      <c r="N264">
        <v>2</v>
      </c>
      <c r="O264">
        <v>200</v>
      </c>
      <c r="S264" t="s">
        <v>528</v>
      </c>
      <c r="U264" t="s">
        <v>72</v>
      </c>
    </row>
    <row r="265" spans="1:21" x14ac:dyDescent="0.25">
      <c r="A265" t="s">
        <v>21</v>
      </c>
      <c r="B265" t="s">
        <v>22</v>
      </c>
      <c r="C265" s="4">
        <v>41473</v>
      </c>
      <c r="D265" s="5">
        <v>0.3125</v>
      </c>
      <c r="E265" t="str">
        <f t="shared" ref="E265:E310" si="23">CONCATENATE(TEXT(C265,"yyyy-mm-dd")," ",TEXT(D265,"hh:mm"))</f>
        <v>2013-07-18 07:30</v>
      </c>
      <c r="F265" t="s">
        <v>23</v>
      </c>
      <c r="G265" s="6" t="s">
        <v>97</v>
      </c>
      <c r="H265" t="s">
        <v>25</v>
      </c>
      <c r="I265" s="6" t="s">
        <v>89</v>
      </c>
      <c r="J265" t="str">
        <f t="shared" si="18"/>
        <v>WL_WholeShoreline_20130718_0730_AN_MarkRecap.20120231</v>
      </c>
      <c r="K265" t="str">
        <f t="shared" si="19"/>
        <v>WL_WholeShoreline_20130718_0730_AN_MarkRecap.20120231_011</v>
      </c>
      <c r="L265">
        <f t="shared" si="20"/>
        <v>264</v>
      </c>
      <c r="M265" t="s">
        <v>32</v>
      </c>
      <c r="N265">
        <v>1</v>
      </c>
      <c r="O265">
        <v>4.9000000000000004</v>
      </c>
      <c r="U265" t="s">
        <v>72</v>
      </c>
    </row>
    <row r="266" spans="1:21" x14ac:dyDescent="0.25">
      <c r="A266" t="s">
        <v>21</v>
      </c>
      <c r="B266" t="s">
        <v>22</v>
      </c>
      <c r="C266" s="4">
        <v>41473</v>
      </c>
      <c r="D266" s="5">
        <v>0.3125</v>
      </c>
      <c r="E266" t="str">
        <f t="shared" si="23"/>
        <v>2013-07-18 07:30</v>
      </c>
      <c r="F266" t="s">
        <v>23</v>
      </c>
      <c r="G266" s="6" t="s">
        <v>98</v>
      </c>
      <c r="H266" t="s">
        <v>25</v>
      </c>
      <c r="I266" s="6" t="s">
        <v>89</v>
      </c>
      <c r="J266" t="str">
        <f t="shared" si="18"/>
        <v>WL_WholeShoreline_20130718_0730_AN_MarkRecap.20120232</v>
      </c>
      <c r="K266" t="str">
        <f t="shared" si="19"/>
        <v>WL_WholeShoreline_20130718_0730_AN_MarkRecap.20120232_011</v>
      </c>
      <c r="L266">
        <f t="shared" si="20"/>
        <v>265</v>
      </c>
      <c r="M266" t="s">
        <v>38</v>
      </c>
      <c r="N266">
        <v>1</v>
      </c>
      <c r="O266">
        <v>4</v>
      </c>
      <c r="U266" t="s">
        <v>72</v>
      </c>
    </row>
    <row r="267" spans="1:21" x14ac:dyDescent="0.25">
      <c r="A267" t="s">
        <v>21</v>
      </c>
      <c r="B267" t="s">
        <v>22</v>
      </c>
      <c r="C267" s="4">
        <v>41473</v>
      </c>
      <c r="D267" s="5">
        <v>0.3125</v>
      </c>
      <c r="E267" t="str">
        <f t="shared" si="23"/>
        <v>2013-07-18 07:30</v>
      </c>
      <c r="F267" t="s">
        <v>23</v>
      </c>
      <c r="G267" s="6" t="s">
        <v>99</v>
      </c>
      <c r="H267" t="s">
        <v>25</v>
      </c>
      <c r="I267" s="6" t="s">
        <v>89</v>
      </c>
      <c r="J267" t="str">
        <f t="shared" si="18"/>
        <v>WL_WholeShoreline_20130718_0730_AN_MarkRecap.20120233</v>
      </c>
      <c r="K267" t="str">
        <f t="shared" si="19"/>
        <v>WL_WholeShoreline_20130718_0730_AN_MarkRecap.20120233_011</v>
      </c>
      <c r="L267">
        <f t="shared" si="20"/>
        <v>266</v>
      </c>
      <c r="M267" t="s">
        <v>35</v>
      </c>
      <c r="N267">
        <v>1</v>
      </c>
      <c r="S267" t="s">
        <v>529</v>
      </c>
      <c r="U267" t="s">
        <v>72</v>
      </c>
    </row>
    <row r="268" spans="1:21" x14ac:dyDescent="0.25">
      <c r="A268" t="s">
        <v>21</v>
      </c>
      <c r="B268" t="s">
        <v>22</v>
      </c>
      <c r="C268" s="4">
        <v>41473</v>
      </c>
      <c r="D268" s="5">
        <v>0.3125</v>
      </c>
      <c r="E268" t="str">
        <f t="shared" si="23"/>
        <v>2013-07-18 07:30</v>
      </c>
      <c r="F268" t="s">
        <v>23</v>
      </c>
      <c r="G268" s="6" t="s">
        <v>100</v>
      </c>
      <c r="H268" t="s">
        <v>25</v>
      </c>
      <c r="I268" s="6" t="s">
        <v>45</v>
      </c>
      <c r="J268" t="str">
        <f t="shared" si="18"/>
        <v>WL_WholeShoreline_20130718_0730_AN_MarkRecap.20120234</v>
      </c>
      <c r="K268" t="str">
        <f t="shared" si="19"/>
        <v>WL_WholeShoreline_20130718_0730_AN_MarkRecap.20120234_001</v>
      </c>
      <c r="L268">
        <f t="shared" si="20"/>
        <v>267</v>
      </c>
      <c r="M268" t="s">
        <v>48</v>
      </c>
      <c r="N268">
        <v>3</v>
      </c>
      <c r="O268">
        <v>25.66</v>
      </c>
      <c r="P268">
        <v>20</v>
      </c>
      <c r="Q268">
        <v>29</v>
      </c>
      <c r="U268" t="s">
        <v>72</v>
      </c>
    </row>
    <row r="269" spans="1:21" x14ac:dyDescent="0.25">
      <c r="A269" t="s">
        <v>21</v>
      </c>
      <c r="B269" t="s">
        <v>22</v>
      </c>
      <c r="C269" s="4">
        <v>41473</v>
      </c>
      <c r="D269" s="5">
        <v>0.3125</v>
      </c>
      <c r="E269" t="str">
        <f t="shared" si="23"/>
        <v>2013-07-18 07:30</v>
      </c>
      <c r="F269" t="s">
        <v>23</v>
      </c>
      <c r="G269" s="6" t="s">
        <v>101</v>
      </c>
      <c r="H269" t="s">
        <v>25</v>
      </c>
      <c r="I269" s="6" t="s">
        <v>45</v>
      </c>
      <c r="J269" t="str">
        <f t="shared" si="18"/>
        <v>WL_WholeShoreline_20130718_0730_AN_MarkRecap.20120235</v>
      </c>
      <c r="K269" t="str">
        <f t="shared" si="19"/>
        <v>WL_WholeShoreline_20130718_0730_AN_MarkRecap.20120235_001</v>
      </c>
      <c r="L269">
        <f t="shared" si="20"/>
        <v>268</v>
      </c>
      <c r="M269" t="s">
        <v>43</v>
      </c>
      <c r="N269">
        <v>1</v>
      </c>
      <c r="O269">
        <v>11</v>
      </c>
      <c r="U269" t="s">
        <v>72</v>
      </c>
    </row>
    <row r="270" spans="1:21" x14ac:dyDescent="0.25">
      <c r="A270" t="s">
        <v>21</v>
      </c>
      <c r="B270" t="s">
        <v>22</v>
      </c>
      <c r="C270" s="4">
        <v>41473</v>
      </c>
      <c r="D270" s="5">
        <v>0.3125</v>
      </c>
      <c r="E270" t="str">
        <f t="shared" si="23"/>
        <v>2013-07-18 07:30</v>
      </c>
      <c r="F270" t="s">
        <v>23</v>
      </c>
      <c r="G270" s="6" t="s">
        <v>102</v>
      </c>
      <c r="H270" t="s">
        <v>25</v>
      </c>
      <c r="I270" s="6" t="s">
        <v>49</v>
      </c>
      <c r="J270" t="str">
        <f t="shared" si="18"/>
        <v>WL_WholeShoreline_20130718_0730_AN_MarkRecap.20120236</v>
      </c>
      <c r="K270" t="str">
        <f t="shared" si="19"/>
        <v>WL_WholeShoreline_20130718_0730_AN_MarkRecap.20120236_008</v>
      </c>
      <c r="L270">
        <f t="shared" si="20"/>
        <v>269</v>
      </c>
      <c r="M270" t="s">
        <v>48</v>
      </c>
      <c r="N270">
        <v>1</v>
      </c>
      <c r="O270">
        <v>19</v>
      </c>
      <c r="U270" t="s">
        <v>72</v>
      </c>
    </row>
    <row r="271" spans="1:21" x14ac:dyDescent="0.25">
      <c r="A271" t="s">
        <v>21</v>
      </c>
      <c r="B271" t="s">
        <v>22</v>
      </c>
      <c r="C271" s="4">
        <v>41473</v>
      </c>
      <c r="D271" s="5">
        <v>0.3125</v>
      </c>
      <c r="E271" t="str">
        <f t="shared" si="23"/>
        <v>2013-07-18 07:30</v>
      </c>
      <c r="F271" t="s">
        <v>23</v>
      </c>
      <c r="G271" s="6" t="s">
        <v>103</v>
      </c>
      <c r="H271" t="s">
        <v>25</v>
      </c>
      <c r="I271" s="6" t="s">
        <v>49</v>
      </c>
      <c r="J271" t="str">
        <f t="shared" si="18"/>
        <v>WL_WholeShoreline_20130718_0730_AN_MarkRecap.20120237</v>
      </c>
      <c r="K271" t="str">
        <f t="shared" si="19"/>
        <v>WL_WholeShoreline_20130718_0730_AN_MarkRecap.20120237_008</v>
      </c>
      <c r="L271">
        <f t="shared" si="20"/>
        <v>270</v>
      </c>
      <c r="M271" t="s">
        <v>35</v>
      </c>
      <c r="N271">
        <v>1</v>
      </c>
      <c r="S271" t="s">
        <v>530</v>
      </c>
      <c r="U271" t="s">
        <v>72</v>
      </c>
    </row>
    <row r="272" spans="1:21" x14ac:dyDescent="0.25">
      <c r="A272" t="s">
        <v>21</v>
      </c>
      <c r="B272" t="s">
        <v>22</v>
      </c>
      <c r="C272" s="4">
        <v>41473</v>
      </c>
      <c r="D272" s="5">
        <v>0.3125</v>
      </c>
      <c r="E272" t="str">
        <f t="shared" si="23"/>
        <v>2013-07-18 07:30</v>
      </c>
      <c r="F272" t="s">
        <v>23</v>
      </c>
      <c r="G272" s="6" t="s">
        <v>104</v>
      </c>
      <c r="H272" t="s">
        <v>25</v>
      </c>
      <c r="I272" s="6" t="s">
        <v>29</v>
      </c>
      <c r="J272" t="str">
        <f t="shared" si="18"/>
        <v>WL_WholeShoreline_20130718_0730_AN_MarkRecap.20120238</v>
      </c>
      <c r="K272" t="str">
        <f t="shared" si="19"/>
        <v>WL_WholeShoreline_20130718_0730_AN_MarkRecap.20120238_007</v>
      </c>
      <c r="L272">
        <f t="shared" si="20"/>
        <v>271</v>
      </c>
      <c r="M272" t="s">
        <v>531</v>
      </c>
      <c r="N272">
        <v>1</v>
      </c>
      <c r="O272">
        <v>6</v>
      </c>
      <c r="U272" t="s">
        <v>72</v>
      </c>
    </row>
    <row r="273" spans="1:21" x14ac:dyDescent="0.25">
      <c r="A273" t="s">
        <v>21</v>
      </c>
      <c r="B273" t="s">
        <v>22</v>
      </c>
      <c r="C273" s="4">
        <v>41473</v>
      </c>
      <c r="D273" s="5">
        <v>0.3125</v>
      </c>
      <c r="E273" t="str">
        <f t="shared" si="23"/>
        <v>2013-07-18 07:30</v>
      </c>
      <c r="F273" t="s">
        <v>23</v>
      </c>
      <c r="G273" s="6" t="s">
        <v>105</v>
      </c>
      <c r="H273" t="s">
        <v>25</v>
      </c>
      <c r="I273" s="6" t="s">
        <v>90</v>
      </c>
      <c r="J273" t="str">
        <f t="shared" si="18"/>
        <v>WL_WholeShoreline_20130718_0730_AN_MarkRecap.20120239</v>
      </c>
      <c r="K273" t="str">
        <f t="shared" si="19"/>
        <v>WL_WholeShoreline_20130718_0730_AN_MarkRecap.20120239_012</v>
      </c>
      <c r="L273">
        <f t="shared" si="20"/>
        <v>272</v>
      </c>
      <c r="M273" t="s">
        <v>35</v>
      </c>
      <c r="N273">
        <v>1</v>
      </c>
      <c r="S273" t="s">
        <v>532</v>
      </c>
      <c r="U273" t="s">
        <v>72</v>
      </c>
    </row>
    <row r="274" spans="1:21" x14ac:dyDescent="0.25">
      <c r="A274" t="s">
        <v>21</v>
      </c>
      <c r="B274" t="s">
        <v>22</v>
      </c>
      <c r="C274" s="4">
        <v>41473</v>
      </c>
      <c r="D274" s="5">
        <v>0.3125</v>
      </c>
      <c r="E274" t="str">
        <f t="shared" si="23"/>
        <v>2013-07-18 07:30</v>
      </c>
      <c r="F274" t="s">
        <v>23</v>
      </c>
      <c r="G274" s="6" t="s">
        <v>106</v>
      </c>
      <c r="H274" t="s">
        <v>25</v>
      </c>
      <c r="I274" s="6" t="s">
        <v>52</v>
      </c>
      <c r="J274" t="str">
        <f t="shared" si="18"/>
        <v>WL_WholeShoreline_20130718_0730_AN_MarkRecap.20120240</v>
      </c>
      <c r="K274" t="str">
        <f t="shared" si="19"/>
        <v>WL_WholeShoreline_20130718_0730_AN_MarkRecap.20120240_006</v>
      </c>
      <c r="L274">
        <f t="shared" si="20"/>
        <v>273</v>
      </c>
      <c r="M274" t="s">
        <v>48</v>
      </c>
      <c r="N274">
        <v>2</v>
      </c>
      <c r="O274">
        <v>8.5</v>
      </c>
      <c r="P274">
        <v>8</v>
      </c>
      <c r="Q274">
        <v>9</v>
      </c>
      <c r="U274" t="s">
        <v>72</v>
      </c>
    </row>
    <row r="275" spans="1:21" x14ac:dyDescent="0.25">
      <c r="A275" t="s">
        <v>21</v>
      </c>
      <c r="B275" t="s">
        <v>22</v>
      </c>
      <c r="C275" s="4">
        <v>41473</v>
      </c>
      <c r="D275" s="5">
        <v>0.3125</v>
      </c>
      <c r="E275" t="str">
        <f t="shared" si="23"/>
        <v>2013-07-18 07:30</v>
      </c>
      <c r="F275" t="s">
        <v>23</v>
      </c>
      <c r="G275" s="6" t="s">
        <v>107</v>
      </c>
      <c r="H275" t="s">
        <v>25</v>
      </c>
      <c r="I275" s="6" t="s">
        <v>52</v>
      </c>
      <c r="J275" t="str">
        <f t="shared" si="18"/>
        <v>WL_WholeShoreline_20130718_0730_AN_MarkRecap.20120241</v>
      </c>
      <c r="K275" t="str">
        <f t="shared" si="19"/>
        <v>WL_WholeShoreline_20130718_0730_AN_MarkRecap.20120241_006</v>
      </c>
      <c r="L275">
        <f t="shared" si="20"/>
        <v>274</v>
      </c>
      <c r="M275" t="s">
        <v>32</v>
      </c>
      <c r="N275">
        <v>1</v>
      </c>
      <c r="O275">
        <v>8</v>
      </c>
      <c r="U275" t="s">
        <v>72</v>
      </c>
    </row>
    <row r="276" spans="1:21" x14ac:dyDescent="0.25">
      <c r="A276" t="s">
        <v>21</v>
      </c>
      <c r="B276" t="s">
        <v>22</v>
      </c>
      <c r="C276" s="4">
        <v>41473</v>
      </c>
      <c r="D276" s="5">
        <v>0.3125</v>
      </c>
      <c r="E276" t="str">
        <f t="shared" si="23"/>
        <v>2013-07-18 07:30</v>
      </c>
      <c r="F276" t="s">
        <v>23</v>
      </c>
      <c r="G276" s="6" t="s">
        <v>108</v>
      </c>
      <c r="H276" t="s">
        <v>25</v>
      </c>
      <c r="I276" s="6" t="s">
        <v>52</v>
      </c>
      <c r="J276" t="str">
        <f t="shared" si="18"/>
        <v>WL_WholeShoreline_20130718_0730_AN_MarkRecap.20120242</v>
      </c>
      <c r="K276" t="str">
        <f t="shared" si="19"/>
        <v>WL_WholeShoreline_20130718_0730_AN_MarkRecap.20120242_006</v>
      </c>
      <c r="L276">
        <f t="shared" si="20"/>
        <v>275</v>
      </c>
      <c r="M276" t="s">
        <v>87</v>
      </c>
      <c r="N276">
        <v>1</v>
      </c>
      <c r="O276">
        <v>6</v>
      </c>
      <c r="U276" t="s">
        <v>72</v>
      </c>
    </row>
    <row r="277" spans="1:21" x14ac:dyDescent="0.25">
      <c r="A277" t="s">
        <v>21</v>
      </c>
      <c r="B277" t="s">
        <v>22</v>
      </c>
      <c r="C277" s="4">
        <v>41473</v>
      </c>
      <c r="D277" s="5">
        <v>0.3125</v>
      </c>
      <c r="E277" t="str">
        <f t="shared" si="23"/>
        <v>2013-07-18 07:30</v>
      </c>
      <c r="F277" t="s">
        <v>23</v>
      </c>
      <c r="G277" s="6" t="s">
        <v>109</v>
      </c>
      <c r="H277" t="s">
        <v>25</v>
      </c>
      <c r="I277" s="6" t="s">
        <v>52</v>
      </c>
      <c r="J277" t="str">
        <f t="shared" si="18"/>
        <v>WL_WholeShoreline_20130718_0730_AN_MarkRecap.20120243</v>
      </c>
      <c r="K277" t="str">
        <f t="shared" si="19"/>
        <v>WL_WholeShoreline_20130718_0730_AN_MarkRecap.20120243_006</v>
      </c>
      <c r="L277">
        <f t="shared" si="20"/>
        <v>276</v>
      </c>
      <c r="M277" t="s">
        <v>25</v>
      </c>
      <c r="N277">
        <v>1</v>
      </c>
      <c r="O277">
        <v>19</v>
      </c>
      <c r="U277" t="s">
        <v>72</v>
      </c>
    </row>
    <row r="278" spans="1:21" x14ac:dyDescent="0.25">
      <c r="A278" t="s">
        <v>21</v>
      </c>
      <c r="B278" t="s">
        <v>22</v>
      </c>
      <c r="C278" s="4">
        <v>41473</v>
      </c>
      <c r="D278" s="5">
        <v>0.3125</v>
      </c>
      <c r="E278" t="str">
        <f t="shared" si="23"/>
        <v>2013-07-18 07:30</v>
      </c>
      <c r="F278" t="s">
        <v>23</v>
      </c>
      <c r="G278" s="6" t="s">
        <v>110</v>
      </c>
      <c r="H278" t="s">
        <v>25</v>
      </c>
      <c r="I278" s="6" t="s">
        <v>52</v>
      </c>
      <c r="J278" t="str">
        <f t="shared" si="18"/>
        <v>WL_WholeShoreline_20130718_0730_AN_MarkRecap.20120244</v>
      </c>
      <c r="K278" t="str">
        <f t="shared" si="19"/>
        <v>WL_WholeShoreline_20130718_0730_AN_MarkRecap.20120244_006</v>
      </c>
      <c r="L278">
        <f t="shared" si="20"/>
        <v>277</v>
      </c>
      <c r="M278" t="s">
        <v>91</v>
      </c>
      <c r="N278">
        <v>1</v>
      </c>
      <c r="O278">
        <v>7</v>
      </c>
      <c r="U278" t="s">
        <v>72</v>
      </c>
    </row>
    <row r="279" spans="1:21" x14ac:dyDescent="0.25">
      <c r="A279" t="s">
        <v>21</v>
      </c>
      <c r="B279" t="s">
        <v>22</v>
      </c>
      <c r="C279" s="4">
        <v>41473</v>
      </c>
      <c r="D279" s="5">
        <v>0.3125</v>
      </c>
      <c r="E279" t="str">
        <f t="shared" si="23"/>
        <v>2013-07-18 07:30</v>
      </c>
      <c r="F279" t="s">
        <v>23</v>
      </c>
      <c r="G279" s="6" t="s">
        <v>111</v>
      </c>
      <c r="H279" t="s">
        <v>25</v>
      </c>
      <c r="I279" s="6" t="s">
        <v>524</v>
      </c>
      <c r="J279" t="str">
        <f t="shared" ref="J279:J286" si="24">CONCATENATE(A279,"_",B279,"_",TEXT(C279,"yyyymmdd"),"_",TEXT(D279,"hhmm"),"_",F279,"_",G279)</f>
        <v>WL_WholeShoreline_20130718_0730_AN_MarkRecap.20120245</v>
      </c>
      <c r="K279" t="str">
        <f t="shared" ref="K279:K286" si="25">CONCATENATE(A279,"_",B279,"_",TEXT(C279,"yyyymmdd"),"_",TEXT(D279,"hhmm"),"_",F279,"_",G279,"_",I279)</f>
        <v>WL_WholeShoreline_20130718_0730_AN_MarkRecap.20120245_039</v>
      </c>
      <c r="L279">
        <f t="shared" si="20"/>
        <v>278</v>
      </c>
      <c r="M279" t="s">
        <v>533</v>
      </c>
      <c r="U279" t="s">
        <v>72</v>
      </c>
    </row>
    <row r="280" spans="1:21" x14ac:dyDescent="0.25">
      <c r="A280" t="s">
        <v>21</v>
      </c>
      <c r="B280" t="s">
        <v>22</v>
      </c>
      <c r="C280" s="4">
        <v>41473</v>
      </c>
      <c r="D280" s="5">
        <v>0.3125</v>
      </c>
      <c r="E280" t="str">
        <f t="shared" ref="E280:E286" si="26">CONCATENATE(TEXT(C280,"yyyy-mm-dd")," ",TEXT(D280,"hh:mm"))</f>
        <v>2013-07-18 07:30</v>
      </c>
      <c r="F280" t="s">
        <v>23</v>
      </c>
      <c r="G280" s="6" t="s">
        <v>112</v>
      </c>
      <c r="H280" t="s">
        <v>25</v>
      </c>
      <c r="I280" s="6" t="s">
        <v>57</v>
      </c>
      <c r="J280" t="str">
        <f t="shared" si="24"/>
        <v>WL_WholeShoreline_20130718_0730_AN_MarkRecap.20120246</v>
      </c>
      <c r="K280" t="str">
        <f t="shared" si="25"/>
        <v>WL_WholeShoreline_20130718_0730_AN_MarkRecap.20120246_002</v>
      </c>
      <c r="L280">
        <f t="shared" si="20"/>
        <v>279</v>
      </c>
      <c r="M280" t="s">
        <v>534</v>
      </c>
      <c r="N280">
        <v>1</v>
      </c>
      <c r="O280">
        <v>33</v>
      </c>
      <c r="U280" t="s">
        <v>72</v>
      </c>
    </row>
    <row r="281" spans="1:21" x14ac:dyDescent="0.25">
      <c r="A281" t="s">
        <v>21</v>
      </c>
      <c r="B281" t="s">
        <v>22</v>
      </c>
      <c r="C281" s="4">
        <v>41473</v>
      </c>
      <c r="D281" s="5">
        <v>0.3125</v>
      </c>
      <c r="E281" t="str">
        <f t="shared" si="26"/>
        <v>2013-07-18 07:30</v>
      </c>
      <c r="F281" t="s">
        <v>23</v>
      </c>
      <c r="G281" s="6" t="s">
        <v>113</v>
      </c>
      <c r="H281" t="s">
        <v>25</v>
      </c>
      <c r="I281" s="6" t="s">
        <v>36</v>
      </c>
      <c r="J281" t="str">
        <f t="shared" si="24"/>
        <v>WL_WholeShoreline_20130718_0730_AN_MarkRecap.20120247</v>
      </c>
      <c r="K281" t="str">
        <f t="shared" si="25"/>
        <v>WL_WholeShoreline_20130718_0730_AN_MarkRecap.20120247_004</v>
      </c>
      <c r="L281">
        <f t="shared" si="20"/>
        <v>280</v>
      </c>
      <c r="M281" t="s">
        <v>35</v>
      </c>
      <c r="N281">
        <v>1</v>
      </c>
      <c r="S281" t="s">
        <v>532</v>
      </c>
      <c r="U281" t="s">
        <v>72</v>
      </c>
    </row>
    <row r="282" spans="1:21" x14ac:dyDescent="0.25">
      <c r="A282" t="s">
        <v>21</v>
      </c>
      <c r="B282" t="s">
        <v>22</v>
      </c>
      <c r="C282" s="4">
        <v>41473</v>
      </c>
      <c r="D282" s="5">
        <v>0.3125</v>
      </c>
      <c r="E282" t="str">
        <f t="shared" si="26"/>
        <v>2013-07-18 07:30</v>
      </c>
      <c r="F282" t="s">
        <v>23</v>
      </c>
      <c r="G282" s="6" t="s">
        <v>114</v>
      </c>
      <c r="H282" t="s">
        <v>25</v>
      </c>
      <c r="I282" s="6" t="s">
        <v>26</v>
      </c>
      <c r="J282" t="str">
        <f t="shared" si="24"/>
        <v>WL_WholeShoreline_20130718_0730_AN_MarkRecap.20120248</v>
      </c>
      <c r="K282" t="str">
        <f t="shared" si="25"/>
        <v>WL_WholeShoreline_20130718_0730_AN_MarkRecap.20120248_003</v>
      </c>
      <c r="L282">
        <f t="shared" si="20"/>
        <v>281</v>
      </c>
      <c r="M282" t="s">
        <v>48</v>
      </c>
      <c r="N282">
        <v>2</v>
      </c>
      <c r="O282">
        <v>16</v>
      </c>
      <c r="P282">
        <v>15</v>
      </c>
      <c r="Q282">
        <v>17</v>
      </c>
      <c r="U282" t="s">
        <v>72</v>
      </c>
    </row>
    <row r="283" spans="1:21" x14ac:dyDescent="0.25">
      <c r="A283" t="s">
        <v>21</v>
      </c>
      <c r="B283" t="s">
        <v>22</v>
      </c>
      <c r="C283" s="4">
        <v>41473</v>
      </c>
      <c r="D283" s="5">
        <v>0.3125</v>
      </c>
      <c r="E283" t="str">
        <f t="shared" si="26"/>
        <v>2013-07-18 07:30</v>
      </c>
      <c r="F283" t="s">
        <v>23</v>
      </c>
      <c r="G283" s="6" t="s">
        <v>115</v>
      </c>
      <c r="H283" t="s">
        <v>25</v>
      </c>
      <c r="I283" s="6" t="s">
        <v>26</v>
      </c>
      <c r="J283" t="str">
        <f t="shared" si="24"/>
        <v>WL_WholeShoreline_20130718_0730_AN_MarkRecap.20120249</v>
      </c>
      <c r="K283" t="str">
        <f t="shared" si="25"/>
        <v>WL_WholeShoreline_20130718_0730_AN_MarkRecap.20120249_003</v>
      </c>
      <c r="L283">
        <f t="shared" si="20"/>
        <v>282</v>
      </c>
      <c r="M283" t="s">
        <v>535</v>
      </c>
      <c r="N283">
        <v>1</v>
      </c>
      <c r="O283">
        <v>14</v>
      </c>
      <c r="U283" t="s">
        <v>72</v>
      </c>
    </row>
    <row r="284" spans="1:21" x14ac:dyDescent="0.25">
      <c r="A284" t="s">
        <v>21</v>
      </c>
      <c r="B284" t="s">
        <v>22</v>
      </c>
      <c r="C284" s="4">
        <v>41473</v>
      </c>
      <c r="D284" s="5">
        <v>0.3125</v>
      </c>
      <c r="E284" t="str">
        <f t="shared" si="26"/>
        <v>2013-07-18 07:30</v>
      </c>
      <c r="F284" t="s">
        <v>23</v>
      </c>
      <c r="G284" s="6" t="s">
        <v>116</v>
      </c>
      <c r="H284" t="s">
        <v>25</v>
      </c>
      <c r="I284" s="6" t="s">
        <v>55</v>
      </c>
      <c r="J284" t="str">
        <f t="shared" si="24"/>
        <v>WL_WholeShoreline_20130718_0730_AN_MarkRecap.20120250</v>
      </c>
      <c r="K284" t="str">
        <f t="shared" si="25"/>
        <v>WL_WholeShoreline_20130718_0730_AN_MarkRecap.20120250_010</v>
      </c>
      <c r="L284">
        <f t="shared" si="20"/>
        <v>283</v>
      </c>
      <c r="M284" t="s">
        <v>536</v>
      </c>
      <c r="N284">
        <v>1</v>
      </c>
      <c r="O284">
        <v>16</v>
      </c>
      <c r="U284" t="s">
        <v>72</v>
      </c>
    </row>
    <row r="285" spans="1:21" x14ac:dyDescent="0.25">
      <c r="A285" t="s">
        <v>21</v>
      </c>
      <c r="B285" t="s">
        <v>22</v>
      </c>
      <c r="C285" s="4">
        <v>41473</v>
      </c>
      <c r="D285" s="5">
        <v>0.3125</v>
      </c>
      <c r="E285" t="str">
        <f t="shared" si="26"/>
        <v>2013-07-18 07:30</v>
      </c>
      <c r="F285" t="s">
        <v>23</v>
      </c>
      <c r="G285" s="6" t="s">
        <v>117</v>
      </c>
      <c r="H285" t="s">
        <v>25</v>
      </c>
      <c r="I285" s="6" t="s">
        <v>55</v>
      </c>
      <c r="J285" t="str">
        <f t="shared" si="24"/>
        <v>WL_WholeShoreline_20130718_0730_AN_MarkRecap.20120251</v>
      </c>
      <c r="K285" t="str">
        <f t="shared" si="25"/>
        <v>WL_WholeShoreline_20130718_0730_AN_MarkRecap.20120251_010</v>
      </c>
      <c r="L285">
        <f t="shared" si="20"/>
        <v>284</v>
      </c>
      <c r="M285" t="s">
        <v>35</v>
      </c>
      <c r="N285">
        <v>1</v>
      </c>
      <c r="S285" t="s">
        <v>532</v>
      </c>
      <c r="U285" t="s">
        <v>72</v>
      </c>
    </row>
    <row r="286" spans="1:21" x14ac:dyDescent="0.25">
      <c r="A286" t="s">
        <v>20</v>
      </c>
      <c r="B286" t="s">
        <v>22</v>
      </c>
      <c r="C286" s="4">
        <v>41474</v>
      </c>
      <c r="D286" s="5">
        <v>0.71875</v>
      </c>
      <c r="E286" t="str">
        <f t="shared" si="26"/>
        <v>2013-07-19 17:15</v>
      </c>
      <c r="F286" t="s">
        <v>23</v>
      </c>
      <c r="G286" s="6" t="s">
        <v>118</v>
      </c>
      <c r="H286" t="s">
        <v>25</v>
      </c>
      <c r="I286" s="6" t="s">
        <v>537</v>
      </c>
      <c r="J286" t="str">
        <f t="shared" si="24"/>
        <v>EL_WholeShoreline_20130719_1715_AN_MarkRecap.20120252</v>
      </c>
      <c r="K286" t="str">
        <f t="shared" si="25"/>
        <v>EL_WholeShoreline_20130719_1715_AN_MarkRecap.20120252_019</v>
      </c>
      <c r="L286">
        <f t="shared" si="20"/>
        <v>285</v>
      </c>
      <c r="M286" t="s">
        <v>527</v>
      </c>
      <c r="N286">
        <v>1</v>
      </c>
      <c r="O286">
        <v>59</v>
      </c>
      <c r="S286" t="s">
        <v>538</v>
      </c>
      <c r="U286" t="s">
        <v>72</v>
      </c>
    </row>
    <row r="287" spans="1:21" x14ac:dyDescent="0.25">
      <c r="A287" t="s">
        <v>20</v>
      </c>
      <c r="B287" t="s">
        <v>22</v>
      </c>
      <c r="C287" s="4">
        <v>41474</v>
      </c>
      <c r="D287" s="5">
        <v>0.71875</v>
      </c>
      <c r="E287" t="str">
        <f t="shared" si="23"/>
        <v>2013-07-19 17:15</v>
      </c>
      <c r="F287" t="s">
        <v>23</v>
      </c>
      <c r="G287" s="6" t="s">
        <v>119</v>
      </c>
      <c r="H287" t="s">
        <v>25</v>
      </c>
      <c r="I287" s="6" t="s">
        <v>537</v>
      </c>
      <c r="J287" t="str">
        <f t="shared" si="18"/>
        <v>EL_WholeShoreline_20130719_1715_AN_MarkRecap.20120253</v>
      </c>
      <c r="K287" t="str">
        <f t="shared" si="19"/>
        <v>EL_WholeShoreline_20130719_1715_AN_MarkRecap.20120253_019</v>
      </c>
      <c r="L287">
        <f t="shared" si="20"/>
        <v>286</v>
      </c>
      <c r="M287" t="s">
        <v>73</v>
      </c>
      <c r="N287">
        <v>6</v>
      </c>
      <c r="S287" t="s">
        <v>539</v>
      </c>
      <c r="T287">
        <v>3.86</v>
      </c>
      <c r="U287" t="s">
        <v>72</v>
      </c>
    </row>
    <row r="288" spans="1:21" x14ac:dyDescent="0.25">
      <c r="A288" t="s">
        <v>20</v>
      </c>
      <c r="B288" t="s">
        <v>22</v>
      </c>
      <c r="C288" s="4">
        <v>41474</v>
      </c>
      <c r="D288" s="5">
        <v>0.71875</v>
      </c>
      <c r="E288" t="str">
        <f t="shared" si="23"/>
        <v>2013-07-19 17:15</v>
      </c>
      <c r="F288" t="s">
        <v>23</v>
      </c>
      <c r="G288" s="6" t="s">
        <v>120</v>
      </c>
      <c r="H288" t="s">
        <v>25</v>
      </c>
      <c r="I288" s="6" t="s">
        <v>537</v>
      </c>
      <c r="J288" t="str">
        <f t="shared" si="18"/>
        <v>EL_WholeShoreline_20130719_1715_AN_MarkRecap.20120254</v>
      </c>
      <c r="K288" t="str">
        <f t="shared" si="19"/>
        <v>EL_WholeShoreline_20130719_1715_AN_MarkRecap.20120254_019</v>
      </c>
      <c r="L288">
        <f t="shared" si="20"/>
        <v>287</v>
      </c>
      <c r="M288" t="s">
        <v>37</v>
      </c>
      <c r="N288">
        <v>1</v>
      </c>
      <c r="O288">
        <v>8</v>
      </c>
      <c r="U288" t="s">
        <v>72</v>
      </c>
    </row>
    <row r="289" spans="1:21" x14ac:dyDescent="0.25">
      <c r="A289" t="s">
        <v>20</v>
      </c>
      <c r="B289" t="s">
        <v>22</v>
      </c>
      <c r="C289" s="4">
        <v>41474</v>
      </c>
      <c r="D289" s="5">
        <v>0.71875</v>
      </c>
      <c r="E289" t="str">
        <f t="shared" si="23"/>
        <v>2013-07-19 17:15</v>
      </c>
      <c r="F289" t="s">
        <v>23</v>
      </c>
      <c r="G289" s="6" t="s">
        <v>121</v>
      </c>
      <c r="H289" t="s">
        <v>25</v>
      </c>
      <c r="I289" s="6" t="s">
        <v>537</v>
      </c>
      <c r="J289" t="str">
        <f t="shared" si="18"/>
        <v>EL_WholeShoreline_20130719_1715_AN_MarkRecap.20120255</v>
      </c>
      <c r="K289" t="str">
        <f t="shared" si="19"/>
        <v>EL_WholeShoreline_20130719_1715_AN_MarkRecap.20120255_019</v>
      </c>
      <c r="L289">
        <f t="shared" si="20"/>
        <v>288</v>
      </c>
      <c r="M289" t="s">
        <v>48</v>
      </c>
      <c r="N289">
        <v>1</v>
      </c>
      <c r="O289">
        <v>7</v>
      </c>
      <c r="U289" t="s">
        <v>72</v>
      </c>
    </row>
    <row r="290" spans="1:21" x14ac:dyDescent="0.25">
      <c r="A290" t="s">
        <v>20</v>
      </c>
      <c r="B290" t="s">
        <v>22</v>
      </c>
      <c r="C290" s="4">
        <v>41474</v>
      </c>
      <c r="D290" s="5">
        <v>0.71875</v>
      </c>
      <c r="E290" t="str">
        <f t="shared" si="23"/>
        <v>2013-07-19 17:15</v>
      </c>
      <c r="F290" t="s">
        <v>23</v>
      </c>
      <c r="G290" s="6" t="s">
        <v>122</v>
      </c>
      <c r="H290" t="s">
        <v>25</v>
      </c>
      <c r="I290" s="6" t="s">
        <v>59</v>
      </c>
      <c r="J290" t="str">
        <f t="shared" si="18"/>
        <v>EL_WholeShoreline_20130719_1715_AN_MarkRecap.20120256</v>
      </c>
      <c r="K290" t="str">
        <f t="shared" si="19"/>
        <v>EL_WholeShoreline_20130719_1715_AN_MarkRecap.20120256_009</v>
      </c>
      <c r="L290">
        <f t="shared" si="20"/>
        <v>289</v>
      </c>
      <c r="M290" t="s">
        <v>37</v>
      </c>
      <c r="N290">
        <v>2</v>
      </c>
      <c r="O290">
        <v>6.5</v>
      </c>
      <c r="P290">
        <v>5</v>
      </c>
      <c r="Q290">
        <v>8</v>
      </c>
      <c r="U290" t="s">
        <v>72</v>
      </c>
    </row>
    <row r="291" spans="1:21" x14ac:dyDescent="0.25">
      <c r="A291" t="s">
        <v>20</v>
      </c>
      <c r="B291" t="s">
        <v>22</v>
      </c>
      <c r="C291" s="4">
        <v>41474</v>
      </c>
      <c r="D291" s="5">
        <v>0.71875</v>
      </c>
      <c r="E291" t="str">
        <f t="shared" si="23"/>
        <v>2013-07-19 17:15</v>
      </c>
      <c r="F291" t="s">
        <v>23</v>
      </c>
      <c r="G291" s="6" t="s">
        <v>123</v>
      </c>
      <c r="H291" t="s">
        <v>25</v>
      </c>
      <c r="I291" s="6" t="s">
        <v>59</v>
      </c>
      <c r="J291" t="str">
        <f t="shared" si="18"/>
        <v>EL_WholeShoreline_20130719_1715_AN_MarkRecap.20120257</v>
      </c>
      <c r="K291" t="str">
        <f t="shared" si="19"/>
        <v>EL_WholeShoreline_20130719_1715_AN_MarkRecap.20120257_009</v>
      </c>
      <c r="L291">
        <f t="shared" si="20"/>
        <v>290</v>
      </c>
      <c r="M291" t="s">
        <v>48</v>
      </c>
      <c r="N291">
        <v>1</v>
      </c>
      <c r="O291">
        <v>27</v>
      </c>
      <c r="U291" t="s">
        <v>72</v>
      </c>
    </row>
    <row r="292" spans="1:21" x14ac:dyDescent="0.25">
      <c r="A292" t="s">
        <v>20</v>
      </c>
      <c r="B292" t="s">
        <v>22</v>
      </c>
      <c r="C292" s="4">
        <v>41474</v>
      </c>
      <c r="D292" s="5">
        <v>0.71875</v>
      </c>
      <c r="E292" t="str">
        <f t="shared" si="23"/>
        <v>2013-07-19 17:15</v>
      </c>
      <c r="F292" t="s">
        <v>23</v>
      </c>
      <c r="G292" s="6" t="s">
        <v>124</v>
      </c>
      <c r="H292" t="s">
        <v>25</v>
      </c>
      <c r="I292" s="6" t="s">
        <v>26</v>
      </c>
      <c r="J292" t="str">
        <f t="shared" si="18"/>
        <v>EL_WholeShoreline_20130719_1715_AN_MarkRecap.20120258</v>
      </c>
      <c r="K292" t="str">
        <f t="shared" si="19"/>
        <v>EL_WholeShoreline_20130719_1715_AN_MarkRecap.20120258_003</v>
      </c>
      <c r="L292">
        <f t="shared" si="20"/>
        <v>291</v>
      </c>
      <c r="M292" t="s">
        <v>38</v>
      </c>
      <c r="N292">
        <v>1</v>
      </c>
      <c r="O292">
        <v>6.5</v>
      </c>
      <c r="U292" t="s">
        <v>72</v>
      </c>
    </row>
    <row r="293" spans="1:21" x14ac:dyDescent="0.25">
      <c r="A293" t="s">
        <v>20</v>
      </c>
      <c r="B293" t="s">
        <v>22</v>
      </c>
      <c r="C293" s="4">
        <v>41474</v>
      </c>
      <c r="D293" s="5">
        <v>0.71875</v>
      </c>
      <c r="E293" t="str">
        <f t="shared" si="23"/>
        <v>2013-07-19 17:15</v>
      </c>
      <c r="F293" t="s">
        <v>23</v>
      </c>
      <c r="G293" s="6" t="s">
        <v>125</v>
      </c>
      <c r="H293" t="s">
        <v>25</v>
      </c>
      <c r="I293" s="6" t="s">
        <v>90</v>
      </c>
      <c r="J293" t="str">
        <f t="shared" si="18"/>
        <v>EL_WholeShoreline_20130719_1715_AN_MarkRecap.20120259</v>
      </c>
      <c r="K293" t="str">
        <f t="shared" si="19"/>
        <v>EL_WholeShoreline_20130719_1715_AN_MarkRecap.20120259_012</v>
      </c>
      <c r="L293">
        <f t="shared" si="20"/>
        <v>292</v>
      </c>
      <c r="M293" t="s">
        <v>37</v>
      </c>
      <c r="N293">
        <v>47</v>
      </c>
      <c r="O293">
        <v>9.43</v>
      </c>
      <c r="P293">
        <v>6</v>
      </c>
      <c r="Q293">
        <v>11.5</v>
      </c>
      <c r="U293" t="s">
        <v>72</v>
      </c>
    </row>
    <row r="294" spans="1:21" x14ac:dyDescent="0.25">
      <c r="A294" t="s">
        <v>20</v>
      </c>
      <c r="B294" t="s">
        <v>22</v>
      </c>
      <c r="C294" s="4">
        <v>41474</v>
      </c>
      <c r="D294" s="5">
        <v>0.71875</v>
      </c>
      <c r="E294" t="str">
        <f t="shared" si="23"/>
        <v>2013-07-19 17:15</v>
      </c>
      <c r="F294" t="s">
        <v>23</v>
      </c>
      <c r="G294" s="6" t="s">
        <v>126</v>
      </c>
      <c r="H294" t="s">
        <v>25</v>
      </c>
      <c r="I294" s="6" t="s">
        <v>90</v>
      </c>
      <c r="J294" t="str">
        <f t="shared" si="18"/>
        <v>EL_WholeShoreline_20130719_1715_AN_MarkRecap.20120260</v>
      </c>
      <c r="K294" t="str">
        <f t="shared" si="19"/>
        <v>EL_WholeShoreline_20130719_1715_AN_MarkRecap.20120260_012</v>
      </c>
      <c r="L294">
        <f t="shared" si="20"/>
        <v>293</v>
      </c>
      <c r="M294" t="s">
        <v>66</v>
      </c>
      <c r="N294">
        <v>1</v>
      </c>
      <c r="O294">
        <v>8</v>
      </c>
      <c r="U294" t="s">
        <v>72</v>
      </c>
    </row>
    <row r="295" spans="1:21" x14ac:dyDescent="0.25">
      <c r="A295" t="s">
        <v>20</v>
      </c>
      <c r="B295" t="s">
        <v>22</v>
      </c>
      <c r="C295" s="4">
        <v>41474</v>
      </c>
      <c r="D295" s="5">
        <v>0.71875</v>
      </c>
      <c r="E295" t="str">
        <f t="shared" si="23"/>
        <v>2013-07-19 17:15</v>
      </c>
      <c r="F295" t="s">
        <v>23</v>
      </c>
      <c r="G295" s="6" t="s">
        <v>127</v>
      </c>
      <c r="H295" t="s">
        <v>25</v>
      </c>
      <c r="I295" s="6" t="s">
        <v>90</v>
      </c>
      <c r="J295" t="str">
        <f t="shared" si="18"/>
        <v>EL_WholeShoreline_20130719_1715_AN_MarkRecap.20120261</v>
      </c>
      <c r="K295" t="str">
        <f t="shared" si="19"/>
        <v>EL_WholeShoreline_20130719_1715_AN_MarkRecap.20120261_012</v>
      </c>
      <c r="L295">
        <f t="shared" si="20"/>
        <v>294</v>
      </c>
      <c r="M295" t="s">
        <v>32</v>
      </c>
      <c r="N295">
        <v>4</v>
      </c>
      <c r="O295">
        <v>5.2</v>
      </c>
      <c r="P295">
        <v>4</v>
      </c>
      <c r="Q295">
        <v>6.2</v>
      </c>
      <c r="U295" t="s">
        <v>72</v>
      </c>
    </row>
    <row r="296" spans="1:21" x14ac:dyDescent="0.25">
      <c r="A296" t="s">
        <v>20</v>
      </c>
      <c r="B296" t="s">
        <v>22</v>
      </c>
      <c r="C296" s="4">
        <v>41474</v>
      </c>
      <c r="D296" s="5">
        <v>0.71875</v>
      </c>
      <c r="E296" t="str">
        <f t="shared" si="23"/>
        <v>2013-07-19 17:15</v>
      </c>
      <c r="F296" t="s">
        <v>23</v>
      </c>
      <c r="G296" s="6" t="s">
        <v>128</v>
      </c>
      <c r="H296" t="s">
        <v>25</v>
      </c>
      <c r="I296" s="6" t="s">
        <v>90</v>
      </c>
      <c r="J296" t="str">
        <f t="shared" si="18"/>
        <v>EL_WholeShoreline_20130719_1715_AN_MarkRecap.20120262</v>
      </c>
      <c r="K296" t="str">
        <f t="shared" si="19"/>
        <v>EL_WholeShoreline_20130719_1715_AN_MarkRecap.20120262_012</v>
      </c>
      <c r="L296">
        <f t="shared" si="20"/>
        <v>295</v>
      </c>
      <c r="M296" t="s">
        <v>48</v>
      </c>
      <c r="N296">
        <v>4</v>
      </c>
      <c r="O296">
        <v>10.33</v>
      </c>
      <c r="P296">
        <v>10</v>
      </c>
      <c r="Q296">
        <v>11</v>
      </c>
      <c r="U296" t="s">
        <v>72</v>
      </c>
    </row>
    <row r="297" spans="1:21" x14ac:dyDescent="0.25">
      <c r="A297" t="s">
        <v>20</v>
      </c>
      <c r="B297" t="s">
        <v>22</v>
      </c>
      <c r="C297" s="4">
        <v>41474</v>
      </c>
      <c r="D297" s="5">
        <v>0.71875</v>
      </c>
      <c r="E297" t="str">
        <f t="shared" si="23"/>
        <v>2013-07-19 17:15</v>
      </c>
      <c r="F297" t="s">
        <v>23</v>
      </c>
      <c r="G297" s="6" t="s">
        <v>129</v>
      </c>
      <c r="H297" t="s">
        <v>25</v>
      </c>
      <c r="I297" s="6" t="s">
        <v>56</v>
      </c>
      <c r="J297" t="str">
        <f t="shared" si="18"/>
        <v>EL_WholeShoreline_20130719_1715_AN_MarkRecap.20120263</v>
      </c>
      <c r="K297" t="str">
        <f t="shared" si="19"/>
        <v>EL_WholeShoreline_20130719_1715_AN_MarkRecap.20120263_005</v>
      </c>
      <c r="L297">
        <f t="shared" si="20"/>
        <v>296</v>
      </c>
      <c r="M297" t="s">
        <v>48</v>
      </c>
      <c r="N297">
        <v>1</v>
      </c>
      <c r="O297">
        <v>15</v>
      </c>
      <c r="U297" t="s">
        <v>72</v>
      </c>
    </row>
    <row r="298" spans="1:21" x14ac:dyDescent="0.25">
      <c r="A298" t="s">
        <v>20</v>
      </c>
      <c r="B298" t="s">
        <v>22</v>
      </c>
      <c r="C298" s="4">
        <v>41474</v>
      </c>
      <c r="D298" s="5">
        <v>0.71875</v>
      </c>
      <c r="E298" t="str">
        <f t="shared" si="23"/>
        <v>2013-07-19 17:15</v>
      </c>
      <c r="F298" t="s">
        <v>23</v>
      </c>
      <c r="G298" s="6" t="s">
        <v>130</v>
      </c>
      <c r="H298" t="s">
        <v>25</v>
      </c>
      <c r="I298" s="6" t="s">
        <v>49</v>
      </c>
      <c r="J298" t="str">
        <f t="shared" si="18"/>
        <v>EL_WholeShoreline_20130719_1715_AN_MarkRecap.20120264</v>
      </c>
      <c r="K298" t="str">
        <f t="shared" si="19"/>
        <v>EL_WholeShoreline_20130719_1715_AN_MarkRecap.20120264_008</v>
      </c>
      <c r="L298">
        <f t="shared" si="20"/>
        <v>297</v>
      </c>
      <c r="M298" t="s">
        <v>37</v>
      </c>
      <c r="N298">
        <v>43</v>
      </c>
      <c r="O298">
        <v>10.8</v>
      </c>
      <c r="P298">
        <v>8.9</v>
      </c>
      <c r="Q298">
        <v>12</v>
      </c>
      <c r="U298" t="s">
        <v>72</v>
      </c>
    </row>
    <row r="299" spans="1:21" x14ac:dyDescent="0.25">
      <c r="A299" t="s">
        <v>20</v>
      </c>
      <c r="B299" t="s">
        <v>22</v>
      </c>
      <c r="C299" s="4">
        <v>41474</v>
      </c>
      <c r="D299" s="5">
        <v>0.71875</v>
      </c>
      <c r="E299" t="str">
        <f t="shared" si="23"/>
        <v>2013-07-19 17:15</v>
      </c>
      <c r="F299" t="s">
        <v>23</v>
      </c>
      <c r="G299" s="6" t="s">
        <v>131</v>
      </c>
      <c r="H299" t="s">
        <v>25</v>
      </c>
      <c r="I299" s="6" t="s">
        <v>49</v>
      </c>
      <c r="J299" t="str">
        <f t="shared" si="18"/>
        <v>EL_WholeShoreline_20130719_1715_AN_MarkRecap.20120265</v>
      </c>
      <c r="K299" t="str">
        <f t="shared" si="19"/>
        <v>EL_WholeShoreline_20130719_1715_AN_MarkRecap.20120265_008</v>
      </c>
      <c r="L299">
        <f t="shared" si="20"/>
        <v>298</v>
      </c>
      <c r="M299" t="s">
        <v>32</v>
      </c>
      <c r="N299">
        <v>1</v>
      </c>
      <c r="O299">
        <v>7</v>
      </c>
      <c r="U299" t="s">
        <v>72</v>
      </c>
    </row>
    <row r="300" spans="1:21" x14ac:dyDescent="0.25">
      <c r="A300" t="s">
        <v>20</v>
      </c>
      <c r="B300" t="s">
        <v>22</v>
      </c>
      <c r="C300" s="4">
        <v>41474</v>
      </c>
      <c r="D300" s="5">
        <v>0.71875</v>
      </c>
      <c r="E300" t="str">
        <f t="shared" si="23"/>
        <v>2013-07-19 17:15</v>
      </c>
      <c r="F300" t="s">
        <v>23</v>
      </c>
      <c r="G300" s="6" t="s">
        <v>132</v>
      </c>
      <c r="H300" t="s">
        <v>25</v>
      </c>
      <c r="I300" s="6" t="s">
        <v>49</v>
      </c>
      <c r="J300" t="str">
        <f t="shared" si="18"/>
        <v>EL_WholeShoreline_20130719_1715_AN_MarkRecap.20120266</v>
      </c>
      <c r="K300" t="str">
        <f t="shared" si="19"/>
        <v>EL_WholeShoreline_20130719_1715_AN_MarkRecap.20120266_008</v>
      </c>
      <c r="L300">
        <f t="shared" si="20"/>
        <v>299</v>
      </c>
      <c r="M300" t="s">
        <v>38</v>
      </c>
      <c r="N300">
        <v>2</v>
      </c>
      <c r="O300">
        <v>6.75</v>
      </c>
      <c r="P300">
        <v>6.5</v>
      </c>
      <c r="Q300">
        <v>7</v>
      </c>
      <c r="U300" t="s">
        <v>72</v>
      </c>
    </row>
    <row r="301" spans="1:21" x14ac:dyDescent="0.25">
      <c r="A301" t="s">
        <v>20</v>
      </c>
      <c r="B301" t="s">
        <v>22</v>
      </c>
      <c r="C301" s="4">
        <v>41474</v>
      </c>
      <c r="D301" s="5">
        <v>0.71875</v>
      </c>
      <c r="E301" t="str">
        <f t="shared" si="23"/>
        <v>2013-07-19 17:15</v>
      </c>
      <c r="F301" t="s">
        <v>23</v>
      </c>
      <c r="G301" s="6" t="s">
        <v>133</v>
      </c>
      <c r="H301" t="s">
        <v>25</v>
      </c>
      <c r="I301" s="6" t="s">
        <v>49</v>
      </c>
      <c r="J301" t="str">
        <f t="shared" si="18"/>
        <v>EL_WholeShoreline_20130719_1715_AN_MarkRecap.20120267</v>
      </c>
      <c r="K301" t="str">
        <f t="shared" si="19"/>
        <v>EL_WholeShoreline_20130719_1715_AN_MarkRecap.20120267_008</v>
      </c>
      <c r="L301">
        <f t="shared" si="20"/>
        <v>300</v>
      </c>
      <c r="M301" t="s">
        <v>48</v>
      </c>
      <c r="N301">
        <v>3</v>
      </c>
      <c r="O301">
        <v>14</v>
      </c>
      <c r="P301">
        <v>12</v>
      </c>
      <c r="Q301">
        <v>16</v>
      </c>
      <c r="U301" t="s">
        <v>72</v>
      </c>
    </row>
    <row r="302" spans="1:21" x14ac:dyDescent="0.25">
      <c r="A302" t="s">
        <v>20</v>
      </c>
      <c r="B302" t="s">
        <v>22</v>
      </c>
      <c r="C302" s="4">
        <v>41474</v>
      </c>
      <c r="D302" s="5">
        <v>0.71875</v>
      </c>
      <c r="E302" t="str">
        <f t="shared" si="23"/>
        <v>2013-07-19 17:15</v>
      </c>
      <c r="F302" t="s">
        <v>23</v>
      </c>
      <c r="G302" s="6" t="s">
        <v>134</v>
      </c>
      <c r="H302" t="s">
        <v>25</v>
      </c>
      <c r="I302" s="6" t="s">
        <v>52</v>
      </c>
      <c r="J302" t="str">
        <f t="shared" si="18"/>
        <v>EL_WholeShoreline_20130719_1715_AN_MarkRecap.20120268</v>
      </c>
      <c r="K302" t="str">
        <f t="shared" si="19"/>
        <v>EL_WholeShoreline_20130719_1715_AN_MarkRecap.20120268_006</v>
      </c>
      <c r="L302">
        <f t="shared" si="20"/>
        <v>301</v>
      </c>
      <c r="M302" t="s">
        <v>82</v>
      </c>
      <c r="N302">
        <v>1</v>
      </c>
      <c r="O302">
        <v>13</v>
      </c>
      <c r="U302" t="s">
        <v>72</v>
      </c>
    </row>
    <row r="303" spans="1:21" x14ac:dyDescent="0.25">
      <c r="A303" t="s">
        <v>20</v>
      </c>
      <c r="B303" t="s">
        <v>22</v>
      </c>
      <c r="C303" s="4">
        <v>41474</v>
      </c>
      <c r="D303" s="5">
        <v>0.71875</v>
      </c>
      <c r="E303" t="str">
        <f t="shared" si="23"/>
        <v>2013-07-19 17:15</v>
      </c>
      <c r="F303" t="s">
        <v>23</v>
      </c>
      <c r="G303" s="6" t="s">
        <v>135</v>
      </c>
      <c r="H303" t="s">
        <v>25</v>
      </c>
      <c r="I303" s="6" t="s">
        <v>52</v>
      </c>
      <c r="J303" t="str">
        <f t="shared" si="18"/>
        <v>EL_WholeShoreline_20130719_1715_AN_MarkRecap.20120269</v>
      </c>
      <c r="K303" t="str">
        <f t="shared" si="19"/>
        <v>EL_WholeShoreline_20130719_1715_AN_MarkRecap.20120269_006</v>
      </c>
      <c r="L303">
        <f t="shared" si="20"/>
        <v>302</v>
      </c>
      <c r="M303" t="s">
        <v>73</v>
      </c>
      <c r="S303" t="s">
        <v>540</v>
      </c>
      <c r="T303">
        <v>4.2</v>
      </c>
      <c r="U303" t="s">
        <v>72</v>
      </c>
    </row>
    <row r="304" spans="1:21" x14ac:dyDescent="0.25">
      <c r="A304" t="s">
        <v>20</v>
      </c>
      <c r="B304" t="s">
        <v>22</v>
      </c>
      <c r="C304" s="4">
        <v>41474</v>
      </c>
      <c r="D304" s="5">
        <v>0.71875</v>
      </c>
      <c r="E304" t="str">
        <f t="shared" si="23"/>
        <v>2013-07-19 17:15</v>
      </c>
      <c r="F304" t="s">
        <v>23</v>
      </c>
      <c r="G304" s="6" t="s">
        <v>136</v>
      </c>
      <c r="H304" t="s">
        <v>25</v>
      </c>
      <c r="I304" s="6" t="s">
        <v>52</v>
      </c>
      <c r="J304" t="str">
        <f t="shared" si="18"/>
        <v>EL_WholeShoreline_20130719_1715_AN_MarkRecap.20120270</v>
      </c>
      <c r="K304" t="str">
        <f t="shared" si="19"/>
        <v>EL_WholeShoreline_20130719_1715_AN_MarkRecap.20120270_006</v>
      </c>
      <c r="L304">
        <f t="shared" si="20"/>
        <v>303</v>
      </c>
      <c r="M304" t="s">
        <v>91</v>
      </c>
      <c r="N304">
        <v>1</v>
      </c>
      <c r="O304">
        <v>3.8</v>
      </c>
      <c r="U304" t="s">
        <v>72</v>
      </c>
    </row>
    <row r="305" spans="1:21" x14ac:dyDescent="0.25">
      <c r="A305" t="s">
        <v>20</v>
      </c>
      <c r="B305" t="s">
        <v>22</v>
      </c>
      <c r="C305" s="4">
        <v>41474</v>
      </c>
      <c r="D305" s="5">
        <v>0.71875</v>
      </c>
      <c r="E305" t="str">
        <f t="shared" si="23"/>
        <v>2013-07-19 17:15</v>
      </c>
      <c r="F305" t="s">
        <v>23</v>
      </c>
      <c r="G305" s="6" t="s">
        <v>137</v>
      </c>
      <c r="H305" t="s">
        <v>25</v>
      </c>
      <c r="I305" s="6" t="s">
        <v>36</v>
      </c>
      <c r="J305" t="str">
        <f t="shared" si="18"/>
        <v>EL_WholeShoreline_20130719_1715_AN_MarkRecap.20120271</v>
      </c>
      <c r="K305" t="str">
        <f t="shared" si="19"/>
        <v>EL_WholeShoreline_20130719_1715_AN_MarkRecap.20120271_004</v>
      </c>
      <c r="L305">
        <f t="shared" si="20"/>
        <v>304</v>
      </c>
      <c r="M305" t="s">
        <v>48</v>
      </c>
      <c r="N305">
        <v>24</v>
      </c>
      <c r="O305">
        <v>16.2</v>
      </c>
      <c r="P305">
        <v>11</v>
      </c>
      <c r="Q305">
        <v>22</v>
      </c>
      <c r="U305" t="s">
        <v>72</v>
      </c>
    </row>
    <row r="306" spans="1:21" x14ac:dyDescent="0.25">
      <c r="A306" t="s">
        <v>20</v>
      </c>
      <c r="B306" t="s">
        <v>22</v>
      </c>
      <c r="C306" s="4">
        <v>41474</v>
      </c>
      <c r="D306" s="5">
        <v>0.71875</v>
      </c>
      <c r="E306" t="str">
        <f t="shared" si="23"/>
        <v>2013-07-19 17:15</v>
      </c>
      <c r="F306" t="s">
        <v>23</v>
      </c>
      <c r="G306" s="6" t="s">
        <v>138</v>
      </c>
      <c r="H306" t="s">
        <v>25</v>
      </c>
      <c r="I306" s="6" t="s">
        <v>36</v>
      </c>
      <c r="J306" t="str">
        <f t="shared" si="18"/>
        <v>EL_WholeShoreline_20130719_1715_AN_MarkRecap.20120272</v>
      </c>
      <c r="K306" t="str">
        <f t="shared" si="19"/>
        <v>EL_WholeShoreline_20130719_1715_AN_MarkRecap.20120272_004</v>
      </c>
      <c r="L306">
        <f t="shared" si="20"/>
        <v>305</v>
      </c>
      <c r="M306" t="s">
        <v>38</v>
      </c>
      <c r="N306">
        <v>1</v>
      </c>
      <c r="O306">
        <v>8</v>
      </c>
      <c r="U306" t="s">
        <v>72</v>
      </c>
    </row>
    <row r="307" spans="1:21" x14ac:dyDescent="0.25">
      <c r="A307" t="s">
        <v>20</v>
      </c>
      <c r="B307" t="s">
        <v>22</v>
      </c>
      <c r="C307" s="4">
        <v>41474</v>
      </c>
      <c r="D307" s="5">
        <v>0.71875</v>
      </c>
      <c r="E307" t="str">
        <f t="shared" si="23"/>
        <v>2013-07-19 17:15</v>
      </c>
      <c r="F307" t="s">
        <v>23</v>
      </c>
      <c r="G307" s="6" t="s">
        <v>139</v>
      </c>
      <c r="H307" t="s">
        <v>25</v>
      </c>
      <c r="I307" s="6" t="s">
        <v>55</v>
      </c>
      <c r="J307" t="str">
        <f t="shared" si="18"/>
        <v>EL_WholeShoreline_20130719_1715_AN_MarkRecap.20120273</v>
      </c>
      <c r="K307" t="str">
        <f t="shared" si="19"/>
        <v>EL_WholeShoreline_20130719_1715_AN_MarkRecap.20120273_010</v>
      </c>
      <c r="L307">
        <f t="shared" si="20"/>
        <v>306</v>
      </c>
      <c r="M307" t="s">
        <v>25</v>
      </c>
      <c r="N307">
        <v>1</v>
      </c>
      <c r="O307">
        <v>29</v>
      </c>
      <c r="U307" t="s">
        <v>72</v>
      </c>
    </row>
    <row r="308" spans="1:21" x14ac:dyDescent="0.25">
      <c r="A308" t="s">
        <v>20</v>
      </c>
      <c r="B308" t="s">
        <v>22</v>
      </c>
      <c r="C308" s="4">
        <v>41474</v>
      </c>
      <c r="D308" s="5">
        <v>0.71875</v>
      </c>
      <c r="E308" t="str">
        <f t="shared" si="23"/>
        <v>2013-07-19 17:15</v>
      </c>
      <c r="F308" t="s">
        <v>23</v>
      </c>
      <c r="G308" s="6" t="s">
        <v>140</v>
      </c>
      <c r="H308" t="s">
        <v>25</v>
      </c>
      <c r="I308" s="6" t="s">
        <v>55</v>
      </c>
      <c r="J308" t="str">
        <f t="shared" si="18"/>
        <v>EL_WholeShoreline_20130719_1715_AN_MarkRecap.20120274</v>
      </c>
      <c r="K308" t="str">
        <f t="shared" si="19"/>
        <v>EL_WholeShoreline_20130719_1715_AN_MarkRecap.20120274_010</v>
      </c>
      <c r="L308">
        <f t="shared" si="20"/>
        <v>307</v>
      </c>
      <c r="M308" t="s">
        <v>73</v>
      </c>
      <c r="N308">
        <v>3</v>
      </c>
      <c r="O308">
        <v>7</v>
      </c>
      <c r="S308" t="s">
        <v>541</v>
      </c>
      <c r="T308">
        <v>2</v>
      </c>
      <c r="U308" t="s">
        <v>72</v>
      </c>
    </row>
    <row r="309" spans="1:21" x14ac:dyDescent="0.25">
      <c r="A309" t="s">
        <v>20</v>
      </c>
      <c r="B309" t="s">
        <v>22</v>
      </c>
      <c r="C309" s="4">
        <v>41474</v>
      </c>
      <c r="D309" s="5">
        <v>0.71875</v>
      </c>
      <c r="E309" t="str">
        <f t="shared" si="23"/>
        <v>2013-07-19 17:15</v>
      </c>
      <c r="F309" t="s">
        <v>23</v>
      </c>
      <c r="G309" s="6" t="s">
        <v>141</v>
      </c>
      <c r="H309" t="s">
        <v>25</v>
      </c>
      <c r="I309" s="6" t="s">
        <v>55</v>
      </c>
      <c r="J309" t="str">
        <f t="shared" si="18"/>
        <v>EL_WholeShoreline_20130719_1715_AN_MarkRecap.20120275</v>
      </c>
      <c r="K309" t="str">
        <f t="shared" si="19"/>
        <v>EL_WholeShoreline_20130719_1715_AN_MarkRecap.20120275_010</v>
      </c>
      <c r="L309">
        <f t="shared" si="20"/>
        <v>308</v>
      </c>
      <c r="M309" t="s">
        <v>38</v>
      </c>
      <c r="N309">
        <v>11</v>
      </c>
      <c r="O309">
        <v>8</v>
      </c>
      <c r="S309" t="s">
        <v>542</v>
      </c>
      <c r="T309">
        <v>1</v>
      </c>
      <c r="U309" t="s">
        <v>72</v>
      </c>
    </row>
    <row r="310" spans="1:21" x14ac:dyDescent="0.25">
      <c r="A310" t="s">
        <v>20</v>
      </c>
      <c r="B310" t="s">
        <v>22</v>
      </c>
      <c r="C310" s="4">
        <v>41474</v>
      </c>
      <c r="D310" s="5">
        <v>0.71875</v>
      </c>
      <c r="E310" t="str">
        <f t="shared" si="23"/>
        <v>2013-07-19 17:15</v>
      </c>
      <c r="F310" t="s">
        <v>23</v>
      </c>
      <c r="G310" s="6" t="s">
        <v>142</v>
      </c>
      <c r="H310" t="s">
        <v>25</v>
      </c>
      <c r="I310" s="6" t="s">
        <v>55</v>
      </c>
      <c r="J310" t="str">
        <f t="shared" si="18"/>
        <v>EL_WholeShoreline_20130719_1715_AN_MarkRecap.20120276</v>
      </c>
      <c r="K310" t="str">
        <f t="shared" si="19"/>
        <v>EL_WholeShoreline_20130719_1715_AN_MarkRecap.20120276_010</v>
      </c>
      <c r="L310">
        <f t="shared" si="20"/>
        <v>309</v>
      </c>
      <c r="M310" t="s">
        <v>91</v>
      </c>
      <c r="N310">
        <v>1</v>
      </c>
      <c r="O310">
        <v>11.5</v>
      </c>
      <c r="U310" t="s">
        <v>72</v>
      </c>
    </row>
    <row r="311" spans="1:21" x14ac:dyDescent="0.25">
      <c r="A311" t="s">
        <v>20</v>
      </c>
      <c r="B311" t="s">
        <v>22</v>
      </c>
      <c r="C311" s="4">
        <v>41474</v>
      </c>
      <c r="D311" s="5">
        <v>0.71875</v>
      </c>
      <c r="E311" t="str">
        <f t="shared" ref="E311:E374" si="27">CONCATENATE(TEXT(C311,"yyyy-mm-dd")," ",TEXT(D311,"hh:mm"))</f>
        <v>2013-07-19 17:15</v>
      </c>
      <c r="F311" t="s">
        <v>23</v>
      </c>
      <c r="G311" s="6" t="s">
        <v>143</v>
      </c>
      <c r="H311" t="s">
        <v>25</v>
      </c>
      <c r="I311" s="6" t="s">
        <v>29</v>
      </c>
      <c r="J311" t="str">
        <f t="shared" ref="J311:J374" si="28">CONCATENATE(A311,"_",B311,"_",TEXT(C311,"yyyymmdd"),"_",TEXT(D311,"hhmm"),"_",F311,"_",G311)</f>
        <v>EL_WholeShoreline_20130719_1715_AN_MarkRecap.20120277</v>
      </c>
      <c r="K311" t="str">
        <f t="shared" ref="K311:K374" si="29">CONCATENATE(A311,"_",B311,"_",TEXT(C311,"yyyymmdd"),"_",TEXT(D311,"hhmm"),"_",F311,"_",G311,"_",I311)</f>
        <v>EL_WholeShoreline_20130719_1715_AN_MarkRecap.20120277_007</v>
      </c>
      <c r="L311">
        <f t="shared" si="20"/>
        <v>310</v>
      </c>
      <c r="M311" t="s">
        <v>35</v>
      </c>
      <c r="N311">
        <v>1</v>
      </c>
      <c r="S311" t="s">
        <v>543</v>
      </c>
      <c r="U311" t="s">
        <v>72</v>
      </c>
    </row>
    <row r="312" spans="1:21" x14ac:dyDescent="0.25">
      <c r="A312" t="s">
        <v>21</v>
      </c>
      <c r="B312" t="s">
        <v>22</v>
      </c>
      <c r="C312" s="4">
        <v>41471</v>
      </c>
      <c r="D312" s="5">
        <v>0.3888888888888889</v>
      </c>
      <c r="E312" t="str">
        <f t="shared" si="27"/>
        <v>2013-07-16 09:20</v>
      </c>
      <c r="F312" t="s">
        <v>23</v>
      </c>
      <c r="G312" s="6" t="s">
        <v>144</v>
      </c>
      <c r="H312" t="s">
        <v>25</v>
      </c>
      <c r="I312" s="6" t="s">
        <v>45</v>
      </c>
      <c r="J312" t="str">
        <f t="shared" si="28"/>
        <v>WL_WholeShoreline_20130716_0920_AN_MarkRecap.20120278</v>
      </c>
      <c r="K312" t="str">
        <f t="shared" si="29"/>
        <v>WL_WholeShoreline_20130716_0920_AN_MarkRecap.20120278_001</v>
      </c>
      <c r="L312">
        <f t="shared" si="20"/>
        <v>311</v>
      </c>
      <c r="M312" t="s">
        <v>37</v>
      </c>
      <c r="N312">
        <v>1</v>
      </c>
      <c r="O312">
        <v>6</v>
      </c>
      <c r="U312" t="s">
        <v>72</v>
      </c>
    </row>
    <row r="313" spans="1:21" x14ac:dyDescent="0.25">
      <c r="A313" t="s">
        <v>21</v>
      </c>
      <c r="B313" t="s">
        <v>22</v>
      </c>
      <c r="C313" s="4">
        <v>41471</v>
      </c>
      <c r="D313" s="5">
        <v>0.3888888888888889</v>
      </c>
      <c r="E313" t="str">
        <f t="shared" si="27"/>
        <v>2013-07-16 09:20</v>
      </c>
      <c r="F313" t="s">
        <v>23</v>
      </c>
      <c r="G313" s="6" t="s">
        <v>145</v>
      </c>
      <c r="H313" t="s">
        <v>25</v>
      </c>
      <c r="I313" s="6" t="s">
        <v>45</v>
      </c>
      <c r="J313" t="str">
        <f t="shared" si="28"/>
        <v>WL_WholeShoreline_20130716_0920_AN_MarkRecap.20120279</v>
      </c>
      <c r="K313" t="str">
        <f t="shared" si="29"/>
        <v>WL_WholeShoreline_20130716_0920_AN_MarkRecap.20120279_001</v>
      </c>
      <c r="L313">
        <f t="shared" si="20"/>
        <v>312</v>
      </c>
      <c r="M313" t="s">
        <v>32</v>
      </c>
      <c r="N313">
        <v>1</v>
      </c>
      <c r="O313">
        <v>8</v>
      </c>
      <c r="U313" t="s">
        <v>72</v>
      </c>
    </row>
    <row r="314" spans="1:21" x14ac:dyDescent="0.25">
      <c r="A314" t="s">
        <v>21</v>
      </c>
      <c r="B314" t="s">
        <v>22</v>
      </c>
      <c r="C314" s="4">
        <v>41471</v>
      </c>
      <c r="D314" s="5">
        <v>0.38888888888888901</v>
      </c>
      <c r="E314" t="str">
        <f t="shared" ref="E314:E340" si="30">CONCATENATE(TEXT(C314,"yyyy-mm-dd")," ",TEXT(D314,"hh:mm"))</f>
        <v>2013-07-16 09:20</v>
      </c>
      <c r="F314" t="s">
        <v>23</v>
      </c>
      <c r="G314" s="6" t="s">
        <v>146</v>
      </c>
      <c r="H314" t="s">
        <v>25</v>
      </c>
      <c r="I314" s="6" t="s">
        <v>45</v>
      </c>
      <c r="J314" t="str">
        <f t="shared" si="28"/>
        <v>WL_WholeShoreline_20130716_0920_AN_MarkRecap.20120280</v>
      </c>
      <c r="K314" t="str">
        <f t="shared" si="29"/>
        <v>WL_WholeShoreline_20130716_0920_AN_MarkRecap.20120280_001</v>
      </c>
      <c r="L314">
        <f t="shared" si="20"/>
        <v>313</v>
      </c>
      <c r="M314" t="s">
        <v>48</v>
      </c>
      <c r="N314">
        <v>1</v>
      </c>
      <c r="O314">
        <v>14</v>
      </c>
      <c r="U314" t="s">
        <v>72</v>
      </c>
    </row>
    <row r="315" spans="1:21" x14ac:dyDescent="0.25">
      <c r="A315" t="s">
        <v>21</v>
      </c>
      <c r="B315" t="s">
        <v>22</v>
      </c>
      <c r="C315" s="4">
        <v>41471</v>
      </c>
      <c r="D315" s="5">
        <v>0.38888888888888901</v>
      </c>
      <c r="E315" t="str">
        <f t="shared" si="30"/>
        <v>2013-07-16 09:20</v>
      </c>
      <c r="F315" t="s">
        <v>23</v>
      </c>
      <c r="G315" s="6" t="s">
        <v>147</v>
      </c>
      <c r="H315" t="s">
        <v>25</v>
      </c>
      <c r="I315" s="6" t="s">
        <v>45</v>
      </c>
      <c r="J315" t="str">
        <f t="shared" si="28"/>
        <v>WL_WholeShoreline_20130716_0920_AN_MarkRecap.20120281</v>
      </c>
      <c r="K315" t="str">
        <f t="shared" si="29"/>
        <v>WL_WholeShoreline_20130716_0920_AN_MarkRecap.20120281_001</v>
      </c>
      <c r="L315">
        <f t="shared" si="20"/>
        <v>314</v>
      </c>
      <c r="M315" t="s">
        <v>73</v>
      </c>
      <c r="N315">
        <v>1</v>
      </c>
      <c r="S315" t="s">
        <v>544</v>
      </c>
      <c r="U315" t="s">
        <v>72</v>
      </c>
    </row>
    <row r="316" spans="1:21" x14ac:dyDescent="0.25">
      <c r="A316" t="s">
        <v>21</v>
      </c>
      <c r="B316" t="s">
        <v>22</v>
      </c>
      <c r="C316" s="4">
        <v>41471</v>
      </c>
      <c r="D316" s="5">
        <v>0.38888888888888901</v>
      </c>
      <c r="E316" t="str">
        <f t="shared" si="30"/>
        <v>2013-07-16 09:20</v>
      </c>
      <c r="F316" t="s">
        <v>23</v>
      </c>
      <c r="G316" s="6" t="s">
        <v>148</v>
      </c>
      <c r="H316" t="s">
        <v>25</v>
      </c>
      <c r="I316" s="6" t="s">
        <v>56</v>
      </c>
      <c r="J316" t="str">
        <f t="shared" si="28"/>
        <v>WL_WholeShoreline_20130716_0920_AN_MarkRecap.20120282</v>
      </c>
      <c r="K316" t="str">
        <f t="shared" si="29"/>
        <v>WL_WholeShoreline_20130716_0920_AN_MarkRecap.20120282_005</v>
      </c>
      <c r="L316">
        <f t="shared" si="20"/>
        <v>315</v>
      </c>
      <c r="M316" t="s">
        <v>73</v>
      </c>
      <c r="N316">
        <v>1</v>
      </c>
      <c r="O316">
        <v>67</v>
      </c>
      <c r="U316" t="s">
        <v>72</v>
      </c>
    </row>
    <row r="317" spans="1:21" x14ac:dyDescent="0.25">
      <c r="A317" t="s">
        <v>21</v>
      </c>
      <c r="B317" t="s">
        <v>22</v>
      </c>
      <c r="C317" s="4">
        <v>41471</v>
      </c>
      <c r="D317" s="5">
        <v>0.38888888888888901</v>
      </c>
      <c r="E317" t="str">
        <f t="shared" si="30"/>
        <v>2013-07-16 09:20</v>
      </c>
      <c r="F317" t="s">
        <v>23</v>
      </c>
      <c r="G317" s="6" t="s">
        <v>149</v>
      </c>
      <c r="H317" t="s">
        <v>25</v>
      </c>
      <c r="I317" s="6" t="s">
        <v>56</v>
      </c>
      <c r="J317" t="str">
        <f t="shared" si="28"/>
        <v>WL_WholeShoreline_20130716_0920_AN_MarkRecap.20120283</v>
      </c>
      <c r="K317" t="str">
        <f t="shared" si="29"/>
        <v>WL_WholeShoreline_20130716_0920_AN_MarkRecap.20120283_005</v>
      </c>
      <c r="L317">
        <f t="shared" si="20"/>
        <v>316</v>
      </c>
      <c r="M317" t="s">
        <v>48</v>
      </c>
      <c r="N317">
        <v>2</v>
      </c>
      <c r="S317" t="s">
        <v>545</v>
      </c>
      <c r="T317">
        <v>2.5</v>
      </c>
      <c r="U317" t="s">
        <v>72</v>
      </c>
    </row>
    <row r="318" spans="1:21" x14ac:dyDescent="0.25">
      <c r="A318" t="s">
        <v>21</v>
      </c>
      <c r="B318" t="s">
        <v>22</v>
      </c>
      <c r="C318" s="4">
        <v>41471</v>
      </c>
      <c r="D318" s="5">
        <v>0.38888888888888901</v>
      </c>
      <c r="E318" t="str">
        <f t="shared" si="30"/>
        <v>2013-07-16 09:20</v>
      </c>
      <c r="F318" t="s">
        <v>23</v>
      </c>
      <c r="G318" s="6" t="s">
        <v>150</v>
      </c>
      <c r="H318" t="s">
        <v>25</v>
      </c>
      <c r="I318" s="6" t="s">
        <v>26</v>
      </c>
      <c r="J318" t="str">
        <f t="shared" si="28"/>
        <v>WL_WholeShoreline_20130716_0920_AN_MarkRecap.20120284</v>
      </c>
      <c r="K318" t="str">
        <f t="shared" si="29"/>
        <v>WL_WholeShoreline_20130716_0920_AN_MarkRecap.20120284_003</v>
      </c>
      <c r="L318">
        <f t="shared" si="20"/>
        <v>317</v>
      </c>
      <c r="M318" t="s">
        <v>82</v>
      </c>
      <c r="N318">
        <v>1</v>
      </c>
      <c r="O318">
        <v>18</v>
      </c>
      <c r="U318" t="s">
        <v>72</v>
      </c>
    </row>
    <row r="319" spans="1:21" x14ac:dyDescent="0.25">
      <c r="A319" t="s">
        <v>21</v>
      </c>
      <c r="B319" t="s">
        <v>22</v>
      </c>
      <c r="C319" s="4">
        <v>41471</v>
      </c>
      <c r="D319" s="5">
        <v>0.38888888888888901</v>
      </c>
      <c r="E319" t="str">
        <f t="shared" si="30"/>
        <v>2013-07-16 09:20</v>
      </c>
      <c r="F319" t="s">
        <v>23</v>
      </c>
      <c r="G319" s="6" t="s">
        <v>151</v>
      </c>
      <c r="H319" t="s">
        <v>25</v>
      </c>
      <c r="I319" s="6" t="s">
        <v>26</v>
      </c>
      <c r="J319" t="str">
        <f t="shared" si="28"/>
        <v>WL_WholeShoreline_20130716_0920_AN_MarkRecap.20120285</v>
      </c>
      <c r="K319" t="str">
        <f t="shared" si="29"/>
        <v>WL_WholeShoreline_20130716_0920_AN_MarkRecap.20120285_003</v>
      </c>
      <c r="L319">
        <f t="shared" si="20"/>
        <v>318</v>
      </c>
      <c r="M319" t="s">
        <v>48</v>
      </c>
      <c r="N319">
        <v>1</v>
      </c>
      <c r="O319">
        <v>20.5</v>
      </c>
      <c r="U319" t="s">
        <v>72</v>
      </c>
    </row>
    <row r="320" spans="1:21" x14ac:dyDescent="0.25">
      <c r="A320" t="s">
        <v>21</v>
      </c>
      <c r="B320" t="s">
        <v>22</v>
      </c>
      <c r="C320" s="4">
        <v>41471</v>
      </c>
      <c r="D320" s="5">
        <v>0.38888888888888901</v>
      </c>
      <c r="E320" t="str">
        <f t="shared" si="30"/>
        <v>2013-07-16 09:20</v>
      </c>
      <c r="F320" t="s">
        <v>23</v>
      </c>
      <c r="G320" s="6" t="s">
        <v>152</v>
      </c>
      <c r="H320" t="s">
        <v>25</v>
      </c>
      <c r="I320" s="6" t="s">
        <v>26</v>
      </c>
      <c r="J320" t="str">
        <f t="shared" si="28"/>
        <v>WL_WholeShoreline_20130716_0920_AN_MarkRecap.20120286</v>
      </c>
      <c r="K320" t="str">
        <f t="shared" si="29"/>
        <v>WL_WholeShoreline_20130716_0920_AN_MarkRecap.20120286_003</v>
      </c>
      <c r="L320">
        <f t="shared" si="20"/>
        <v>319</v>
      </c>
      <c r="M320" t="s">
        <v>73</v>
      </c>
      <c r="N320">
        <v>1</v>
      </c>
      <c r="T320">
        <v>6</v>
      </c>
      <c r="U320" t="s">
        <v>72</v>
      </c>
    </row>
    <row r="321" spans="1:21" x14ac:dyDescent="0.25">
      <c r="A321" t="s">
        <v>21</v>
      </c>
      <c r="B321" t="s">
        <v>22</v>
      </c>
      <c r="C321" s="4">
        <v>41471</v>
      </c>
      <c r="D321" s="5">
        <v>0.38888888888888901</v>
      </c>
      <c r="E321" t="str">
        <f t="shared" si="30"/>
        <v>2013-07-16 09:20</v>
      </c>
      <c r="F321" t="s">
        <v>23</v>
      </c>
      <c r="G321" s="6" t="s">
        <v>153</v>
      </c>
      <c r="H321" t="s">
        <v>25</v>
      </c>
      <c r="I321" s="6" t="s">
        <v>26</v>
      </c>
      <c r="J321" t="str">
        <f t="shared" si="28"/>
        <v>WL_WholeShoreline_20130716_0920_AN_MarkRecap.20120287</v>
      </c>
      <c r="K321" t="str">
        <f t="shared" si="29"/>
        <v>WL_WholeShoreline_20130716_0920_AN_MarkRecap.20120287_003</v>
      </c>
      <c r="L321">
        <f t="shared" si="20"/>
        <v>320</v>
      </c>
      <c r="M321" t="s">
        <v>80</v>
      </c>
      <c r="N321">
        <v>1</v>
      </c>
      <c r="O321">
        <v>6</v>
      </c>
      <c r="U321" t="s">
        <v>72</v>
      </c>
    </row>
    <row r="322" spans="1:21" x14ac:dyDescent="0.25">
      <c r="A322" t="s">
        <v>21</v>
      </c>
      <c r="B322" t="s">
        <v>22</v>
      </c>
      <c r="C322" s="4">
        <v>41471</v>
      </c>
      <c r="D322" s="5">
        <v>0.38888888888888901</v>
      </c>
      <c r="E322" t="str">
        <f t="shared" si="30"/>
        <v>2013-07-16 09:20</v>
      </c>
      <c r="F322" t="s">
        <v>23</v>
      </c>
      <c r="G322" s="6" t="s">
        <v>154</v>
      </c>
      <c r="H322" t="s">
        <v>25</v>
      </c>
      <c r="I322" s="6" t="s">
        <v>29</v>
      </c>
      <c r="J322" t="str">
        <f t="shared" si="28"/>
        <v>WL_WholeShoreline_20130716_0920_AN_MarkRecap.20120288</v>
      </c>
      <c r="K322" t="str">
        <f t="shared" si="29"/>
        <v>WL_WholeShoreline_20130716_0920_AN_MarkRecap.20120288_007</v>
      </c>
      <c r="L322">
        <f t="shared" si="20"/>
        <v>321</v>
      </c>
      <c r="M322" t="s">
        <v>25</v>
      </c>
      <c r="N322">
        <v>1</v>
      </c>
      <c r="O322">
        <v>24.3</v>
      </c>
      <c r="U322" t="s">
        <v>72</v>
      </c>
    </row>
    <row r="323" spans="1:21" x14ac:dyDescent="0.25">
      <c r="A323" t="s">
        <v>21</v>
      </c>
      <c r="B323" t="s">
        <v>22</v>
      </c>
      <c r="C323" s="4">
        <v>41471</v>
      </c>
      <c r="D323" s="5">
        <v>0.38888888888888901</v>
      </c>
      <c r="E323" t="str">
        <f t="shared" si="30"/>
        <v>2013-07-16 09:20</v>
      </c>
      <c r="F323" t="s">
        <v>23</v>
      </c>
      <c r="G323" s="6" t="s">
        <v>155</v>
      </c>
      <c r="H323" t="s">
        <v>25</v>
      </c>
      <c r="I323" s="6" t="s">
        <v>29</v>
      </c>
      <c r="J323" t="str">
        <f t="shared" si="28"/>
        <v>WL_WholeShoreline_20130716_0920_AN_MarkRecap.20120289</v>
      </c>
      <c r="K323" t="str">
        <f t="shared" si="29"/>
        <v>WL_WholeShoreline_20130716_0920_AN_MarkRecap.20120289_007</v>
      </c>
      <c r="L323">
        <f t="shared" si="20"/>
        <v>322</v>
      </c>
      <c r="M323" t="s">
        <v>48</v>
      </c>
      <c r="N323">
        <v>1</v>
      </c>
      <c r="O323">
        <v>13.2</v>
      </c>
      <c r="U323" t="s">
        <v>72</v>
      </c>
    </row>
    <row r="324" spans="1:21" x14ac:dyDescent="0.25">
      <c r="A324" t="s">
        <v>21</v>
      </c>
      <c r="B324" t="s">
        <v>22</v>
      </c>
      <c r="C324" s="4">
        <v>41471</v>
      </c>
      <c r="D324" s="5">
        <v>0.38888888888888901</v>
      </c>
      <c r="E324" t="str">
        <f t="shared" si="30"/>
        <v>2013-07-16 09:20</v>
      </c>
      <c r="F324" t="s">
        <v>23</v>
      </c>
      <c r="G324" s="6" t="s">
        <v>156</v>
      </c>
      <c r="H324" t="s">
        <v>25</v>
      </c>
      <c r="I324" s="6" t="s">
        <v>29</v>
      </c>
      <c r="J324" t="str">
        <f t="shared" si="28"/>
        <v>WL_WholeShoreline_20130716_0920_AN_MarkRecap.20120290</v>
      </c>
      <c r="K324" t="str">
        <f t="shared" si="29"/>
        <v>WL_WholeShoreline_20130716_0920_AN_MarkRecap.20120290_007</v>
      </c>
      <c r="L324">
        <f t="shared" ref="L324:L387" si="31">L323+1</f>
        <v>323</v>
      </c>
      <c r="M324" t="s">
        <v>37</v>
      </c>
      <c r="N324">
        <v>1</v>
      </c>
      <c r="O324">
        <v>7</v>
      </c>
      <c r="U324" t="s">
        <v>72</v>
      </c>
    </row>
    <row r="325" spans="1:21" x14ac:dyDescent="0.25">
      <c r="A325" t="s">
        <v>21</v>
      </c>
      <c r="B325" t="s">
        <v>22</v>
      </c>
      <c r="C325" s="4">
        <v>41471</v>
      </c>
      <c r="D325" s="5">
        <v>0.38888888888888901</v>
      </c>
      <c r="E325" t="str">
        <f t="shared" si="30"/>
        <v>2013-07-16 09:20</v>
      </c>
      <c r="F325" t="s">
        <v>23</v>
      </c>
      <c r="G325" s="6" t="s">
        <v>157</v>
      </c>
      <c r="H325" t="s">
        <v>25</v>
      </c>
      <c r="I325" s="6" t="s">
        <v>55</v>
      </c>
      <c r="J325" t="str">
        <f t="shared" si="28"/>
        <v>WL_WholeShoreline_20130716_0920_AN_MarkRecap.20120291</v>
      </c>
      <c r="K325" t="str">
        <f t="shared" si="29"/>
        <v>WL_WholeShoreline_20130716_0920_AN_MarkRecap.20120291_010</v>
      </c>
      <c r="L325">
        <f t="shared" si="31"/>
        <v>324</v>
      </c>
      <c r="M325" t="s">
        <v>48</v>
      </c>
      <c r="N325">
        <v>1</v>
      </c>
      <c r="O325">
        <v>31</v>
      </c>
      <c r="U325" t="s">
        <v>72</v>
      </c>
    </row>
    <row r="326" spans="1:21" x14ac:dyDescent="0.25">
      <c r="A326" t="s">
        <v>21</v>
      </c>
      <c r="B326" t="s">
        <v>22</v>
      </c>
      <c r="C326" s="4">
        <v>41471</v>
      </c>
      <c r="D326" s="5">
        <v>0.38888888888888901</v>
      </c>
      <c r="E326" t="str">
        <f t="shared" si="30"/>
        <v>2013-07-16 09:20</v>
      </c>
      <c r="F326" t="s">
        <v>23</v>
      </c>
      <c r="G326" s="6" t="s">
        <v>158</v>
      </c>
      <c r="H326" t="s">
        <v>25</v>
      </c>
      <c r="I326" s="6" t="s">
        <v>55</v>
      </c>
      <c r="J326" t="str">
        <f t="shared" si="28"/>
        <v>WL_WholeShoreline_20130716_0920_AN_MarkRecap.20120292</v>
      </c>
      <c r="K326" t="str">
        <f t="shared" si="29"/>
        <v>WL_WholeShoreline_20130716_0920_AN_MarkRecap.20120292_010</v>
      </c>
      <c r="L326">
        <f t="shared" si="31"/>
        <v>325</v>
      </c>
      <c r="M326" t="s">
        <v>83</v>
      </c>
      <c r="N326">
        <v>1</v>
      </c>
      <c r="S326" t="s">
        <v>546</v>
      </c>
      <c r="T326">
        <v>1.1000000000000001</v>
      </c>
      <c r="U326" t="s">
        <v>72</v>
      </c>
    </row>
    <row r="327" spans="1:21" x14ac:dyDescent="0.25">
      <c r="A327" t="s">
        <v>21</v>
      </c>
      <c r="B327" t="s">
        <v>22</v>
      </c>
      <c r="C327" s="4">
        <v>41471</v>
      </c>
      <c r="D327" s="5">
        <v>0.38888888888888901</v>
      </c>
      <c r="E327" t="str">
        <f t="shared" si="30"/>
        <v>2013-07-16 09:20</v>
      </c>
      <c r="F327" t="s">
        <v>23</v>
      </c>
      <c r="G327" s="6" t="s">
        <v>159</v>
      </c>
      <c r="H327" t="s">
        <v>25</v>
      </c>
      <c r="I327" s="6" t="s">
        <v>55</v>
      </c>
      <c r="J327" t="str">
        <f t="shared" si="28"/>
        <v>WL_WholeShoreline_20130716_0920_AN_MarkRecap.20120293</v>
      </c>
      <c r="K327" t="str">
        <f t="shared" si="29"/>
        <v>WL_WholeShoreline_20130716_0920_AN_MarkRecap.20120293_010</v>
      </c>
      <c r="L327">
        <f t="shared" si="31"/>
        <v>326</v>
      </c>
      <c r="M327" t="s">
        <v>80</v>
      </c>
      <c r="N327">
        <v>3</v>
      </c>
      <c r="O327">
        <v>5</v>
      </c>
      <c r="P327">
        <v>3.5</v>
      </c>
      <c r="Q327">
        <v>6.5</v>
      </c>
      <c r="U327" t="s">
        <v>72</v>
      </c>
    </row>
    <row r="328" spans="1:21" x14ac:dyDescent="0.25">
      <c r="A328" t="s">
        <v>21</v>
      </c>
      <c r="B328" t="s">
        <v>22</v>
      </c>
      <c r="C328" s="4">
        <v>41471</v>
      </c>
      <c r="D328" s="5">
        <v>0.38888888888888901</v>
      </c>
      <c r="E328" t="str">
        <f t="shared" si="30"/>
        <v>2013-07-16 09:20</v>
      </c>
      <c r="F328" t="s">
        <v>23</v>
      </c>
      <c r="G328" s="6" t="s">
        <v>160</v>
      </c>
      <c r="H328" t="s">
        <v>25</v>
      </c>
      <c r="I328" s="6" t="s">
        <v>57</v>
      </c>
      <c r="J328" t="str">
        <f t="shared" si="28"/>
        <v>WL_WholeShoreline_20130716_0920_AN_MarkRecap.20120294</v>
      </c>
      <c r="K328" t="str">
        <f t="shared" si="29"/>
        <v>WL_WholeShoreline_20130716_0920_AN_MarkRecap.20120294_002</v>
      </c>
      <c r="L328">
        <f t="shared" si="31"/>
        <v>327</v>
      </c>
      <c r="M328" t="s">
        <v>48</v>
      </c>
      <c r="N328">
        <v>5</v>
      </c>
      <c r="O328">
        <v>17.600000000000001</v>
      </c>
      <c r="P328">
        <v>12.8</v>
      </c>
      <c r="Q328">
        <v>20</v>
      </c>
      <c r="U328" t="s">
        <v>72</v>
      </c>
    </row>
    <row r="329" spans="1:21" x14ac:dyDescent="0.25">
      <c r="A329" t="s">
        <v>21</v>
      </c>
      <c r="B329" t="s">
        <v>22</v>
      </c>
      <c r="C329" s="4">
        <v>41471</v>
      </c>
      <c r="D329" s="5">
        <v>0.38888888888888901</v>
      </c>
      <c r="E329" t="str">
        <f t="shared" si="30"/>
        <v>2013-07-16 09:20</v>
      </c>
      <c r="F329" t="s">
        <v>23</v>
      </c>
      <c r="G329" s="6" t="s">
        <v>161</v>
      </c>
      <c r="H329" t="s">
        <v>25</v>
      </c>
      <c r="I329" s="6" t="s">
        <v>57</v>
      </c>
      <c r="J329" t="str">
        <f t="shared" si="28"/>
        <v>WL_WholeShoreline_20130716_0920_AN_MarkRecap.20120295</v>
      </c>
      <c r="K329" t="str">
        <f t="shared" si="29"/>
        <v>WL_WholeShoreline_20130716_0920_AN_MarkRecap.20120295_002</v>
      </c>
      <c r="L329">
        <f t="shared" si="31"/>
        <v>328</v>
      </c>
      <c r="M329" t="s">
        <v>38</v>
      </c>
      <c r="N329">
        <v>1</v>
      </c>
      <c r="O329">
        <v>7.3</v>
      </c>
      <c r="U329" t="s">
        <v>72</v>
      </c>
    </row>
    <row r="330" spans="1:21" x14ac:dyDescent="0.25">
      <c r="A330" t="s">
        <v>21</v>
      </c>
      <c r="B330" t="s">
        <v>22</v>
      </c>
      <c r="C330" s="4">
        <v>41471</v>
      </c>
      <c r="D330" s="5">
        <v>0.38888888888888901</v>
      </c>
      <c r="E330" t="str">
        <f t="shared" si="30"/>
        <v>2013-07-16 09:20</v>
      </c>
      <c r="F330" t="s">
        <v>23</v>
      </c>
      <c r="G330" s="6" t="s">
        <v>162</v>
      </c>
      <c r="H330" t="s">
        <v>25</v>
      </c>
      <c r="I330" s="6" t="s">
        <v>57</v>
      </c>
      <c r="J330" t="str">
        <f t="shared" si="28"/>
        <v>WL_WholeShoreline_20130716_0920_AN_MarkRecap.20120296</v>
      </c>
      <c r="K330" t="str">
        <f t="shared" si="29"/>
        <v>WL_WholeShoreline_20130716_0920_AN_MarkRecap.20120296_002</v>
      </c>
      <c r="L330">
        <f t="shared" si="31"/>
        <v>329</v>
      </c>
      <c r="M330" t="s">
        <v>547</v>
      </c>
      <c r="N330">
        <v>1</v>
      </c>
      <c r="O330">
        <v>5</v>
      </c>
      <c r="U330" t="s">
        <v>72</v>
      </c>
    </row>
    <row r="331" spans="1:21" x14ac:dyDescent="0.25">
      <c r="A331" t="s">
        <v>21</v>
      </c>
      <c r="B331" t="s">
        <v>22</v>
      </c>
      <c r="C331" s="4">
        <v>41471</v>
      </c>
      <c r="D331" s="5">
        <v>0.38888888888888901</v>
      </c>
      <c r="E331" t="str">
        <f t="shared" si="30"/>
        <v>2013-07-16 09:20</v>
      </c>
      <c r="F331" t="s">
        <v>23</v>
      </c>
      <c r="G331" s="6" t="s">
        <v>163</v>
      </c>
      <c r="H331" t="s">
        <v>25</v>
      </c>
      <c r="I331" s="6" t="s">
        <v>57</v>
      </c>
      <c r="J331" t="str">
        <f t="shared" si="28"/>
        <v>WL_WholeShoreline_20130716_0920_AN_MarkRecap.20120297</v>
      </c>
      <c r="K331" t="str">
        <f t="shared" si="29"/>
        <v>WL_WholeShoreline_20130716_0920_AN_MarkRecap.20120297_002</v>
      </c>
      <c r="L331">
        <f t="shared" si="31"/>
        <v>330</v>
      </c>
      <c r="M331" t="s">
        <v>27</v>
      </c>
      <c r="N331">
        <v>4</v>
      </c>
      <c r="O331">
        <v>10.9</v>
      </c>
      <c r="P331">
        <v>10.199999999999999</v>
      </c>
      <c r="Q331">
        <v>11.3</v>
      </c>
      <c r="U331" t="s">
        <v>72</v>
      </c>
    </row>
    <row r="332" spans="1:21" x14ac:dyDescent="0.25">
      <c r="A332" t="s">
        <v>21</v>
      </c>
      <c r="B332" t="s">
        <v>22</v>
      </c>
      <c r="C332" s="4">
        <v>41471</v>
      </c>
      <c r="D332" s="5">
        <v>0.38888888888888901</v>
      </c>
      <c r="E332" t="str">
        <f t="shared" si="30"/>
        <v>2013-07-16 09:20</v>
      </c>
      <c r="F332" t="s">
        <v>23</v>
      </c>
      <c r="G332" s="6" t="s">
        <v>164</v>
      </c>
      <c r="H332" t="s">
        <v>25</v>
      </c>
      <c r="I332" s="6" t="s">
        <v>57</v>
      </c>
      <c r="J332" t="str">
        <f t="shared" si="28"/>
        <v>WL_WholeShoreline_20130716_0920_AN_MarkRecap.20120298</v>
      </c>
      <c r="K332" t="str">
        <f t="shared" si="29"/>
        <v>WL_WholeShoreline_20130716_0920_AN_MarkRecap.20120298_002</v>
      </c>
      <c r="L332">
        <f t="shared" si="31"/>
        <v>331</v>
      </c>
      <c r="M332" t="s">
        <v>548</v>
      </c>
      <c r="N332">
        <v>1</v>
      </c>
      <c r="O332">
        <v>22</v>
      </c>
      <c r="U332" t="s">
        <v>72</v>
      </c>
    </row>
    <row r="333" spans="1:21" x14ac:dyDescent="0.25">
      <c r="A333" t="s">
        <v>21</v>
      </c>
      <c r="B333" t="s">
        <v>22</v>
      </c>
      <c r="C333" s="4">
        <v>41471</v>
      </c>
      <c r="D333" s="5">
        <v>0.38888888888888901</v>
      </c>
      <c r="E333" t="str">
        <f t="shared" si="30"/>
        <v>2013-07-16 09:20</v>
      </c>
      <c r="F333" t="s">
        <v>23</v>
      </c>
      <c r="G333" s="6" t="s">
        <v>165</v>
      </c>
      <c r="H333" t="s">
        <v>25</v>
      </c>
      <c r="I333" s="6" t="s">
        <v>57</v>
      </c>
      <c r="J333" t="str">
        <f t="shared" si="28"/>
        <v>WL_WholeShoreline_20130716_0920_AN_MarkRecap.20120299</v>
      </c>
      <c r="K333" t="str">
        <f t="shared" si="29"/>
        <v>WL_WholeShoreline_20130716_0920_AN_MarkRecap.20120299_002</v>
      </c>
      <c r="L333">
        <f t="shared" si="31"/>
        <v>332</v>
      </c>
      <c r="M333" t="s">
        <v>73</v>
      </c>
      <c r="N333">
        <v>1</v>
      </c>
      <c r="O333">
        <v>22</v>
      </c>
      <c r="U333" t="s">
        <v>72</v>
      </c>
    </row>
    <row r="334" spans="1:21" x14ac:dyDescent="0.25">
      <c r="A334" t="s">
        <v>21</v>
      </c>
      <c r="B334" t="s">
        <v>22</v>
      </c>
      <c r="C334" s="4">
        <v>41471</v>
      </c>
      <c r="D334" s="5">
        <v>0.38888888888888901</v>
      </c>
      <c r="E334" t="str">
        <f t="shared" si="30"/>
        <v>2013-07-16 09:20</v>
      </c>
      <c r="F334" t="s">
        <v>23</v>
      </c>
      <c r="G334" s="6" t="s">
        <v>166</v>
      </c>
      <c r="H334" t="s">
        <v>25</v>
      </c>
      <c r="I334" s="6" t="s">
        <v>36</v>
      </c>
      <c r="J334" t="str">
        <f t="shared" si="28"/>
        <v>WL_WholeShoreline_20130716_0920_AN_MarkRecap.20120300</v>
      </c>
      <c r="K334" t="str">
        <f t="shared" si="29"/>
        <v>WL_WholeShoreline_20130716_0920_AN_MarkRecap.20120300_004</v>
      </c>
      <c r="L334">
        <f t="shared" si="31"/>
        <v>333</v>
      </c>
      <c r="M334" t="s">
        <v>73</v>
      </c>
      <c r="N334">
        <v>2</v>
      </c>
      <c r="O334">
        <v>51</v>
      </c>
      <c r="S334" t="s">
        <v>549</v>
      </c>
      <c r="T334">
        <v>6</v>
      </c>
      <c r="U334" t="s">
        <v>72</v>
      </c>
    </row>
    <row r="335" spans="1:21" x14ac:dyDescent="0.25">
      <c r="A335" t="s">
        <v>21</v>
      </c>
      <c r="B335" t="s">
        <v>22</v>
      </c>
      <c r="C335" s="4">
        <v>41471</v>
      </c>
      <c r="D335" s="5">
        <v>0.38888888888888901</v>
      </c>
      <c r="E335" t="str">
        <f t="shared" si="30"/>
        <v>2013-07-16 09:20</v>
      </c>
      <c r="F335" t="s">
        <v>23</v>
      </c>
      <c r="G335" s="6" t="s">
        <v>167</v>
      </c>
      <c r="H335" t="s">
        <v>25</v>
      </c>
      <c r="I335" s="6" t="s">
        <v>36</v>
      </c>
      <c r="J335" t="str">
        <f t="shared" si="28"/>
        <v>WL_WholeShoreline_20130716_0920_AN_MarkRecap.20120301</v>
      </c>
      <c r="K335" t="str">
        <f t="shared" si="29"/>
        <v>WL_WholeShoreline_20130716_0920_AN_MarkRecap.20120301_004</v>
      </c>
      <c r="L335">
        <f t="shared" si="31"/>
        <v>334</v>
      </c>
      <c r="M335" t="s">
        <v>83</v>
      </c>
      <c r="N335">
        <v>1</v>
      </c>
      <c r="O335">
        <v>11</v>
      </c>
      <c r="U335" t="s">
        <v>72</v>
      </c>
    </row>
    <row r="336" spans="1:21" x14ac:dyDescent="0.25">
      <c r="A336" t="s">
        <v>21</v>
      </c>
      <c r="B336" t="s">
        <v>22</v>
      </c>
      <c r="C336" s="4">
        <v>41471</v>
      </c>
      <c r="D336" s="5">
        <v>0.38888888888888901</v>
      </c>
      <c r="E336" t="str">
        <f t="shared" si="30"/>
        <v>2013-07-16 09:20</v>
      </c>
      <c r="F336" t="s">
        <v>23</v>
      </c>
      <c r="G336" s="6" t="s">
        <v>168</v>
      </c>
      <c r="H336" t="s">
        <v>25</v>
      </c>
      <c r="I336" s="6" t="s">
        <v>59</v>
      </c>
      <c r="J336" t="str">
        <f t="shared" si="28"/>
        <v>WL_WholeShoreline_20130716_0920_AN_MarkRecap.20120302</v>
      </c>
      <c r="K336" t="str">
        <f t="shared" si="29"/>
        <v>WL_WholeShoreline_20130716_0920_AN_MarkRecap.20120302_009</v>
      </c>
      <c r="L336">
        <f t="shared" si="31"/>
        <v>335</v>
      </c>
      <c r="M336" t="s">
        <v>37</v>
      </c>
      <c r="N336">
        <v>2</v>
      </c>
      <c r="S336" t="s">
        <v>545</v>
      </c>
      <c r="T336">
        <v>2</v>
      </c>
      <c r="U336" t="s">
        <v>72</v>
      </c>
    </row>
    <row r="337" spans="1:21" x14ac:dyDescent="0.25">
      <c r="A337" t="s">
        <v>21</v>
      </c>
      <c r="B337" t="s">
        <v>22</v>
      </c>
      <c r="C337" s="4">
        <v>41471</v>
      </c>
      <c r="D337" s="5">
        <v>0.38888888888888901</v>
      </c>
      <c r="E337" t="str">
        <f t="shared" si="30"/>
        <v>2013-07-16 09:20</v>
      </c>
      <c r="F337" t="s">
        <v>23</v>
      </c>
      <c r="G337" s="6" t="s">
        <v>169</v>
      </c>
      <c r="H337" t="s">
        <v>25</v>
      </c>
      <c r="I337" s="6" t="s">
        <v>59</v>
      </c>
      <c r="J337" t="str">
        <f t="shared" si="28"/>
        <v>WL_WholeShoreline_20130716_0920_AN_MarkRecap.20120303</v>
      </c>
      <c r="K337" t="str">
        <f t="shared" si="29"/>
        <v>WL_WholeShoreline_20130716_0920_AN_MarkRecap.20120303_009</v>
      </c>
      <c r="L337">
        <f t="shared" si="31"/>
        <v>336</v>
      </c>
      <c r="M337" t="s">
        <v>27</v>
      </c>
      <c r="N337">
        <v>1</v>
      </c>
      <c r="O337">
        <v>6</v>
      </c>
      <c r="U337" t="s">
        <v>72</v>
      </c>
    </row>
    <row r="338" spans="1:21" x14ac:dyDescent="0.25">
      <c r="A338" t="s">
        <v>21</v>
      </c>
      <c r="B338" t="s">
        <v>22</v>
      </c>
      <c r="C338" s="4">
        <v>41471</v>
      </c>
      <c r="D338" s="5">
        <v>0.38888888888888901</v>
      </c>
      <c r="E338" t="str">
        <f t="shared" si="30"/>
        <v>2013-07-16 09:20</v>
      </c>
      <c r="F338" t="s">
        <v>23</v>
      </c>
      <c r="G338" s="6" t="s">
        <v>170</v>
      </c>
      <c r="H338" t="s">
        <v>25</v>
      </c>
      <c r="I338" s="6" t="s">
        <v>59</v>
      </c>
      <c r="J338" t="str">
        <f t="shared" si="28"/>
        <v>WL_WholeShoreline_20130716_0920_AN_MarkRecap.20120304</v>
      </c>
      <c r="K338" t="str">
        <f t="shared" si="29"/>
        <v>WL_WholeShoreline_20130716_0920_AN_MarkRecap.20120304_009</v>
      </c>
      <c r="L338">
        <f t="shared" si="31"/>
        <v>337</v>
      </c>
      <c r="M338" t="s">
        <v>550</v>
      </c>
      <c r="N338">
        <v>1</v>
      </c>
      <c r="O338">
        <v>1.1000000000000001</v>
      </c>
      <c r="U338" t="s">
        <v>72</v>
      </c>
    </row>
    <row r="339" spans="1:21" x14ac:dyDescent="0.25">
      <c r="A339" t="s">
        <v>21</v>
      </c>
      <c r="B339" t="s">
        <v>22</v>
      </c>
      <c r="C339" s="4">
        <v>41471</v>
      </c>
      <c r="D339" s="5">
        <v>0.38888888888888901</v>
      </c>
      <c r="E339" t="str">
        <f t="shared" si="30"/>
        <v>2013-07-16 09:20</v>
      </c>
      <c r="F339" t="s">
        <v>23</v>
      </c>
      <c r="G339" s="6" t="s">
        <v>171</v>
      </c>
      <c r="H339" t="s">
        <v>25</v>
      </c>
      <c r="I339" s="6" t="s">
        <v>49</v>
      </c>
      <c r="J339" t="str">
        <f t="shared" si="28"/>
        <v>WL_WholeShoreline_20130716_0920_AN_MarkRecap.20120305</v>
      </c>
      <c r="K339" t="str">
        <f t="shared" si="29"/>
        <v>WL_WholeShoreline_20130716_0920_AN_MarkRecap.20120305_008</v>
      </c>
      <c r="L339">
        <f t="shared" si="31"/>
        <v>338</v>
      </c>
      <c r="M339" t="s">
        <v>551</v>
      </c>
      <c r="N339">
        <v>1</v>
      </c>
      <c r="O339">
        <v>13.5</v>
      </c>
      <c r="U339" t="s">
        <v>72</v>
      </c>
    </row>
    <row r="340" spans="1:21" x14ac:dyDescent="0.25">
      <c r="A340" t="s">
        <v>21</v>
      </c>
      <c r="B340" t="s">
        <v>22</v>
      </c>
      <c r="C340" s="4">
        <v>41471</v>
      </c>
      <c r="D340" s="5">
        <v>0.38888888888888901</v>
      </c>
      <c r="E340" t="str">
        <f t="shared" si="30"/>
        <v>2013-07-16 09:20</v>
      </c>
      <c r="F340" t="s">
        <v>23</v>
      </c>
      <c r="G340" s="6" t="s">
        <v>172</v>
      </c>
      <c r="H340" t="s">
        <v>25</v>
      </c>
      <c r="I340" s="6" t="s">
        <v>49</v>
      </c>
      <c r="J340" t="str">
        <f t="shared" si="28"/>
        <v>WL_WholeShoreline_20130716_0920_AN_MarkRecap.20120306</v>
      </c>
      <c r="K340" t="str">
        <f t="shared" si="29"/>
        <v>WL_WholeShoreline_20130716_0920_AN_MarkRecap.20120306_008</v>
      </c>
      <c r="L340">
        <f t="shared" si="31"/>
        <v>339</v>
      </c>
      <c r="M340" t="s">
        <v>80</v>
      </c>
      <c r="N340">
        <v>1</v>
      </c>
      <c r="O340">
        <v>7</v>
      </c>
      <c r="U340" t="s">
        <v>72</v>
      </c>
    </row>
    <row r="341" spans="1:21" x14ac:dyDescent="0.25">
      <c r="A341" t="s">
        <v>21</v>
      </c>
      <c r="B341" t="s">
        <v>22</v>
      </c>
      <c r="C341" s="4">
        <v>41471</v>
      </c>
      <c r="D341" s="5">
        <v>0.38888888888888901</v>
      </c>
      <c r="E341" t="str">
        <f t="shared" si="27"/>
        <v>2013-07-16 09:20</v>
      </c>
      <c r="F341" t="s">
        <v>23</v>
      </c>
      <c r="G341" s="6" t="s">
        <v>173</v>
      </c>
      <c r="H341" t="s">
        <v>25</v>
      </c>
      <c r="I341" s="6" t="s">
        <v>49</v>
      </c>
      <c r="J341" t="str">
        <f t="shared" si="28"/>
        <v>WL_WholeShoreline_20130716_0920_AN_MarkRecap.20120307</v>
      </c>
      <c r="K341" t="str">
        <f t="shared" si="29"/>
        <v>WL_WholeShoreline_20130716_0920_AN_MarkRecap.20120307_008</v>
      </c>
      <c r="L341">
        <f t="shared" si="31"/>
        <v>340</v>
      </c>
      <c r="M341" t="s">
        <v>550</v>
      </c>
      <c r="N341">
        <v>1</v>
      </c>
      <c r="O341">
        <v>2</v>
      </c>
      <c r="U341" t="s">
        <v>72</v>
      </c>
    </row>
    <row r="342" spans="1:21" x14ac:dyDescent="0.25">
      <c r="A342" t="s">
        <v>21</v>
      </c>
      <c r="B342" t="s">
        <v>22</v>
      </c>
      <c r="C342" s="4">
        <v>41471</v>
      </c>
      <c r="D342" s="5">
        <v>0.38888888888888901</v>
      </c>
      <c r="E342" t="str">
        <f t="shared" si="27"/>
        <v>2013-07-16 09:20</v>
      </c>
      <c r="F342" t="s">
        <v>23</v>
      </c>
      <c r="G342" s="6" t="s">
        <v>174</v>
      </c>
      <c r="H342" t="s">
        <v>25</v>
      </c>
      <c r="I342" s="6" t="s">
        <v>49</v>
      </c>
      <c r="J342" t="str">
        <f t="shared" si="28"/>
        <v>WL_WholeShoreline_20130716_0920_AN_MarkRecap.20120308</v>
      </c>
      <c r="K342" t="str">
        <f t="shared" si="29"/>
        <v>WL_WholeShoreline_20130716_0920_AN_MarkRecap.20120308_008</v>
      </c>
      <c r="L342">
        <f t="shared" si="31"/>
        <v>341</v>
      </c>
      <c r="M342" t="s">
        <v>83</v>
      </c>
      <c r="N342">
        <v>1</v>
      </c>
      <c r="O342">
        <v>8.1</v>
      </c>
      <c r="U342" t="s">
        <v>72</v>
      </c>
    </row>
    <row r="343" spans="1:21" x14ac:dyDescent="0.25">
      <c r="A343" t="s">
        <v>21</v>
      </c>
      <c r="B343" t="s">
        <v>22</v>
      </c>
      <c r="C343" s="4">
        <v>41471</v>
      </c>
      <c r="D343" s="5">
        <v>0.38888888888888901</v>
      </c>
      <c r="E343" t="str">
        <f t="shared" si="27"/>
        <v>2013-07-16 09:20</v>
      </c>
      <c r="F343" t="s">
        <v>23</v>
      </c>
      <c r="G343" s="6" t="s">
        <v>175</v>
      </c>
      <c r="H343" t="s">
        <v>25</v>
      </c>
      <c r="I343" s="6" t="s">
        <v>49</v>
      </c>
      <c r="J343" t="str">
        <f t="shared" si="28"/>
        <v>WL_WholeShoreline_20130716_0920_AN_MarkRecap.20120309</v>
      </c>
      <c r="K343" t="str">
        <f t="shared" si="29"/>
        <v>WL_WholeShoreline_20130716_0920_AN_MarkRecap.20120309_008</v>
      </c>
      <c r="L343">
        <f t="shared" si="31"/>
        <v>342</v>
      </c>
      <c r="M343" t="s">
        <v>48</v>
      </c>
      <c r="N343">
        <v>6</v>
      </c>
      <c r="S343" t="s">
        <v>552</v>
      </c>
      <c r="T343">
        <v>2</v>
      </c>
      <c r="U343" t="s">
        <v>72</v>
      </c>
    </row>
    <row r="344" spans="1:21" x14ac:dyDescent="0.25">
      <c r="A344" t="s">
        <v>21</v>
      </c>
      <c r="B344" t="s">
        <v>22</v>
      </c>
      <c r="C344" s="4">
        <v>41471</v>
      </c>
      <c r="D344" s="5">
        <v>0.38888888888888901</v>
      </c>
      <c r="E344" t="str">
        <f t="shared" si="27"/>
        <v>2013-07-16 09:20</v>
      </c>
      <c r="F344" t="s">
        <v>23</v>
      </c>
      <c r="G344" s="6" t="s">
        <v>176</v>
      </c>
      <c r="H344" t="s">
        <v>25</v>
      </c>
      <c r="I344" s="6" t="s">
        <v>49</v>
      </c>
      <c r="J344" t="str">
        <f t="shared" si="28"/>
        <v>WL_WholeShoreline_20130716_0920_AN_MarkRecap.20120310</v>
      </c>
      <c r="K344" t="str">
        <f t="shared" si="29"/>
        <v>WL_WholeShoreline_20130716_0920_AN_MarkRecap.20120310_008</v>
      </c>
      <c r="L344">
        <f t="shared" si="31"/>
        <v>343</v>
      </c>
      <c r="M344" t="s">
        <v>35</v>
      </c>
      <c r="N344">
        <v>1</v>
      </c>
      <c r="T344">
        <v>2.1</v>
      </c>
      <c r="U344" t="s">
        <v>72</v>
      </c>
    </row>
    <row r="345" spans="1:21" x14ac:dyDescent="0.25">
      <c r="A345" t="s">
        <v>21</v>
      </c>
      <c r="B345" t="s">
        <v>22</v>
      </c>
      <c r="C345" s="4">
        <v>41471</v>
      </c>
      <c r="D345" s="5">
        <v>0.38888888888888901</v>
      </c>
      <c r="E345" t="str">
        <f t="shared" si="27"/>
        <v>2013-07-16 09:20</v>
      </c>
      <c r="F345" t="s">
        <v>23</v>
      </c>
      <c r="G345" s="6" t="s">
        <v>177</v>
      </c>
      <c r="H345" t="s">
        <v>25</v>
      </c>
      <c r="I345" s="6" t="s">
        <v>52</v>
      </c>
      <c r="J345" t="str">
        <f t="shared" si="28"/>
        <v>WL_WholeShoreline_20130716_0920_AN_MarkRecap.20120311</v>
      </c>
      <c r="K345" t="str">
        <f t="shared" si="29"/>
        <v>WL_WholeShoreline_20130716_0920_AN_MarkRecap.20120311_006</v>
      </c>
      <c r="L345">
        <f t="shared" si="31"/>
        <v>344</v>
      </c>
      <c r="M345" t="s">
        <v>40</v>
      </c>
      <c r="N345">
        <v>1</v>
      </c>
      <c r="O345">
        <v>3.3</v>
      </c>
      <c r="U345" t="s">
        <v>72</v>
      </c>
    </row>
    <row r="346" spans="1:21" x14ac:dyDescent="0.25">
      <c r="A346" t="s">
        <v>21</v>
      </c>
      <c r="B346" t="s">
        <v>22</v>
      </c>
      <c r="C346" s="4">
        <v>41471</v>
      </c>
      <c r="D346" s="5">
        <v>0.38888888888888901</v>
      </c>
      <c r="E346" t="str">
        <f t="shared" si="27"/>
        <v>2013-07-16 09:20</v>
      </c>
      <c r="F346" t="s">
        <v>23</v>
      </c>
      <c r="G346" s="6" t="s">
        <v>178</v>
      </c>
      <c r="H346" t="s">
        <v>25</v>
      </c>
      <c r="I346" s="6" t="s">
        <v>52</v>
      </c>
      <c r="J346" t="str">
        <f t="shared" si="28"/>
        <v>WL_WholeShoreline_20130716_0920_AN_MarkRecap.20120312</v>
      </c>
      <c r="K346" t="str">
        <f t="shared" si="29"/>
        <v>WL_WholeShoreline_20130716_0920_AN_MarkRecap.20120312_006</v>
      </c>
      <c r="L346">
        <f t="shared" si="31"/>
        <v>345</v>
      </c>
      <c r="M346" t="s">
        <v>25</v>
      </c>
      <c r="N346">
        <v>2</v>
      </c>
      <c r="O346">
        <v>15.9</v>
      </c>
      <c r="P346">
        <v>11</v>
      </c>
      <c r="Q346">
        <v>20.8</v>
      </c>
      <c r="U346" t="s">
        <v>72</v>
      </c>
    </row>
    <row r="347" spans="1:21" x14ac:dyDescent="0.25">
      <c r="A347" t="s">
        <v>21</v>
      </c>
      <c r="B347" t="s">
        <v>22</v>
      </c>
      <c r="C347" s="4">
        <v>41471</v>
      </c>
      <c r="D347" s="5">
        <v>0.38888888888888901</v>
      </c>
      <c r="E347" t="str">
        <f t="shared" si="27"/>
        <v>2013-07-16 09:20</v>
      </c>
      <c r="F347" t="s">
        <v>23</v>
      </c>
      <c r="G347" s="6" t="s">
        <v>179</v>
      </c>
      <c r="H347" t="s">
        <v>25</v>
      </c>
      <c r="I347" s="6" t="s">
        <v>52</v>
      </c>
      <c r="J347" t="str">
        <f t="shared" si="28"/>
        <v>WL_WholeShoreline_20130716_0920_AN_MarkRecap.20120313</v>
      </c>
      <c r="K347" t="str">
        <f t="shared" si="29"/>
        <v>WL_WholeShoreline_20130716_0920_AN_MarkRecap.20120313_006</v>
      </c>
      <c r="L347">
        <f t="shared" si="31"/>
        <v>346</v>
      </c>
      <c r="M347" t="s">
        <v>46</v>
      </c>
      <c r="N347">
        <v>9</v>
      </c>
      <c r="O347">
        <v>1.4</v>
      </c>
      <c r="P347">
        <v>1.1000000000000001</v>
      </c>
      <c r="Q347">
        <v>1.6</v>
      </c>
      <c r="U347" t="s">
        <v>72</v>
      </c>
    </row>
    <row r="348" spans="1:21" x14ac:dyDescent="0.25">
      <c r="A348" t="s">
        <v>21</v>
      </c>
      <c r="B348" t="s">
        <v>22</v>
      </c>
      <c r="C348" s="4">
        <v>41471</v>
      </c>
      <c r="D348" s="5">
        <v>0.38888888888888901</v>
      </c>
      <c r="E348" t="str">
        <f t="shared" si="27"/>
        <v>2013-07-16 09:20</v>
      </c>
      <c r="F348" t="s">
        <v>23</v>
      </c>
      <c r="G348" s="6" t="s">
        <v>180</v>
      </c>
      <c r="H348" t="s">
        <v>25</v>
      </c>
      <c r="I348" s="6" t="s">
        <v>52</v>
      </c>
      <c r="J348" t="str">
        <f t="shared" si="28"/>
        <v>WL_WholeShoreline_20130716_0920_AN_MarkRecap.20120314</v>
      </c>
      <c r="K348" t="str">
        <f t="shared" si="29"/>
        <v>WL_WholeShoreline_20130716_0920_AN_MarkRecap.20120314_006</v>
      </c>
      <c r="L348">
        <f t="shared" si="31"/>
        <v>347</v>
      </c>
      <c r="M348" t="s">
        <v>27</v>
      </c>
      <c r="N348">
        <v>1</v>
      </c>
      <c r="O348">
        <v>6.6</v>
      </c>
      <c r="U348" t="s">
        <v>72</v>
      </c>
    </row>
    <row r="349" spans="1:21" x14ac:dyDescent="0.25">
      <c r="A349" t="s">
        <v>21</v>
      </c>
      <c r="B349" t="s">
        <v>22</v>
      </c>
      <c r="C349" s="4">
        <v>41471</v>
      </c>
      <c r="D349" s="5">
        <v>0.38888888888888901</v>
      </c>
      <c r="E349" t="str">
        <f t="shared" si="27"/>
        <v>2013-07-16 09:20</v>
      </c>
      <c r="F349" t="s">
        <v>23</v>
      </c>
      <c r="G349" s="6" t="s">
        <v>181</v>
      </c>
      <c r="H349" t="s">
        <v>25</v>
      </c>
      <c r="I349" s="6" t="s">
        <v>52</v>
      </c>
      <c r="J349" t="str">
        <f t="shared" si="28"/>
        <v>WL_WholeShoreline_20130716_0920_AN_MarkRecap.20120315</v>
      </c>
      <c r="K349" t="str">
        <f t="shared" si="29"/>
        <v>WL_WholeShoreline_20130716_0920_AN_MarkRecap.20120315_006</v>
      </c>
      <c r="L349">
        <f t="shared" si="31"/>
        <v>348</v>
      </c>
      <c r="M349" t="s">
        <v>547</v>
      </c>
      <c r="N349">
        <v>1</v>
      </c>
      <c r="O349">
        <v>6</v>
      </c>
      <c r="U349" t="s">
        <v>72</v>
      </c>
    </row>
    <row r="350" spans="1:21" x14ac:dyDescent="0.25">
      <c r="A350" t="s">
        <v>21</v>
      </c>
      <c r="B350" t="s">
        <v>22</v>
      </c>
      <c r="C350" s="4">
        <v>41471</v>
      </c>
      <c r="D350" s="5">
        <v>0.38888888888888901</v>
      </c>
      <c r="E350" t="str">
        <f t="shared" si="27"/>
        <v>2013-07-16 09:20</v>
      </c>
      <c r="F350" t="s">
        <v>23</v>
      </c>
      <c r="G350" s="6" t="s">
        <v>182</v>
      </c>
      <c r="H350" t="s">
        <v>25</v>
      </c>
      <c r="I350" s="6" t="s">
        <v>52</v>
      </c>
      <c r="J350" t="str">
        <f t="shared" si="28"/>
        <v>WL_WholeShoreline_20130716_0920_AN_MarkRecap.20120316</v>
      </c>
      <c r="K350" t="str">
        <f t="shared" si="29"/>
        <v>WL_WholeShoreline_20130716_0920_AN_MarkRecap.20120316_006</v>
      </c>
      <c r="L350">
        <f t="shared" si="31"/>
        <v>349</v>
      </c>
      <c r="M350" t="s">
        <v>48</v>
      </c>
      <c r="N350">
        <v>1</v>
      </c>
      <c r="S350" t="s">
        <v>553</v>
      </c>
      <c r="U350" t="s">
        <v>72</v>
      </c>
    </row>
    <row r="351" spans="1:21" x14ac:dyDescent="0.25">
      <c r="A351" t="s">
        <v>20</v>
      </c>
      <c r="B351" t="s">
        <v>22</v>
      </c>
      <c r="C351" s="4">
        <v>41470</v>
      </c>
      <c r="D351" s="5">
        <v>0.77430555555555547</v>
      </c>
      <c r="E351" t="str">
        <f t="shared" si="27"/>
        <v>2013-07-15 18:35</v>
      </c>
      <c r="F351" t="s">
        <v>23</v>
      </c>
      <c r="G351" s="6" t="s">
        <v>183</v>
      </c>
      <c r="H351" t="s">
        <v>25</v>
      </c>
      <c r="I351" s="6" t="s">
        <v>45</v>
      </c>
      <c r="J351" t="str">
        <f t="shared" si="28"/>
        <v>EL_WholeShoreline_20130715_1835_AN_MarkRecap.20120317</v>
      </c>
      <c r="K351" t="str">
        <f t="shared" si="29"/>
        <v>EL_WholeShoreline_20130715_1835_AN_MarkRecap.20120317_001</v>
      </c>
      <c r="L351">
        <f t="shared" si="31"/>
        <v>350</v>
      </c>
      <c r="M351" t="s">
        <v>527</v>
      </c>
      <c r="N351">
        <v>1</v>
      </c>
      <c r="O351">
        <v>231</v>
      </c>
      <c r="S351" t="s">
        <v>538</v>
      </c>
      <c r="U351" t="s">
        <v>72</v>
      </c>
    </row>
    <row r="352" spans="1:21" x14ac:dyDescent="0.25">
      <c r="A352" t="s">
        <v>20</v>
      </c>
      <c r="B352" t="s">
        <v>22</v>
      </c>
      <c r="C352" s="4">
        <v>41470</v>
      </c>
      <c r="D352" s="5">
        <v>0.77430555555555547</v>
      </c>
      <c r="E352" t="str">
        <f t="shared" si="27"/>
        <v>2013-07-15 18:35</v>
      </c>
      <c r="F352" t="s">
        <v>23</v>
      </c>
      <c r="G352" s="6" t="s">
        <v>184</v>
      </c>
      <c r="H352" t="s">
        <v>25</v>
      </c>
      <c r="I352" s="6" t="s">
        <v>45</v>
      </c>
      <c r="J352" t="str">
        <f t="shared" si="28"/>
        <v>EL_WholeShoreline_20130715_1835_AN_MarkRecap.20120318</v>
      </c>
      <c r="K352" t="str">
        <f t="shared" si="29"/>
        <v>EL_WholeShoreline_20130715_1835_AN_MarkRecap.20120318_001</v>
      </c>
      <c r="L352">
        <f t="shared" si="31"/>
        <v>351</v>
      </c>
      <c r="M352" t="s">
        <v>48</v>
      </c>
      <c r="N352">
        <v>1</v>
      </c>
      <c r="O352">
        <v>16</v>
      </c>
      <c r="U352" t="s">
        <v>72</v>
      </c>
    </row>
    <row r="353" spans="1:21" x14ac:dyDescent="0.25">
      <c r="A353" t="s">
        <v>20</v>
      </c>
      <c r="B353" t="s">
        <v>22</v>
      </c>
      <c r="C353" s="4">
        <v>41470</v>
      </c>
      <c r="D353" s="5">
        <v>0.77430555555555503</v>
      </c>
      <c r="E353" t="str">
        <f t="shared" si="27"/>
        <v>2013-07-15 18:35</v>
      </c>
      <c r="F353" t="s">
        <v>23</v>
      </c>
      <c r="G353" s="6" t="s">
        <v>185</v>
      </c>
      <c r="H353" t="s">
        <v>25</v>
      </c>
      <c r="I353" s="6" t="s">
        <v>45</v>
      </c>
      <c r="J353" t="str">
        <f t="shared" si="28"/>
        <v>EL_WholeShoreline_20130715_1835_AN_MarkRecap.20120319</v>
      </c>
      <c r="K353" t="str">
        <f t="shared" si="29"/>
        <v>EL_WholeShoreline_20130715_1835_AN_MarkRecap.20120319_001</v>
      </c>
      <c r="L353">
        <f t="shared" si="31"/>
        <v>352</v>
      </c>
      <c r="M353" t="s">
        <v>35</v>
      </c>
      <c r="N353">
        <v>1</v>
      </c>
      <c r="O353">
        <v>8</v>
      </c>
      <c r="U353" t="s">
        <v>72</v>
      </c>
    </row>
    <row r="354" spans="1:21" x14ac:dyDescent="0.25">
      <c r="A354" t="s">
        <v>20</v>
      </c>
      <c r="B354" t="s">
        <v>22</v>
      </c>
      <c r="C354" s="4">
        <v>41470</v>
      </c>
      <c r="D354" s="5">
        <v>0.77430555555555503</v>
      </c>
      <c r="E354" t="str">
        <f t="shared" si="27"/>
        <v>2013-07-15 18:35</v>
      </c>
      <c r="F354" t="s">
        <v>23</v>
      </c>
      <c r="G354" s="6" t="s">
        <v>186</v>
      </c>
      <c r="H354" t="s">
        <v>25</v>
      </c>
      <c r="I354" s="6" t="s">
        <v>55</v>
      </c>
      <c r="J354" t="str">
        <f t="shared" si="28"/>
        <v>EL_WholeShoreline_20130715_1835_AN_MarkRecap.20120320</v>
      </c>
      <c r="K354" t="str">
        <f t="shared" si="29"/>
        <v>EL_WholeShoreline_20130715_1835_AN_MarkRecap.20120320_010</v>
      </c>
      <c r="L354">
        <f t="shared" si="31"/>
        <v>353</v>
      </c>
      <c r="M354" t="s">
        <v>83</v>
      </c>
      <c r="N354">
        <v>1</v>
      </c>
      <c r="O354">
        <v>13</v>
      </c>
      <c r="U354" t="s">
        <v>72</v>
      </c>
    </row>
    <row r="355" spans="1:21" x14ac:dyDescent="0.25">
      <c r="A355" t="s">
        <v>20</v>
      </c>
      <c r="B355" t="s">
        <v>22</v>
      </c>
      <c r="C355" s="4">
        <v>41470</v>
      </c>
      <c r="D355" s="5">
        <v>0.77430555555555503</v>
      </c>
      <c r="E355" t="str">
        <f t="shared" si="27"/>
        <v>2013-07-15 18:35</v>
      </c>
      <c r="F355" t="s">
        <v>23</v>
      </c>
      <c r="G355" s="6" t="s">
        <v>187</v>
      </c>
      <c r="H355" t="s">
        <v>25</v>
      </c>
      <c r="I355" s="6" t="s">
        <v>55</v>
      </c>
      <c r="J355" t="str">
        <f t="shared" si="28"/>
        <v>EL_WholeShoreline_20130715_1835_AN_MarkRecap.20120321</v>
      </c>
      <c r="K355" t="str">
        <f t="shared" si="29"/>
        <v>EL_WholeShoreline_20130715_1835_AN_MarkRecap.20120321_010</v>
      </c>
      <c r="L355">
        <f t="shared" si="31"/>
        <v>354</v>
      </c>
      <c r="M355" t="s">
        <v>35</v>
      </c>
      <c r="N355">
        <v>2</v>
      </c>
      <c r="S355" t="s">
        <v>554</v>
      </c>
      <c r="U355" t="s">
        <v>72</v>
      </c>
    </row>
    <row r="356" spans="1:21" x14ac:dyDescent="0.25">
      <c r="A356" t="s">
        <v>20</v>
      </c>
      <c r="B356" t="s">
        <v>22</v>
      </c>
      <c r="C356" s="4">
        <v>41470</v>
      </c>
      <c r="D356" s="5">
        <v>0.77430555555555503</v>
      </c>
      <c r="E356" t="str">
        <f t="shared" si="27"/>
        <v>2013-07-15 18:35</v>
      </c>
      <c r="F356" t="s">
        <v>23</v>
      </c>
      <c r="G356" s="6" t="s">
        <v>188</v>
      </c>
      <c r="H356" t="s">
        <v>25</v>
      </c>
      <c r="I356" s="6" t="s">
        <v>57</v>
      </c>
      <c r="J356" t="str">
        <f t="shared" si="28"/>
        <v>EL_WholeShoreline_20130715_1835_AN_MarkRecap.20120322</v>
      </c>
      <c r="K356" t="str">
        <f t="shared" si="29"/>
        <v>EL_WholeShoreline_20130715_1835_AN_MarkRecap.20120322_002</v>
      </c>
      <c r="L356">
        <f t="shared" si="31"/>
        <v>355</v>
      </c>
      <c r="M356" t="s">
        <v>48</v>
      </c>
      <c r="N356">
        <v>5</v>
      </c>
      <c r="O356">
        <v>15.5</v>
      </c>
      <c r="P356">
        <v>15</v>
      </c>
      <c r="Q356">
        <v>16</v>
      </c>
      <c r="S356" t="s">
        <v>555</v>
      </c>
      <c r="U356" t="s">
        <v>72</v>
      </c>
    </row>
    <row r="357" spans="1:21" x14ac:dyDescent="0.25">
      <c r="A357" t="s">
        <v>20</v>
      </c>
      <c r="B357" t="s">
        <v>22</v>
      </c>
      <c r="C357" s="4">
        <v>41470</v>
      </c>
      <c r="D357" s="5">
        <v>0.77430555555555503</v>
      </c>
      <c r="E357" t="str">
        <f t="shared" si="27"/>
        <v>2013-07-15 18:35</v>
      </c>
      <c r="F357" t="s">
        <v>23</v>
      </c>
      <c r="G357" s="6" t="s">
        <v>189</v>
      </c>
      <c r="H357" t="s">
        <v>25</v>
      </c>
      <c r="I357" s="6" t="s">
        <v>57</v>
      </c>
      <c r="J357" t="str">
        <f t="shared" si="28"/>
        <v>EL_WholeShoreline_20130715_1835_AN_MarkRecap.20120323</v>
      </c>
      <c r="K357" t="str">
        <f t="shared" si="29"/>
        <v>EL_WholeShoreline_20130715_1835_AN_MarkRecap.20120323_002</v>
      </c>
      <c r="L357">
        <f t="shared" si="31"/>
        <v>356</v>
      </c>
      <c r="M357" t="s">
        <v>558</v>
      </c>
      <c r="N357">
        <v>3</v>
      </c>
      <c r="O357">
        <v>7.8</v>
      </c>
      <c r="P357">
        <v>6</v>
      </c>
      <c r="Q357">
        <v>10</v>
      </c>
      <c r="U357" t="s">
        <v>72</v>
      </c>
    </row>
    <row r="358" spans="1:21" x14ac:dyDescent="0.25">
      <c r="A358" t="s">
        <v>20</v>
      </c>
      <c r="B358" t="s">
        <v>22</v>
      </c>
      <c r="C358" s="4">
        <v>41470</v>
      </c>
      <c r="D358" s="5">
        <v>0.77430555555555503</v>
      </c>
      <c r="E358" t="str">
        <f t="shared" si="27"/>
        <v>2013-07-15 18:35</v>
      </c>
      <c r="F358" t="s">
        <v>23</v>
      </c>
      <c r="G358" s="6" t="s">
        <v>190</v>
      </c>
      <c r="H358" t="s">
        <v>25</v>
      </c>
      <c r="I358" s="6" t="s">
        <v>57</v>
      </c>
      <c r="J358" t="str">
        <f t="shared" si="28"/>
        <v>EL_WholeShoreline_20130715_1835_AN_MarkRecap.20120324</v>
      </c>
      <c r="K358" t="str">
        <f t="shared" si="29"/>
        <v>EL_WholeShoreline_20130715_1835_AN_MarkRecap.20120324_002</v>
      </c>
      <c r="L358">
        <f t="shared" si="31"/>
        <v>357</v>
      </c>
      <c r="M358" t="s">
        <v>27</v>
      </c>
      <c r="N358">
        <v>5</v>
      </c>
      <c r="O358">
        <v>6.24</v>
      </c>
      <c r="P358">
        <v>4</v>
      </c>
      <c r="Q358">
        <v>8</v>
      </c>
      <c r="U358" t="s">
        <v>72</v>
      </c>
    </row>
    <row r="359" spans="1:21" x14ac:dyDescent="0.25">
      <c r="A359" t="s">
        <v>20</v>
      </c>
      <c r="B359" t="s">
        <v>22</v>
      </c>
      <c r="C359" s="4">
        <v>41470</v>
      </c>
      <c r="D359" s="5">
        <v>0.77430555555555503</v>
      </c>
      <c r="E359" t="str">
        <f t="shared" si="27"/>
        <v>2013-07-15 18:35</v>
      </c>
      <c r="F359" t="s">
        <v>23</v>
      </c>
      <c r="G359" s="6" t="s">
        <v>191</v>
      </c>
      <c r="H359" t="s">
        <v>25</v>
      </c>
      <c r="I359" s="6" t="s">
        <v>57</v>
      </c>
      <c r="J359" t="str">
        <f t="shared" si="28"/>
        <v>EL_WholeShoreline_20130715_1835_AN_MarkRecap.20120325</v>
      </c>
      <c r="K359" t="str">
        <f t="shared" si="29"/>
        <v>EL_WholeShoreline_20130715_1835_AN_MarkRecap.20120325_002</v>
      </c>
      <c r="L359">
        <f t="shared" si="31"/>
        <v>358</v>
      </c>
      <c r="M359" t="s">
        <v>38</v>
      </c>
      <c r="N359">
        <v>3</v>
      </c>
      <c r="O359">
        <v>6</v>
      </c>
      <c r="U359" t="s">
        <v>72</v>
      </c>
    </row>
    <row r="360" spans="1:21" x14ac:dyDescent="0.25">
      <c r="A360" t="s">
        <v>20</v>
      </c>
      <c r="B360" t="s">
        <v>22</v>
      </c>
      <c r="C360" s="4">
        <v>41470</v>
      </c>
      <c r="D360" s="5">
        <v>0.77430555555555503</v>
      </c>
      <c r="E360" t="str">
        <f t="shared" si="27"/>
        <v>2013-07-15 18:35</v>
      </c>
      <c r="F360" t="s">
        <v>23</v>
      </c>
      <c r="G360" s="6" t="s">
        <v>192</v>
      </c>
      <c r="H360" t="s">
        <v>25</v>
      </c>
      <c r="I360" s="6" t="s">
        <v>57</v>
      </c>
      <c r="J360" t="str">
        <f t="shared" si="28"/>
        <v>EL_WholeShoreline_20130715_1835_AN_MarkRecap.20120326</v>
      </c>
      <c r="K360" t="str">
        <f t="shared" si="29"/>
        <v>EL_WholeShoreline_20130715_1835_AN_MarkRecap.20120326_002</v>
      </c>
      <c r="L360">
        <f t="shared" si="31"/>
        <v>359</v>
      </c>
      <c r="M360" t="s">
        <v>71</v>
      </c>
      <c r="N360">
        <v>1</v>
      </c>
      <c r="O360">
        <v>10</v>
      </c>
      <c r="U360" t="s">
        <v>72</v>
      </c>
    </row>
    <row r="361" spans="1:21" x14ac:dyDescent="0.25">
      <c r="A361" t="s">
        <v>20</v>
      </c>
      <c r="B361" t="s">
        <v>22</v>
      </c>
      <c r="C361" s="4">
        <v>41470</v>
      </c>
      <c r="D361" s="5">
        <v>0.77430555555555503</v>
      </c>
      <c r="E361" t="str">
        <f t="shared" si="27"/>
        <v>2013-07-15 18:35</v>
      </c>
      <c r="F361" t="s">
        <v>23</v>
      </c>
      <c r="G361" s="6" t="s">
        <v>193</v>
      </c>
      <c r="H361" t="s">
        <v>25</v>
      </c>
      <c r="I361" s="6" t="s">
        <v>57</v>
      </c>
      <c r="J361" t="str">
        <f t="shared" si="28"/>
        <v>EL_WholeShoreline_20130715_1835_AN_MarkRecap.20120327</v>
      </c>
      <c r="K361" t="str">
        <f t="shared" si="29"/>
        <v>EL_WholeShoreline_20130715_1835_AN_MarkRecap.20120327_002</v>
      </c>
      <c r="L361">
        <f t="shared" si="31"/>
        <v>360</v>
      </c>
      <c r="M361" t="s">
        <v>73</v>
      </c>
      <c r="N361">
        <v>3</v>
      </c>
      <c r="S361" t="s">
        <v>539</v>
      </c>
      <c r="T361">
        <v>4.5</v>
      </c>
      <c r="U361" t="s">
        <v>72</v>
      </c>
    </row>
    <row r="362" spans="1:21" x14ac:dyDescent="0.25">
      <c r="A362" t="s">
        <v>20</v>
      </c>
      <c r="B362" t="s">
        <v>22</v>
      </c>
      <c r="C362" s="4">
        <v>41470</v>
      </c>
      <c r="D362" s="5">
        <v>0.77430555555555503</v>
      </c>
      <c r="E362" t="str">
        <f t="shared" si="27"/>
        <v>2013-07-15 18:35</v>
      </c>
      <c r="F362" t="s">
        <v>23</v>
      </c>
      <c r="G362" s="6" t="s">
        <v>194</v>
      </c>
      <c r="H362" t="s">
        <v>25</v>
      </c>
      <c r="I362" s="6" t="s">
        <v>52</v>
      </c>
      <c r="J362" t="str">
        <f t="shared" si="28"/>
        <v>EL_WholeShoreline_20130715_1835_AN_MarkRecap.20120328</v>
      </c>
      <c r="K362" t="str">
        <f t="shared" si="29"/>
        <v>EL_WholeShoreline_20130715_1835_AN_MarkRecap.20120328_006</v>
      </c>
      <c r="L362">
        <f t="shared" si="31"/>
        <v>361</v>
      </c>
      <c r="M362" t="s">
        <v>82</v>
      </c>
      <c r="N362">
        <v>1</v>
      </c>
      <c r="O362">
        <v>18</v>
      </c>
      <c r="U362" t="s">
        <v>72</v>
      </c>
    </row>
    <row r="363" spans="1:21" x14ac:dyDescent="0.25">
      <c r="A363" t="s">
        <v>20</v>
      </c>
      <c r="B363" t="s">
        <v>22</v>
      </c>
      <c r="C363" s="4">
        <v>41470</v>
      </c>
      <c r="D363" s="5">
        <v>0.77430555555555503</v>
      </c>
      <c r="E363" t="str">
        <f t="shared" si="27"/>
        <v>2013-07-15 18:35</v>
      </c>
      <c r="F363" t="s">
        <v>23</v>
      </c>
      <c r="G363" s="6" t="s">
        <v>195</v>
      </c>
      <c r="H363" t="s">
        <v>25</v>
      </c>
      <c r="I363" s="6" t="s">
        <v>52</v>
      </c>
      <c r="J363" t="str">
        <f t="shared" si="28"/>
        <v>EL_WholeShoreline_20130715_1835_AN_MarkRecap.20120329</v>
      </c>
      <c r="K363" t="str">
        <f t="shared" si="29"/>
        <v>EL_WholeShoreline_20130715_1835_AN_MarkRecap.20120329_006</v>
      </c>
      <c r="L363">
        <f t="shared" si="31"/>
        <v>362</v>
      </c>
      <c r="M363" t="s">
        <v>37</v>
      </c>
      <c r="N363">
        <v>180</v>
      </c>
      <c r="O363">
        <v>9.6</v>
      </c>
      <c r="P363">
        <v>7</v>
      </c>
      <c r="Q363">
        <v>12</v>
      </c>
      <c r="U363" t="s">
        <v>72</v>
      </c>
    </row>
    <row r="364" spans="1:21" x14ac:dyDescent="0.25">
      <c r="A364" t="s">
        <v>20</v>
      </c>
      <c r="B364" t="s">
        <v>22</v>
      </c>
      <c r="C364" s="4">
        <v>41470</v>
      </c>
      <c r="D364" s="5">
        <v>0.77430555555555503</v>
      </c>
      <c r="E364" t="str">
        <f t="shared" si="27"/>
        <v>2013-07-15 18:35</v>
      </c>
      <c r="F364" t="s">
        <v>23</v>
      </c>
      <c r="G364" s="6" t="s">
        <v>196</v>
      </c>
      <c r="H364" t="s">
        <v>25</v>
      </c>
      <c r="I364" s="6" t="s">
        <v>52</v>
      </c>
      <c r="J364" t="str">
        <f t="shared" si="28"/>
        <v>EL_WholeShoreline_20130715_1835_AN_MarkRecap.20120330</v>
      </c>
      <c r="K364" t="str">
        <f t="shared" si="29"/>
        <v>EL_WholeShoreline_20130715_1835_AN_MarkRecap.20120330_006</v>
      </c>
      <c r="L364">
        <f t="shared" si="31"/>
        <v>363</v>
      </c>
      <c r="M364" t="s">
        <v>46</v>
      </c>
      <c r="N364">
        <v>36</v>
      </c>
      <c r="O364">
        <v>1.4</v>
      </c>
      <c r="P364">
        <v>1.1000000000000001</v>
      </c>
      <c r="Q364">
        <v>2</v>
      </c>
      <c r="U364" t="s">
        <v>72</v>
      </c>
    </row>
    <row r="365" spans="1:21" x14ac:dyDescent="0.25">
      <c r="A365" t="s">
        <v>20</v>
      </c>
      <c r="B365" t="s">
        <v>22</v>
      </c>
      <c r="C365" s="4">
        <v>41470</v>
      </c>
      <c r="D365" s="5">
        <v>0.77430555555555503</v>
      </c>
      <c r="E365" t="str">
        <f t="shared" si="27"/>
        <v>2013-07-15 18:35</v>
      </c>
      <c r="F365" t="s">
        <v>23</v>
      </c>
      <c r="G365" s="6" t="s">
        <v>197</v>
      </c>
      <c r="H365" t="s">
        <v>25</v>
      </c>
      <c r="I365" s="6" t="s">
        <v>52</v>
      </c>
      <c r="J365" t="str">
        <f t="shared" si="28"/>
        <v>EL_WholeShoreline_20130715_1835_AN_MarkRecap.20120331</v>
      </c>
      <c r="K365" t="str">
        <f t="shared" si="29"/>
        <v>EL_WholeShoreline_20130715_1835_AN_MarkRecap.20120331_006</v>
      </c>
      <c r="L365">
        <f t="shared" si="31"/>
        <v>364</v>
      </c>
      <c r="M365" t="s">
        <v>38</v>
      </c>
      <c r="N365">
        <v>2</v>
      </c>
      <c r="O365">
        <v>5.5</v>
      </c>
      <c r="P365">
        <v>5</v>
      </c>
      <c r="Q365">
        <v>6</v>
      </c>
      <c r="U365" t="s">
        <v>72</v>
      </c>
    </row>
    <row r="366" spans="1:21" x14ac:dyDescent="0.25">
      <c r="A366" t="s">
        <v>20</v>
      </c>
      <c r="B366" t="s">
        <v>22</v>
      </c>
      <c r="C366" s="4">
        <v>41470</v>
      </c>
      <c r="D366" s="5">
        <v>0.77430555555555503</v>
      </c>
      <c r="E366" t="str">
        <f t="shared" si="27"/>
        <v>2013-07-15 18:35</v>
      </c>
      <c r="F366" t="s">
        <v>23</v>
      </c>
      <c r="G366" s="6" t="s">
        <v>198</v>
      </c>
      <c r="H366" t="s">
        <v>25</v>
      </c>
      <c r="I366" s="6" t="s">
        <v>52</v>
      </c>
      <c r="J366" t="str">
        <f t="shared" si="28"/>
        <v>EL_WholeShoreline_20130715_1835_AN_MarkRecap.20120332</v>
      </c>
      <c r="K366" t="str">
        <f t="shared" si="29"/>
        <v>EL_WholeShoreline_20130715_1835_AN_MarkRecap.20120332_006</v>
      </c>
      <c r="L366">
        <f t="shared" si="31"/>
        <v>365</v>
      </c>
      <c r="M366" t="s">
        <v>27</v>
      </c>
      <c r="N366">
        <v>4</v>
      </c>
      <c r="O366">
        <v>9.6999999999999993</v>
      </c>
      <c r="P366">
        <v>8</v>
      </c>
      <c r="Q366">
        <v>11</v>
      </c>
      <c r="U366" t="s">
        <v>72</v>
      </c>
    </row>
    <row r="367" spans="1:21" x14ac:dyDescent="0.25">
      <c r="A367" t="s">
        <v>20</v>
      </c>
      <c r="B367" t="s">
        <v>22</v>
      </c>
      <c r="C367" s="4">
        <v>41470</v>
      </c>
      <c r="D367" s="5">
        <v>0.77430555555555503</v>
      </c>
      <c r="E367" t="str">
        <f t="shared" si="27"/>
        <v>2013-07-15 18:35</v>
      </c>
      <c r="F367" t="s">
        <v>23</v>
      </c>
      <c r="G367" s="6" t="s">
        <v>199</v>
      </c>
      <c r="H367" t="s">
        <v>25</v>
      </c>
      <c r="I367" s="6" t="s">
        <v>52</v>
      </c>
      <c r="J367" t="str">
        <f t="shared" si="28"/>
        <v>EL_WholeShoreline_20130715_1835_AN_MarkRecap.20120333</v>
      </c>
      <c r="K367" t="str">
        <f t="shared" si="29"/>
        <v>EL_WholeShoreline_20130715_1835_AN_MarkRecap.20120333_006</v>
      </c>
      <c r="L367">
        <f t="shared" si="31"/>
        <v>366</v>
      </c>
      <c r="M367" t="s">
        <v>66</v>
      </c>
      <c r="N367">
        <v>1</v>
      </c>
      <c r="O367">
        <v>11</v>
      </c>
      <c r="U367" t="s">
        <v>72</v>
      </c>
    </row>
    <row r="368" spans="1:21" x14ac:dyDescent="0.25">
      <c r="A368" t="s">
        <v>20</v>
      </c>
      <c r="B368" t="s">
        <v>22</v>
      </c>
      <c r="C368" s="4">
        <v>41470</v>
      </c>
      <c r="D368" s="5">
        <v>0.77430555555555503</v>
      </c>
      <c r="E368" t="str">
        <f t="shared" si="27"/>
        <v>2013-07-15 18:35</v>
      </c>
      <c r="F368" t="s">
        <v>23</v>
      </c>
      <c r="G368" s="6" t="s">
        <v>200</v>
      </c>
      <c r="H368" t="s">
        <v>25</v>
      </c>
      <c r="I368" s="6" t="s">
        <v>52</v>
      </c>
      <c r="J368" t="str">
        <f t="shared" si="28"/>
        <v>EL_WholeShoreline_20130715_1835_AN_MarkRecap.20120334</v>
      </c>
      <c r="K368" t="str">
        <f t="shared" si="29"/>
        <v>EL_WholeShoreline_20130715_1835_AN_MarkRecap.20120334_006</v>
      </c>
      <c r="L368">
        <f t="shared" si="31"/>
        <v>367</v>
      </c>
      <c r="M368" t="s">
        <v>48</v>
      </c>
      <c r="N368">
        <v>1</v>
      </c>
      <c r="O368">
        <v>7</v>
      </c>
      <c r="U368" t="s">
        <v>72</v>
      </c>
    </row>
    <row r="369" spans="1:21" x14ac:dyDescent="0.25">
      <c r="A369" t="s">
        <v>20</v>
      </c>
      <c r="B369" t="s">
        <v>22</v>
      </c>
      <c r="C369" s="4">
        <v>41470</v>
      </c>
      <c r="D369" s="5">
        <v>0.77430555555555503</v>
      </c>
      <c r="E369" t="str">
        <f t="shared" si="27"/>
        <v>2013-07-15 18:35</v>
      </c>
      <c r="F369" t="s">
        <v>23</v>
      </c>
      <c r="G369" s="6" t="s">
        <v>201</v>
      </c>
      <c r="H369" t="s">
        <v>25</v>
      </c>
      <c r="I369" s="6" t="s">
        <v>29</v>
      </c>
      <c r="J369" t="str">
        <f t="shared" si="28"/>
        <v>EL_WholeShoreline_20130715_1835_AN_MarkRecap.20120335</v>
      </c>
      <c r="K369" t="str">
        <f t="shared" si="29"/>
        <v>EL_WholeShoreline_20130715_1835_AN_MarkRecap.20120335_007</v>
      </c>
      <c r="L369">
        <f t="shared" si="31"/>
        <v>368</v>
      </c>
      <c r="M369" t="s">
        <v>82</v>
      </c>
      <c r="N369">
        <v>1</v>
      </c>
      <c r="O369">
        <v>21</v>
      </c>
      <c r="U369" t="s">
        <v>72</v>
      </c>
    </row>
    <row r="370" spans="1:21" x14ac:dyDescent="0.25">
      <c r="A370" t="s">
        <v>20</v>
      </c>
      <c r="B370" t="s">
        <v>22</v>
      </c>
      <c r="C370" s="4">
        <v>41470</v>
      </c>
      <c r="D370" s="5">
        <v>0.77430555555555503</v>
      </c>
      <c r="E370" t="str">
        <f t="shared" si="27"/>
        <v>2013-07-15 18:35</v>
      </c>
      <c r="F370" t="s">
        <v>23</v>
      </c>
      <c r="G370" s="6" t="s">
        <v>202</v>
      </c>
      <c r="H370" t="s">
        <v>25</v>
      </c>
      <c r="I370" s="6" t="s">
        <v>29</v>
      </c>
      <c r="J370" t="str">
        <f t="shared" si="28"/>
        <v>EL_WholeShoreline_20130715_1835_AN_MarkRecap.20120336</v>
      </c>
      <c r="K370" t="str">
        <f t="shared" si="29"/>
        <v>EL_WholeShoreline_20130715_1835_AN_MarkRecap.20120336_007</v>
      </c>
      <c r="L370">
        <f t="shared" si="31"/>
        <v>369</v>
      </c>
      <c r="M370" t="s">
        <v>38</v>
      </c>
      <c r="N370">
        <v>1</v>
      </c>
      <c r="O370">
        <v>4</v>
      </c>
      <c r="U370" t="s">
        <v>72</v>
      </c>
    </row>
    <row r="371" spans="1:21" x14ac:dyDescent="0.25">
      <c r="A371" t="s">
        <v>20</v>
      </c>
      <c r="B371" t="s">
        <v>22</v>
      </c>
      <c r="C371" s="4">
        <v>41470</v>
      </c>
      <c r="D371" s="5">
        <v>0.77430555555555503</v>
      </c>
      <c r="E371" t="str">
        <f t="shared" si="27"/>
        <v>2013-07-15 18:35</v>
      </c>
      <c r="F371" t="s">
        <v>23</v>
      </c>
      <c r="G371" s="6" t="s">
        <v>203</v>
      </c>
      <c r="H371" t="s">
        <v>25</v>
      </c>
      <c r="I371" s="6" t="s">
        <v>26</v>
      </c>
      <c r="J371" t="str">
        <f t="shared" si="28"/>
        <v>EL_WholeShoreline_20130715_1835_AN_MarkRecap.20120337</v>
      </c>
      <c r="K371" t="str">
        <f t="shared" si="29"/>
        <v>EL_WholeShoreline_20130715_1835_AN_MarkRecap.20120337_003</v>
      </c>
      <c r="L371">
        <f t="shared" si="31"/>
        <v>370</v>
      </c>
      <c r="M371" t="s">
        <v>82</v>
      </c>
      <c r="N371">
        <v>1</v>
      </c>
      <c r="O371">
        <v>21</v>
      </c>
      <c r="U371" t="s">
        <v>72</v>
      </c>
    </row>
    <row r="372" spans="1:21" x14ac:dyDescent="0.25">
      <c r="A372" t="s">
        <v>20</v>
      </c>
      <c r="B372" t="s">
        <v>22</v>
      </c>
      <c r="C372" s="4">
        <v>41470</v>
      </c>
      <c r="D372" s="5">
        <v>0.77430555555555503</v>
      </c>
      <c r="E372" t="str">
        <f t="shared" si="27"/>
        <v>2013-07-15 18:35</v>
      </c>
      <c r="F372" t="s">
        <v>23</v>
      </c>
      <c r="G372" s="6" t="s">
        <v>204</v>
      </c>
      <c r="H372" t="s">
        <v>25</v>
      </c>
      <c r="I372" s="6" t="s">
        <v>26</v>
      </c>
      <c r="J372" t="str">
        <f t="shared" si="28"/>
        <v>EL_WholeShoreline_20130715_1835_AN_MarkRecap.20120338</v>
      </c>
      <c r="K372" t="str">
        <f t="shared" si="29"/>
        <v>EL_WholeShoreline_20130715_1835_AN_MarkRecap.20120338_003</v>
      </c>
      <c r="L372">
        <f t="shared" si="31"/>
        <v>371</v>
      </c>
      <c r="M372" t="s">
        <v>558</v>
      </c>
      <c r="N372">
        <v>1</v>
      </c>
      <c r="O372">
        <v>15</v>
      </c>
      <c r="U372" t="s">
        <v>72</v>
      </c>
    </row>
    <row r="373" spans="1:21" x14ac:dyDescent="0.25">
      <c r="A373" t="s">
        <v>20</v>
      </c>
      <c r="B373" t="s">
        <v>22</v>
      </c>
      <c r="C373" s="4">
        <v>41470</v>
      </c>
      <c r="D373" s="5">
        <v>0.77430555555555503</v>
      </c>
      <c r="E373" t="str">
        <f t="shared" si="27"/>
        <v>2013-07-15 18:35</v>
      </c>
      <c r="F373" t="s">
        <v>23</v>
      </c>
      <c r="G373" s="6" t="s">
        <v>205</v>
      </c>
      <c r="H373" t="s">
        <v>25</v>
      </c>
      <c r="I373" s="6" t="s">
        <v>26</v>
      </c>
      <c r="J373" t="str">
        <f t="shared" si="28"/>
        <v>EL_WholeShoreline_20130715_1835_AN_MarkRecap.20120339</v>
      </c>
      <c r="K373" t="str">
        <f t="shared" si="29"/>
        <v>EL_WholeShoreline_20130715_1835_AN_MarkRecap.20120339_003</v>
      </c>
      <c r="L373">
        <f t="shared" si="31"/>
        <v>372</v>
      </c>
      <c r="M373" t="s">
        <v>48</v>
      </c>
      <c r="N373">
        <v>2</v>
      </c>
      <c r="O373">
        <v>11</v>
      </c>
      <c r="U373" t="s">
        <v>72</v>
      </c>
    </row>
    <row r="374" spans="1:21" x14ac:dyDescent="0.25">
      <c r="A374" t="s">
        <v>20</v>
      </c>
      <c r="B374" t="s">
        <v>22</v>
      </c>
      <c r="C374" s="4">
        <v>41470</v>
      </c>
      <c r="D374" s="5">
        <v>0.77430555555555503</v>
      </c>
      <c r="E374" t="str">
        <f t="shared" si="27"/>
        <v>2013-07-15 18:35</v>
      </c>
      <c r="F374" t="s">
        <v>23</v>
      </c>
      <c r="G374" s="6" t="s">
        <v>206</v>
      </c>
      <c r="H374" t="s">
        <v>25</v>
      </c>
      <c r="I374" s="6" t="s">
        <v>26</v>
      </c>
      <c r="J374" t="str">
        <f t="shared" si="28"/>
        <v>EL_WholeShoreline_20130715_1835_AN_MarkRecap.20120340</v>
      </c>
      <c r="K374" t="str">
        <f t="shared" si="29"/>
        <v>EL_WholeShoreline_20130715_1835_AN_MarkRecap.20120340_003</v>
      </c>
      <c r="L374">
        <f t="shared" si="31"/>
        <v>373</v>
      </c>
      <c r="M374" t="s">
        <v>91</v>
      </c>
      <c r="N374">
        <v>2</v>
      </c>
      <c r="O374">
        <v>3</v>
      </c>
      <c r="U374" t="s">
        <v>72</v>
      </c>
    </row>
    <row r="375" spans="1:21" x14ac:dyDescent="0.25">
      <c r="A375" t="s">
        <v>20</v>
      </c>
      <c r="B375" t="s">
        <v>22</v>
      </c>
      <c r="C375" s="4">
        <v>41470</v>
      </c>
      <c r="D375" s="5">
        <v>0.77430555555555503</v>
      </c>
      <c r="E375" t="str">
        <f t="shared" ref="E375:E438" si="32">CONCATENATE(TEXT(C375,"yyyy-mm-dd")," ",TEXT(D375,"hh:mm"))</f>
        <v>2013-07-15 18:35</v>
      </c>
      <c r="F375" t="s">
        <v>23</v>
      </c>
      <c r="G375" s="6" t="s">
        <v>207</v>
      </c>
      <c r="H375" t="s">
        <v>25</v>
      </c>
      <c r="I375" s="6" t="s">
        <v>26</v>
      </c>
      <c r="J375" t="str">
        <f t="shared" ref="J375:J438" si="33">CONCATENATE(A375,"_",B375,"_",TEXT(C375,"yyyymmdd"),"_",TEXT(D375,"hhmm"),"_",F375,"_",G375)</f>
        <v>EL_WholeShoreline_20130715_1835_AN_MarkRecap.20120341</v>
      </c>
      <c r="K375" t="str">
        <f t="shared" ref="K375:K438" si="34">CONCATENATE(A375,"_",B375,"_",TEXT(C375,"yyyymmdd"),"_",TEXT(D375,"hhmm"),"_",F375,"_",G375,"_",I375)</f>
        <v>EL_WholeShoreline_20130715_1835_AN_MarkRecap.20120341_003</v>
      </c>
      <c r="L375">
        <f t="shared" si="31"/>
        <v>374</v>
      </c>
      <c r="M375" t="s">
        <v>37</v>
      </c>
      <c r="N375">
        <v>136</v>
      </c>
      <c r="O375">
        <v>10.3</v>
      </c>
      <c r="P375">
        <v>8</v>
      </c>
      <c r="Q375">
        <v>12</v>
      </c>
      <c r="U375" t="s">
        <v>72</v>
      </c>
    </row>
    <row r="376" spans="1:21" x14ac:dyDescent="0.25">
      <c r="A376" t="s">
        <v>20</v>
      </c>
      <c r="B376" t="s">
        <v>22</v>
      </c>
      <c r="C376" s="4">
        <v>41470</v>
      </c>
      <c r="D376" s="5">
        <v>0.77430555555555503</v>
      </c>
      <c r="E376" t="str">
        <f t="shared" si="32"/>
        <v>2013-07-15 18:35</v>
      </c>
      <c r="F376" t="s">
        <v>23</v>
      </c>
      <c r="G376" s="6" t="s">
        <v>208</v>
      </c>
      <c r="H376" t="s">
        <v>25</v>
      </c>
      <c r="I376" s="6" t="s">
        <v>49</v>
      </c>
      <c r="J376" t="str">
        <f t="shared" si="33"/>
        <v>EL_WholeShoreline_20130715_1835_AN_MarkRecap.20120342</v>
      </c>
      <c r="K376" t="str">
        <f t="shared" si="34"/>
        <v>EL_WholeShoreline_20130715_1835_AN_MarkRecap.20120342_008</v>
      </c>
      <c r="L376">
        <f t="shared" si="31"/>
        <v>375</v>
      </c>
      <c r="M376" t="s">
        <v>558</v>
      </c>
      <c r="N376">
        <v>1</v>
      </c>
      <c r="O376">
        <v>15</v>
      </c>
      <c r="U376" t="s">
        <v>72</v>
      </c>
    </row>
    <row r="377" spans="1:21" x14ac:dyDescent="0.25">
      <c r="A377" t="s">
        <v>20</v>
      </c>
      <c r="B377" t="s">
        <v>22</v>
      </c>
      <c r="C377" s="4">
        <v>41470</v>
      </c>
      <c r="D377" s="5">
        <v>0.77430555555555503</v>
      </c>
      <c r="E377" t="str">
        <f t="shared" si="32"/>
        <v>2013-07-15 18:35</v>
      </c>
      <c r="F377" t="s">
        <v>23</v>
      </c>
      <c r="G377" s="6" t="s">
        <v>209</v>
      </c>
      <c r="H377" t="s">
        <v>25</v>
      </c>
      <c r="I377" s="6" t="s">
        <v>49</v>
      </c>
      <c r="J377" t="str">
        <f t="shared" si="33"/>
        <v>EL_WholeShoreline_20130715_1835_AN_MarkRecap.20120343</v>
      </c>
      <c r="K377" t="str">
        <f t="shared" si="34"/>
        <v>EL_WholeShoreline_20130715_1835_AN_MarkRecap.20120343_008</v>
      </c>
      <c r="L377">
        <f t="shared" si="31"/>
        <v>376</v>
      </c>
      <c r="M377" t="s">
        <v>73</v>
      </c>
      <c r="N377">
        <v>4</v>
      </c>
      <c r="S377" t="s">
        <v>539</v>
      </c>
      <c r="T377">
        <v>3.25</v>
      </c>
      <c r="U377" t="s">
        <v>72</v>
      </c>
    </row>
    <row r="378" spans="1:21" x14ac:dyDescent="0.25">
      <c r="A378" t="s">
        <v>20</v>
      </c>
      <c r="B378" t="s">
        <v>22</v>
      </c>
      <c r="C378" s="4">
        <v>41470</v>
      </c>
      <c r="D378" s="5">
        <v>0.77430555555555503</v>
      </c>
      <c r="E378" t="str">
        <f t="shared" si="32"/>
        <v>2013-07-15 18:35</v>
      </c>
      <c r="F378" t="s">
        <v>23</v>
      </c>
      <c r="G378" s="6" t="s">
        <v>210</v>
      </c>
      <c r="H378" t="s">
        <v>25</v>
      </c>
      <c r="I378" s="6" t="s">
        <v>56</v>
      </c>
      <c r="J378" t="str">
        <f t="shared" si="33"/>
        <v>EL_WholeShoreline_20130715_1835_AN_MarkRecap.20120344</v>
      </c>
      <c r="K378" t="str">
        <f t="shared" si="34"/>
        <v>EL_WholeShoreline_20130715_1835_AN_MarkRecap.20120344_005</v>
      </c>
      <c r="L378">
        <f t="shared" si="31"/>
        <v>377</v>
      </c>
      <c r="M378" t="s">
        <v>37</v>
      </c>
      <c r="N378">
        <v>11</v>
      </c>
      <c r="O378">
        <v>10</v>
      </c>
      <c r="S378" t="s">
        <v>556</v>
      </c>
      <c r="U378" t="s">
        <v>72</v>
      </c>
    </row>
    <row r="379" spans="1:21" x14ac:dyDescent="0.25">
      <c r="A379" t="s">
        <v>20</v>
      </c>
      <c r="B379" t="s">
        <v>22</v>
      </c>
      <c r="C379" s="4">
        <v>41470</v>
      </c>
      <c r="D379" s="5">
        <v>0.77430555555555503</v>
      </c>
      <c r="E379" t="str">
        <f t="shared" si="32"/>
        <v>2013-07-15 18:35</v>
      </c>
      <c r="F379" t="s">
        <v>23</v>
      </c>
      <c r="G379" s="6" t="s">
        <v>211</v>
      </c>
      <c r="H379" t="s">
        <v>25</v>
      </c>
      <c r="I379" s="6" t="s">
        <v>56</v>
      </c>
      <c r="J379" t="str">
        <f t="shared" si="33"/>
        <v>EL_WholeShoreline_20130715_1835_AN_MarkRecap.20120345</v>
      </c>
      <c r="K379" t="str">
        <f t="shared" si="34"/>
        <v>EL_WholeShoreline_20130715_1835_AN_MarkRecap.20120345_005</v>
      </c>
      <c r="L379">
        <f t="shared" si="31"/>
        <v>378</v>
      </c>
      <c r="M379" t="s">
        <v>38</v>
      </c>
      <c r="N379">
        <v>1</v>
      </c>
      <c r="O379">
        <v>8</v>
      </c>
      <c r="S379" t="s">
        <v>557</v>
      </c>
      <c r="U379" t="s">
        <v>72</v>
      </c>
    </row>
    <row r="380" spans="1:21" x14ac:dyDescent="0.25">
      <c r="A380" t="s">
        <v>20</v>
      </c>
      <c r="B380" t="s">
        <v>22</v>
      </c>
      <c r="C380" s="4">
        <v>41470</v>
      </c>
      <c r="D380" s="5">
        <v>0.77430555555555503</v>
      </c>
      <c r="E380" t="str">
        <f t="shared" si="32"/>
        <v>2013-07-15 18:35</v>
      </c>
      <c r="F380" t="s">
        <v>23</v>
      </c>
      <c r="G380" s="6" t="s">
        <v>212</v>
      </c>
      <c r="H380" t="s">
        <v>25</v>
      </c>
      <c r="I380" s="6" t="s">
        <v>89</v>
      </c>
      <c r="J380" t="str">
        <f t="shared" si="33"/>
        <v>EL_WholeShoreline_20130715_1835_AN_MarkRecap.20120346</v>
      </c>
      <c r="K380" t="str">
        <f t="shared" si="34"/>
        <v>EL_WholeShoreline_20130715_1835_AN_MarkRecap.20120346_011</v>
      </c>
      <c r="L380">
        <f t="shared" si="31"/>
        <v>379</v>
      </c>
      <c r="M380" t="s">
        <v>558</v>
      </c>
      <c r="N380">
        <v>1</v>
      </c>
      <c r="O380">
        <v>14.5</v>
      </c>
      <c r="U380" t="s">
        <v>72</v>
      </c>
    </row>
    <row r="381" spans="1:21" x14ac:dyDescent="0.25">
      <c r="A381" t="s">
        <v>20</v>
      </c>
      <c r="B381" t="s">
        <v>22</v>
      </c>
      <c r="C381" s="4">
        <v>41470</v>
      </c>
      <c r="D381" s="5">
        <v>0.77430555555555503</v>
      </c>
      <c r="E381" t="str">
        <f t="shared" si="32"/>
        <v>2013-07-15 18:35</v>
      </c>
      <c r="F381" t="s">
        <v>23</v>
      </c>
      <c r="G381" s="6" t="s">
        <v>213</v>
      </c>
      <c r="H381" t="s">
        <v>25</v>
      </c>
      <c r="I381" s="6" t="s">
        <v>89</v>
      </c>
      <c r="J381" t="str">
        <f t="shared" si="33"/>
        <v>EL_WholeShoreline_20130715_1835_AN_MarkRecap.20120347</v>
      </c>
      <c r="K381" t="str">
        <f t="shared" si="34"/>
        <v>EL_WholeShoreline_20130715_1835_AN_MarkRecap.20120347_011</v>
      </c>
      <c r="L381">
        <f t="shared" si="31"/>
        <v>380</v>
      </c>
      <c r="M381" t="s">
        <v>83</v>
      </c>
      <c r="N381">
        <v>1</v>
      </c>
      <c r="O381">
        <v>16</v>
      </c>
      <c r="U381" t="s">
        <v>72</v>
      </c>
    </row>
    <row r="382" spans="1:21" x14ac:dyDescent="0.25">
      <c r="A382" t="s">
        <v>20</v>
      </c>
      <c r="B382" t="s">
        <v>22</v>
      </c>
      <c r="C382" s="4">
        <v>41470</v>
      </c>
      <c r="D382" s="5">
        <v>0.77430555555555503</v>
      </c>
      <c r="E382" t="str">
        <f t="shared" si="32"/>
        <v>2013-07-15 18:35</v>
      </c>
      <c r="F382" t="s">
        <v>23</v>
      </c>
      <c r="G382" s="6" t="s">
        <v>214</v>
      </c>
      <c r="H382" t="s">
        <v>25</v>
      </c>
      <c r="I382" s="6" t="s">
        <v>89</v>
      </c>
      <c r="J382" t="str">
        <f t="shared" si="33"/>
        <v>EL_WholeShoreline_20130715_1835_AN_MarkRecap.20120348</v>
      </c>
      <c r="K382" t="str">
        <f t="shared" si="34"/>
        <v>EL_WholeShoreline_20130715_1835_AN_MarkRecap.20120348_011</v>
      </c>
      <c r="L382">
        <f t="shared" si="31"/>
        <v>381</v>
      </c>
      <c r="M382" t="s">
        <v>37</v>
      </c>
      <c r="N382">
        <v>384</v>
      </c>
      <c r="O382">
        <v>10.9</v>
      </c>
      <c r="P382">
        <v>9</v>
      </c>
      <c r="Q382">
        <v>14</v>
      </c>
      <c r="U382" t="s">
        <v>72</v>
      </c>
    </row>
    <row r="383" spans="1:21" x14ac:dyDescent="0.25">
      <c r="A383" t="s">
        <v>20</v>
      </c>
      <c r="B383" t="s">
        <v>22</v>
      </c>
      <c r="C383" s="4">
        <v>41470</v>
      </c>
      <c r="D383" s="5">
        <v>0.77430555555555503</v>
      </c>
      <c r="E383" t="str">
        <f t="shared" si="32"/>
        <v>2013-07-15 18:35</v>
      </c>
      <c r="F383" t="s">
        <v>23</v>
      </c>
      <c r="G383" s="6" t="s">
        <v>215</v>
      </c>
      <c r="H383" t="s">
        <v>25</v>
      </c>
      <c r="I383" s="6" t="s">
        <v>89</v>
      </c>
      <c r="J383" t="str">
        <f t="shared" si="33"/>
        <v>EL_WholeShoreline_20130715_1835_AN_MarkRecap.20120349</v>
      </c>
      <c r="K383" t="str">
        <f t="shared" si="34"/>
        <v>EL_WholeShoreline_20130715_1835_AN_MarkRecap.20120349_011</v>
      </c>
      <c r="L383">
        <f t="shared" si="31"/>
        <v>382</v>
      </c>
      <c r="M383" t="s">
        <v>27</v>
      </c>
      <c r="N383">
        <v>8</v>
      </c>
      <c r="O383">
        <v>11.2</v>
      </c>
      <c r="P383">
        <v>10.5</v>
      </c>
      <c r="Q383">
        <v>12</v>
      </c>
      <c r="U383" t="s">
        <v>72</v>
      </c>
    </row>
    <row r="384" spans="1:21" x14ac:dyDescent="0.25">
      <c r="A384" t="s">
        <v>20</v>
      </c>
      <c r="B384" t="s">
        <v>22</v>
      </c>
      <c r="C384" s="4">
        <v>41470</v>
      </c>
      <c r="D384" s="5">
        <v>0.77430555555555503</v>
      </c>
      <c r="E384" t="str">
        <f t="shared" si="32"/>
        <v>2013-07-15 18:35</v>
      </c>
      <c r="F384" t="s">
        <v>23</v>
      </c>
      <c r="G384" s="6" t="s">
        <v>216</v>
      </c>
      <c r="H384" t="s">
        <v>25</v>
      </c>
      <c r="I384" s="6" t="s">
        <v>89</v>
      </c>
      <c r="J384" t="str">
        <f t="shared" si="33"/>
        <v>EL_WholeShoreline_20130715_1835_AN_MarkRecap.20120350</v>
      </c>
      <c r="K384" t="str">
        <f t="shared" si="34"/>
        <v>EL_WholeShoreline_20130715_1835_AN_MarkRecap.20120350_011</v>
      </c>
      <c r="L384">
        <f t="shared" si="31"/>
        <v>383</v>
      </c>
      <c r="M384" t="s">
        <v>38</v>
      </c>
      <c r="N384">
        <v>4</v>
      </c>
      <c r="O384">
        <v>7.5</v>
      </c>
      <c r="P384">
        <v>7</v>
      </c>
      <c r="Q384">
        <v>8</v>
      </c>
      <c r="U384" t="s">
        <v>72</v>
      </c>
    </row>
    <row r="385" spans="1:21" x14ac:dyDescent="0.25">
      <c r="A385" t="s">
        <v>20</v>
      </c>
      <c r="B385" t="s">
        <v>22</v>
      </c>
      <c r="C385" s="4">
        <v>41470</v>
      </c>
      <c r="D385" s="5">
        <v>0.77430555555555503</v>
      </c>
      <c r="E385" t="str">
        <f t="shared" si="32"/>
        <v>2013-07-15 18:35</v>
      </c>
      <c r="F385" t="s">
        <v>23</v>
      </c>
      <c r="G385" s="6" t="s">
        <v>217</v>
      </c>
      <c r="H385" t="s">
        <v>25</v>
      </c>
      <c r="I385" s="6" t="s">
        <v>89</v>
      </c>
      <c r="J385" t="str">
        <f t="shared" si="33"/>
        <v>EL_WholeShoreline_20130715_1835_AN_MarkRecap.20120351</v>
      </c>
      <c r="K385" t="str">
        <f t="shared" si="34"/>
        <v>EL_WholeShoreline_20130715_1835_AN_MarkRecap.20120351_011</v>
      </c>
      <c r="L385">
        <f t="shared" si="31"/>
        <v>384</v>
      </c>
      <c r="M385" t="s">
        <v>43</v>
      </c>
      <c r="N385">
        <v>1</v>
      </c>
      <c r="O385">
        <v>7</v>
      </c>
      <c r="U385" t="s">
        <v>72</v>
      </c>
    </row>
    <row r="386" spans="1:21" x14ac:dyDescent="0.25">
      <c r="A386" t="s">
        <v>20</v>
      </c>
      <c r="B386" t="s">
        <v>22</v>
      </c>
      <c r="C386" s="4">
        <v>41470</v>
      </c>
      <c r="D386" s="5">
        <v>0.77430555555555503</v>
      </c>
      <c r="E386" t="str">
        <f t="shared" si="32"/>
        <v>2013-07-15 18:35</v>
      </c>
      <c r="F386" t="s">
        <v>23</v>
      </c>
      <c r="G386" s="6" t="s">
        <v>218</v>
      </c>
      <c r="H386" t="s">
        <v>25</v>
      </c>
      <c r="I386" s="6" t="s">
        <v>89</v>
      </c>
      <c r="J386" t="str">
        <f t="shared" si="33"/>
        <v>EL_WholeShoreline_20130715_1835_AN_MarkRecap.20120352</v>
      </c>
      <c r="K386" t="str">
        <f t="shared" si="34"/>
        <v>EL_WholeShoreline_20130715_1835_AN_MarkRecap.20120352_011</v>
      </c>
      <c r="L386">
        <f t="shared" si="31"/>
        <v>385</v>
      </c>
      <c r="M386" t="s">
        <v>32</v>
      </c>
      <c r="N386">
        <v>1</v>
      </c>
      <c r="O386">
        <v>6</v>
      </c>
      <c r="U386" t="s">
        <v>72</v>
      </c>
    </row>
    <row r="387" spans="1:21" x14ac:dyDescent="0.25">
      <c r="A387" t="s">
        <v>20</v>
      </c>
      <c r="B387" t="s">
        <v>22</v>
      </c>
      <c r="C387" s="4">
        <v>41470</v>
      </c>
      <c r="D387" s="5">
        <v>0.77430555555555503</v>
      </c>
      <c r="E387" t="str">
        <f t="shared" si="32"/>
        <v>2013-07-15 18:35</v>
      </c>
      <c r="F387" t="s">
        <v>23</v>
      </c>
      <c r="G387" s="6" t="s">
        <v>219</v>
      </c>
      <c r="H387" t="s">
        <v>25</v>
      </c>
      <c r="I387" s="6" t="s">
        <v>36</v>
      </c>
      <c r="J387" t="str">
        <f t="shared" si="33"/>
        <v>EL_WholeShoreline_20130715_1835_AN_MarkRecap.20120353</v>
      </c>
      <c r="K387" t="str">
        <f t="shared" si="34"/>
        <v>EL_WholeShoreline_20130715_1835_AN_MarkRecap.20120353_004</v>
      </c>
      <c r="L387">
        <f t="shared" si="31"/>
        <v>386</v>
      </c>
      <c r="M387" t="s">
        <v>25</v>
      </c>
      <c r="N387">
        <v>1</v>
      </c>
      <c r="O387">
        <v>18</v>
      </c>
      <c r="U387" t="s">
        <v>72</v>
      </c>
    </row>
    <row r="388" spans="1:21" x14ac:dyDescent="0.25">
      <c r="A388" t="s">
        <v>20</v>
      </c>
      <c r="B388" t="s">
        <v>22</v>
      </c>
      <c r="C388" s="4">
        <v>41470</v>
      </c>
      <c r="D388" s="5">
        <v>0.77430555555555503</v>
      </c>
      <c r="E388" t="str">
        <f t="shared" si="32"/>
        <v>2013-07-15 18:35</v>
      </c>
      <c r="F388" t="s">
        <v>23</v>
      </c>
      <c r="G388" s="6" t="s">
        <v>220</v>
      </c>
      <c r="H388" t="s">
        <v>25</v>
      </c>
      <c r="I388" s="6" t="s">
        <v>36</v>
      </c>
      <c r="J388" t="str">
        <f t="shared" si="33"/>
        <v>EL_WholeShoreline_20130715_1835_AN_MarkRecap.20120354</v>
      </c>
      <c r="K388" t="str">
        <f t="shared" si="34"/>
        <v>EL_WholeShoreline_20130715_1835_AN_MarkRecap.20120354_004</v>
      </c>
      <c r="L388">
        <f t="shared" ref="L388:L451" si="35">L387+1</f>
        <v>387</v>
      </c>
      <c r="M388" t="s">
        <v>558</v>
      </c>
      <c r="N388">
        <v>1</v>
      </c>
      <c r="O388">
        <v>14</v>
      </c>
      <c r="U388" t="s">
        <v>72</v>
      </c>
    </row>
    <row r="389" spans="1:21" x14ac:dyDescent="0.25">
      <c r="A389" t="s">
        <v>20</v>
      </c>
      <c r="B389" t="s">
        <v>22</v>
      </c>
      <c r="C389" s="4">
        <v>41470</v>
      </c>
      <c r="D389" s="5">
        <v>0.77430555555555503</v>
      </c>
      <c r="E389" t="str">
        <f t="shared" si="32"/>
        <v>2013-07-15 18:35</v>
      </c>
      <c r="F389" t="s">
        <v>23</v>
      </c>
      <c r="G389" s="6" t="s">
        <v>221</v>
      </c>
      <c r="H389" t="s">
        <v>25</v>
      </c>
      <c r="I389" s="6" t="s">
        <v>36</v>
      </c>
      <c r="J389" t="str">
        <f t="shared" si="33"/>
        <v>EL_WholeShoreline_20130715_1835_AN_MarkRecap.20120355</v>
      </c>
      <c r="K389" t="str">
        <f t="shared" si="34"/>
        <v>EL_WholeShoreline_20130715_1835_AN_MarkRecap.20120355_004</v>
      </c>
      <c r="L389">
        <f t="shared" si="35"/>
        <v>388</v>
      </c>
      <c r="M389" t="s">
        <v>37</v>
      </c>
      <c r="N389">
        <v>2</v>
      </c>
      <c r="O389">
        <v>10.3</v>
      </c>
      <c r="U389" t="s">
        <v>72</v>
      </c>
    </row>
    <row r="390" spans="1:21" x14ac:dyDescent="0.25">
      <c r="A390" t="s">
        <v>20</v>
      </c>
      <c r="B390" t="s">
        <v>22</v>
      </c>
      <c r="C390" s="4">
        <v>41470</v>
      </c>
      <c r="D390" s="5">
        <v>0.77430555555555503</v>
      </c>
      <c r="E390" t="str">
        <f t="shared" si="32"/>
        <v>2013-07-15 18:35</v>
      </c>
      <c r="F390" t="s">
        <v>23</v>
      </c>
      <c r="G390" s="6" t="s">
        <v>222</v>
      </c>
      <c r="H390" t="s">
        <v>25</v>
      </c>
      <c r="I390" s="6" t="s">
        <v>36</v>
      </c>
      <c r="J390" t="str">
        <f t="shared" si="33"/>
        <v>EL_WholeShoreline_20130715_1835_AN_MarkRecap.20120356</v>
      </c>
      <c r="K390" t="str">
        <f t="shared" si="34"/>
        <v>EL_WholeShoreline_20130715_1835_AN_MarkRecap.20120356_004</v>
      </c>
      <c r="L390">
        <f t="shared" si="35"/>
        <v>389</v>
      </c>
      <c r="M390" t="s">
        <v>35</v>
      </c>
      <c r="N390">
        <v>1</v>
      </c>
      <c r="S390" t="s">
        <v>559</v>
      </c>
      <c r="T390">
        <v>1.5</v>
      </c>
      <c r="U390" t="s">
        <v>72</v>
      </c>
    </row>
    <row r="391" spans="1:21" x14ac:dyDescent="0.25">
      <c r="A391" t="s">
        <v>20</v>
      </c>
      <c r="B391" t="s">
        <v>22</v>
      </c>
      <c r="C391" s="4">
        <v>41449</v>
      </c>
      <c r="D391" t="s">
        <v>560</v>
      </c>
      <c r="E391" t="str">
        <f t="shared" si="32"/>
        <v xml:space="preserve">2013-06-24 unknown </v>
      </c>
      <c r="F391" t="s">
        <v>561</v>
      </c>
      <c r="G391" s="6" t="s">
        <v>223</v>
      </c>
      <c r="H391" t="s">
        <v>25</v>
      </c>
      <c r="I391" s="6" t="s">
        <v>56</v>
      </c>
      <c r="J391" t="str">
        <f t="shared" si="33"/>
        <v>EL_WholeShoreline_20130624_unknown _unknown_MarkRecap.20120357</v>
      </c>
      <c r="K391" t="str">
        <f t="shared" si="34"/>
        <v>EL_WholeShoreline_20130624_unknown _unknown_MarkRecap.20120357_005</v>
      </c>
      <c r="L391">
        <f t="shared" si="35"/>
        <v>390</v>
      </c>
      <c r="M391" t="s">
        <v>73</v>
      </c>
      <c r="N391">
        <v>1</v>
      </c>
      <c r="O391">
        <v>41</v>
      </c>
      <c r="U391" t="s">
        <v>72</v>
      </c>
    </row>
    <row r="392" spans="1:21" x14ac:dyDescent="0.25">
      <c r="A392" t="s">
        <v>20</v>
      </c>
      <c r="B392" t="s">
        <v>22</v>
      </c>
      <c r="C392" s="4">
        <v>41449</v>
      </c>
      <c r="D392" t="s">
        <v>560</v>
      </c>
      <c r="E392" t="str">
        <f t="shared" si="32"/>
        <v xml:space="preserve">2013-06-24 unknown </v>
      </c>
      <c r="F392" t="s">
        <v>561</v>
      </c>
      <c r="G392" s="6" t="s">
        <v>224</v>
      </c>
      <c r="H392" t="s">
        <v>25</v>
      </c>
      <c r="I392" s="6" t="s">
        <v>56</v>
      </c>
      <c r="J392" t="str">
        <f t="shared" si="33"/>
        <v>EL_WholeShoreline_20130624_unknown _unknown_MarkRecap.20120358</v>
      </c>
      <c r="K392" t="str">
        <f t="shared" si="34"/>
        <v>EL_WholeShoreline_20130624_unknown _unknown_MarkRecap.20120358_005</v>
      </c>
      <c r="L392">
        <f t="shared" si="35"/>
        <v>391</v>
      </c>
      <c r="M392" t="s">
        <v>91</v>
      </c>
      <c r="N392">
        <v>1</v>
      </c>
      <c r="O392">
        <v>14</v>
      </c>
      <c r="U392" t="s">
        <v>72</v>
      </c>
    </row>
    <row r="393" spans="1:21" x14ac:dyDescent="0.25">
      <c r="A393" t="s">
        <v>20</v>
      </c>
      <c r="B393" t="s">
        <v>22</v>
      </c>
      <c r="C393" s="4">
        <v>41449</v>
      </c>
      <c r="D393" t="s">
        <v>560</v>
      </c>
      <c r="E393" t="str">
        <f t="shared" si="32"/>
        <v xml:space="preserve">2013-06-24 unknown </v>
      </c>
      <c r="F393" t="s">
        <v>561</v>
      </c>
      <c r="G393" s="6" t="s">
        <v>225</v>
      </c>
      <c r="H393" t="s">
        <v>25</v>
      </c>
      <c r="I393" s="6" t="s">
        <v>56</v>
      </c>
      <c r="J393" t="str">
        <f t="shared" si="33"/>
        <v>EL_WholeShoreline_20130624_unknown _unknown_MarkRecap.20120359</v>
      </c>
      <c r="K393" t="str">
        <f t="shared" si="34"/>
        <v>EL_WholeShoreline_20130624_unknown _unknown_MarkRecap.20120359_005</v>
      </c>
      <c r="L393">
        <f t="shared" si="35"/>
        <v>392</v>
      </c>
      <c r="M393" t="s">
        <v>35</v>
      </c>
      <c r="N393">
        <v>17</v>
      </c>
      <c r="O393">
        <v>11.5</v>
      </c>
      <c r="P393">
        <v>10</v>
      </c>
      <c r="Q393">
        <v>12</v>
      </c>
      <c r="T393">
        <v>2.2999999999999998</v>
      </c>
      <c r="U393" t="s">
        <v>72</v>
      </c>
    </row>
    <row r="394" spans="1:21" x14ac:dyDescent="0.25">
      <c r="A394" t="s">
        <v>20</v>
      </c>
      <c r="B394" t="s">
        <v>22</v>
      </c>
      <c r="C394" s="4">
        <v>41449</v>
      </c>
      <c r="D394" t="s">
        <v>560</v>
      </c>
      <c r="E394" t="str">
        <f t="shared" si="32"/>
        <v xml:space="preserve">2013-06-24 unknown </v>
      </c>
      <c r="F394" t="s">
        <v>561</v>
      </c>
      <c r="G394" s="6" t="s">
        <v>226</v>
      </c>
      <c r="H394" t="s">
        <v>25</v>
      </c>
      <c r="I394" s="6" t="s">
        <v>56</v>
      </c>
      <c r="J394" t="str">
        <f t="shared" si="33"/>
        <v>EL_WholeShoreline_20130624_unknown _unknown_MarkRecap.20120360</v>
      </c>
      <c r="K394" t="str">
        <f t="shared" si="34"/>
        <v>EL_WholeShoreline_20130624_unknown _unknown_MarkRecap.20120360_005</v>
      </c>
      <c r="L394">
        <f t="shared" si="35"/>
        <v>393</v>
      </c>
      <c r="M394" t="s">
        <v>32</v>
      </c>
      <c r="N394">
        <v>67</v>
      </c>
      <c r="O394">
        <v>5</v>
      </c>
      <c r="P394">
        <v>4</v>
      </c>
      <c r="Q394">
        <v>8</v>
      </c>
      <c r="U394" t="s">
        <v>72</v>
      </c>
    </row>
    <row r="395" spans="1:21" x14ac:dyDescent="0.25">
      <c r="A395" t="s">
        <v>20</v>
      </c>
      <c r="B395" t="s">
        <v>22</v>
      </c>
      <c r="C395" s="4">
        <v>41449</v>
      </c>
      <c r="D395" t="s">
        <v>560</v>
      </c>
      <c r="E395" t="str">
        <f t="shared" si="32"/>
        <v xml:space="preserve">2013-06-24 unknown </v>
      </c>
      <c r="F395" t="s">
        <v>561</v>
      </c>
      <c r="G395" s="6" t="s">
        <v>227</v>
      </c>
      <c r="H395" t="s">
        <v>25</v>
      </c>
      <c r="I395" s="6" t="s">
        <v>56</v>
      </c>
      <c r="J395" t="str">
        <f t="shared" si="33"/>
        <v>EL_WholeShoreline_20130624_unknown _unknown_MarkRecap.20120361</v>
      </c>
      <c r="K395" t="str">
        <f t="shared" si="34"/>
        <v>EL_WholeShoreline_20130624_unknown _unknown_MarkRecap.20120361_005</v>
      </c>
      <c r="L395">
        <f t="shared" si="35"/>
        <v>394</v>
      </c>
      <c r="M395" t="s">
        <v>563</v>
      </c>
      <c r="N395">
        <v>2</v>
      </c>
      <c r="O395">
        <v>8.5</v>
      </c>
      <c r="P395">
        <v>7</v>
      </c>
      <c r="Q395">
        <v>10</v>
      </c>
      <c r="U395" t="s">
        <v>72</v>
      </c>
    </row>
    <row r="396" spans="1:21" x14ac:dyDescent="0.25">
      <c r="A396" t="s">
        <v>20</v>
      </c>
      <c r="B396" t="s">
        <v>22</v>
      </c>
      <c r="C396" s="4">
        <v>41449</v>
      </c>
      <c r="D396" t="s">
        <v>560</v>
      </c>
      <c r="E396" t="str">
        <f t="shared" si="32"/>
        <v xml:space="preserve">2013-06-24 unknown </v>
      </c>
      <c r="F396" t="s">
        <v>561</v>
      </c>
      <c r="G396" s="6" t="s">
        <v>228</v>
      </c>
      <c r="H396" t="s">
        <v>25</v>
      </c>
      <c r="I396" s="6" t="s">
        <v>56</v>
      </c>
      <c r="J396" t="str">
        <f t="shared" si="33"/>
        <v>EL_WholeShoreline_20130624_unknown _unknown_MarkRecap.20120362</v>
      </c>
      <c r="K396" t="str">
        <f t="shared" si="34"/>
        <v>EL_WholeShoreline_20130624_unknown _unknown_MarkRecap.20120362_005</v>
      </c>
      <c r="L396">
        <f t="shared" si="35"/>
        <v>395</v>
      </c>
      <c r="M396" t="s">
        <v>82</v>
      </c>
      <c r="N396">
        <v>2</v>
      </c>
      <c r="O396">
        <v>11.5</v>
      </c>
      <c r="P396">
        <v>11</v>
      </c>
      <c r="Q396">
        <v>12</v>
      </c>
      <c r="U396" t="s">
        <v>72</v>
      </c>
    </row>
    <row r="397" spans="1:21" x14ac:dyDescent="0.25">
      <c r="A397" t="s">
        <v>20</v>
      </c>
      <c r="B397" t="s">
        <v>22</v>
      </c>
      <c r="C397" s="4">
        <v>41449</v>
      </c>
      <c r="D397" t="s">
        <v>560</v>
      </c>
      <c r="E397" t="str">
        <f t="shared" si="32"/>
        <v xml:space="preserve">2013-06-24 unknown </v>
      </c>
      <c r="F397" t="s">
        <v>561</v>
      </c>
      <c r="G397" s="6" t="s">
        <v>229</v>
      </c>
      <c r="H397" t="s">
        <v>25</v>
      </c>
      <c r="I397" s="6" t="s">
        <v>56</v>
      </c>
      <c r="J397" t="str">
        <f t="shared" si="33"/>
        <v>EL_WholeShoreline_20130624_unknown _unknown_MarkRecap.20120363</v>
      </c>
      <c r="K397" t="str">
        <f t="shared" si="34"/>
        <v>EL_WholeShoreline_20130624_unknown _unknown_MarkRecap.20120363_005</v>
      </c>
      <c r="L397">
        <f t="shared" si="35"/>
        <v>396</v>
      </c>
      <c r="M397" t="s">
        <v>37</v>
      </c>
      <c r="N397">
        <v>50</v>
      </c>
      <c r="O397">
        <v>7.25</v>
      </c>
      <c r="P397">
        <v>5</v>
      </c>
      <c r="Q397">
        <v>12</v>
      </c>
      <c r="U397" t="s">
        <v>72</v>
      </c>
    </row>
    <row r="398" spans="1:21" x14ac:dyDescent="0.25">
      <c r="A398" t="s">
        <v>20</v>
      </c>
      <c r="B398" t="s">
        <v>22</v>
      </c>
      <c r="C398" s="4">
        <v>41449</v>
      </c>
      <c r="D398" t="s">
        <v>560</v>
      </c>
      <c r="E398" t="str">
        <f t="shared" si="32"/>
        <v xml:space="preserve">2013-06-24 unknown </v>
      </c>
      <c r="F398" t="s">
        <v>561</v>
      </c>
      <c r="G398" s="6" t="s">
        <v>230</v>
      </c>
      <c r="H398" t="s">
        <v>25</v>
      </c>
      <c r="I398" s="6" t="s">
        <v>59</v>
      </c>
      <c r="J398" t="str">
        <f t="shared" si="33"/>
        <v>EL_WholeShoreline_20130624_unknown _unknown_MarkRecap.20120364</v>
      </c>
      <c r="K398" t="str">
        <f t="shared" si="34"/>
        <v>EL_WholeShoreline_20130624_unknown _unknown_MarkRecap.20120364_009</v>
      </c>
      <c r="L398">
        <f t="shared" si="35"/>
        <v>397</v>
      </c>
      <c r="M398" t="s">
        <v>43</v>
      </c>
      <c r="N398">
        <v>17</v>
      </c>
      <c r="O398">
        <v>19.43</v>
      </c>
      <c r="P398">
        <v>17</v>
      </c>
      <c r="Q398">
        <v>22</v>
      </c>
      <c r="U398" t="s">
        <v>72</v>
      </c>
    </row>
    <row r="399" spans="1:21" x14ac:dyDescent="0.25">
      <c r="A399" t="s">
        <v>20</v>
      </c>
      <c r="B399" t="s">
        <v>22</v>
      </c>
      <c r="C399" s="4">
        <v>41449</v>
      </c>
      <c r="D399" t="s">
        <v>560</v>
      </c>
      <c r="E399" t="str">
        <f t="shared" si="32"/>
        <v xml:space="preserve">2013-06-24 unknown </v>
      </c>
      <c r="F399" t="s">
        <v>561</v>
      </c>
      <c r="G399" s="6" t="s">
        <v>231</v>
      </c>
      <c r="H399" t="s">
        <v>25</v>
      </c>
      <c r="I399" s="6" t="s">
        <v>59</v>
      </c>
      <c r="J399" t="str">
        <f t="shared" si="33"/>
        <v>EL_WholeShoreline_20130624_unknown _unknown_MarkRecap.20120365</v>
      </c>
      <c r="K399" t="str">
        <f t="shared" si="34"/>
        <v>EL_WholeShoreline_20130624_unknown _unknown_MarkRecap.20120365_009</v>
      </c>
      <c r="L399">
        <f t="shared" si="35"/>
        <v>398</v>
      </c>
      <c r="M399" t="s">
        <v>48</v>
      </c>
      <c r="N399">
        <v>1</v>
      </c>
      <c r="O399">
        <v>11</v>
      </c>
      <c r="U399" t="s">
        <v>72</v>
      </c>
    </row>
    <row r="400" spans="1:21" x14ac:dyDescent="0.25">
      <c r="A400" t="s">
        <v>20</v>
      </c>
      <c r="B400" t="s">
        <v>22</v>
      </c>
      <c r="C400" s="4">
        <v>41449</v>
      </c>
      <c r="D400" t="s">
        <v>560</v>
      </c>
      <c r="E400" t="str">
        <f t="shared" si="32"/>
        <v xml:space="preserve">2013-06-24 unknown </v>
      </c>
      <c r="F400" t="s">
        <v>561</v>
      </c>
      <c r="G400" s="6" t="s">
        <v>232</v>
      </c>
      <c r="H400" t="s">
        <v>25</v>
      </c>
      <c r="I400" s="6" t="s">
        <v>59</v>
      </c>
      <c r="J400" t="str">
        <f t="shared" si="33"/>
        <v>EL_WholeShoreline_20130624_unknown _unknown_MarkRecap.20120366</v>
      </c>
      <c r="K400" t="str">
        <f t="shared" si="34"/>
        <v>EL_WholeShoreline_20130624_unknown _unknown_MarkRecap.20120366_009</v>
      </c>
      <c r="L400">
        <f t="shared" si="35"/>
        <v>399</v>
      </c>
      <c r="M400" t="s">
        <v>40</v>
      </c>
      <c r="N400">
        <v>8</v>
      </c>
      <c r="O400">
        <v>4.5</v>
      </c>
      <c r="P400">
        <v>3</v>
      </c>
      <c r="Q400">
        <v>5.5</v>
      </c>
      <c r="U400" t="s">
        <v>72</v>
      </c>
    </row>
    <row r="401" spans="1:21" x14ac:dyDescent="0.25">
      <c r="A401" t="s">
        <v>20</v>
      </c>
      <c r="B401" t="s">
        <v>22</v>
      </c>
      <c r="C401" s="4">
        <v>41449</v>
      </c>
      <c r="D401" t="s">
        <v>560</v>
      </c>
      <c r="E401" t="str">
        <f t="shared" si="32"/>
        <v xml:space="preserve">2013-06-24 unknown </v>
      </c>
      <c r="F401" t="s">
        <v>561</v>
      </c>
      <c r="G401" s="6" t="s">
        <v>233</v>
      </c>
      <c r="H401" t="s">
        <v>25</v>
      </c>
      <c r="I401" s="6" t="s">
        <v>89</v>
      </c>
      <c r="J401" t="str">
        <f t="shared" si="33"/>
        <v>EL_WholeShoreline_20130624_unknown _unknown_MarkRecap.20120367</v>
      </c>
      <c r="K401" t="str">
        <f t="shared" si="34"/>
        <v>EL_WholeShoreline_20130624_unknown _unknown_MarkRecap.20120367_011</v>
      </c>
      <c r="L401">
        <f t="shared" si="35"/>
        <v>400</v>
      </c>
      <c r="M401" t="s">
        <v>73</v>
      </c>
      <c r="N401">
        <v>4</v>
      </c>
      <c r="O401">
        <v>57.5</v>
      </c>
      <c r="T401">
        <v>4.9000000000000004</v>
      </c>
      <c r="U401" t="s">
        <v>72</v>
      </c>
    </row>
    <row r="402" spans="1:21" x14ac:dyDescent="0.25">
      <c r="A402" t="s">
        <v>20</v>
      </c>
      <c r="B402" t="s">
        <v>22</v>
      </c>
      <c r="C402" s="4">
        <v>41449</v>
      </c>
      <c r="D402" t="s">
        <v>560</v>
      </c>
      <c r="E402" t="str">
        <f t="shared" si="32"/>
        <v xml:space="preserve">2013-06-24 unknown </v>
      </c>
      <c r="F402" t="s">
        <v>561</v>
      </c>
      <c r="G402" s="6" t="s">
        <v>234</v>
      </c>
      <c r="H402" t="s">
        <v>25</v>
      </c>
      <c r="I402" s="6" t="s">
        <v>89</v>
      </c>
      <c r="J402" t="str">
        <f t="shared" si="33"/>
        <v>EL_WholeShoreline_20130624_unknown _unknown_MarkRecap.20120368</v>
      </c>
      <c r="K402" t="str">
        <f t="shared" si="34"/>
        <v>EL_WholeShoreline_20130624_unknown _unknown_MarkRecap.20120368_011</v>
      </c>
      <c r="L402">
        <f t="shared" si="35"/>
        <v>401</v>
      </c>
      <c r="M402" t="s">
        <v>71</v>
      </c>
      <c r="N402">
        <v>3</v>
      </c>
      <c r="O402">
        <v>13.9</v>
      </c>
      <c r="P402">
        <v>10</v>
      </c>
      <c r="Q402">
        <v>18</v>
      </c>
      <c r="U402" t="s">
        <v>72</v>
      </c>
    </row>
    <row r="403" spans="1:21" x14ac:dyDescent="0.25">
      <c r="A403" t="s">
        <v>20</v>
      </c>
      <c r="B403" t="s">
        <v>22</v>
      </c>
      <c r="C403" s="4">
        <v>41449</v>
      </c>
      <c r="D403" t="s">
        <v>560</v>
      </c>
      <c r="E403" t="str">
        <f t="shared" si="32"/>
        <v xml:space="preserve">2013-06-24 unknown </v>
      </c>
      <c r="F403" t="s">
        <v>561</v>
      </c>
      <c r="G403" s="6" t="s">
        <v>235</v>
      </c>
      <c r="H403" t="s">
        <v>25</v>
      </c>
      <c r="I403" s="6" t="s">
        <v>89</v>
      </c>
      <c r="J403" t="str">
        <f t="shared" si="33"/>
        <v>EL_WholeShoreline_20130624_unknown _unknown_MarkRecap.20120369</v>
      </c>
      <c r="K403" t="str">
        <f t="shared" si="34"/>
        <v>EL_WholeShoreline_20130624_unknown _unknown_MarkRecap.20120369_011</v>
      </c>
      <c r="L403">
        <f t="shared" si="35"/>
        <v>402</v>
      </c>
      <c r="M403" t="s">
        <v>558</v>
      </c>
      <c r="N403">
        <v>1</v>
      </c>
      <c r="O403">
        <v>13</v>
      </c>
      <c r="U403" t="s">
        <v>72</v>
      </c>
    </row>
    <row r="404" spans="1:21" x14ac:dyDescent="0.25">
      <c r="A404" t="s">
        <v>20</v>
      </c>
      <c r="B404" t="s">
        <v>22</v>
      </c>
      <c r="C404" s="4">
        <v>41449</v>
      </c>
      <c r="D404" t="s">
        <v>560</v>
      </c>
      <c r="E404" t="str">
        <f t="shared" si="32"/>
        <v xml:space="preserve">2013-06-24 unknown </v>
      </c>
      <c r="F404" t="s">
        <v>561</v>
      </c>
      <c r="G404" s="6" t="s">
        <v>236</v>
      </c>
      <c r="H404" t="s">
        <v>25</v>
      </c>
      <c r="I404" s="6" t="s">
        <v>36</v>
      </c>
      <c r="J404" t="str">
        <f t="shared" si="33"/>
        <v>EL_WholeShoreline_20130624_unknown _unknown_MarkRecap.20120370</v>
      </c>
      <c r="K404" t="str">
        <f t="shared" si="34"/>
        <v>EL_WholeShoreline_20130624_unknown _unknown_MarkRecap.20120370_004</v>
      </c>
      <c r="L404">
        <f t="shared" si="35"/>
        <v>403</v>
      </c>
      <c r="M404" t="s">
        <v>48</v>
      </c>
      <c r="N404">
        <v>5</v>
      </c>
      <c r="O404">
        <v>29.04</v>
      </c>
      <c r="P404">
        <v>12</v>
      </c>
      <c r="Q404">
        <v>36.700000000000003</v>
      </c>
      <c r="U404" t="s">
        <v>72</v>
      </c>
    </row>
    <row r="405" spans="1:21" x14ac:dyDescent="0.25">
      <c r="A405" t="s">
        <v>20</v>
      </c>
      <c r="B405" t="s">
        <v>22</v>
      </c>
      <c r="C405" s="4">
        <v>41449</v>
      </c>
      <c r="D405" t="s">
        <v>560</v>
      </c>
      <c r="E405" t="str">
        <f t="shared" si="32"/>
        <v xml:space="preserve">2013-06-24 unknown </v>
      </c>
      <c r="F405" t="s">
        <v>561</v>
      </c>
      <c r="G405" s="6" t="s">
        <v>237</v>
      </c>
      <c r="H405" t="s">
        <v>25</v>
      </c>
      <c r="I405" s="6" t="s">
        <v>36</v>
      </c>
      <c r="J405" t="str">
        <f t="shared" si="33"/>
        <v>EL_WholeShoreline_20130624_unknown _unknown_MarkRecap.20120371</v>
      </c>
      <c r="K405" t="str">
        <f t="shared" si="34"/>
        <v>EL_WholeShoreline_20130624_unknown _unknown_MarkRecap.20120371_004</v>
      </c>
      <c r="L405">
        <f t="shared" si="35"/>
        <v>404</v>
      </c>
      <c r="M405" t="s">
        <v>71</v>
      </c>
      <c r="N405">
        <v>1</v>
      </c>
      <c r="O405">
        <v>14</v>
      </c>
      <c r="U405" t="s">
        <v>72</v>
      </c>
    </row>
    <row r="406" spans="1:21" x14ac:dyDescent="0.25">
      <c r="A406" t="s">
        <v>20</v>
      </c>
      <c r="B406" t="s">
        <v>22</v>
      </c>
      <c r="C406" s="4">
        <v>41449</v>
      </c>
      <c r="D406" t="s">
        <v>560</v>
      </c>
      <c r="E406" t="str">
        <f t="shared" si="32"/>
        <v xml:space="preserve">2013-06-24 unknown </v>
      </c>
      <c r="F406" t="s">
        <v>561</v>
      </c>
      <c r="G406" s="6" t="s">
        <v>238</v>
      </c>
      <c r="H406" t="s">
        <v>25</v>
      </c>
      <c r="I406" s="6" t="s">
        <v>36</v>
      </c>
      <c r="J406" t="str">
        <f t="shared" si="33"/>
        <v>EL_WholeShoreline_20130624_unknown _unknown_MarkRecap.20120372</v>
      </c>
      <c r="K406" t="str">
        <f t="shared" si="34"/>
        <v>EL_WholeShoreline_20130624_unknown _unknown_MarkRecap.20120372_004</v>
      </c>
      <c r="L406">
        <f t="shared" si="35"/>
        <v>405</v>
      </c>
      <c r="M406" t="s">
        <v>37</v>
      </c>
      <c r="N406">
        <v>8</v>
      </c>
      <c r="O406">
        <v>8.25</v>
      </c>
      <c r="P406">
        <v>6</v>
      </c>
      <c r="Q406">
        <v>10</v>
      </c>
      <c r="U406" t="s">
        <v>72</v>
      </c>
    </row>
    <row r="407" spans="1:21" x14ac:dyDescent="0.25">
      <c r="A407" t="s">
        <v>20</v>
      </c>
      <c r="B407" t="s">
        <v>22</v>
      </c>
      <c r="C407" s="4">
        <v>41449</v>
      </c>
      <c r="D407" t="s">
        <v>560</v>
      </c>
      <c r="E407" t="str">
        <f t="shared" si="32"/>
        <v xml:space="preserve">2013-06-24 unknown </v>
      </c>
      <c r="F407" t="s">
        <v>561</v>
      </c>
      <c r="G407" s="6" t="s">
        <v>239</v>
      </c>
      <c r="H407" t="s">
        <v>25</v>
      </c>
      <c r="I407" s="6" t="s">
        <v>36</v>
      </c>
      <c r="J407" t="str">
        <f t="shared" si="33"/>
        <v>EL_WholeShoreline_20130624_unknown _unknown_MarkRecap.20120373</v>
      </c>
      <c r="K407" t="str">
        <f t="shared" si="34"/>
        <v>EL_WholeShoreline_20130624_unknown _unknown_MarkRecap.20120373_004</v>
      </c>
      <c r="L407">
        <f t="shared" si="35"/>
        <v>406</v>
      </c>
      <c r="M407" t="s">
        <v>32</v>
      </c>
      <c r="N407">
        <v>2</v>
      </c>
      <c r="O407">
        <v>6</v>
      </c>
      <c r="U407" t="s">
        <v>72</v>
      </c>
    </row>
    <row r="408" spans="1:21" x14ac:dyDescent="0.25">
      <c r="A408" t="s">
        <v>20</v>
      </c>
      <c r="B408" t="s">
        <v>22</v>
      </c>
      <c r="C408" s="4">
        <v>41449</v>
      </c>
      <c r="D408" t="s">
        <v>560</v>
      </c>
      <c r="E408" t="str">
        <f t="shared" si="32"/>
        <v xml:space="preserve">2013-06-24 unknown </v>
      </c>
      <c r="F408" t="s">
        <v>561</v>
      </c>
      <c r="G408" s="6" t="s">
        <v>240</v>
      </c>
      <c r="H408" t="s">
        <v>25</v>
      </c>
      <c r="I408" s="6" t="s">
        <v>49</v>
      </c>
      <c r="J408" t="str">
        <f t="shared" si="33"/>
        <v>EL_WholeShoreline_20130624_unknown _unknown_MarkRecap.20120374</v>
      </c>
      <c r="K408" t="str">
        <f t="shared" si="34"/>
        <v>EL_WholeShoreline_20130624_unknown _unknown_MarkRecap.20120374_008</v>
      </c>
      <c r="L408">
        <f t="shared" si="35"/>
        <v>407</v>
      </c>
      <c r="M408" t="s">
        <v>25</v>
      </c>
      <c r="N408">
        <v>1</v>
      </c>
      <c r="O408">
        <v>19</v>
      </c>
      <c r="U408" t="s">
        <v>72</v>
      </c>
    </row>
    <row r="409" spans="1:21" x14ac:dyDescent="0.25">
      <c r="A409" t="s">
        <v>20</v>
      </c>
      <c r="B409" t="s">
        <v>22</v>
      </c>
      <c r="C409" s="4">
        <v>41449</v>
      </c>
      <c r="D409" t="s">
        <v>560</v>
      </c>
      <c r="E409" t="str">
        <f t="shared" si="32"/>
        <v xml:space="preserve">2013-06-24 unknown </v>
      </c>
      <c r="F409" t="s">
        <v>561</v>
      </c>
      <c r="G409" s="6" t="s">
        <v>241</v>
      </c>
      <c r="H409" t="s">
        <v>25</v>
      </c>
      <c r="I409" s="6" t="s">
        <v>49</v>
      </c>
      <c r="J409" t="str">
        <f t="shared" si="33"/>
        <v>EL_WholeShoreline_20130624_unknown _unknown_MarkRecap.20120375</v>
      </c>
      <c r="K409" t="str">
        <f t="shared" si="34"/>
        <v>EL_WholeShoreline_20130624_unknown _unknown_MarkRecap.20120375_008</v>
      </c>
      <c r="L409">
        <f t="shared" si="35"/>
        <v>408</v>
      </c>
      <c r="M409" t="s">
        <v>87</v>
      </c>
      <c r="N409">
        <v>1</v>
      </c>
      <c r="O409">
        <v>6</v>
      </c>
      <c r="U409" t="s">
        <v>72</v>
      </c>
    </row>
    <row r="410" spans="1:21" x14ac:dyDescent="0.25">
      <c r="A410" t="s">
        <v>20</v>
      </c>
      <c r="B410" t="s">
        <v>22</v>
      </c>
      <c r="C410" s="4">
        <v>41449</v>
      </c>
      <c r="D410" t="s">
        <v>560</v>
      </c>
      <c r="E410" t="str">
        <f t="shared" si="32"/>
        <v xml:space="preserve">2013-06-24 unknown </v>
      </c>
      <c r="F410" t="s">
        <v>561</v>
      </c>
      <c r="G410" s="6" t="s">
        <v>242</v>
      </c>
      <c r="H410" t="s">
        <v>25</v>
      </c>
      <c r="I410" s="6" t="s">
        <v>49</v>
      </c>
      <c r="J410" t="str">
        <f t="shared" si="33"/>
        <v>EL_WholeShoreline_20130624_unknown _unknown_MarkRecap.20120376</v>
      </c>
      <c r="K410" t="str">
        <f t="shared" si="34"/>
        <v>EL_WholeShoreline_20130624_unknown _unknown_MarkRecap.20120376_008</v>
      </c>
      <c r="L410">
        <f t="shared" si="35"/>
        <v>409</v>
      </c>
      <c r="M410" t="s">
        <v>32</v>
      </c>
      <c r="N410">
        <v>2</v>
      </c>
      <c r="S410" t="s">
        <v>545</v>
      </c>
      <c r="T410">
        <v>1</v>
      </c>
      <c r="U410" t="s">
        <v>72</v>
      </c>
    </row>
    <row r="411" spans="1:21" x14ac:dyDescent="0.25">
      <c r="A411" t="s">
        <v>20</v>
      </c>
      <c r="B411" t="s">
        <v>22</v>
      </c>
      <c r="C411" s="4">
        <v>41449</v>
      </c>
      <c r="D411" t="s">
        <v>560</v>
      </c>
      <c r="E411" t="str">
        <f t="shared" si="32"/>
        <v xml:space="preserve">2013-06-24 unknown </v>
      </c>
      <c r="F411" t="s">
        <v>561</v>
      </c>
      <c r="G411" s="6" t="s">
        <v>243</v>
      </c>
      <c r="H411" t="s">
        <v>25</v>
      </c>
      <c r="I411" s="6" t="s">
        <v>29</v>
      </c>
      <c r="J411" t="str">
        <f t="shared" si="33"/>
        <v>EL_WholeShoreline_20130624_unknown _unknown_MarkRecap.20120377</v>
      </c>
      <c r="K411" t="str">
        <f t="shared" si="34"/>
        <v>EL_WholeShoreline_20130624_unknown _unknown_MarkRecap.20120377_007</v>
      </c>
      <c r="L411">
        <f t="shared" si="35"/>
        <v>410</v>
      </c>
      <c r="M411" t="s">
        <v>25</v>
      </c>
      <c r="N411">
        <v>4</v>
      </c>
      <c r="O411">
        <v>16</v>
      </c>
      <c r="P411">
        <v>11</v>
      </c>
      <c r="Q411">
        <v>20</v>
      </c>
      <c r="U411" t="s">
        <v>72</v>
      </c>
    </row>
    <row r="412" spans="1:21" x14ac:dyDescent="0.25">
      <c r="A412" t="s">
        <v>20</v>
      </c>
      <c r="B412" t="s">
        <v>22</v>
      </c>
      <c r="C412" s="4">
        <v>41449</v>
      </c>
      <c r="D412" t="s">
        <v>560</v>
      </c>
      <c r="E412" t="str">
        <f t="shared" si="32"/>
        <v xml:space="preserve">2013-06-24 unknown </v>
      </c>
      <c r="F412" t="s">
        <v>561</v>
      </c>
      <c r="G412" s="6" t="s">
        <v>244</v>
      </c>
      <c r="H412" t="s">
        <v>25</v>
      </c>
      <c r="I412" s="6" t="s">
        <v>29</v>
      </c>
      <c r="J412" t="str">
        <f t="shared" si="33"/>
        <v>EL_WholeShoreline_20130624_unknown _unknown_MarkRecap.20120378</v>
      </c>
      <c r="K412" t="str">
        <f t="shared" si="34"/>
        <v>EL_WholeShoreline_20130624_unknown _unknown_MarkRecap.20120378_007</v>
      </c>
      <c r="L412">
        <f t="shared" si="35"/>
        <v>411</v>
      </c>
      <c r="M412" t="s">
        <v>558</v>
      </c>
      <c r="N412">
        <v>1</v>
      </c>
      <c r="O412">
        <v>6</v>
      </c>
      <c r="U412" t="s">
        <v>72</v>
      </c>
    </row>
    <row r="413" spans="1:21" x14ac:dyDescent="0.25">
      <c r="A413" t="s">
        <v>20</v>
      </c>
      <c r="B413" t="s">
        <v>22</v>
      </c>
      <c r="C413" s="4">
        <v>41449</v>
      </c>
      <c r="D413" t="s">
        <v>560</v>
      </c>
      <c r="E413" t="str">
        <f t="shared" si="32"/>
        <v xml:space="preserve">2013-06-24 unknown </v>
      </c>
      <c r="F413" t="s">
        <v>561</v>
      </c>
      <c r="G413" s="6" t="s">
        <v>245</v>
      </c>
      <c r="H413" t="s">
        <v>25</v>
      </c>
      <c r="I413" s="6" t="s">
        <v>29</v>
      </c>
      <c r="J413" t="str">
        <f t="shared" si="33"/>
        <v>EL_WholeShoreline_20130624_unknown _unknown_MarkRecap.20120379</v>
      </c>
      <c r="K413" t="str">
        <f t="shared" si="34"/>
        <v>EL_WholeShoreline_20130624_unknown _unknown_MarkRecap.20120379_007</v>
      </c>
      <c r="L413">
        <f t="shared" si="35"/>
        <v>412</v>
      </c>
      <c r="M413" t="s">
        <v>38</v>
      </c>
      <c r="N413">
        <v>25</v>
      </c>
      <c r="O413">
        <v>4.4000000000000004</v>
      </c>
      <c r="P413">
        <v>3</v>
      </c>
      <c r="Q413">
        <v>5</v>
      </c>
      <c r="U413" t="s">
        <v>72</v>
      </c>
    </row>
    <row r="414" spans="1:21" x14ac:dyDescent="0.25">
      <c r="A414" t="s">
        <v>20</v>
      </c>
      <c r="B414" t="s">
        <v>22</v>
      </c>
      <c r="C414" s="4">
        <v>41449</v>
      </c>
      <c r="D414" t="s">
        <v>560</v>
      </c>
      <c r="E414" t="str">
        <f t="shared" si="32"/>
        <v xml:space="preserve">2013-06-24 unknown </v>
      </c>
      <c r="F414" t="s">
        <v>561</v>
      </c>
      <c r="G414" s="6" t="s">
        <v>246</v>
      </c>
      <c r="H414" t="s">
        <v>25</v>
      </c>
      <c r="I414" s="6" t="s">
        <v>29</v>
      </c>
      <c r="J414" t="str">
        <f t="shared" si="33"/>
        <v>EL_WholeShoreline_20130624_unknown _unknown_MarkRecap.20120380</v>
      </c>
      <c r="K414" t="str">
        <f t="shared" si="34"/>
        <v>EL_WholeShoreline_20130624_unknown _unknown_MarkRecap.20120380_007</v>
      </c>
      <c r="L414">
        <f t="shared" si="35"/>
        <v>413</v>
      </c>
      <c r="M414" t="s">
        <v>37</v>
      </c>
      <c r="N414">
        <v>42</v>
      </c>
      <c r="O414">
        <v>10.3</v>
      </c>
      <c r="P414">
        <v>7</v>
      </c>
      <c r="Q414">
        <v>14</v>
      </c>
      <c r="U414" t="s">
        <v>72</v>
      </c>
    </row>
    <row r="415" spans="1:21" x14ac:dyDescent="0.25">
      <c r="A415" t="s">
        <v>20</v>
      </c>
      <c r="B415" t="s">
        <v>22</v>
      </c>
      <c r="C415" s="4">
        <v>41449</v>
      </c>
      <c r="D415" t="s">
        <v>560</v>
      </c>
      <c r="E415" t="str">
        <f t="shared" si="32"/>
        <v xml:space="preserve">2013-06-24 unknown </v>
      </c>
      <c r="F415" t="s">
        <v>561</v>
      </c>
      <c r="G415" s="6" t="s">
        <v>247</v>
      </c>
      <c r="H415" t="s">
        <v>25</v>
      </c>
      <c r="I415" s="6" t="s">
        <v>29</v>
      </c>
      <c r="J415" t="str">
        <f t="shared" si="33"/>
        <v>EL_WholeShoreline_20130624_unknown _unknown_MarkRecap.20120381</v>
      </c>
      <c r="K415" t="str">
        <f t="shared" si="34"/>
        <v>EL_WholeShoreline_20130624_unknown _unknown_MarkRecap.20120381_007</v>
      </c>
      <c r="L415">
        <f t="shared" si="35"/>
        <v>414</v>
      </c>
      <c r="M415" t="s">
        <v>32</v>
      </c>
      <c r="N415">
        <v>7</v>
      </c>
      <c r="O415">
        <v>5.5</v>
      </c>
      <c r="P415">
        <v>4.5</v>
      </c>
      <c r="Q415">
        <v>6</v>
      </c>
      <c r="U415" t="s">
        <v>72</v>
      </c>
    </row>
    <row r="416" spans="1:21" x14ac:dyDescent="0.25">
      <c r="A416" t="s">
        <v>20</v>
      </c>
      <c r="B416" t="s">
        <v>22</v>
      </c>
      <c r="C416" s="4">
        <v>41449</v>
      </c>
      <c r="D416" t="s">
        <v>560</v>
      </c>
      <c r="E416" t="str">
        <f t="shared" si="32"/>
        <v xml:space="preserve">2013-06-24 unknown </v>
      </c>
      <c r="F416" t="s">
        <v>561</v>
      </c>
      <c r="G416" s="6" t="s">
        <v>248</v>
      </c>
      <c r="H416" t="s">
        <v>25</v>
      </c>
      <c r="I416" s="6" t="s">
        <v>29</v>
      </c>
      <c r="J416" t="str">
        <f t="shared" si="33"/>
        <v>EL_WholeShoreline_20130624_unknown _unknown_MarkRecap.20120382</v>
      </c>
      <c r="K416" t="str">
        <f t="shared" si="34"/>
        <v>EL_WholeShoreline_20130624_unknown _unknown_MarkRecap.20120382_007</v>
      </c>
      <c r="L416">
        <f t="shared" si="35"/>
        <v>415</v>
      </c>
      <c r="M416" t="s">
        <v>46</v>
      </c>
      <c r="N416">
        <v>1</v>
      </c>
      <c r="O416">
        <v>1.2</v>
      </c>
      <c r="U416" t="s">
        <v>72</v>
      </c>
    </row>
    <row r="417" spans="1:21" x14ac:dyDescent="0.25">
      <c r="A417" t="s">
        <v>20</v>
      </c>
      <c r="B417" t="s">
        <v>22</v>
      </c>
      <c r="C417" s="4">
        <v>41449</v>
      </c>
      <c r="D417" t="s">
        <v>560</v>
      </c>
      <c r="E417" t="str">
        <f t="shared" si="32"/>
        <v xml:space="preserve">2013-06-24 unknown </v>
      </c>
      <c r="F417" t="s">
        <v>561</v>
      </c>
      <c r="G417" s="6" t="s">
        <v>249</v>
      </c>
      <c r="H417" t="s">
        <v>25</v>
      </c>
      <c r="I417" s="6" t="s">
        <v>29</v>
      </c>
      <c r="J417" t="str">
        <f t="shared" si="33"/>
        <v>EL_WholeShoreline_20130624_unknown _unknown_MarkRecap.20120383</v>
      </c>
      <c r="K417" t="str">
        <f t="shared" si="34"/>
        <v>EL_WholeShoreline_20130624_unknown _unknown_MarkRecap.20120383_007</v>
      </c>
      <c r="L417">
        <f t="shared" si="35"/>
        <v>416</v>
      </c>
      <c r="M417" t="s">
        <v>27</v>
      </c>
      <c r="N417">
        <v>1</v>
      </c>
      <c r="O417">
        <v>3.5</v>
      </c>
      <c r="U417" t="s">
        <v>72</v>
      </c>
    </row>
    <row r="418" spans="1:21" x14ac:dyDescent="0.25">
      <c r="A418" t="s">
        <v>20</v>
      </c>
      <c r="B418" t="s">
        <v>22</v>
      </c>
      <c r="C418" s="4">
        <v>41449</v>
      </c>
      <c r="D418" t="s">
        <v>560</v>
      </c>
      <c r="E418" t="str">
        <f t="shared" si="32"/>
        <v xml:space="preserve">2013-06-24 unknown </v>
      </c>
      <c r="F418" t="s">
        <v>561</v>
      </c>
      <c r="G418" s="6" t="s">
        <v>250</v>
      </c>
      <c r="H418" t="s">
        <v>25</v>
      </c>
      <c r="I418" s="6" t="s">
        <v>45</v>
      </c>
      <c r="J418" t="str">
        <f t="shared" si="33"/>
        <v>EL_WholeShoreline_20130624_unknown _unknown_MarkRecap.20120384</v>
      </c>
      <c r="K418" t="str">
        <f t="shared" si="34"/>
        <v>EL_WholeShoreline_20130624_unknown _unknown_MarkRecap.20120384_001</v>
      </c>
      <c r="L418">
        <f t="shared" si="35"/>
        <v>417</v>
      </c>
      <c r="M418" t="s">
        <v>83</v>
      </c>
      <c r="N418">
        <v>2</v>
      </c>
      <c r="S418" t="s">
        <v>564</v>
      </c>
      <c r="T418">
        <v>1.5</v>
      </c>
      <c r="U418" t="s">
        <v>72</v>
      </c>
    </row>
    <row r="419" spans="1:21" x14ac:dyDescent="0.25">
      <c r="A419" t="s">
        <v>20</v>
      </c>
      <c r="B419" t="s">
        <v>22</v>
      </c>
      <c r="C419" s="4">
        <v>41449</v>
      </c>
      <c r="D419" t="s">
        <v>560</v>
      </c>
      <c r="E419" t="str">
        <f t="shared" si="32"/>
        <v xml:space="preserve">2013-06-24 unknown </v>
      </c>
      <c r="F419" t="s">
        <v>561</v>
      </c>
      <c r="G419" s="6" t="s">
        <v>251</v>
      </c>
      <c r="H419" t="s">
        <v>25</v>
      </c>
      <c r="I419" s="6" t="s">
        <v>45</v>
      </c>
      <c r="J419" t="str">
        <f t="shared" si="33"/>
        <v>EL_WholeShoreline_20130624_unknown _unknown_MarkRecap.20120385</v>
      </c>
      <c r="K419" t="str">
        <f t="shared" si="34"/>
        <v>EL_WholeShoreline_20130624_unknown _unknown_MarkRecap.20120385_001</v>
      </c>
      <c r="L419">
        <f t="shared" si="35"/>
        <v>418</v>
      </c>
      <c r="M419" t="s">
        <v>43</v>
      </c>
      <c r="N419">
        <v>1</v>
      </c>
      <c r="T419">
        <v>1.1000000000000001</v>
      </c>
      <c r="U419" t="s">
        <v>72</v>
      </c>
    </row>
    <row r="420" spans="1:21" x14ac:dyDescent="0.25">
      <c r="A420" t="s">
        <v>20</v>
      </c>
      <c r="B420" t="s">
        <v>22</v>
      </c>
      <c r="C420" s="4">
        <v>41449</v>
      </c>
      <c r="D420" t="s">
        <v>560</v>
      </c>
      <c r="E420" t="str">
        <f t="shared" si="32"/>
        <v xml:space="preserve">2013-06-24 unknown </v>
      </c>
      <c r="F420" t="s">
        <v>561</v>
      </c>
      <c r="G420" s="6" t="s">
        <v>252</v>
      </c>
      <c r="H420" t="s">
        <v>25</v>
      </c>
      <c r="I420" s="6" t="s">
        <v>45</v>
      </c>
      <c r="J420" t="str">
        <f t="shared" si="33"/>
        <v>EL_WholeShoreline_20130624_unknown _unknown_MarkRecap.20120386</v>
      </c>
      <c r="K420" t="str">
        <f t="shared" si="34"/>
        <v>EL_WholeShoreline_20130624_unknown _unknown_MarkRecap.20120386_001</v>
      </c>
      <c r="L420">
        <f t="shared" si="35"/>
        <v>419</v>
      </c>
      <c r="M420" t="s">
        <v>71</v>
      </c>
      <c r="N420">
        <v>1</v>
      </c>
      <c r="T420">
        <v>2.2999999999999998</v>
      </c>
      <c r="U420" t="s">
        <v>72</v>
      </c>
    </row>
    <row r="421" spans="1:21" x14ac:dyDescent="0.25">
      <c r="A421" t="s">
        <v>20</v>
      </c>
      <c r="B421" t="s">
        <v>22</v>
      </c>
      <c r="C421" s="4">
        <v>41449</v>
      </c>
      <c r="D421" t="s">
        <v>560</v>
      </c>
      <c r="E421" t="str">
        <f t="shared" si="32"/>
        <v xml:space="preserve">2013-06-24 unknown </v>
      </c>
      <c r="F421" t="s">
        <v>561</v>
      </c>
      <c r="G421" s="6" t="s">
        <v>253</v>
      </c>
      <c r="H421" t="s">
        <v>25</v>
      </c>
      <c r="I421" s="6" t="s">
        <v>56</v>
      </c>
      <c r="J421" t="str">
        <f t="shared" si="33"/>
        <v>EL_WholeShoreline_20130624_unknown _unknown_MarkRecap.20120387</v>
      </c>
      <c r="K421" t="str">
        <f t="shared" si="34"/>
        <v>EL_WholeShoreline_20130624_unknown _unknown_MarkRecap.20120387_005</v>
      </c>
      <c r="L421">
        <f t="shared" si="35"/>
        <v>420</v>
      </c>
      <c r="M421" t="s">
        <v>37</v>
      </c>
      <c r="N421">
        <v>1</v>
      </c>
      <c r="O421">
        <v>13</v>
      </c>
      <c r="U421" t="s">
        <v>72</v>
      </c>
    </row>
    <row r="422" spans="1:21" x14ac:dyDescent="0.25">
      <c r="A422" t="s">
        <v>20</v>
      </c>
      <c r="B422" t="s">
        <v>22</v>
      </c>
      <c r="C422" s="4">
        <v>41449</v>
      </c>
      <c r="D422" t="s">
        <v>560</v>
      </c>
      <c r="E422" t="str">
        <f t="shared" si="32"/>
        <v xml:space="preserve">2013-06-24 unknown </v>
      </c>
      <c r="F422" t="s">
        <v>561</v>
      </c>
      <c r="G422" s="6" t="s">
        <v>254</v>
      </c>
      <c r="H422" t="s">
        <v>25</v>
      </c>
      <c r="I422" s="6" t="s">
        <v>56</v>
      </c>
      <c r="J422" t="str">
        <f t="shared" si="33"/>
        <v>EL_WholeShoreline_20130624_unknown _unknown_MarkRecap.20120388</v>
      </c>
      <c r="K422" t="str">
        <f t="shared" si="34"/>
        <v>EL_WholeShoreline_20130624_unknown _unknown_MarkRecap.20120388_005</v>
      </c>
      <c r="L422">
        <f t="shared" si="35"/>
        <v>421</v>
      </c>
      <c r="M422" t="s">
        <v>35</v>
      </c>
      <c r="N422">
        <v>1</v>
      </c>
      <c r="S422" t="s">
        <v>565</v>
      </c>
      <c r="U422" t="s">
        <v>72</v>
      </c>
    </row>
    <row r="423" spans="1:21" x14ac:dyDescent="0.25">
      <c r="A423" t="s">
        <v>20</v>
      </c>
      <c r="B423" t="s">
        <v>22</v>
      </c>
      <c r="C423" s="4">
        <v>41449</v>
      </c>
      <c r="D423" t="s">
        <v>560</v>
      </c>
      <c r="E423" t="str">
        <f t="shared" si="32"/>
        <v xml:space="preserve">2013-06-24 unknown </v>
      </c>
      <c r="F423" t="s">
        <v>561</v>
      </c>
      <c r="G423" s="6" t="s">
        <v>255</v>
      </c>
      <c r="H423" t="s">
        <v>25</v>
      </c>
      <c r="I423" s="6" t="s">
        <v>55</v>
      </c>
      <c r="J423" t="str">
        <f t="shared" si="33"/>
        <v>EL_WholeShoreline_20130624_unknown _unknown_MarkRecap.20120389</v>
      </c>
      <c r="K423" t="str">
        <f t="shared" si="34"/>
        <v>EL_WholeShoreline_20130624_unknown _unknown_MarkRecap.20120389_010</v>
      </c>
      <c r="L423">
        <f t="shared" si="35"/>
        <v>422</v>
      </c>
      <c r="M423" t="s">
        <v>88</v>
      </c>
      <c r="S423" t="s">
        <v>566</v>
      </c>
      <c r="U423" t="s">
        <v>72</v>
      </c>
    </row>
    <row r="424" spans="1:21" x14ac:dyDescent="0.25">
      <c r="A424" t="s">
        <v>20</v>
      </c>
      <c r="B424" t="s">
        <v>22</v>
      </c>
      <c r="C424" s="4">
        <v>41449</v>
      </c>
      <c r="D424" t="s">
        <v>560</v>
      </c>
      <c r="E424" t="str">
        <f t="shared" si="32"/>
        <v xml:space="preserve">2013-06-24 unknown </v>
      </c>
      <c r="F424" t="s">
        <v>561</v>
      </c>
      <c r="G424" s="6" t="s">
        <v>256</v>
      </c>
      <c r="H424" t="s">
        <v>25</v>
      </c>
      <c r="I424" s="6" t="s">
        <v>52</v>
      </c>
      <c r="J424" t="str">
        <f t="shared" si="33"/>
        <v>EL_WholeShoreline_20130624_unknown _unknown_MarkRecap.20120390</v>
      </c>
      <c r="K424" t="str">
        <f t="shared" si="34"/>
        <v>EL_WholeShoreline_20130624_unknown _unknown_MarkRecap.20120390_006</v>
      </c>
      <c r="L424">
        <f t="shared" si="35"/>
        <v>423</v>
      </c>
      <c r="M424" t="s">
        <v>27</v>
      </c>
      <c r="N424">
        <v>1</v>
      </c>
      <c r="O424">
        <v>8</v>
      </c>
      <c r="U424" t="s">
        <v>72</v>
      </c>
    </row>
    <row r="425" spans="1:21" x14ac:dyDescent="0.25">
      <c r="A425" t="s">
        <v>20</v>
      </c>
      <c r="B425" t="s">
        <v>22</v>
      </c>
      <c r="C425" s="4">
        <v>41449</v>
      </c>
      <c r="D425" t="s">
        <v>560</v>
      </c>
      <c r="E425" t="str">
        <f t="shared" si="32"/>
        <v xml:space="preserve">2013-06-24 unknown </v>
      </c>
      <c r="F425" t="s">
        <v>561</v>
      </c>
      <c r="G425" s="6" t="s">
        <v>257</v>
      </c>
      <c r="H425" t="s">
        <v>25</v>
      </c>
      <c r="I425" s="6" t="s">
        <v>52</v>
      </c>
      <c r="J425" t="str">
        <f t="shared" si="33"/>
        <v>EL_WholeShoreline_20130624_unknown _unknown_MarkRecap.20120391</v>
      </c>
      <c r="K425" t="str">
        <f t="shared" si="34"/>
        <v>EL_WholeShoreline_20130624_unknown _unknown_MarkRecap.20120391_006</v>
      </c>
      <c r="L425">
        <f t="shared" si="35"/>
        <v>424</v>
      </c>
      <c r="M425" t="s">
        <v>38</v>
      </c>
      <c r="N425">
        <v>1</v>
      </c>
      <c r="O425">
        <v>7</v>
      </c>
      <c r="U425" t="s">
        <v>72</v>
      </c>
    </row>
    <row r="426" spans="1:21" x14ac:dyDescent="0.25">
      <c r="A426" t="s">
        <v>21</v>
      </c>
      <c r="B426" t="s">
        <v>22</v>
      </c>
      <c r="C426" s="4">
        <v>41443</v>
      </c>
      <c r="D426" s="5">
        <v>0.39930555555555558</v>
      </c>
      <c r="E426" t="str">
        <f t="shared" si="32"/>
        <v>2013-06-18 09:35</v>
      </c>
      <c r="F426" t="s">
        <v>23</v>
      </c>
      <c r="G426" s="6" t="s">
        <v>258</v>
      </c>
      <c r="H426" t="s">
        <v>25</v>
      </c>
      <c r="I426" s="6" t="s">
        <v>562</v>
      </c>
      <c r="J426" t="str">
        <f t="shared" si="33"/>
        <v>WL_WholeShoreline_20130618_0935_AN_MarkRecap.20120392</v>
      </c>
      <c r="K426" t="str">
        <f t="shared" si="34"/>
        <v>WL_WholeShoreline_20130618_0935_AN_MarkRecap.20120392_013</v>
      </c>
      <c r="L426">
        <f t="shared" si="35"/>
        <v>425</v>
      </c>
      <c r="M426" t="s">
        <v>38</v>
      </c>
      <c r="N426">
        <v>1</v>
      </c>
      <c r="O426">
        <v>8</v>
      </c>
      <c r="U426" t="s">
        <v>72</v>
      </c>
    </row>
    <row r="427" spans="1:21" x14ac:dyDescent="0.25">
      <c r="A427" t="s">
        <v>21</v>
      </c>
      <c r="B427" t="s">
        <v>22</v>
      </c>
      <c r="C427" s="4">
        <v>41443</v>
      </c>
      <c r="D427" s="5">
        <v>0.39930555555555558</v>
      </c>
      <c r="E427" t="str">
        <f t="shared" si="32"/>
        <v>2013-06-18 09:35</v>
      </c>
      <c r="F427" t="s">
        <v>23</v>
      </c>
      <c r="G427" s="6" t="s">
        <v>259</v>
      </c>
      <c r="H427" t="s">
        <v>25</v>
      </c>
      <c r="I427" s="6" t="s">
        <v>562</v>
      </c>
      <c r="J427" t="str">
        <f t="shared" si="33"/>
        <v>WL_WholeShoreline_20130618_0935_AN_MarkRecap.20120393</v>
      </c>
      <c r="K427" t="str">
        <f t="shared" si="34"/>
        <v>WL_WholeShoreline_20130618_0935_AN_MarkRecap.20120393_013</v>
      </c>
      <c r="L427">
        <f t="shared" si="35"/>
        <v>426</v>
      </c>
      <c r="M427" t="s">
        <v>37</v>
      </c>
      <c r="N427">
        <v>4</v>
      </c>
      <c r="O427">
        <v>9.5</v>
      </c>
      <c r="P427">
        <v>5</v>
      </c>
      <c r="Q427">
        <v>11</v>
      </c>
      <c r="U427" t="s">
        <v>72</v>
      </c>
    </row>
    <row r="428" spans="1:21" x14ac:dyDescent="0.25">
      <c r="A428" t="s">
        <v>21</v>
      </c>
      <c r="B428" t="s">
        <v>22</v>
      </c>
      <c r="C428" s="4">
        <v>41443</v>
      </c>
      <c r="D428" s="5">
        <v>0.39930555555555602</v>
      </c>
      <c r="E428" t="str">
        <f t="shared" si="32"/>
        <v>2013-06-18 09:35</v>
      </c>
      <c r="F428" t="s">
        <v>23</v>
      </c>
      <c r="G428" s="6" t="s">
        <v>260</v>
      </c>
      <c r="H428" t="s">
        <v>25</v>
      </c>
      <c r="I428" s="6" t="s">
        <v>562</v>
      </c>
      <c r="J428" t="str">
        <f t="shared" si="33"/>
        <v>WL_WholeShoreline_20130618_0935_AN_MarkRecap.20120394</v>
      </c>
      <c r="K428" t="str">
        <f t="shared" si="34"/>
        <v>WL_WholeShoreline_20130618_0935_AN_MarkRecap.20120394_013</v>
      </c>
      <c r="L428">
        <f t="shared" si="35"/>
        <v>427</v>
      </c>
      <c r="M428" t="s">
        <v>32</v>
      </c>
      <c r="N428">
        <v>5</v>
      </c>
      <c r="O428">
        <v>4.24</v>
      </c>
      <c r="P428">
        <v>2</v>
      </c>
      <c r="Q428">
        <v>2.5</v>
      </c>
      <c r="U428" t="s">
        <v>72</v>
      </c>
    </row>
    <row r="429" spans="1:21" x14ac:dyDescent="0.25">
      <c r="A429" t="s">
        <v>21</v>
      </c>
      <c r="B429" t="s">
        <v>22</v>
      </c>
      <c r="C429" s="4">
        <v>41443</v>
      </c>
      <c r="D429" s="5">
        <v>0.39930555555555602</v>
      </c>
      <c r="E429" t="str">
        <f t="shared" si="32"/>
        <v>2013-06-18 09:35</v>
      </c>
      <c r="F429" t="s">
        <v>23</v>
      </c>
      <c r="G429" s="6" t="s">
        <v>261</v>
      </c>
      <c r="H429" t="s">
        <v>25</v>
      </c>
      <c r="I429" s="6" t="s">
        <v>562</v>
      </c>
      <c r="J429" t="str">
        <f t="shared" si="33"/>
        <v>WL_WholeShoreline_20130618_0935_AN_MarkRecap.20120395</v>
      </c>
      <c r="K429" t="str">
        <f t="shared" si="34"/>
        <v>WL_WholeShoreline_20130618_0935_AN_MarkRecap.20120395_013</v>
      </c>
      <c r="L429">
        <f t="shared" si="35"/>
        <v>428</v>
      </c>
      <c r="M429" t="s">
        <v>48</v>
      </c>
      <c r="N429">
        <v>1</v>
      </c>
      <c r="O429">
        <v>6.5</v>
      </c>
      <c r="U429" t="s">
        <v>72</v>
      </c>
    </row>
    <row r="430" spans="1:21" x14ac:dyDescent="0.25">
      <c r="A430" t="s">
        <v>21</v>
      </c>
      <c r="B430" t="s">
        <v>22</v>
      </c>
      <c r="C430" s="4">
        <v>41443</v>
      </c>
      <c r="D430" s="5">
        <v>0.39930555555555602</v>
      </c>
      <c r="E430" t="str">
        <f t="shared" si="32"/>
        <v>2013-06-18 09:35</v>
      </c>
      <c r="F430" t="s">
        <v>23</v>
      </c>
      <c r="G430" s="6" t="s">
        <v>262</v>
      </c>
      <c r="H430" t="s">
        <v>25</v>
      </c>
      <c r="I430" s="6" t="s">
        <v>562</v>
      </c>
      <c r="J430" t="str">
        <f t="shared" si="33"/>
        <v>WL_WholeShoreline_20130618_0935_AN_MarkRecap.20120396</v>
      </c>
      <c r="K430" t="str">
        <f t="shared" si="34"/>
        <v>WL_WholeShoreline_20130618_0935_AN_MarkRecap.20120396_013</v>
      </c>
      <c r="L430">
        <f t="shared" si="35"/>
        <v>429</v>
      </c>
      <c r="M430" t="s">
        <v>40</v>
      </c>
      <c r="N430">
        <v>1</v>
      </c>
      <c r="O430">
        <v>7</v>
      </c>
      <c r="P430">
        <v>6</v>
      </c>
      <c r="Q430">
        <v>8</v>
      </c>
      <c r="U430" t="s">
        <v>72</v>
      </c>
    </row>
    <row r="431" spans="1:21" x14ac:dyDescent="0.25">
      <c r="A431" t="s">
        <v>21</v>
      </c>
      <c r="B431" t="s">
        <v>22</v>
      </c>
      <c r="C431" s="4">
        <v>41443</v>
      </c>
      <c r="D431" s="5">
        <v>0.39930555555555602</v>
      </c>
      <c r="E431" t="str">
        <f t="shared" si="32"/>
        <v>2013-06-18 09:35</v>
      </c>
      <c r="F431" t="s">
        <v>23</v>
      </c>
      <c r="G431" s="6" t="s">
        <v>263</v>
      </c>
      <c r="H431" t="s">
        <v>25</v>
      </c>
      <c r="I431" s="6" t="s">
        <v>562</v>
      </c>
      <c r="J431" t="str">
        <f t="shared" si="33"/>
        <v>WL_WholeShoreline_20130618_0935_AN_MarkRecap.20120397</v>
      </c>
      <c r="K431" t="str">
        <f t="shared" si="34"/>
        <v>WL_WholeShoreline_20130618_0935_AN_MarkRecap.20120397_013</v>
      </c>
      <c r="L431">
        <f t="shared" si="35"/>
        <v>430</v>
      </c>
      <c r="M431" t="s">
        <v>71</v>
      </c>
      <c r="N431">
        <v>3</v>
      </c>
      <c r="O431">
        <v>18.670000000000002</v>
      </c>
      <c r="P431">
        <v>18</v>
      </c>
      <c r="Q431">
        <v>19</v>
      </c>
      <c r="U431" t="s">
        <v>72</v>
      </c>
    </row>
    <row r="432" spans="1:21" x14ac:dyDescent="0.25">
      <c r="A432" t="s">
        <v>21</v>
      </c>
      <c r="B432" t="s">
        <v>22</v>
      </c>
      <c r="C432" s="4">
        <v>41443</v>
      </c>
      <c r="D432" s="5">
        <v>0.39930555555555602</v>
      </c>
      <c r="E432" t="str">
        <f t="shared" si="32"/>
        <v>2013-06-18 09:35</v>
      </c>
      <c r="F432" t="s">
        <v>23</v>
      </c>
      <c r="G432" s="6" t="s">
        <v>264</v>
      </c>
      <c r="H432" t="s">
        <v>25</v>
      </c>
      <c r="I432" s="6" t="s">
        <v>562</v>
      </c>
      <c r="J432" t="str">
        <f t="shared" si="33"/>
        <v>WL_WholeShoreline_20130618_0935_AN_MarkRecap.20120398</v>
      </c>
      <c r="K432" t="str">
        <f t="shared" si="34"/>
        <v>WL_WholeShoreline_20130618_0935_AN_MarkRecap.20120398_013</v>
      </c>
      <c r="L432">
        <f t="shared" si="35"/>
        <v>431</v>
      </c>
      <c r="M432" t="s">
        <v>77</v>
      </c>
      <c r="N432">
        <v>1</v>
      </c>
      <c r="O432">
        <v>9</v>
      </c>
      <c r="U432" t="s">
        <v>72</v>
      </c>
    </row>
    <row r="433" spans="1:21" x14ac:dyDescent="0.25">
      <c r="A433" t="s">
        <v>21</v>
      </c>
      <c r="B433" t="s">
        <v>22</v>
      </c>
      <c r="C433" s="4">
        <v>41443</v>
      </c>
      <c r="D433" s="5">
        <v>0.39930555555555602</v>
      </c>
      <c r="E433" t="str">
        <f t="shared" si="32"/>
        <v>2013-06-18 09:35</v>
      </c>
      <c r="F433" t="s">
        <v>23</v>
      </c>
      <c r="G433" s="6" t="s">
        <v>265</v>
      </c>
      <c r="H433" t="s">
        <v>25</v>
      </c>
      <c r="I433" s="6" t="s">
        <v>562</v>
      </c>
      <c r="J433" t="str">
        <f t="shared" si="33"/>
        <v>WL_WholeShoreline_20130618_0935_AN_MarkRecap.20120399</v>
      </c>
      <c r="K433" t="str">
        <f t="shared" si="34"/>
        <v>WL_WholeShoreline_20130618_0935_AN_MarkRecap.20120399_013</v>
      </c>
      <c r="L433">
        <f t="shared" si="35"/>
        <v>432</v>
      </c>
      <c r="M433" t="s">
        <v>43</v>
      </c>
      <c r="N433">
        <v>1</v>
      </c>
      <c r="T433">
        <v>2.8</v>
      </c>
      <c r="U433" t="s">
        <v>72</v>
      </c>
    </row>
    <row r="434" spans="1:21" x14ac:dyDescent="0.25">
      <c r="A434" t="s">
        <v>21</v>
      </c>
      <c r="B434" t="s">
        <v>22</v>
      </c>
      <c r="C434" s="4">
        <v>41443</v>
      </c>
      <c r="D434" s="5">
        <v>0.39930555555555602</v>
      </c>
      <c r="E434" t="str">
        <f t="shared" si="32"/>
        <v>2013-06-18 09:35</v>
      </c>
      <c r="F434" t="s">
        <v>23</v>
      </c>
      <c r="G434" s="6" t="s">
        <v>266</v>
      </c>
      <c r="H434" t="s">
        <v>25</v>
      </c>
      <c r="I434" s="6" t="s">
        <v>26</v>
      </c>
      <c r="J434" t="str">
        <f t="shared" si="33"/>
        <v>WL_WholeShoreline_20130618_0935_AN_MarkRecap.20120400</v>
      </c>
      <c r="K434" t="str">
        <f t="shared" si="34"/>
        <v>WL_WholeShoreline_20130618_0935_AN_MarkRecap.20120400_003</v>
      </c>
      <c r="L434">
        <f t="shared" si="35"/>
        <v>433</v>
      </c>
      <c r="M434" t="s">
        <v>531</v>
      </c>
      <c r="N434">
        <v>1</v>
      </c>
      <c r="O434">
        <v>16</v>
      </c>
      <c r="U434" t="s">
        <v>72</v>
      </c>
    </row>
    <row r="435" spans="1:21" x14ac:dyDescent="0.25">
      <c r="A435" t="s">
        <v>21</v>
      </c>
      <c r="B435" t="s">
        <v>22</v>
      </c>
      <c r="C435" s="4">
        <v>41443</v>
      </c>
      <c r="D435" s="5">
        <v>0.39930555555555602</v>
      </c>
      <c r="E435" t="str">
        <f t="shared" si="32"/>
        <v>2013-06-18 09:35</v>
      </c>
      <c r="F435" t="s">
        <v>23</v>
      </c>
      <c r="G435" s="6" t="s">
        <v>267</v>
      </c>
      <c r="H435" t="s">
        <v>25</v>
      </c>
      <c r="I435" s="6" t="s">
        <v>26</v>
      </c>
      <c r="J435" t="str">
        <f t="shared" si="33"/>
        <v>WL_WholeShoreline_20130618_0935_AN_MarkRecap.20120401</v>
      </c>
      <c r="K435" t="str">
        <f t="shared" si="34"/>
        <v>WL_WholeShoreline_20130618_0935_AN_MarkRecap.20120401_003</v>
      </c>
      <c r="L435">
        <f t="shared" si="35"/>
        <v>434</v>
      </c>
      <c r="M435" t="s">
        <v>35</v>
      </c>
      <c r="N435">
        <v>4</v>
      </c>
      <c r="O435">
        <v>10</v>
      </c>
      <c r="S435" t="s">
        <v>570</v>
      </c>
      <c r="T435">
        <v>2.1</v>
      </c>
      <c r="U435" t="s">
        <v>72</v>
      </c>
    </row>
    <row r="436" spans="1:21" x14ac:dyDescent="0.25">
      <c r="A436" t="s">
        <v>21</v>
      </c>
      <c r="B436" t="s">
        <v>22</v>
      </c>
      <c r="C436" s="4">
        <v>41443</v>
      </c>
      <c r="D436" s="5">
        <v>0.39930555555555602</v>
      </c>
      <c r="E436" t="str">
        <f t="shared" si="32"/>
        <v>2013-06-18 09:35</v>
      </c>
      <c r="F436" t="s">
        <v>23</v>
      </c>
      <c r="G436" s="6" t="s">
        <v>268</v>
      </c>
      <c r="H436" t="s">
        <v>25</v>
      </c>
      <c r="I436" s="6" t="s">
        <v>26</v>
      </c>
      <c r="J436" t="str">
        <f t="shared" si="33"/>
        <v>WL_WholeShoreline_20130618_0935_AN_MarkRecap.20120402</v>
      </c>
      <c r="K436" t="str">
        <f t="shared" si="34"/>
        <v>WL_WholeShoreline_20130618_0935_AN_MarkRecap.20120402_003</v>
      </c>
      <c r="L436">
        <f t="shared" si="35"/>
        <v>435</v>
      </c>
      <c r="M436" t="s">
        <v>40</v>
      </c>
      <c r="N436">
        <v>2</v>
      </c>
      <c r="O436">
        <v>2</v>
      </c>
      <c r="P436">
        <v>6.5</v>
      </c>
      <c r="Q436">
        <v>6</v>
      </c>
      <c r="R436">
        <v>7</v>
      </c>
      <c r="U436" t="s">
        <v>72</v>
      </c>
    </row>
    <row r="437" spans="1:21" x14ac:dyDescent="0.25">
      <c r="A437" t="s">
        <v>21</v>
      </c>
      <c r="B437" t="s">
        <v>22</v>
      </c>
      <c r="C437" s="4">
        <v>41443</v>
      </c>
      <c r="D437" s="5">
        <v>0.39930555555555602</v>
      </c>
      <c r="E437" t="str">
        <f t="shared" si="32"/>
        <v>2013-06-18 09:35</v>
      </c>
      <c r="F437" t="s">
        <v>23</v>
      </c>
      <c r="G437" s="6" t="s">
        <v>269</v>
      </c>
      <c r="H437" t="s">
        <v>25</v>
      </c>
      <c r="I437" s="6" t="s">
        <v>68</v>
      </c>
      <c r="J437" t="str">
        <f t="shared" si="33"/>
        <v>WL_WholeShoreline_20130618_0935_AN_MarkRecap.20120403</v>
      </c>
      <c r="K437" t="str">
        <f t="shared" si="34"/>
        <v>WL_WholeShoreline_20130618_0935_AN_MarkRecap.20120403_016</v>
      </c>
      <c r="L437">
        <f t="shared" si="35"/>
        <v>436</v>
      </c>
      <c r="M437" t="s">
        <v>48</v>
      </c>
      <c r="N437">
        <v>2</v>
      </c>
      <c r="O437">
        <v>21</v>
      </c>
      <c r="P437">
        <v>12</v>
      </c>
      <c r="Q437">
        <v>30</v>
      </c>
      <c r="U437" t="s">
        <v>72</v>
      </c>
    </row>
    <row r="438" spans="1:21" x14ac:dyDescent="0.25">
      <c r="A438" t="s">
        <v>21</v>
      </c>
      <c r="B438" t="s">
        <v>22</v>
      </c>
      <c r="C438" s="4">
        <v>41443</v>
      </c>
      <c r="D438" s="5">
        <v>0.39930555555555602</v>
      </c>
      <c r="E438" t="str">
        <f t="shared" si="32"/>
        <v>2013-06-18 09:35</v>
      </c>
      <c r="F438" t="s">
        <v>23</v>
      </c>
      <c r="G438" s="6" t="s">
        <v>270</v>
      </c>
      <c r="H438" t="s">
        <v>25</v>
      </c>
      <c r="I438" s="6" t="s">
        <v>68</v>
      </c>
      <c r="J438" t="str">
        <f t="shared" si="33"/>
        <v>WL_WholeShoreline_20130618_0935_AN_MarkRecap.20120404</v>
      </c>
      <c r="K438" t="str">
        <f t="shared" si="34"/>
        <v>WL_WholeShoreline_20130618_0935_AN_MarkRecap.20120404_016</v>
      </c>
      <c r="L438">
        <f t="shared" si="35"/>
        <v>437</v>
      </c>
      <c r="M438" t="s">
        <v>43</v>
      </c>
      <c r="N438">
        <v>2</v>
      </c>
      <c r="T438">
        <v>2</v>
      </c>
      <c r="U438" t="s">
        <v>72</v>
      </c>
    </row>
    <row r="439" spans="1:21" x14ac:dyDescent="0.25">
      <c r="A439" t="s">
        <v>21</v>
      </c>
      <c r="B439" t="s">
        <v>22</v>
      </c>
      <c r="C439" s="4">
        <v>41443</v>
      </c>
      <c r="D439" s="5">
        <v>0.39930555555555602</v>
      </c>
      <c r="E439" t="str">
        <f t="shared" ref="E439:E502" si="36">CONCATENATE(TEXT(C439,"yyyy-mm-dd")," ",TEXT(D439,"hh:mm"))</f>
        <v>2013-06-18 09:35</v>
      </c>
      <c r="F439" t="s">
        <v>23</v>
      </c>
      <c r="G439" s="6" t="s">
        <v>271</v>
      </c>
      <c r="H439" t="s">
        <v>25</v>
      </c>
      <c r="I439" s="6" t="s">
        <v>68</v>
      </c>
      <c r="J439" t="str">
        <f t="shared" ref="J439:J502" si="37">CONCATENATE(A439,"_",B439,"_",TEXT(C439,"yyyymmdd"),"_",TEXT(D439,"hhmm"),"_",F439,"_",G439)</f>
        <v>WL_WholeShoreline_20130618_0935_AN_MarkRecap.20120405</v>
      </c>
      <c r="K439" t="str">
        <f t="shared" ref="K439:K502" si="38">CONCATENATE(A439,"_",B439,"_",TEXT(C439,"yyyymmdd"),"_",TEXT(D439,"hhmm"),"_",F439,"_",G439,"_",I439)</f>
        <v>WL_WholeShoreline_20130618_0935_AN_MarkRecap.20120405_016</v>
      </c>
      <c r="L439">
        <f t="shared" si="35"/>
        <v>438</v>
      </c>
      <c r="M439" t="s">
        <v>38</v>
      </c>
      <c r="N439">
        <v>2</v>
      </c>
      <c r="O439">
        <v>9</v>
      </c>
      <c r="T439">
        <v>1.5</v>
      </c>
      <c r="U439" t="s">
        <v>72</v>
      </c>
    </row>
    <row r="440" spans="1:21" x14ac:dyDescent="0.25">
      <c r="A440" t="s">
        <v>21</v>
      </c>
      <c r="B440" t="s">
        <v>22</v>
      </c>
      <c r="C440" s="4">
        <v>41443</v>
      </c>
      <c r="D440" s="5">
        <v>0.39930555555555602</v>
      </c>
      <c r="E440" t="str">
        <f t="shared" si="36"/>
        <v>2013-06-18 09:35</v>
      </c>
      <c r="F440" t="s">
        <v>23</v>
      </c>
      <c r="G440" s="6" t="s">
        <v>272</v>
      </c>
      <c r="H440" t="s">
        <v>25</v>
      </c>
      <c r="I440" s="6" t="s">
        <v>68</v>
      </c>
      <c r="J440" t="str">
        <f t="shared" si="37"/>
        <v>WL_WholeShoreline_20130618_0935_AN_MarkRecap.20120406</v>
      </c>
      <c r="K440" t="str">
        <f t="shared" si="38"/>
        <v>WL_WholeShoreline_20130618_0935_AN_MarkRecap.20120406_016</v>
      </c>
      <c r="L440">
        <f t="shared" si="35"/>
        <v>439</v>
      </c>
      <c r="M440" t="s">
        <v>32</v>
      </c>
      <c r="N440">
        <v>2</v>
      </c>
      <c r="O440">
        <v>4.5</v>
      </c>
      <c r="P440">
        <v>4</v>
      </c>
      <c r="Q440">
        <v>5</v>
      </c>
      <c r="U440" t="s">
        <v>72</v>
      </c>
    </row>
    <row r="441" spans="1:21" x14ac:dyDescent="0.25">
      <c r="A441" t="s">
        <v>21</v>
      </c>
      <c r="B441" t="s">
        <v>22</v>
      </c>
      <c r="C441" s="4">
        <v>41443</v>
      </c>
      <c r="D441" s="5">
        <v>0.39930555555555602</v>
      </c>
      <c r="E441" t="str">
        <f t="shared" si="36"/>
        <v>2013-06-18 09:35</v>
      </c>
      <c r="F441" t="s">
        <v>23</v>
      </c>
      <c r="G441" s="6" t="s">
        <v>273</v>
      </c>
      <c r="H441" t="s">
        <v>25</v>
      </c>
      <c r="I441" s="6" t="s">
        <v>68</v>
      </c>
      <c r="J441" t="str">
        <f t="shared" si="37"/>
        <v>WL_WholeShoreline_20130618_0935_AN_MarkRecap.20120407</v>
      </c>
      <c r="K441" t="str">
        <f t="shared" si="38"/>
        <v>WL_WholeShoreline_20130618_0935_AN_MarkRecap.20120407_016</v>
      </c>
      <c r="L441">
        <f t="shared" si="35"/>
        <v>440</v>
      </c>
      <c r="M441" t="s">
        <v>40</v>
      </c>
      <c r="N441">
        <v>1</v>
      </c>
      <c r="O441">
        <v>8</v>
      </c>
      <c r="U441" t="s">
        <v>72</v>
      </c>
    </row>
    <row r="442" spans="1:21" x14ac:dyDescent="0.25">
      <c r="A442" t="s">
        <v>21</v>
      </c>
      <c r="B442" t="s">
        <v>22</v>
      </c>
      <c r="C442" s="4">
        <v>41443</v>
      </c>
      <c r="D442" s="5">
        <v>0.39930555555555602</v>
      </c>
      <c r="E442" t="str">
        <f t="shared" si="36"/>
        <v>2013-06-18 09:35</v>
      </c>
      <c r="F442" t="s">
        <v>23</v>
      </c>
      <c r="G442" s="6" t="s">
        <v>274</v>
      </c>
      <c r="H442" t="s">
        <v>25</v>
      </c>
      <c r="I442" s="6" t="s">
        <v>68</v>
      </c>
      <c r="J442" t="str">
        <f t="shared" si="37"/>
        <v>WL_WholeShoreline_20130618_0935_AN_MarkRecap.20120408</v>
      </c>
      <c r="K442" t="str">
        <f t="shared" si="38"/>
        <v>WL_WholeShoreline_20130618_0935_AN_MarkRecap.20120408_016</v>
      </c>
      <c r="L442">
        <f t="shared" si="35"/>
        <v>441</v>
      </c>
      <c r="M442" t="s">
        <v>35</v>
      </c>
      <c r="N442">
        <v>1</v>
      </c>
      <c r="T442">
        <v>1.5</v>
      </c>
      <c r="U442" t="s">
        <v>72</v>
      </c>
    </row>
    <row r="443" spans="1:21" x14ac:dyDescent="0.25">
      <c r="A443" t="s">
        <v>21</v>
      </c>
      <c r="B443" t="s">
        <v>22</v>
      </c>
      <c r="C443" s="4">
        <v>41443</v>
      </c>
      <c r="D443" s="5">
        <v>0.39930555555555602</v>
      </c>
      <c r="E443" t="str">
        <f t="shared" si="36"/>
        <v>2013-06-18 09:35</v>
      </c>
      <c r="F443" t="s">
        <v>23</v>
      </c>
      <c r="G443" s="6" t="s">
        <v>275</v>
      </c>
      <c r="H443" t="s">
        <v>25</v>
      </c>
      <c r="I443" s="6" t="s">
        <v>59</v>
      </c>
      <c r="J443" t="str">
        <f t="shared" si="37"/>
        <v>WL_WholeShoreline_20130618_0935_AN_MarkRecap.20120409</v>
      </c>
      <c r="K443" t="str">
        <f t="shared" si="38"/>
        <v>WL_WholeShoreline_20130618_0935_AN_MarkRecap.20120409_009</v>
      </c>
      <c r="L443">
        <f t="shared" si="35"/>
        <v>442</v>
      </c>
      <c r="M443" t="s">
        <v>40</v>
      </c>
      <c r="N443">
        <v>10</v>
      </c>
      <c r="O443">
        <v>4.5</v>
      </c>
      <c r="P443">
        <v>2</v>
      </c>
      <c r="Q443">
        <v>9</v>
      </c>
      <c r="U443" t="s">
        <v>72</v>
      </c>
    </row>
    <row r="444" spans="1:21" x14ac:dyDescent="0.25">
      <c r="A444" t="s">
        <v>21</v>
      </c>
      <c r="B444" t="s">
        <v>22</v>
      </c>
      <c r="C444" s="4">
        <v>41443</v>
      </c>
      <c r="D444" s="5">
        <v>0.39930555555555602</v>
      </c>
      <c r="E444" t="str">
        <f t="shared" si="36"/>
        <v>2013-06-18 09:35</v>
      </c>
      <c r="F444" t="s">
        <v>23</v>
      </c>
      <c r="G444" s="6" t="s">
        <v>276</v>
      </c>
      <c r="H444" t="s">
        <v>25</v>
      </c>
      <c r="I444" s="6" t="s">
        <v>59</v>
      </c>
      <c r="J444" t="str">
        <f t="shared" si="37"/>
        <v>WL_WholeShoreline_20130618_0935_AN_MarkRecap.20120410</v>
      </c>
      <c r="K444" t="str">
        <f t="shared" si="38"/>
        <v>WL_WholeShoreline_20130618_0935_AN_MarkRecap.20120410_009</v>
      </c>
      <c r="L444">
        <f t="shared" si="35"/>
        <v>443</v>
      </c>
      <c r="M444" t="s">
        <v>32</v>
      </c>
      <c r="N444">
        <v>4</v>
      </c>
      <c r="O444">
        <v>5</v>
      </c>
      <c r="P444">
        <v>4</v>
      </c>
      <c r="Q444">
        <v>6</v>
      </c>
      <c r="U444" t="s">
        <v>72</v>
      </c>
    </row>
    <row r="445" spans="1:21" x14ac:dyDescent="0.25">
      <c r="A445" t="s">
        <v>21</v>
      </c>
      <c r="B445" t="s">
        <v>22</v>
      </c>
      <c r="C445" s="4">
        <v>41443</v>
      </c>
      <c r="D445" s="5">
        <v>0.39930555555555602</v>
      </c>
      <c r="E445" t="str">
        <f t="shared" si="36"/>
        <v>2013-06-18 09:35</v>
      </c>
      <c r="F445" t="s">
        <v>23</v>
      </c>
      <c r="G445" s="6" t="s">
        <v>277</v>
      </c>
      <c r="H445" t="s">
        <v>25</v>
      </c>
      <c r="I445" s="6" t="s">
        <v>59</v>
      </c>
      <c r="J445" t="str">
        <f t="shared" si="37"/>
        <v>WL_WholeShoreline_20130618_0935_AN_MarkRecap.20120411</v>
      </c>
      <c r="K445" t="str">
        <f t="shared" si="38"/>
        <v>WL_WholeShoreline_20130618_0935_AN_MarkRecap.20120411_009</v>
      </c>
      <c r="L445">
        <f t="shared" si="35"/>
        <v>444</v>
      </c>
      <c r="M445" t="s">
        <v>37</v>
      </c>
      <c r="N445">
        <v>2</v>
      </c>
      <c r="O445">
        <v>11.5</v>
      </c>
      <c r="P445">
        <v>10</v>
      </c>
      <c r="Q445">
        <v>13</v>
      </c>
      <c r="U445" t="s">
        <v>72</v>
      </c>
    </row>
    <row r="446" spans="1:21" x14ac:dyDescent="0.25">
      <c r="A446" t="s">
        <v>21</v>
      </c>
      <c r="B446" t="s">
        <v>22</v>
      </c>
      <c r="C446" s="4">
        <v>41443</v>
      </c>
      <c r="D446" s="5">
        <v>0.39930555555555602</v>
      </c>
      <c r="E446" t="str">
        <f t="shared" si="36"/>
        <v>2013-06-18 09:35</v>
      </c>
      <c r="F446" t="s">
        <v>23</v>
      </c>
      <c r="G446" s="6" t="s">
        <v>278</v>
      </c>
      <c r="H446" t="s">
        <v>25</v>
      </c>
      <c r="I446" s="6" t="s">
        <v>59</v>
      </c>
      <c r="J446" t="str">
        <f t="shared" si="37"/>
        <v>WL_WholeShoreline_20130618_0935_AN_MarkRecap.20120412</v>
      </c>
      <c r="K446" t="str">
        <f t="shared" si="38"/>
        <v>WL_WholeShoreline_20130618_0935_AN_MarkRecap.20120412_009</v>
      </c>
      <c r="L446">
        <f t="shared" si="35"/>
        <v>445</v>
      </c>
      <c r="M446" t="s">
        <v>87</v>
      </c>
      <c r="N446">
        <v>1</v>
      </c>
      <c r="O446">
        <v>20</v>
      </c>
      <c r="U446" t="s">
        <v>72</v>
      </c>
    </row>
    <row r="447" spans="1:21" x14ac:dyDescent="0.25">
      <c r="A447" t="s">
        <v>21</v>
      </c>
      <c r="B447" t="s">
        <v>22</v>
      </c>
      <c r="C447" s="4">
        <v>41443</v>
      </c>
      <c r="D447" s="5">
        <v>0.39930555555555602</v>
      </c>
      <c r="E447" t="str">
        <f t="shared" si="36"/>
        <v>2013-06-18 09:35</v>
      </c>
      <c r="F447" t="s">
        <v>23</v>
      </c>
      <c r="G447" s="6" t="s">
        <v>279</v>
      </c>
      <c r="H447" t="s">
        <v>25</v>
      </c>
      <c r="I447" s="6" t="s">
        <v>59</v>
      </c>
      <c r="J447" t="str">
        <f t="shared" si="37"/>
        <v>WL_WholeShoreline_20130618_0935_AN_MarkRecap.20120413</v>
      </c>
      <c r="K447" t="str">
        <f t="shared" si="38"/>
        <v>WL_WholeShoreline_20130618_0935_AN_MarkRecap.20120413_009</v>
      </c>
      <c r="L447">
        <f t="shared" si="35"/>
        <v>446</v>
      </c>
      <c r="M447" t="s">
        <v>43</v>
      </c>
      <c r="N447">
        <v>1</v>
      </c>
      <c r="T447">
        <v>1.8</v>
      </c>
      <c r="U447" t="s">
        <v>72</v>
      </c>
    </row>
    <row r="448" spans="1:21" x14ac:dyDescent="0.25">
      <c r="A448" t="s">
        <v>21</v>
      </c>
      <c r="B448" t="s">
        <v>22</v>
      </c>
      <c r="C448" s="4">
        <v>41443</v>
      </c>
      <c r="D448" s="5">
        <v>0.39930555555555602</v>
      </c>
      <c r="E448" t="str">
        <f t="shared" si="36"/>
        <v>2013-06-18 09:35</v>
      </c>
      <c r="F448" t="s">
        <v>23</v>
      </c>
      <c r="G448" s="6" t="s">
        <v>280</v>
      </c>
      <c r="H448" t="s">
        <v>25</v>
      </c>
      <c r="I448" s="6" t="s">
        <v>52</v>
      </c>
      <c r="J448" t="str">
        <f t="shared" si="37"/>
        <v>WL_WholeShoreline_20130618_0935_AN_MarkRecap.20120414</v>
      </c>
      <c r="K448" t="str">
        <f t="shared" si="38"/>
        <v>WL_WholeShoreline_20130618_0935_AN_MarkRecap.20120414_006</v>
      </c>
      <c r="L448">
        <f t="shared" si="35"/>
        <v>447</v>
      </c>
      <c r="M448" t="s">
        <v>35</v>
      </c>
      <c r="N448">
        <v>1</v>
      </c>
      <c r="S448" t="s">
        <v>571</v>
      </c>
      <c r="U448" t="s">
        <v>72</v>
      </c>
    </row>
    <row r="449" spans="1:21" x14ac:dyDescent="0.25">
      <c r="A449" t="s">
        <v>21</v>
      </c>
      <c r="B449" t="s">
        <v>22</v>
      </c>
      <c r="C449" s="4">
        <v>41443</v>
      </c>
      <c r="D449" s="5">
        <v>0.39930555555555602</v>
      </c>
      <c r="E449" t="str">
        <f t="shared" si="36"/>
        <v>2013-06-18 09:35</v>
      </c>
      <c r="F449" t="s">
        <v>23</v>
      </c>
      <c r="G449" s="6" t="s">
        <v>281</v>
      </c>
      <c r="H449" t="s">
        <v>25</v>
      </c>
      <c r="I449" s="6" t="s">
        <v>45</v>
      </c>
      <c r="J449" t="str">
        <f t="shared" si="37"/>
        <v>WL_WholeShoreline_20130618_0935_AN_MarkRecap.20120415</v>
      </c>
      <c r="K449" t="str">
        <f t="shared" si="38"/>
        <v>WL_WholeShoreline_20130618_0935_AN_MarkRecap.20120415_001</v>
      </c>
      <c r="L449">
        <f t="shared" si="35"/>
        <v>448</v>
      </c>
      <c r="M449" t="s">
        <v>80</v>
      </c>
      <c r="N449">
        <v>1</v>
      </c>
      <c r="O449">
        <v>22</v>
      </c>
      <c r="U449" t="s">
        <v>72</v>
      </c>
    </row>
    <row r="450" spans="1:21" x14ac:dyDescent="0.25">
      <c r="A450" t="s">
        <v>21</v>
      </c>
      <c r="B450" t="s">
        <v>22</v>
      </c>
      <c r="C450" s="4">
        <v>41443</v>
      </c>
      <c r="D450" s="5">
        <v>0.39930555555555602</v>
      </c>
      <c r="E450" t="str">
        <f t="shared" si="36"/>
        <v>2013-06-18 09:35</v>
      </c>
      <c r="F450" t="s">
        <v>23</v>
      </c>
      <c r="G450" s="6" t="s">
        <v>282</v>
      </c>
      <c r="H450" t="s">
        <v>25</v>
      </c>
      <c r="I450" s="6" t="s">
        <v>45</v>
      </c>
      <c r="J450" t="str">
        <f t="shared" si="37"/>
        <v>WL_WholeShoreline_20130618_0935_AN_MarkRecap.20120416</v>
      </c>
      <c r="K450" t="str">
        <f t="shared" si="38"/>
        <v>WL_WholeShoreline_20130618_0935_AN_MarkRecap.20120416_001</v>
      </c>
      <c r="L450">
        <f t="shared" si="35"/>
        <v>449</v>
      </c>
      <c r="M450" t="s">
        <v>32</v>
      </c>
      <c r="N450">
        <v>1</v>
      </c>
      <c r="O450">
        <v>7</v>
      </c>
      <c r="U450" t="s">
        <v>72</v>
      </c>
    </row>
    <row r="451" spans="1:21" x14ac:dyDescent="0.25">
      <c r="A451" t="s">
        <v>21</v>
      </c>
      <c r="B451" t="s">
        <v>22</v>
      </c>
      <c r="C451" s="4">
        <v>41443</v>
      </c>
      <c r="D451" s="5">
        <v>0.39930555555555602</v>
      </c>
      <c r="E451" t="str">
        <f t="shared" si="36"/>
        <v>2013-06-18 09:35</v>
      </c>
      <c r="F451" t="s">
        <v>23</v>
      </c>
      <c r="G451" s="6" t="s">
        <v>283</v>
      </c>
      <c r="H451" t="s">
        <v>25</v>
      </c>
      <c r="I451" s="6" t="s">
        <v>567</v>
      </c>
      <c r="J451" t="str">
        <f t="shared" si="37"/>
        <v>WL_WholeShoreline_20130618_0935_AN_MarkRecap.20120417</v>
      </c>
      <c r="K451" t="str">
        <f t="shared" si="38"/>
        <v>WL_WholeShoreline_20130618_0935_AN_MarkRecap.20120417_025</v>
      </c>
      <c r="L451">
        <f t="shared" si="35"/>
        <v>450</v>
      </c>
      <c r="M451" t="s">
        <v>73</v>
      </c>
      <c r="N451">
        <v>1</v>
      </c>
      <c r="T451">
        <v>4</v>
      </c>
      <c r="U451" t="s">
        <v>72</v>
      </c>
    </row>
    <row r="452" spans="1:21" x14ac:dyDescent="0.25">
      <c r="A452" t="s">
        <v>21</v>
      </c>
      <c r="B452" t="s">
        <v>22</v>
      </c>
      <c r="C452" s="4">
        <v>41443</v>
      </c>
      <c r="D452" s="5">
        <v>0.39930555555555602</v>
      </c>
      <c r="E452" t="str">
        <f t="shared" si="36"/>
        <v>2013-06-18 09:35</v>
      </c>
      <c r="F452" t="s">
        <v>23</v>
      </c>
      <c r="G452" s="6" t="s">
        <v>284</v>
      </c>
      <c r="H452" t="s">
        <v>25</v>
      </c>
      <c r="I452" s="6" t="s">
        <v>567</v>
      </c>
      <c r="J452" t="str">
        <f t="shared" si="37"/>
        <v>WL_WholeShoreline_20130618_0935_AN_MarkRecap.20120418</v>
      </c>
      <c r="K452" t="str">
        <f t="shared" si="38"/>
        <v>WL_WholeShoreline_20130618_0935_AN_MarkRecap.20120418_025</v>
      </c>
      <c r="L452">
        <f t="shared" ref="L452:L515" si="39">L451+1</f>
        <v>451</v>
      </c>
      <c r="M452" t="s">
        <v>40</v>
      </c>
      <c r="N452">
        <v>2</v>
      </c>
      <c r="O452">
        <v>3.5</v>
      </c>
      <c r="P452">
        <v>3</v>
      </c>
      <c r="Q452">
        <v>4</v>
      </c>
      <c r="U452" t="s">
        <v>72</v>
      </c>
    </row>
    <row r="453" spans="1:21" x14ac:dyDescent="0.25">
      <c r="A453" t="s">
        <v>21</v>
      </c>
      <c r="B453" t="s">
        <v>22</v>
      </c>
      <c r="C453" s="4">
        <v>41443</v>
      </c>
      <c r="D453" s="5">
        <v>0.39930555555555602</v>
      </c>
      <c r="E453" t="str">
        <f t="shared" si="36"/>
        <v>2013-06-18 09:35</v>
      </c>
      <c r="F453" t="s">
        <v>23</v>
      </c>
      <c r="G453" s="6" t="s">
        <v>285</v>
      </c>
      <c r="H453" t="s">
        <v>25</v>
      </c>
      <c r="I453" s="6" t="s">
        <v>567</v>
      </c>
      <c r="J453" t="str">
        <f t="shared" si="37"/>
        <v>WL_WholeShoreline_20130618_0935_AN_MarkRecap.20120419</v>
      </c>
      <c r="K453" t="str">
        <f t="shared" si="38"/>
        <v>WL_WholeShoreline_20130618_0935_AN_MarkRecap.20120419_025</v>
      </c>
      <c r="L453">
        <f t="shared" si="39"/>
        <v>452</v>
      </c>
      <c r="M453" t="s">
        <v>37</v>
      </c>
      <c r="N453">
        <v>81</v>
      </c>
      <c r="O453">
        <v>10.17</v>
      </c>
      <c r="P453">
        <v>9</v>
      </c>
      <c r="Q453">
        <v>13</v>
      </c>
      <c r="U453" t="s">
        <v>72</v>
      </c>
    </row>
    <row r="454" spans="1:21" x14ac:dyDescent="0.25">
      <c r="A454" t="s">
        <v>21</v>
      </c>
      <c r="B454" t="s">
        <v>22</v>
      </c>
      <c r="C454" s="4">
        <v>41443</v>
      </c>
      <c r="D454" s="5">
        <v>0.39930555555555602</v>
      </c>
      <c r="E454" t="str">
        <f t="shared" si="36"/>
        <v>2013-06-18 09:35</v>
      </c>
      <c r="F454" t="s">
        <v>23</v>
      </c>
      <c r="G454" s="6" t="s">
        <v>286</v>
      </c>
      <c r="H454" t="s">
        <v>25</v>
      </c>
      <c r="I454" s="6" t="s">
        <v>567</v>
      </c>
      <c r="J454" t="str">
        <f t="shared" si="37"/>
        <v>WL_WholeShoreline_20130618_0935_AN_MarkRecap.20120420</v>
      </c>
      <c r="K454" t="str">
        <f t="shared" si="38"/>
        <v>WL_WholeShoreline_20130618_0935_AN_MarkRecap.20120420_025</v>
      </c>
      <c r="L454">
        <f t="shared" si="39"/>
        <v>453</v>
      </c>
      <c r="M454" t="s">
        <v>32</v>
      </c>
      <c r="N454">
        <v>5</v>
      </c>
      <c r="O454">
        <v>5.8</v>
      </c>
      <c r="P454">
        <v>4.5</v>
      </c>
      <c r="Q454">
        <v>8</v>
      </c>
      <c r="U454" t="s">
        <v>72</v>
      </c>
    </row>
    <row r="455" spans="1:21" x14ac:dyDescent="0.25">
      <c r="A455" t="s">
        <v>21</v>
      </c>
      <c r="B455" t="s">
        <v>22</v>
      </c>
      <c r="C455" s="4">
        <v>41443</v>
      </c>
      <c r="D455" s="5">
        <v>0.39930555555555602</v>
      </c>
      <c r="E455" t="str">
        <f t="shared" si="36"/>
        <v>2013-06-18 09:35</v>
      </c>
      <c r="F455" t="s">
        <v>23</v>
      </c>
      <c r="G455" s="6" t="s">
        <v>287</v>
      </c>
      <c r="H455" t="s">
        <v>25</v>
      </c>
      <c r="I455" s="6" t="s">
        <v>567</v>
      </c>
      <c r="J455" t="str">
        <f t="shared" si="37"/>
        <v>WL_WholeShoreline_20130618_0935_AN_MarkRecap.20120421</v>
      </c>
      <c r="K455" t="str">
        <f t="shared" si="38"/>
        <v>WL_WholeShoreline_20130618_0935_AN_MarkRecap.20120421_025</v>
      </c>
      <c r="L455">
        <f t="shared" si="39"/>
        <v>454</v>
      </c>
      <c r="M455" t="s">
        <v>91</v>
      </c>
      <c r="N455">
        <v>1</v>
      </c>
      <c r="O455">
        <v>3.2</v>
      </c>
      <c r="U455" t="s">
        <v>72</v>
      </c>
    </row>
    <row r="456" spans="1:21" x14ac:dyDescent="0.25">
      <c r="A456" t="s">
        <v>21</v>
      </c>
      <c r="B456" t="s">
        <v>22</v>
      </c>
      <c r="C456" s="4">
        <v>41443</v>
      </c>
      <c r="D456" s="5">
        <v>0.39930555555555602</v>
      </c>
      <c r="E456" t="str">
        <f t="shared" si="36"/>
        <v>2013-06-18 09:35</v>
      </c>
      <c r="F456" t="s">
        <v>23</v>
      </c>
      <c r="G456" s="6" t="s">
        <v>288</v>
      </c>
      <c r="H456" t="s">
        <v>25</v>
      </c>
      <c r="I456" s="6" t="s">
        <v>568</v>
      </c>
      <c r="J456" t="str">
        <f t="shared" si="37"/>
        <v>WL_WholeShoreline_20130618_0935_AN_MarkRecap.20120422</v>
      </c>
      <c r="K456" t="str">
        <f t="shared" si="38"/>
        <v>WL_WholeShoreline_20130618_0935_AN_MarkRecap.20120422_024</v>
      </c>
      <c r="L456">
        <f t="shared" si="39"/>
        <v>455</v>
      </c>
      <c r="M456" t="s">
        <v>82</v>
      </c>
      <c r="N456">
        <v>16</v>
      </c>
      <c r="O456">
        <v>10.75</v>
      </c>
      <c r="P456">
        <v>8</v>
      </c>
      <c r="Q456">
        <v>13</v>
      </c>
      <c r="S456" t="s">
        <v>572</v>
      </c>
      <c r="U456" t="s">
        <v>72</v>
      </c>
    </row>
    <row r="457" spans="1:21" x14ac:dyDescent="0.25">
      <c r="A457" t="s">
        <v>21</v>
      </c>
      <c r="B457" t="s">
        <v>22</v>
      </c>
      <c r="C457" s="4">
        <v>41443</v>
      </c>
      <c r="D457" s="5">
        <v>0.39930555555555602</v>
      </c>
      <c r="E457" t="str">
        <f t="shared" si="36"/>
        <v>2013-06-18 09:35</v>
      </c>
      <c r="F457" t="s">
        <v>23</v>
      </c>
      <c r="G457" s="6" t="s">
        <v>289</v>
      </c>
      <c r="H457" t="s">
        <v>25</v>
      </c>
      <c r="I457" s="6" t="s">
        <v>568</v>
      </c>
      <c r="J457" t="str">
        <f t="shared" si="37"/>
        <v>WL_WholeShoreline_20130618_0935_AN_MarkRecap.20120423</v>
      </c>
      <c r="K457" t="str">
        <f t="shared" si="38"/>
        <v>WL_WholeShoreline_20130618_0935_AN_MarkRecap.20120423_024</v>
      </c>
      <c r="L457">
        <f t="shared" si="39"/>
        <v>456</v>
      </c>
      <c r="M457" t="s">
        <v>38</v>
      </c>
      <c r="N457">
        <v>2</v>
      </c>
      <c r="O457">
        <v>4.5</v>
      </c>
      <c r="P457">
        <v>4</v>
      </c>
      <c r="Q457">
        <v>5</v>
      </c>
      <c r="U457" t="s">
        <v>72</v>
      </c>
    </row>
    <row r="458" spans="1:21" x14ac:dyDescent="0.25">
      <c r="A458" t="s">
        <v>21</v>
      </c>
      <c r="B458" t="s">
        <v>22</v>
      </c>
      <c r="C458" s="4">
        <v>41443</v>
      </c>
      <c r="D458" s="5">
        <v>0.39930555555555602</v>
      </c>
      <c r="E458" t="str">
        <f t="shared" si="36"/>
        <v>2013-06-18 09:35</v>
      </c>
      <c r="F458" t="s">
        <v>23</v>
      </c>
      <c r="G458" s="6" t="s">
        <v>290</v>
      </c>
      <c r="H458" t="s">
        <v>25</v>
      </c>
      <c r="I458" s="6" t="s">
        <v>568</v>
      </c>
      <c r="J458" t="str">
        <f t="shared" si="37"/>
        <v>WL_WholeShoreline_20130618_0935_AN_MarkRecap.20120424</v>
      </c>
      <c r="K458" t="str">
        <f t="shared" si="38"/>
        <v>WL_WholeShoreline_20130618_0935_AN_MarkRecap.20120424_024</v>
      </c>
      <c r="L458">
        <f t="shared" si="39"/>
        <v>457</v>
      </c>
      <c r="M458" t="s">
        <v>42</v>
      </c>
      <c r="N458">
        <v>1</v>
      </c>
      <c r="O458">
        <v>6</v>
      </c>
      <c r="U458" t="s">
        <v>72</v>
      </c>
    </row>
    <row r="459" spans="1:21" x14ac:dyDescent="0.25">
      <c r="A459" t="s">
        <v>21</v>
      </c>
      <c r="B459" t="s">
        <v>22</v>
      </c>
      <c r="C459" s="4">
        <v>41443</v>
      </c>
      <c r="D459" s="5">
        <v>0.39930555555555602</v>
      </c>
      <c r="E459" t="str">
        <f t="shared" si="36"/>
        <v>2013-06-18 09:35</v>
      </c>
      <c r="F459" t="s">
        <v>23</v>
      </c>
      <c r="G459" s="6" t="s">
        <v>291</v>
      </c>
      <c r="H459" t="s">
        <v>25</v>
      </c>
      <c r="I459" s="6" t="s">
        <v>568</v>
      </c>
      <c r="J459" t="str">
        <f t="shared" si="37"/>
        <v>WL_WholeShoreline_20130618_0935_AN_MarkRecap.20120425</v>
      </c>
      <c r="K459" t="str">
        <f t="shared" si="38"/>
        <v>WL_WholeShoreline_20130618_0935_AN_MarkRecap.20120425_024</v>
      </c>
      <c r="L459">
        <f t="shared" si="39"/>
        <v>458</v>
      </c>
      <c r="M459" t="s">
        <v>37</v>
      </c>
      <c r="N459">
        <v>5</v>
      </c>
      <c r="O459">
        <v>9.1999999999999993</v>
      </c>
      <c r="P459">
        <v>7</v>
      </c>
      <c r="Q459">
        <v>11</v>
      </c>
      <c r="U459" t="s">
        <v>72</v>
      </c>
    </row>
    <row r="460" spans="1:21" x14ac:dyDescent="0.25">
      <c r="A460" t="s">
        <v>21</v>
      </c>
      <c r="B460" t="s">
        <v>22</v>
      </c>
      <c r="C460" s="4">
        <v>41443</v>
      </c>
      <c r="D460" s="5">
        <v>0.39930555555555602</v>
      </c>
      <c r="E460" t="str">
        <f t="shared" si="36"/>
        <v>2013-06-18 09:35</v>
      </c>
      <c r="F460" t="s">
        <v>23</v>
      </c>
      <c r="G460" s="6" t="s">
        <v>292</v>
      </c>
      <c r="H460" t="s">
        <v>25</v>
      </c>
      <c r="I460" s="6" t="s">
        <v>568</v>
      </c>
      <c r="J460" t="str">
        <f t="shared" si="37"/>
        <v>WL_WholeShoreline_20130618_0935_AN_MarkRecap.20120426</v>
      </c>
      <c r="K460" t="str">
        <f t="shared" si="38"/>
        <v>WL_WholeShoreline_20130618_0935_AN_MarkRecap.20120426_024</v>
      </c>
      <c r="L460">
        <f t="shared" si="39"/>
        <v>459</v>
      </c>
      <c r="M460" t="s">
        <v>71</v>
      </c>
      <c r="N460">
        <v>1</v>
      </c>
      <c r="O460">
        <v>10</v>
      </c>
      <c r="U460" t="s">
        <v>72</v>
      </c>
    </row>
    <row r="461" spans="1:21" x14ac:dyDescent="0.25">
      <c r="A461" t="s">
        <v>21</v>
      </c>
      <c r="B461" t="s">
        <v>22</v>
      </c>
      <c r="C461" s="4">
        <v>41443</v>
      </c>
      <c r="D461" s="5">
        <v>0.39930555555555602</v>
      </c>
      <c r="E461" t="str">
        <f t="shared" si="36"/>
        <v>2013-06-18 09:35</v>
      </c>
      <c r="F461" t="s">
        <v>23</v>
      </c>
      <c r="G461" s="6" t="s">
        <v>293</v>
      </c>
      <c r="H461" t="s">
        <v>25</v>
      </c>
      <c r="I461" s="6" t="s">
        <v>568</v>
      </c>
      <c r="J461" t="str">
        <f t="shared" si="37"/>
        <v>WL_WholeShoreline_20130618_0935_AN_MarkRecap.20120427</v>
      </c>
      <c r="K461" t="str">
        <f t="shared" si="38"/>
        <v>WL_WholeShoreline_20130618_0935_AN_MarkRecap.20120427_024</v>
      </c>
      <c r="L461">
        <f t="shared" si="39"/>
        <v>460</v>
      </c>
      <c r="M461" t="s">
        <v>32</v>
      </c>
      <c r="N461">
        <v>1</v>
      </c>
      <c r="O461">
        <v>4</v>
      </c>
      <c r="U461" t="s">
        <v>72</v>
      </c>
    </row>
    <row r="462" spans="1:21" x14ac:dyDescent="0.25">
      <c r="A462" t="s">
        <v>21</v>
      </c>
      <c r="B462" t="s">
        <v>22</v>
      </c>
      <c r="C462" s="4">
        <v>41443</v>
      </c>
      <c r="D462" s="5">
        <v>0.39930555555555602</v>
      </c>
      <c r="E462" t="str">
        <f t="shared" si="36"/>
        <v>2013-06-18 09:35</v>
      </c>
      <c r="F462" t="s">
        <v>23</v>
      </c>
      <c r="G462" s="6" t="s">
        <v>294</v>
      </c>
      <c r="H462" t="s">
        <v>25</v>
      </c>
      <c r="I462" s="6" t="s">
        <v>568</v>
      </c>
      <c r="J462" t="str">
        <f t="shared" si="37"/>
        <v>WL_WholeShoreline_20130618_0935_AN_MarkRecap.20120428</v>
      </c>
      <c r="K462" t="str">
        <f t="shared" si="38"/>
        <v>WL_WholeShoreline_20130618_0935_AN_MarkRecap.20120428_024</v>
      </c>
      <c r="L462">
        <f t="shared" si="39"/>
        <v>461</v>
      </c>
      <c r="M462" t="s">
        <v>35</v>
      </c>
      <c r="N462">
        <v>1</v>
      </c>
      <c r="S462" t="s">
        <v>573</v>
      </c>
      <c r="U462" t="s">
        <v>72</v>
      </c>
    </row>
    <row r="463" spans="1:21" x14ac:dyDescent="0.25">
      <c r="A463" t="s">
        <v>21</v>
      </c>
      <c r="B463" t="s">
        <v>22</v>
      </c>
      <c r="C463" s="4">
        <v>41443</v>
      </c>
      <c r="D463" s="5">
        <v>0.39930555555555602</v>
      </c>
      <c r="E463" t="str">
        <f t="shared" si="36"/>
        <v>2013-06-18 09:35</v>
      </c>
      <c r="F463" t="s">
        <v>23</v>
      </c>
      <c r="G463" s="6" t="s">
        <v>295</v>
      </c>
      <c r="H463" t="s">
        <v>25</v>
      </c>
      <c r="I463" s="6" t="s">
        <v>569</v>
      </c>
      <c r="J463" t="str">
        <f t="shared" si="37"/>
        <v>WL_WholeShoreline_20130618_0935_AN_MarkRecap.20120429</v>
      </c>
      <c r="K463" t="str">
        <f t="shared" si="38"/>
        <v>WL_WholeShoreline_20130618_0935_AN_MarkRecap.20120429_018</v>
      </c>
      <c r="L463">
        <f t="shared" si="39"/>
        <v>462</v>
      </c>
      <c r="M463" t="s">
        <v>48</v>
      </c>
      <c r="N463">
        <v>2</v>
      </c>
      <c r="O463">
        <v>11</v>
      </c>
      <c r="P463">
        <v>9</v>
      </c>
      <c r="Q463">
        <v>13</v>
      </c>
      <c r="U463" t="s">
        <v>72</v>
      </c>
    </row>
    <row r="464" spans="1:21" x14ac:dyDescent="0.25">
      <c r="A464" t="s">
        <v>21</v>
      </c>
      <c r="B464" t="s">
        <v>22</v>
      </c>
      <c r="C464" s="4">
        <v>41443</v>
      </c>
      <c r="D464" s="5">
        <v>0.39930555555555602</v>
      </c>
      <c r="E464" t="str">
        <f t="shared" si="36"/>
        <v>2013-06-18 09:35</v>
      </c>
      <c r="F464" t="s">
        <v>23</v>
      </c>
      <c r="G464" s="6" t="s">
        <v>296</v>
      </c>
      <c r="H464" t="s">
        <v>25</v>
      </c>
      <c r="I464" s="6" t="s">
        <v>569</v>
      </c>
      <c r="J464" t="str">
        <f t="shared" si="37"/>
        <v>WL_WholeShoreline_20130618_0935_AN_MarkRecap.20120430</v>
      </c>
      <c r="K464" t="str">
        <f t="shared" si="38"/>
        <v>WL_WholeShoreline_20130618_0935_AN_MarkRecap.20120430_018</v>
      </c>
      <c r="L464">
        <f t="shared" si="39"/>
        <v>463</v>
      </c>
      <c r="M464" t="s">
        <v>82</v>
      </c>
      <c r="N464">
        <v>7</v>
      </c>
      <c r="O464">
        <v>7</v>
      </c>
      <c r="P464">
        <v>5</v>
      </c>
      <c r="Q464">
        <v>10</v>
      </c>
      <c r="U464" t="s">
        <v>72</v>
      </c>
    </row>
    <row r="465" spans="1:21" x14ac:dyDescent="0.25">
      <c r="A465" t="s">
        <v>21</v>
      </c>
      <c r="B465" t="s">
        <v>22</v>
      </c>
      <c r="C465" s="4">
        <v>41443</v>
      </c>
      <c r="D465" s="5">
        <v>0.39930555555555602</v>
      </c>
      <c r="E465" t="str">
        <f t="shared" si="36"/>
        <v>2013-06-18 09:35</v>
      </c>
      <c r="F465" t="s">
        <v>23</v>
      </c>
      <c r="G465" s="6" t="s">
        <v>297</v>
      </c>
      <c r="H465" t="s">
        <v>25</v>
      </c>
      <c r="I465" s="6" t="s">
        <v>569</v>
      </c>
      <c r="J465" t="str">
        <f t="shared" si="37"/>
        <v>WL_WholeShoreline_20130618_0935_AN_MarkRecap.20120431</v>
      </c>
      <c r="K465" t="str">
        <f t="shared" si="38"/>
        <v>WL_WholeShoreline_20130618_0935_AN_MarkRecap.20120431_018</v>
      </c>
      <c r="L465">
        <f t="shared" si="39"/>
        <v>464</v>
      </c>
      <c r="M465" t="s">
        <v>32</v>
      </c>
      <c r="N465">
        <v>63</v>
      </c>
      <c r="O465">
        <v>4.5999999999999996</v>
      </c>
      <c r="P465">
        <v>4</v>
      </c>
      <c r="Q465">
        <v>5</v>
      </c>
      <c r="U465" t="s">
        <v>72</v>
      </c>
    </row>
    <row r="466" spans="1:21" x14ac:dyDescent="0.25">
      <c r="A466" t="s">
        <v>21</v>
      </c>
      <c r="B466" t="s">
        <v>22</v>
      </c>
      <c r="C466" s="4">
        <v>41443</v>
      </c>
      <c r="D466" s="5">
        <v>0.39930555555555602</v>
      </c>
      <c r="E466" t="str">
        <f t="shared" si="36"/>
        <v>2013-06-18 09:35</v>
      </c>
      <c r="F466" t="s">
        <v>23</v>
      </c>
      <c r="G466" s="6" t="s">
        <v>298</v>
      </c>
      <c r="H466" t="s">
        <v>25</v>
      </c>
      <c r="I466" s="6" t="s">
        <v>569</v>
      </c>
      <c r="J466" t="str">
        <f t="shared" si="37"/>
        <v>WL_WholeShoreline_20130618_0935_AN_MarkRecap.20120432</v>
      </c>
      <c r="K466" t="str">
        <f t="shared" si="38"/>
        <v>WL_WholeShoreline_20130618_0935_AN_MarkRecap.20120432_018</v>
      </c>
      <c r="L466">
        <f t="shared" si="39"/>
        <v>465</v>
      </c>
      <c r="M466" t="s">
        <v>37</v>
      </c>
      <c r="N466">
        <v>51</v>
      </c>
      <c r="O466">
        <v>8.3000000000000007</v>
      </c>
      <c r="P466">
        <v>7</v>
      </c>
      <c r="Q466">
        <v>10</v>
      </c>
      <c r="U466" t="s">
        <v>72</v>
      </c>
    </row>
    <row r="467" spans="1:21" x14ac:dyDescent="0.25">
      <c r="A467" t="s">
        <v>21</v>
      </c>
      <c r="B467" t="s">
        <v>22</v>
      </c>
      <c r="C467" s="4">
        <v>41443</v>
      </c>
      <c r="D467" s="5">
        <v>0.39930555555555602</v>
      </c>
      <c r="E467" t="str">
        <f t="shared" si="36"/>
        <v>2013-06-18 09:35</v>
      </c>
      <c r="F467" t="s">
        <v>23</v>
      </c>
      <c r="G467" s="6" t="s">
        <v>299</v>
      </c>
      <c r="H467" t="s">
        <v>25</v>
      </c>
      <c r="I467" s="6" t="s">
        <v>569</v>
      </c>
      <c r="J467" t="str">
        <f t="shared" si="37"/>
        <v>WL_WholeShoreline_20130618_0935_AN_MarkRecap.20120433</v>
      </c>
      <c r="K467" t="str">
        <f t="shared" si="38"/>
        <v>WL_WholeShoreline_20130618_0935_AN_MarkRecap.20120433_018</v>
      </c>
      <c r="L467">
        <f t="shared" si="39"/>
        <v>466</v>
      </c>
      <c r="M467" t="s">
        <v>38</v>
      </c>
      <c r="N467">
        <v>7</v>
      </c>
      <c r="O467">
        <v>6</v>
      </c>
      <c r="P467">
        <v>3</v>
      </c>
      <c r="Q467">
        <v>11</v>
      </c>
      <c r="U467" t="s">
        <v>72</v>
      </c>
    </row>
    <row r="468" spans="1:21" x14ac:dyDescent="0.25">
      <c r="A468" t="s">
        <v>21</v>
      </c>
      <c r="B468" t="s">
        <v>22</v>
      </c>
      <c r="C468" s="4">
        <v>41443</v>
      </c>
      <c r="D468" s="5">
        <v>0.39930555555555602</v>
      </c>
      <c r="E468" t="str">
        <f t="shared" si="36"/>
        <v>2013-06-18 09:35</v>
      </c>
      <c r="F468" t="s">
        <v>23</v>
      </c>
      <c r="G468" s="6" t="s">
        <v>300</v>
      </c>
      <c r="H468" t="s">
        <v>25</v>
      </c>
      <c r="I468" s="6" t="s">
        <v>569</v>
      </c>
      <c r="J468" t="str">
        <f t="shared" si="37"/>
        <v>WL_WholeShoreline_20130618_0935_AN_MarkRecap.20120434</v>
      </c>
      <c r="K468" t="str">
        <f t="shared" si="38"/>
        <v>WL_WholeShoreline_20130618_0935_AN_MarkRecap.20120434_018</v>
      </c>
      <c r="L468">
        <f t="shared" si="39"/>
        <v>467</v>
      </c>
      <c r="M468" t="s">
        <v>27</v>
      </c>
      <c r="N468">
        <v>1</v>
      </c>
      <c r="O468">
        <v>9</v>
      </c>
      <c r="U468" t="s">
        <v>72</v>
      </c>
    </row>
    <row r="469" spans="1:21" x14ac:dyDescent="0.25">
      <c r="A469" t="s">
        <v>21</v>
      </c>
      <c r="B469" t="s">
        <v>22</v>
      </c>
      <c r="C469" s="4">
        <v>41443</v>
      </c>
      <c r="D469" s="5">
        <v>0.39930555555555602</v>
      </c>
      <c r="E469" t="str">
        <f t="shared" si="36"/>
        <v>2013-06-18 09:35</v>
      </c>
      <c r="F469" t="s">
        <v>23</v>
      </c>
      <c r="G469" s="6" t="s">
        <v>301</v>
      </c>
      <c r="H469" t="s">
        <v>25</v>
      </c>
      <c r="I469" s="6" t="s">
        <v>57</v>
      </c>
      <c r="J469" t="str">
        <f t="shared" si="37"/>
        <v>WL_WholeShoreline_20130618_0935_AN_MarkRecap.20120435</v>
      </c>
      <c r="K469" t="str">
        <f t="shared" si="38"/>
        <v>WL_WholeShoreline_20130618_0935_AN_MarkRecap.20120435_002</v>
      </c>
      <c r="L469">
        <f t="shared" si="39"/>
        <v>468</v>
      </c>
      <c r="M469" t="s">
        <v>32</v>
      </c>
      <c r="N469">
        <v>1</v>
      </c>
      <c r="O469">
        <v>5</v>
      </c>
      <c r="U469" t="s">
        <v>72</v>
      </c>
    </row>
    <row r="470" spans="1:21" x14ac:dyDescent="0.25">
      <c r="A470" t="s">
        <v>21</v>
      </c>
      <c r="B470" t="s">
        <v>22</v>
      </c>
      <c r="C470" s="4">
        <v>41443</v>
      </c>
      <c r="D470" s="5">
        <v>0.39930555555555602</v>
      </c>
      <c r="E470" t="str">
        <f t="shared" si="36"/>
        <v>2013-06-18 09:35</v>
      </c>
      <c r="F470" t="s">
        <v>23</v>
      </c>
      <c r="G470" s="6" t="s">
        <v>302</v>
      </c>
      <c r="H470" t="s">
        <v>25</v>
      </c>
      <c r="I470" s="6" t="s">
        <v>57</v>
      </c>
      <c r="J470" t="str">
        <f t="shared" si="37"/>
        <v>WL_WholeShoreline_20130618_0935_AN_MarkRecap.20120436</v>
      </c>
      <c r="K470" t="str">
        <f t="shared" si="38"/>
        <v>WL_WholeShoreline_20130618_0935_AN_MarkRecap.20120436_002</v>
      </c>
      <c r="L470">
        <f t="shared" si="39"/>
        <v>469</v>
      </c>
      <c r="M470" t="s">
        <v>43</v>
      </c>
      <c r="N470">
        <v>1</v>
      </c>
      <c r="O470">
        <v>8</v>
      </c>
      <c r="U470" t="s">
        <v>72</v>
      </c>
    </row>
    <row r="471" spans="1:21" x14ac:dyDescent="0.25">
      <c r="A471" t="s">
        <v>21</v>
      </c>
      <c r="B471" t="s">
        <v>22</v>
      </c>
      <c r="C471" s="4">
        <v>41443</v>
      </c>
      <c r="D471" s="5">
        <v>0.39930555555555602</v>
      </c>
      <c r="E471" t="str">
        <f t="shared" si="36"/>
        <v>2013-06-18 09:35</v>
      </c>
      <c r="F471" t="s">
        <v>23</v>
      </c>
      <c r="G471" s="6" t="s">
        <v>303</v>
      </c>
      <c r="H471" t="s">
        <v>25</v>
      </c>
      <c r="I471" s="6" t="s">
        <v>89</v>
      </c>
      <c r="J471" t="str">
        <f t="shared" si="37"/>
        <v>WL_WholeShoreline_20130618_0935_AN_MarkRecap.20120437</v>
      </c>
      <c r="K471" t="str">
        <f t="shared" si="38"/>
        <v>WL_WholeShoreline_20130618_0935_AN_MarkRecap.20120437_011</v>
      </c>
      <c r="L471">
        <f t="shared" si="39"/>
        <v>470</v>
      </c>
      <c r="M471" t="s">
        <v>87</v>
      </c>
      <c r="N471">
        <v>1</v>
      </c>
      <c r="O471">
        <v>10.5</v>
      </c>
      <c r="U471" t="s">
        <v>72</v>
      </c>
    </row>
    <row r="472" spans="1:21" x14ac:dyDescent="0.25">
      <c r="A472" t="s">
        <v>21</v>
      </c>
      <c r="B472" t="s">
        <v>22</v>
      </c>
      <c r="C472" s="4">
        <v>41443</v>
      </c>
      <c r="D472" s="5">
        <v>0.39930555555555602</v>
      </c>
      <c r="E472" t="str">
        <f t="shared" si="36"/>
        <v>2013-06-18 09:35</v>
      </c>
      <c r="F472" t="s">
        <v>23</v>
      </c>
      <c r="G472" s="6" t="s">
        <v>304</v>
      </c>
      <c r="H472" t="s">
        <v>25</v>
      </c>
      <c r="I472" s="6" t="s">
        <v>89</v>
      </c>
      <c r="J472" t="str">
        <f t="shared" si="37"/>
        <v>WL_WholeShoreline_20130618_0935_AN_MarkRecap.20120438</v>
      </c>
      <c r="K472" t="str">
        <f t="shared" si="38"/>
        <v>WL_WholeShoreline_20130618_0935_AN_MarkRecap.20120438_011</v>
      </c>
      <c r="L472">
        <f t="shared" si="39"/>
        <v>471</v>
      </c>
      <c r="M472" t="s">
        <v>35</v>
      </c>
      <c r="N472">
        <v>1</v>
      </c>
      <c r="S472" t="s">
        <v>574</v>
      </c>
      <c r="U472" t="s">
        <v>72</v>
      </c>
    </row>
    <row r="473" spans="1:21" x14ac:dyDescent="0.25">
      <c r="A473" t="s">
        <v>21</v>
      </c>
      <c r="B473" t="s">
        <v>22</v>
      </c>
      <c r="C473" s="4">
        <v>41443</v>
      </c>
      <c r="D473" s="5">
        <v>0.39930555555555602</v>
      </c>
      <c r="E473" t="str">
        <f t="shared" si="36"/>
        <v>2013-06-18 09:35</v>
      </c>
      <c r="F473" t="s">
        <v>23</v>
      </c>
      <c r="G473" s="6" t="s">
        <v>305</v>
      </c>
      <c r="H473" t="s">
        <v>25</v>
      </c>
      <c r="I473" s="6" t="s">
        <v>49</v>
      </c>
      <c r="J473" t="str">
        <f t="shared" si="37"/>
        <v>WL_WholeShoreline_20130618_0935_AN_MarkRecap.20120439</v>
      </c>
      <c r="K473" t="str">
        <f t="shared" si="38"/>
        <v>WL_WholeShoreline_20130618_0935_AN_MarkRecap.20120439_008</v>
      </c>
      <c r="L473">
        <f t="shared" si="39"/>
        <v>472</v>
      </c>
      <c r="M473" t="s">
        <v>82</v>
      </c>
      <c r="N473">
        <v>8</v>
      </c>
      <c r="O473">
        <v>15.75</v>
      </c>
      <c r="P473">
        <v>12</v>
      </c>
      <c r="Q473">
        <v>19</v>
      </c>
      <c r="U473" t="s">
        <v>72</v>
      </c>
    </row>
    <row r="474" spans="1:21" x14ac:dyDescent="0.25">
      <c r="A474" t="s">
        <v>21</v>
      </c>
      <c r="B474" t="s">
        <v>22</v>
      </c>
      <c r="C474" s="4">
        <v>41447</v>
      </c>
      <c r="D474" s="5">
        <v>0.3888888888888889</v>
      </c>
      <c r="E474" t="str">
        <f t="shared" si="36"/>
        <v>2013-06-22 09:20</v>
      </c>
      <c r="F474" t="s">
        <v>23</v>
      </c>
      <c r="G474" s="6" t="s">
        <v>306</v>
      </c>
      <c r="H474" t="s">
        <v>25</v>
      </c>
      <c r="I474" s="6" t="s">
        <v>29</v>
      </c>
      <c r="J474" t="str">
        <f t="shared" si="37"/>
        <v>WL_WholeShoreline_20130622_0920_AN_MarkRecap.20120440</v>
      </c>
      <c r="K474" t="str">
        <f t="shared" si="38"/>
        <v>WL_WholeShoreline_20130622_0920_AN_MarkRecap.20120440_007</v>
      </c>
      <c r="L474">
        <f t="shared" si="39"/>
        <v>473</v>
      </c>
      <c r="M474" t="s">
        <v>73</v>
      </c>
      <c r="N474">
        <v>3</v>
      </c>
      <c r="O474">
        <v>52</v>
      </c>
      <c r="T474">
        <v>7.5</v>
      </c>
      <c r="U474" t="s">
        <v>72</v>
      </c>
    </row>
    <row r="475" spans="1:21" x14ac:dyDescent="0.25">
      <c r="A475" t="s">
        <v>21</v>
      </c>
      <c r="B475" t="s">
        <v>22</v>
      </c>
      <c r="C475" s="4">
        <v>41447</v>
      </c>
      <c r="D475" s="5">
        <v>0.3888888888888889</v>
      </c>
      <c r="E475" t="str">
        <f t="shared" si="36"/>
        <v>2013-06-22 09:20</v>
      </c>
      <c r="F475" t="s">
        <v>23</v>
      </c>
      <c r="G475" s="6" t="s">
        <v>307</v>
      </c>
      <c r="H475" t="s">
        <v>25</v>
      </c>
      <c r="I475" s="6" t="s">
        <v>29</v>
      </c>
      <c r="J475" t="str">
        <f t="shared" si="37"/>
        <v>WL_WholeShoreline_20130622_0920_AN_MarkRecap.20120441</v>
      </c>
      <c r="K475" t="str">
        <f t="shared" si="38"/>
        <v>WL_WholeShoreline_20130622_0920_AN_MarkRecap.20120441_007</v>
      </c>
      <c r="L475">
        <f t="shared" si="39"/>
        <v>474</v>
      </c>
      <c r="M475" t="s">
        <v>87</v>
      </c>
      <c r="N475">
        <v>1</v>
      </c>
      <c r="T475">
        <v>2.5</v>
      </c>
      <c r="U475" t="s">
        <v>72</v>
      </c>
    </row>
    <row r="476" spans="1:21" x14ac:dyDescent="0.25">
      <c r="A476" t="s">
        <v>21</v>
      </c>
      <c r="B476" t="s">
        <v>22</v>
      </c>
      <c r="C476" s="4">
        <v>41447</v>
      </c>
      <c r="D476" s="5">
        <v>0.38888888888888901</v>
      </c>
      <c r="E476" t="str">
        <f t="shared" si="36"/>
        <v>2013-06-22 09:20</v>
      </c>
      <c r="F476" t="s">
        <v>23</v>
      </c>
      <c r="G476" s="6" t="s">
        <v>308</v>
      </c>
      <c r="H476" t="s">
        <v>25</v>
      </c>
      <c r="I476" s="6" t="s">
        <v>29</v>
      </c>
      <c r="J476" t="str">
        <f t="shared" si="37"/>
        <v>WL_WholeShoreline_20130622_0920_AN_MarkRecap.20120442</v>
      </c>
      <c r="K476" t="str">
        <f t="shared" si="38"/>
        <v>WL_WholeShoreline_20130622_0920_AN_MarkRecap.20120442_007</v>
      </c>
      <c r="L476">
        <f t="shared" si="39"/>
        <v>475</v>
      </c>
      <c r="M476" t="s">
        <v>81</v>
      </c>
      <c r="N476">
        <v>1</v>
      </c>
      <c r="S476" t="s">
        <v>575</v>
      </c>
      <c r="U476" t="s">
        <v>72</v>
      </c>
    </row>
    <row r="477" spans="1:21" x14ac:dyDescent="0.25">
      <c r="A477" t="s">
        <v>21</v>
      </c>
      <c r="B477" t="s">
        <v>22</v>
      </c>
      <c r="C477" s="4">
        <v>41447</v>
      </c>
      <c r="D477" s="5">
        <v>0.38888888888888901</v>
      </c>
      <c r="E477" t="str">
        <f t="shared" si="36"/>
        <v>2013-06-22 09:20</v>
      </c>
      <c r="F477" t="s">
        <v>23</v>
      </c>
      <c r="G477" s="6" t="s">
        <v>309</v>
      </c>
      <c r="H477" t="s">
        <v>25</v>
      </c>
      <c r="I477" s="6" t="s">
        <v>36</v>
      </c>
      <c r="J477" t="str">
        <f t="shared" si="37"/>
        <v>WL_WholeShoreline_20130622_0920_AN_MarkRecap.20120443</v>
      </c>
      <c r="K477" t="str">
        <f t="shared" si="38"/>
        <v>WL_WholeShoreline_20130622_0920_AN_MarkRecap.20120443_004</v>
      </c>
      <c r="L477">
        <f t="shared" si="39"/>
        <v>476</v>
      </c>
      <c r="M477" t="s">
        <v>73</v>
      </c>
      <c r="N477">
        <v>5</v>
      </c>
      <c r="O477">
        <v>39</v>
      </c>
      <c r="P477">
        <v>30</v>
      </c>
      <c r="Q477">
        <v>48</v>
      </c>
      <c r="T477">
        <v>4</v>
      </c>
      <c r="U477" t="s">
        <v>72</v>
      </c>
    </row>
    <row r="478" spans="1:21" x14ac:dyDescent="0.25">
      <c r="A478" t="s">
        <v>21</v>
      </c>
      <c r="B478" t="s">
        <v>22</v>
      </c>
      <c r="C478" s="4">
        <v>41447</v>
      </c>
      <c r="D478" s="5">
        <v>0.38888888888888901</v>
      </c>
      <c r="E478" t="str">
        <f t="shared" si="36"/>
        <v>2013-06-22 09:20</v>
      </c>
      <c r="F478" t="s">
        <v>23</v>
      </c>
      <c r="G478" s="6" t="s">
        <v>310</v>
      </c>
      <c r="H478" t="s">
        <v>25</v>
      </c>
      <c r="I478" s="6" t="s">
        <v>36</v>
      </c>
      <c r="J478" t="str">
        <f t="shared" si="37"/>
        <v>WL_WholeShoreline_20130622_0920_AN_MarkRecap.20120444</v>
      </c>
      <c r="K478" t="str">
        <f t="shared" si="38"/>
        <v>WL_WholeShoreline_20130622_0920_AN_MarkRecap.20120444_004</v>
      </c>
      <c r="L478">
        <f t="shared" si="39"/>
        <v>477</v>
      </c>
      <c r="M478" t="s">
        <v>77</v>
      </c>
      <c r="N478">
        <v>1</v>
      </c>
      <c r="O478">
        <v>10</v>
      </c>
      <c r="U478" t="s">
        <v>72</v>
      </c>
    </row>
    <row r="479" spans="1:21" x14ac:dyDescent="0.25">
      <c r="A479" t="s">
        <v>21</v>
      </c>
      <c r="B479" t="s">
        <v>22</v>
      </c>
      <c r="C479" s="4">
        <v>41447</v>
      </c>
      <c r="D479" s="5">
        <v>0.38888888888888901</v>
      </c>
      <c r="E479" t="str">
        <f t="shared" si="36"/>
        <v>2013-06-22 09:20</v>
      </c>
      <c r="F479" t="s">
        <v>23</v>
      </c>
      <c r="G479" s="6" t="s">
        <v>311</v>
      </c>
      <c r="H479" t="s">
        <v>25</v>
      </c>
      <c r="I479" s="6" t="s">
        <v>36</v>
      </c>
      <c r="J479" t="str">
        <f t="shared" si="37"/>
        <v>WL_WholeShoreline_20130622_0920_AN_MarkRecap.20120445</v>
      </c>
      <c r="K479" t="str">
        <f t="shared" si="38"/>
        <v>WL_WholeShoreline_20130622_0920_AN_MarkRecap.20120445_004</v>
      </c>
      <c r="L479">
        <f t="shared" si="39"/>
        <v>478</v>
      </c>
      <c r="M479" t="s">
        <v>43</v>
      </c>
      <c r="N479">
        <v>1</v>
      </c>
      <c r="O479">
        <v>19.5</v>
      </c>
      <c r="U479" t="s">
        <v>72</v>
      </c>
    </row>
    <row r="480" spans="1:21" x14ac:dyDescent="0.25">
      <c r="A480" t="s">
        <v>21</v>
      </c>
      <c r="B480" t="s">
        <v>22</v>
      </c>
      <c r="C480" s="4">
        <v>41447</v>
      </c>
      <c r="D480" s="5">
        <v>0.38888888888888901</v>
      </c>
      <c r="E480" t="str">
        <f t="shared" si="36"/>
        <v>2013-06-22 09:20</v>
      </c>
      <c r="F480" t="s">
        <v>23</v>
      </c>
      <c r="G480" s="6" t="s">
        <v>312</v>
      </c>
      <c r="H480" t="s">
        <v>25</v>
      </c>
      <c r="I480" s="6" t="s">
        <v>49</v>
      </c>
      <c r="J480" t="str">
        <f t="shared" si="37"/>
        <v>WL_WholeShoreline_20130622_0920_AN_MarkRecap.20120446</v>
      </c>
      <c r="K480" t="str">
        <f t="shared" si="38"/>
        <v>WL_WholeShoreline_20130622_0920_AN_MarkRecap.20120446_008</v>
      </c>
      <c r="L480">
        <f t="shared" si="39"/>
        <v>479</v>
      </c>
      <c r="M480" t="s">
        <v>48</v>
      </c>
      <c r="N480">
        <v>1</v>
      </c>
      <c r="O480">
        <v>35</v>
      </c>
      <c r="U480" t="s">
        <v>72</v>
      </c>
    </row>
    <row r="481" spans="1:21" x14ac:dyDescent="0.25">
      <c r="A481" t="s">
        <v>21</v>
      </c>
      <c r="B481" t="s">
        <v>22</v>
      </c>
      <c r="C481" s="4">
        <v>41447</v>
      </c>
      <c r="D481" s="5">
        <v>0.38888888888888901</v>
      </c>
      <c r="E481" t="str">
        <f t="shared" si="36"/>
        <v>2013-06-22 09:20</v>
      </c>
      <c r="F481" t="s">
        <v>23</v>
      </c>
      <c r="G481" s="6" t="s">
        <v>313</v>
      </c>
      <c r="H481" t="s">
        <v>25</v>
      </c>
      <c r="I481" s="6" t="s">
        <v>49</v>
      </c>
      <c r="J481" t="str">
        <f t="shared" si="37"/>
        <v>WL_WholeShoreline_20130622_0920_AN_MarkRecap.20120447</v>
      </c>
      <c r="K481" t="str">
        <f t="shared" si="38"/>
        <v>WL_WholeShoreline_20130622_0920_AN_MarkRecap.20120447_008</v>
      </c>
      <c r="L481">
        <f t="shared" si="39"/>
        <v>480</v>
      </c>
      <c r="M481" t="s">
        <v>37</v>
      </c>
      <c r="N481">
        <v>4</v>
      </c>
      <c r="O481">
        <v>12.8</v>
      </c>
      <c r="P481">
        <v>12.5</v>
      </c>
      <c r="Q481">
        <v>13</v>
      </c>
      <c r="U481" t="s">
        <v>72</v>
      </c>
    </row>
    <row r="482" spans="1:21" x14ac:dyDescent="0.25">
      <c r="A482" t="s">
        <v>21</v>
      </c>
      <c r="B482" t="s">
        <v>22</v>
      </c>
      <c r="C482" s="4">
        <v>41447</v>
      </c>
      <c r="D482" s="5">
        <v>0.38888888888888901</v>
      </c>
      <c r="E482" t="str">
        <f t="shared" si="36"/>
        <v>2013-06-22 09:20</v>
      </c>
      <c r="F482" t="s">
        <v>23</v>
      </c>
      <c r="G482" s="6" t="s">
        <v>314</v>
      </c>
      <c r="H482" t="s">
        <v>25</v>
      </c>
      <c r="I482" s="6" t="s">
        <v>49</v>
      </c>
      <c r="J482" t="str">
        <f t="shared" si="37"/>
        <v>WL_WholeShoreline_20130622_0920_AN_MarkRecap.20120448</v>
      </c>
      <c r="K482" t="str">
        <f t="shared" si="38"/>
        <v>WL_WholeShoreline_20130622_0920_AN_MarkRecap.20120448_008</v>
      </c>
      <c r="L482">
        <f t="shared" si="39"/>
        <v>481</v>
      </c>
      <c r="M482" t="s">
        <v>25</v>
      </c>
      <c r="N482">
        <v>4</v>
      </c>
      <c r="O482">
        <v>14.5</v>
      </c>
      <c r="P482">
        <v>10</v>
      </c>
      <c r="Q482">
        <v>19</v>
      </c>
      <c r="U482" t="s">
        <v>72</v>
      </c>
    </row>
    <row r="483" spans="1:21" x14ac:dyDescent="0.25">
      <c r="A483" t="s">
        <v>21</v>
      </c>
      <c r="B483" t="s">
        <v>22</v>
      </c>
      <c r="C483" s="4">
        <v>41447</v>
      </c>
      <c r="D483" s="5">
        <v>0.38888888888888901</v>
      </c>
      <c r="E483" t="str">
        <f t="shared" si="36"/>
        <v>2013-06-22 09:20</v>
      </c>
      <c r="F483" t="s">
        <v>23</v>
      </c>
      <c r="G483" s="6" t="s">
        <v>315</v>
      </c>
      <c r="H483" t="s">
        <v>25</v>
      </c>
      <c r="I483" s="6" t="s">
        <v>49</v>
      </c>
      <c r="J483" t="str">
        <f t="shared" si="37"/>
        <v>WL_WholeShoreline_20130622_0920_AN_MarkRecap.20120449</v>
      </c>
      <c r="K483" t="str">
        <f t="shared" si="38"/>
        <v>WL_WholeShoreline_20130622_0920_AN_MarkRecap.20120449_008</v>
      </c>
      <c r="L483">
        <f t="shared" si="39"/>
        <v>482</v>
      </c>
      <c r="M483" t="s">
        <v>82</v>
      </c>
      <c r="N483">
        <v>3</v>
      </c>
      <c r="O483">
        <v>11.67</v>
      </c>
      <c r="P483">
        <v>8</v>
      </c>
      <c r="Q483">
        <v>14</v>
      </c>
      <c r="U483" t="s">
        <v>72</v>
      </c>
    </row>
    <row r="484" spans="1:21" x14ac:dyDescent="0.25">
      <c r="A484" t="s">
        <v>21</v>
      </c>
      <c r="B484" t="s">
        <v>22</v>
      </c>
      <c r="C484" s="4">
        <v>41447</v>
      </c>
      <c r="D484" s="5">
        <v>0.38888888888888901</v>
      </c>
      <c r="E484" t="str">
        <f t="shared" si="36"/>
        <v>2013-06-22 09:20</v>
      </c>
      <c r="F484" t="s">
        <v>23</v>
      </c>
      <c r="G484" s="6" t="s">
        <v>316</v>
      </c>
      <c r="H484" t="s">
        <v>25</v>
      </c>
      <c r="I484" s="6" t="s">
        <v>49</v>
      </c>
      <c r="J484" t="str">
        <f t="shared" si="37"/>
        <v>WL_WholeShoreline_20130622_0920_AN_MarkRecap.20120450</v>
      </c>
      <c r="K484" t="str">
        <f t="shared" si="38"/>
        <v>WL_WholeShoreline_20130622_0920_AN_MarkRecap.20120450_008</v>
      </c>
      <c r="L484">
        <f t="shared" si="39"/>
        <v>483</v>
      </c>
      <c r="M484" t="s">
        <v>32</v>
      </c>
      <c r="N484">
        <v>2</v>
      </c>
      <c r="O484">
        <v>6</v>
      </c>
      <c r="U484" t="s">
        <v>72</v>
      </c>
    </row>
    <row r="485" spans="1:21" x14ac:dyDescent="0.25">
      <c r="A485" t="s">
        <v>21</v>
      </c>
      <c r="B485" t="s">
        <v>22</v>
      </c>
      <c r="C485" s="4">
        <v>41447</v>
      </c>
      <c r="D485" s="5">
        <v>0.38888888888888901</v>
      </c>
      <c r="E485" t="str">
        <f t="shared" si="36"/>
        <v>2013-06-22 09:20</v>
      </c>
      <c r="F485" t="s">
        <v>23</v>
      </c>
      <c r="G485" s="6" t="s">
        <v>317</v>
      </c>
      <c r="H485" t="s">
        <v>25</v>
      </c>
      <c r="I485" s="6" t="s">
        <v>59</v>
      </c>
      <c r="J485" t="str">
        <f t="shared" si="37"/>
        <v>WL_WholeShoreline_20130622_0920_AN_MarkRecap.20120451</v>
      </c>
      <c r="K485" t="str">
        <f t="shared" si="38"/>
        <v>WL_WholeShoreline_20130622_0920_AN_MarkRecap.20120451_009</v>
      </c>
      <c r="L485">
        <f t="shared" si="39"/>
        <v>484</v>
      </c>
      <c r="M485" t="s">
        <v>32</v>
      </c>
      <c r="N485">
        <v>1</v>
      </c>
      <c r="O485">
        <v>5</v>
      </c>
      <c r="U485" t="s">
        <v>72</v>
      </c>
    </row>
    <row r="486" spans="1:21" x14ac:dyDescent="0.25">
      <c r="A486" t="s">
        <v>21</v>
      </c>
      <c r="B486" t="s">
        <v>22</v>
      </c>
      <c r="C486" s="4">
        <v>41447</v>
      </c>
      <c r="D486" s="5">
        <v>0.38888888888888901</v>
      </c>
      <c r="E486" t="str">
        <f t="shared" si="36"/>
        <v>2013-06-22 09:20</v>
      </c>
      <c r="F486" t="s">
        <v>23</v>
      </c>
      <c r="G486" s="6" t="s">
        <v>318</v>
      </c>
      <c r="H486" t="s">
        <v>25</v>
      </c>
      <c r="I486" s="6" t="s">
        <v>59</v>
      </c>
      <c r="J486" t="str">
        <f t="shared" si="37"/>
        <v>WL_WholeShoreline_20130622_0920_AN_MarkRecap.20120452</v>
      </c>
      <c r="K486" t="str">
        <f t="shared" si="38"/>
        <v>WL_WholeShoreline_20130622_0920_AN_MarkRecap.20120452_009</v>
      </c>
      <c r="L486">
        <f t="shared" si="39"/>
        <v>485</v>
      </c>
      <c r="M486" t="s">
        <v>37</v>
      </c>
      <c r="N486">
        <v>8</v>
      </c>
      <c r="O486">
        <v>11.5</v>
      </c>
      <c r="P486">
        <v>10</v>
      </c>
      <c r="Q486">
        <v>14</v>
      </c>
      <c r="U486" t="s">
        <v>72</v>
      </c>
    </row>
    <row r="487" spans="1:21" x14ac:dyDescent="0.25">
      <c r="A487" t="s">
        <v>21</v>
      </c>
      <c r="B487" t="s">
        <v>22</v>
      </c>
      <c r="C487" s="4">
        <v>41447</v>
      </c>
      <c r="D487" s="5">
        <v>0.38888888888888901</v>
      </c>
      <c r="E487" t="str">
        <f t="shared" si="36"/>
        <v>2013-06-22 09:20</v>
      </c>
      <c r="F487" t="s">
        <v>23</v>
      </c>
      <c r="G487" s="6" t="s">
        <v>319</v>
      </c>
      <c r="H487" t="s">
        <v>25</v>
      </c>
      <c r="I487" s="6" t="s">
        <v>59</v>
      </c>
      <c r="J487" t="str">
        <f t="shared" si="37"/>
        <v>WL_WholeShoreline_20130622_0920_AN_MarkRecap.20120453</v>
      </c>
      <c r="K487" t="str">
        <f t="shared" si="38"/>
        <v>WL_WholeShoreline_20130622_0920_AN_MarkRecap.20120453_009</v>
      </c>
      <c r="L487">
        <f t="shared" si="39"/>
        <v>486</v>
      </c>
      <c r="M487" t="s">
        <v>38</v>
      </c>
      <c r="N487">
        <v>1</v>
      </c>
      <c r="O487">
        <v>6</v>
      </c>
      <c r="U487" t="s">
        <v>72</v>
      </c>
    </row>
    <row r="488" spans="1:21" x14ac:dyDescent="0.25">
      <c r="A488" t="s">
        <v>21</v>
      </c>
      <c r="B488" t="s">
        <v>22</v>
      </c>
      <c r="C488" s="4">
        <v>41447</v>
      </c>
      <c r="D488" s="5">
        <v>0.38888888888888901</v>
      </c>
      <c r="E488" t="str">
        <f t="shared" si="36"/>
        <v>2013-06-22 09:20</v>
      </c>
      <c r="F488" t="s">
        <v>23</v>
      </c>
      <c r="G488" s="6" t="s">
        <v>320</v>
      </c>
      <c r="H488" t="s">
        <v>25</v>
      </c>
      <c r="I488" s="6" t="s">
        <v>59</v>
      </c>
      <c r="J488" t="str">
        <f t="shared" si="37"/>
        <v>WL_WholeShoreline_20130622_0920_AN_MarkRecap.20120454</v>
      </c>
      <c r="K488" t="str">
        <f t="shared" si="38"/>
        <v>WL_WholeShoreline_20130622_0920_AN_MarkRecap.20120454_009</v>
      </c>
      <c r="L488">
        <f t="shared" si="39"/>
        <v>487</v>
      </c>
      <c r="M488" t="s">
        <v>66</v>
      </c>
      <c r="N488">
        <v>2</v>
      </c>
      <c r="O488">
        <v>15.5</v>
      </c>
      <c r="P488">
        <v>14</v>
      </c>
      <c r="Q488">
        <v>17</v>
      </c>
      <c r="U488" t="s">
        <v>72</v>
      </c>
    </row>
    <row r="489" spans="1:21" x14ac:dyDescent="0.25">
      <c r="A489" t="s">
        <v>21</v>
      </c>
      <c r="B489" t="s">
        <v>22</v>
      </c>
      <c r="C489" s="4">
        <v>41447</v>
      </c>
      <c r="D489" s="5">
        <v>0.38888888888888901</v>
      </c>
      <c r="E489" t="str">
        <f t="shared" si="36"/>
        <v>2013-06-22 09:20</v>
      </c>
      <c r="F489" t="s">
        <v>23</v>
      </c>
      <c r="G489" s="6" t="s">
        <v>321</v>
      </c>
      <c r="H489" t="s">
        <v>25</v>
      </c>
      <c r="I489" s="6" t="s">
        <v>59</v>
      </c>
      <c r="J489" t="str">
        <f t="shared" si="37"/>
        <v>WL_WholeShoreline_20130622_0920_AN_MarkRecap.20120455</v>
      </c>
      <c r="K489" t="str">
        <f t="shared" si="38"/>
        <v>WL_WholeShoreline_20130622_0920_AN_MarkRecap.20120455_009</v>
      </c>
      <c r="L489">
        <f t="shared" si="39"/>
        <v>488</v>
      </c>
      <c r="M489" t="s">
        <v>40</v>
      </c>
      <c r="N489">
        <v>1</v>
      </c>
      <c r="O489">
        <v>5</v>
      </c>
      <c r="U489" t="s">
        <v>72</v>
      </c>
    </row>
    <row r="490" spans="1:21" x14ac:dyDescent="0.25">
      <c r="A490" t="s">
        <v>21</v>
      </c>
      <c r="B490" t="s">
        <v>22</v>
      </c>
      <c r="C490" s="4">
        <v>41447</v>
      </c>
      <c r="D490" s="5">
        <v>0.38888888888888901</v>
      </c>
      <c r="E490" t="str">
        <f t="shared" si="36"/>
        <v>2013-06-22 09:20</v>
      </c>
      <c r="F490" t="s">
        <v>23</v>
      </c>
      <c r="G490" s="6" t="s">
        <v>322</v>
      </c>
      <c r="H490" t="s">
        <v>25</v>
      </c>
      <c r="I490" s="6" t="s">
        <v>59</v>
      </c>
      <c r="J490" t="str">
        <f t="shared" si="37"/>
        <v>WL_WholeShoreline_20130622_0920_AN_MarkRecap.20120456</v>
      </c>
      <c r="K490" t="str">
        <f t="shared" si="38"/>
        <v>WL_WholeShoreline_20130622_0920_AN_MarkRecap.20120456_009</v>
      </c>
      <c r="L490">
        <f t="shared" si="39"/>
        <v>489</v>
      </c>
      <c r="M490" t="s">
        <v>80</v>
      </c>
      <c r="N490">
        <v>1</v>
      </c>
      <c r="O490">
        <v>6</v>
      </c>
      <c r="U490" t="s">
        <v>72</v>
      </c>
    </row>
    <row r="491" spans="1:21" x14ac:dyDescent="0.25">
      <c r="A491" t="s">
        <v>21</v>
      </c>
      <c r="B491" t="s">
        <v>22</v>
      </c>
      <c r="C491" s="4">
        <v>41447</v>
      </c>
      <c r="D491" s="5">
        <v>0.38888888888888901</v>
      </c>
      <c r="E491" t="str">
        <f t="shared" si="36"/>
        <v>2013-06-22 09:20</v>
      </c>
      <c r="F491" t="s">
        <v>23</v>
      </c>
      <c r="G491" s="6" t="s">
        <v>323</v>
      </c>
      <c r="H491" t="s">
        <v>25</v>
      </c>
      <c r="I491" s="6" t="s">
        <v>59</v>
      </c>
      <c r="J491" t="str">
        <f t="shared" si="37"/>
        <v>WL_WholeShoreline_20130622_0920_AN_MarkRecap.20120457</v>
      </c>
      <c r="K491" t="str">
        <f t="shared" si="38"/>
        <v>WL_WholeShoreline_20130622_0920_AN_MarkRecap.20120457_009</v>
      </c>
      <c r="L491">
        <f t="shared" si="39"/>
        <v>490</v>
      </c>
      <c r="M491" t="s">
        <v>82</v>
      </c>
      <c r="N491">
        <v>1</v>
      </c>
      <c r="S491" t="s">
        <v>554</v>
      </c>
      <c r="U491" t="s">
        <v>72</v>
      </c>
    </row>
    <row r="492" spans="1:21" x14ac:dyDescent="0.25">
      <c r="A492" t="s">
        <v>21</v>
      </c>
      <c r="B492" t="s">
        <v>22</v>
      </c>
      <c r="C492" s="4">
        <v>41447</v>
      </c>
      <c r="D492" s="5">
        <v>0.38888888888888901</v>
      </c>
      <c r="E492" t="str">
        <f t="shared" si="36"/>
        <v>2013-06-22 09:20</v>
      </c>
      <c r="F492" t="s">
        <v>23</v>
      </c>
      <c r="G492" s="6" t="s">
        <v>324</v>
      </c>
      <c r="H492" t="s">
        <v>25</v>
      </c>
      <c r="I492" s="6" t="s">
        <v>52</v>
      </c>
      <c r="J492" t="str">
        <f t="shared" si="37"/>
        <v>WL_WholeShoreline_20130622_0920_AN_MarkRecap.20120458</v>
      </c>
      <c r="K492" t="str">
        <f t="shared" si="38"/>
        <v>WL_WholeShoreline_20130622_0920_AN_MarkRecap.20120458_006</v>
      </c>
      <c r="L492">
        <f t="shared" si="39"/>
        <v>491</v>
      </c>
      <c r="M492" t="s">
        <v>48</v>
      </c>
      <c r="N492">
        <v>1</v>
      </c>
      <c r="O492">
        <v>13</v>
      </c>
      <c r="U492" t="s">
        <v>72</v>
      </c>
    </row>
    <row r="493" spans="1:21" x14ac:dyDescent="0.25">
      <c r="A493" t="s">
        <v>21</v>
      </c>
      <c r="B493" t="s">
        <v>22</v>
      </c>
      <c r="C493" s="4">
        <v>41447</v>
      </c>
      <c r="D493" s="5">
        <v>0.38888888888888901</v>
      </c>
      <c r="E493" t="str">
        <f t="shared" si="36"/>
        <v>2013-06-22 09:20</v>
      </c>
      <c r="F493" t="s">
        <v>23</v>
      </c>
      <c r="G493" s="6" t="s">
        <v>325</v>
      </c>
      <c r="H493" t="s">
        <v>25</v>
      </c>
      <c r="I493" s="6" t="s">
        <v>52</v>
      </c>
      <c r="J493" t="str">
        <f t="shared" si="37"/>
        <v>WL_WholeShoreline_20130622_0920_AN_MarkRecap.20120459</v>
      </c>
      <c r="K493" t="str">
        <f t="shared" si="38"/>
        <v>WL_WholeShoreline_20130622_0920_AN_MarkRecap.20120459_006</v>
      </c>
      <c r="L493">
        <f t="shared" si="39"/>
        <v>492</v>
      </c>
      <c r="M493" t="s">
        <v>73</v>
      </c>
      <c r="N493">
        <v>1</v>
      </c>
      <c r="T493">
        <v>7</v>
      </c>
      <c r="U493" t="s">
        <v>72</v>
      </c>
    </row>
    <row r="494" spans="1:21" x14ac:dyDescent="0.25">
      <c r="A494" t="s">
        <v>21</v>
      </c>
      <c r="B494" t="s">
        <v>22</v>
      </c>
      <c r="C494" s="4">
        <v>41447</v>
      </c>
      <c r="D494" s="5">
        <v>0.38888888888888901</v>
      </c>
      <c r="E494" t="str">
        <f t="shared" si="36"/>
        <v>2013-06-22 09:20</v>
      </c>
      <c r="F494" t="s">
        <v>23</v>
      </c>
      <c r="G494" s="6" t="s">
        <v>326</v>
      </c>
      <c r="H494" t="s">
        <v>25</v>
      </c>
      <c r="I494" s="6" t="s">
        <v>52</v>
      </c>
      <c r="J494" t="str">
        <f t="shared" si="37"/>
        <v>WL_WholeShoreline_20130622_0920_AN_MarkRecap.20120460</v>
      </c>
      <c r="K494" t="str">
        <f t="shared" si="38"/>
        <v>WL_WholeShoreline_20130622_0920_AN_MarkRecap.20120460_006</v>
      </c>
      <c r="L494">
        <f t="shared" si="39"/>
        <v>493</v>
      </c>
      <c r="M494" t="s">
        <v>80</v>
      </c>
      <c r="N494">
        <v>1</v>
      </c>
      <c r="O494">
        <v>6</v>
      </c>
      <c r="U494" t="s">
        <v>72</v>
      </c>
    </row>
    <row r="495" spans="1:21" x14ac:dyDescent="0.25">
      <c r="A495" t="s">
        <v>21</v>
      </c>
      <c r="B495" t="s">
        <v>22</v>
      </c>
      <c r="C495" s="4">
        <v>41447</v>
      </c>
      <c r="D495" s="5">
        <v>0.38888888888888901</v>
      </c>
      <c r="E495" t="str">
        <f t="shared" si="36"/>
        <v>2013-06-22 09:20</v>
      </c>
      <c r="F495" t="s">
        <v>23</v>
      </c>
      <c r="G495" s="6" t="s">
        <v>327</v>
      </c>
      <c r="H495" t="s">
        <v>25</v>
      </c>
      <c r="I495" s="6" t="s">
        <v>52</v>
      </c>
      <c r="J495" t="str">
        <f t="shared" si="37"/>
        <v>WL_WholeShoreline_20130622_0920_AN_MarkRecap.20120461</v>
      </c>
      <c r="K495" t="str">
        <f t="shared" si="38"/>
        <v>WL_WholeShoreline_20130622_0920_AN_MarkRecap.20120461_006</v>
      </c>
      <c r="L495">
        <f t="shared" si="39"/>
        <v>494</v>
      </c>
      <c r="M495" t="s">
        <v>558</v>
      </c>
      <c r="N495">
        <v>2</v>
      </c>
      <c r="O495">
        <v>10.75</v>
      </c>
      <c r="P495">
        <v>10.5</v>
      </c>
      <c r="Q495">
        <v>11</v>
      </c>
      <c r="U495" t="s">
        <v>72</v>
      </c>
    </row>
    <row r="496" spans="1:21" x14ac:dyDescent="0.25">
      <c r="A496" t="s">
        <v>21</v>
      </c>
      <c r="B496" t="s">
        <v>22</v>
      </c>
      <c r="C496" s="4">
        <v>41447</v>
      </c>
      <c r="D496" s="5">
        <v>0.38888888888888901</v>
      </c>
      <c r="E496" t="str">
        <f t="shared" si="36"/>
        <v>2013-06-22 09:20</v>
      </c>
      <c r="F496" t="s">
        <v>23</v>
      </c>
      <c r="G496" s="6" t="s">
        <v>328</v>
      </c>
      <c r="H496" t="s">
        <v>25</v>
      </c>
      <c r="I496" s="6" t="s">
        <v>52</v>
      </c>
      <c r="J496" t="str">
        <f t="shared" si="37"/>
        <v>WL_WholeShoreline_20130622_0920_AN_MarkRecap.20120462</v>
      </c>
      <c r="K496" t="str">
        <f t="shared" si="38"/>
        <v>WL_WholeShoreline_20130622_0920_AN_MarkRecap.20120462_006</v>
      </c>
      <c r="L496">
        <f t="shared" si="39"/>
        <v>495</v>
      </c>
      <c r="M496" t="s">
        <v>82</v>
      </c>
      <c r="N496">
        <v>1</v>
      </c>
      <c r="O496">
        <v>17</v>
      </c>
      <c r="U496" t="s">
        <v>72</v>
      </c>
    </row>
    <row r="497" spans="1:21" x14ac:dyDescent="0.25">
      <c r="A497" t="s">
        <v>21</v>
      </c>
      <c r="B497" t="s">
        <v>22</v>
      </c>
      <c r="C497" s="4">
        <v>41447</v>
      </c>
      <c r="D497" s="5">
        <v>0.38888888888888901</v>
      </c>
      <c r="E497" t="str">
        <f t="shared" si="36"/>
        <v>2013-06-22 09:20</v>
      </c>
      <c r="F497" t="s">
        <v>23</v>
      </c>
      <c r="G497" s="6" t="s">
        <v>329</v>
      </c>
      <c r="H497" t="s">
        <v>25</v>
      </c>
      <c r="I497" s="6" t="s">
        <v>52</v>
      </c>
      <c r="J497" t="str">
        <f t="shared" si="37"/>
        <v>WL_WholeShoreline_20130622_0920_AN_MarkRecap.20120463</v>
      </c>
      <c r="K497" t="str">
        <f t="shared" si="38"/>
        <v>WL_WholeShoreline_20130622_0920_AN_MarkRecap.20120463_006</v>
      </c>
      <c r="L497">
        <f t="shared" si="39"/>
        <v>496</v>
      </c>
      <c r="M497" t="s">
        <v>71</v>
      </c>
      <c r="N497">
        <v>1</v>
      </c>
      <c r="O497">
        <v>16</v>
      </c>
      <c r="U497" t="s">
        <v>72</v>
      </c>
    </row>
    <row r="498" spans="1:21" x14ac:dyDescent="0.25">
      <c r="A498" t="s">
        <v>21</v>
      </c>
      <c r="B498" t="s">
        <v>22</v>
      </c>
      <c r="C498" s="4">
        <v>41447</v>
      </c>
      <c r="D498" s="5">
        <v>0.38888888888888901</v>
      </c>
      <c r="E498" t="str">
        <f t="shared" si="36"/>
        <v>2013-06-22 09:20</v>
      </c>
      <c r="F498" t="s">
        <v>23</v>
      </c>
      <c r="G498" s="6" t="s">
        <v>330</v>
      </c>
      <c r="H498" t="s">
        <v>25</v>
      </c>
      <c r="I498" s="6" t="s">
        <v>52</v>
      </c>
      <c r="J498" t="str">
        <f t="shared" si="37"/>
        <v>WL_WholeShoreline_20130622_0920_AN_MarkRecap.20120464</v>
      </c>
      <c r="K498" t="str">
        <f t="shared" si="38"/>
        <v>WL_WholeShoreline_20130622_0920_AN_MarkRecap.20120464_006</v>
      </c>
      <c r="L498">
        <f t="shared" si="39"/>
        <v>497</v>
      </c>
      <c r="M498" t="s">
        <v>563</v>
      </c>
      <c r="N498">
        <v>1</v>
      </c>
      <c r="O498">
        <v>10</v>
      </c>
      <c r="U498" t="s">
        <v>72</v>
      </c>
    </row>
    <row r="499" spans="1:21" x14ac:dyDescent="0.25">
      <c r="A499" t="s">
        <v>21</v>
      </c>
      <c r="B499" t="s">
        <v>22</v>
      </c>
      <c r="C499" s="4">
        <v>41447</v>
      </c>
      <c r="D499" s="5">
        <v>0.38888888888888901</v>
      </c>
      <c r="E499" t="str">
        <f t="shared" si="36"/>
        <v>2013-06-22 09:20</v>
      </c>
      <c r="F499" t="s">
        <v>23</v>
      </c>
      <c r="G499" s="6" t="s">
        <v>331</v>
      </c>
      <c r="H499" t="s">
        <v>25</v>
      </c>
      <c r="I499" s="6" t="s">
        <v>52</v>
      </c>
      <c r="J499" t="str">
        <f t="shared" si="37"/>
        <v>WL_WholeShoreline_20130622_0920_AN_MarkRecap.20120465</v>
      </c>
      <c r="K499" t="str">
        <f t="shared" si="38"/>
        <v>WL_WholeShoreline_20130622_0920_AN_MarkRecap.20120465_006</v>
      </c>
      <c r="L499">
        <f t="shared" si="39"/>
        <v>498</v>
      </c>
      <c r="M499" t="s">
        <v>87</v>
      </c>
      <c r="N499">
        <v>2</v>
      </c>
      <c r="O499">
        <v>12</v>
      </c>
      <c r="P499">
        <v>8</v>
      </c>
      <c r="Q499">
        <v>16</v>
      </c>
      <c r="U499" t="s">
        <v>72</v>
      </c>
    </row>
    <row r="500" spans="1:21" x14ac:dyDescent="0.25">
      <c r="A500" t="s">
        <v>21</v>
      </c>
      <c r="B500" t="s">
        <v>22</v>
      </c>
      <c r="C500" s="4">
        <v>41447</v>
      </c>
      <c r="D500" s="5">
        <v>0.38888888888888901</v>
      </c>
      <c r="E500" t="str">
        <f t="shared" si="36"/>
        <v>2013-06-22 09:20</v>
      </c>
      <c r="F500" t="s">
        <v>23</v>
      </c>
      <c r="G500" s="6" t="s">
        <v>332</v>
      </c>
      <c r="H500" t="s">
        <v>25</v>
      </c>
      <c r="I500" s="6" t="s">
        <v>52</v>
      </c>
      <c r="J500" t="str">
        <f t="shared" si="37"/>
        <v>WL_WholeShoreline_20130622_0920_AN_MarkRecap.20120466</v>
      </c>
      <c r="K500" t="str">
        <f t="shared" si="38"/>
        <v>WL_WholeShoreline_20130622_0920_AN_MarkRecap.20120466_006</v>
      </c>
      <c r="L500">
        <f t="shared" si="39"/>
        <v>499</v>
      </c>
      <c r="M500" t="s">
        <v>35</v>
      </c>
      <c r="N500">
        <v>1</v>
      </c>
      <c r="O500">
        <v>9</v>
      </c>
      <c r="U500" t="s">
        <v>72</v>
      </c>
    </row>
    <row r="501" spans="1:21" x14ac:dyDescent="0.25">
      <c r="A501" t="s">
        <v>21</v>
      </c>
      <c r="B501" t="s">
        <v>22</v>
      </c>
      <c r="C501" s="4">
        <v>41447</v>
      </c>
      <c r="D501" s="5">
        <v>0.38888888888888901</v>
      </c>
      <c r="E501" t="str">
        <f t="shared" si="36"/>
        <v>2013-06-22 09:20</v>
      </c>
      <c r="F501" t="s">
        <v>23</v>
      </c>
      <c r="G501" s="6" t="s">
        <v>333</v>
      </c>
      <c r="H501" t="s">
        <v>25</v>
      </c>
      <c r="I501" s="6" t="s">
        <v>55</v>
      </c>
      <c r="J501" t="str">
        <f t="shared" si="37"/>
        <v>WL_WholeShoreline_20130622_0920_AN_MarkRecap.20120467</v>
      </c>
      <c r="K501" t="str">
        <f t="shared" si="38"/>
        <v>WL_WholeShoreline_20130622_0920_AN_MarkRecap.20120467_010</v>
      </c>
      <c r="L501">
        <f t="shared" si="39"/>
        <v>500</v>
      </c>
      <c r="M501" t="s">
        <v>71</v>
      </c>
      <c r="N501">
        <v>2</v>
      </c>
      <c r="O501">
        <v>14.75</v>
      </c>
      <c r="P501">
        <v>12.5</v>
      </c>
      <c r="Q501">
        <v>17</v>
      </c>
      <c r="U501" t="s">
        <v>72</v>
      </c>
    </row>
    <row r="502" spans="1:21" x14ac:dyDescent="0.25">
      <c r="A502" t="s">
        <v>21</v>
      </c>
      <c r="B502" t="s">
        <v>22</v>
      </c>
      <c r="C502" s="4">
        <v>41447</v>
      </c>
      <c r="D502" s="5">
        <v>0.38888888888888901</v>
      </c>
      <c r="E502" t="str">
        <f t="shared" si="36"/>
        <v>2013-06-22 09:20</v>
      </c>
      <c r="F502" t="s">
        <v>23</v>
      </c>
      <c r="G502" s="6" t="s">
        <v>334</v>
      </c>
      <c r="H502" t="s">
        <v>25</v>
      </c>
      <c r="I502" s="6" t="s">
        <v>55</v>
      </c>
      <c r="J502" t="str">
        <f t="shared" si="37"/>
        <v>WL_WholeShoreline_20130622_0920_AN_MarkRecap.20120468</v>
      </c>
      <c r="K502" t="str">
        <f t="shared" si="38"/>
        <v>WL_WholeShoreline_20130622_0920_AN_MarkRecap.20120468_010</v>
      </c>
      <c r="L502">
        <f t="shared" si="39"/>
        <v>501</v>
      </c>
      <c r="M502" t="s">
        <v>87</v>
      </c>
      <c r="N502">
        <v>1</v>
      </c>
      <c r="O502">
        <v>11.5</v>
      </c>
      <c r="U502" t="s">
        <v>72</v>
      </c>
    </row>
    <row r="503" spans="1:21" x14ac:dyDescent="0.25">
      <c r="A503" t="s">
        <v>21</v>
      </c>
      <c r="B503" t="s">
        <v>22</v>
      </c>
      <c r="C503" s="4">
        <v>41447</v>
      </c>
      <c r="D503" s="5">
        <v>0.38888888888888901</v>
      </c>
      <c r="E503" t="str">
        <f t="shared" ref="E503:E566" si="40">CONCATENATE(TEXT(C503,"yyyy-mm-dd")," ",TEXT(D503,"hh:mm"))</f>
        <v>2013-06-22 09:20</v>
      </c>
      <c r="F503" t="s">
        <v>23</v>
      </c>
      <c r="G503" s="6" t="s">
        <v>335</v>
      </c>
      <c r="H503" t="s">
        <v>25</v>
      </c>
      <c r="I503" s="6" t="s">
        <v>55</v>
      </c>
      <c r="J503" t="str">
        <f t="shared" ref="J503:J566" si="41">CONCATENATE(A503,"_",B503,"_",TEXT(C503,"yyyymmdd"),"_",TEXT(D503,"hhmm"),"_",F503,"_",G503)</f>
        <v>WL_WholeShoreline_20130622_0920_AN_MarkRecap.20120469</v>
      </c>
      <c r="K503" t="str">
        <f t="shared" ref="K503:K566" si="42">CONCATENATE(A503,"_",B503,"_",TEXT(C503,"yyyymmdd"),"_",TEXT(D503,"hhmm"),"_",F503,"_",G503,"_",I503)</f>
        <v>WL_WholeShoreline_20130622_0920_AN_MarkRecap.20120469_010</v>
      </c>
      <c r="L503">
        <f t="shared" si="39"/>
        <v>502</v>
      </c>
      <c r="M503" t="s">
        <v>73</v>
      </c>
      <c r="N503">
        <v>1</v>
      </c>
      <c r="T503">
        <v>4</v>
      </c>
      <c r="U503" t="s">
        <v>72</v>
      </c>
    </row>
    <row r="504" spans="1:21" x14ac:dyDescent="0.25">
      <c r="A504" t="s">
        <v>21</v>
      </c>
      <c r="B504" t="s">
        <v>22</v>
      </c>
      <c r="C504" s="4">
        <v>41447</v>
      </c>
      <c r="D504" s="5">
        <v>0.38888888888888901</v>
      </c>
      <c r="E504" t="str">
        <f t="shared" si="40"/>
        <v>2013-06-22 09:20</v>
      </c>
      <c r="F504" t="s">
        <v>23</v>
      </c>
      <c r="G504" s="6" t="s">
        <v>336</v>
      </c>
      <c r="H504" t="s">
        <v>25</v>
      </c>
      <c r="I504" s="6" t="s">
        <v>55</v>
      </c>
      <c r="J504" t="str">
        <f t="shared" si="41"/>
        <v>WL_WholeShoreline_20130622_0920_AN_MarkRecap.20120470</v>
      </c>
      <c r="K504" t="str">
        <f t="shared" si="42"/>
        <v>WL_WholeShoreline_20130622_0920_AN_MarkRecap.20120470_010</v>
      </c>
      <c r="L504">
        <f t="shared" si="39"/>
        <v>503</v>
      </c>
      <c r="M504" t="s">
        <v>558</v>
      </c>
      <c r="N504">
        <v>1</v>
      </c>
      <c r="T504">
        <v>2.2000000000000002</v>
      </c>
      <c r="U504" t="s">
        <v>72</v>
      </c>
    </row>
    <row r="505" spans="1:21" x14ac:dyDescent="0.25">
      <c r="A505" t="s">
        <v>21</v>
      </c>
      <c r="B505" t="s">
        <v>22</v>
      </c>
      <c r="C505" s="4">
        <v>41447</v>
      </c>
      <c r="D505" s="5">
        <v>0.38888888888888901</v>
      </c>
      <c r="E505" t="str">
        <f t="shared" si="40"/>
        <v>2013-06-22 09:20</v>
      </c>
      <c r="F505" t="s">
        <v>23</v>
      </c>
      <c r="G505" s="6" t="s">
        <v>337</v>
      </c>
      <c r="H505" t="s">
        <v>25</v>
      </c>
      <c r="I505" s="6" t="s">
        <v>55</v>
      </c>
      <c r="J505" t="str">
        <f t="shared" si="41"/>
        <v>WL_WholeShoreline_20130622_0920_AN_MarkRecap.20120471</v>
      </c>
      <c r="K505" t="str">
        <f t="shared" si="42"/>
        <v>WL_WholeShoreline_20130622_0920_AN_MarkRecap.20120471_010</v>
      </c>
      <c r="L505">
        <f t="shared" si="39"/>
        <v>504</v>
      </c>
      <c r="M505" t="s">
        <v>35</v>
      </c>
      <c r="N505">
        <v>1</v>
      </c>
      <c r="O505">
        <v>10</v>
      </c>
      <c r="U505" t="s">
        <v>72</v>
      </c>
    </row>
    <row r="506" spans="1:21" x14ac:dyDescent="0.25">
      <c r="A506" t="s">
        <v>21</v>
      </c>
      <c r="B506" t="s">
        <v>22</v>
      </c>
      <c r="C506" s="4">
        <v>41447</v>
      </c>
      <c r="D506" s="5">
        <v>0.38888888888888901</v>
      </c>
      <c r="E506" t="str">
        <f t="shared" si="40"/>
        <v>2013-06-22 09:20</v>
      </c>
      <c r="F506" t="s">
        <v>23</v>
      </c>
      <c r="G506" s="6" t="s">
        <v>338</v>
      </c>
      <c r="H506" t="s">
        <v>25</v>
      </c>
      <c r="I506" s="6" t="s">
        <v>89</v>
      </c>
      <c r="J506" t="str">
        <f t="shared" si="41"/>
        <v>WL_WholeShoreline_20130622_0920_AN_MarkRecap.20120472</v>
      </c>
      <c r="K506" t="str">
        <f t="shared" si="42"/>
        <v>WL_WholeShoreline_20130622_0920_AN_MarkRecap.20120472_011</v>
      </c>
      <c r="L506">
        <f t="shared" si="39"/>
        <v>505</v>
      </c>
      <c r="M506" t="s">
        <v>73</v>
      </c>
      <c r="N506">
        <v>1</v>
      </c>
      <c r="T506">
        <v>4</v>
      </c>
      <c r="U506" t="s">
        <v>72</v>
      </c>
    </row>
    <row r="507" spans="1:21" x14ac:dyDescent="0.25">
      <c r="A507" t="s">
        <v>21</v>
      </c>
      <c r="B507" t="s">
        <v>22</v>
      </c>
      <c r="C507" s="4">
        <v>41447</v>
      </c>
      <c r="D507" s="5">
        <v>0.38888888888888901</v>
      </c>
      <c r="E507" t="str">
        <f t="shared" si="40"/>
        <v>2013-06-22 09:20</v>
      </c>
      <c r="F507" t="s">
        <v>23</v>
      </c>
      <c r="G507" s="6" t="s">
        <v>339</v>
      </c>
      <c r="H507" t="s">
        <v>25</v>
      </c>
      <c r="I507" s="6" t="s">
        <v>89</v>
      </c>
      <c r="J507" t="str">
        <f t="shared" si="41"/>
        <v>WL_WholeShoreline_20130622_0920_AN_MarkRecap.20120473</v>
      </c>
      <c r="K507" t="str">
        <f t="shared" si="42"/>
        <v>WL_WholeShoreline_20130622_0920_AN_MarkRecap.20120473_011</v>
      </c>
      <c r="L507">
        <f t="shared" si="39"/>
        <v>506</v>
      </c>
      <c r="M507" t="s">
        <v>35</v>
      </c>
      <c r="N507">
        <v>1</v>
      </c>
      <c r="S507" t="s">
        <v>576</v>
      </c>
      <c r="U507" t="s">
        <v>72</v>
      </c>
    </row>
    <row r="508" spans="1:21" x14ac:dyDescent="0.25">
      <c r="A508" t="s">
        <v>21</v>
      </c>
      <c r="B508" t="s">
        <v>22</v>
      </c>
      <c r="C508" s="4">
        <v>41447</v>
      </c>
      <c r="D508" s="5">
        <v>0.38888888888888901</v>
      </c>
      <c r="E508" t="str">
        <f t="shared" si="40"/>
        <v>2013-06-22 09:20</v>
      </c>
      <c r="F508" t="s">
        <v>23</v>
      </c>
      <c r="G508" s="6" t="s">
        <v>340</v>
      </c>
      <c r="H508" t="s">
        <v>25</v>
      </c>
      <c r="I508" s="6" t="s">
        <v>57</v>
      </c>
      <c r="J508" t="str">
        <f t="shared" si="41"/>
        <v>WL_WholeShoreline_20130622_0920_AN_MarkRecap.20120474</v>
      </c>
      <c r="K508" t="str">
        <f t="shared" si="42"/>
        <v>WL_WholeShoreline_20130622_0920_AN_MarkRecap.20120474_002</v>
      </c>
      <c r="L508">
        <f t="shared" si="39"/>
        <v>507</v>
      </c>
      <c r="M508" t="s">
        <v>73</v>
      </c>
      <c r="N508">
        <v>2</v>
      </c>
      <c r="T508">
        <v>3.9</v>
      </c>
      <c r="U508" t="s">
        <v>72</v>
      </c>
    </row>
    <row r="509" spans="1:21" x14ac:dyDescent="0.25">
      <c r="A509" t="s">
        <v>21</v>
      </c>
      <c r="B509" t="s">
        <v>22</v>
      </c>
      <c r="C509" s="4">
        <v>41447</v>
      </c>
      <c r="D509" s="5">
        <v>0.38888888888888901</v>
      </c>
      <c r="E509" t="str">
        <f t="shared" si="40"/>
        <v>2013-06-22 09:20</v>
      </c>
      <c r="F509" t="s">
        <v>23</v>
      </c>
      <c r="G509" s="6" t="s">
        <v>341</v>
      </c>
      <c r="H509" t="s">
        <v>25</v>
      </c>
      <c r="I509" s="6" t="s">
        <v>57</v>
      </c>
      <c r="J509" t="str">
        <f t="shared" si="41"/>
        <v>WL_WholeShoreline_20130622_0920_AN_MarkRecap.20120475</v>
      </c>
      <c r="K509" t="str">
        <f t="shared" si="42"/>
        <v>WL_WholeShoreline_20130622_0920_AN_MarkRecap.20120475_002</v>
      </c>
      <c r="L509">
        <f t="shared" si="39"/>
        <v>508</v>
      </c>
      <c r="M509" t="s">
        <v>91</v>
      </c>
      <c r="N509">
        <v>1</v>
      </c>
      <c r="O509">
        <v>16</v>
      </c>
      <c r="U509" t="s">
        <v>72</v>
      </c>
    </row>
    <row r="510" spans="1:21" x14ac:dyDescent="0.25">
      <c r="A510" t="s">
        <v>21</v>
      </c>
      <c r="B510" t="s">
        <v>22</v>
      </c>
      <c r="C510" s="4">
        <v>41447</v>
      </c>
      <c r="D510" s="5">
        <v>0.38888888888888901</v>
      </c>
      <c r="E510" t="str">
        <f t="shared" si="40"/>
        <v>2013-06-22 09:20</v>
      </c>
      <c r="F510" t="s">
        <v>23</v>
      </c>
      <c r="G510" s="6" t="s">
        <v>342</v>
      </c>
      <c r="H510" t="s">
        <v>25</v>
      </c>
      <c r="I510" s="6" t="s">
        <v>57</v>
      </c>
      <c r="J510" t="str">
        <f t="shared" si="41"/>
        <v>WL_WholeShoreline_20130622_0920_AN_MarkRecap.20120476</v>
      </c>
      <c r="K510" t="str">
        <f t="shared" si="42"/>
        <v>WL_WholeShoreline_20130622_0920_AN_MarkRecap.20120476_002</v>
      </c>
      <c r="L510">
        <f t="shared" si="39"/>
        <v>509</v>
      </c>
      <c r="M510" t="s">
        <v>558</v>
      </c>
      <c r="N510">
        <v>1</v>
      </c>
      <c r="T510">
        <v>1.1000000000000001</v>
      </c>
      <c r="U510" t="s">
        <v>72</v>
      </c>
    </row>
    <row r="511" spans="1:21" x14ac:dyDescent="0.25">
      <c r="A511" t="s">
        <v>21</v>
      </c>
      <c r="B511" t="s">
        <v>22</v>
      </c>
      <c r="C511" s="4">
        <v>41447</v>
      </c>
      <c r="D511" s="5">
        <v>0.38888888888888901</v>
      </c>
      <c r="E511" t="str">
        <f t="shared" si="40"/>
        <v>2013-06-22 09:20</v>
      </c>
      <c r="F511" t="s">
        <v>23</v>
      </c>
      <c r="G511" s="6" t="s">
        <v>343</v>
      </c>
      <c r="H511" t="s">
        <v>25</v>
      </c>
      <c r="I511" s="6" t="s">
        <v>56</v>
      </c>
      <c r="J511" t="str">
        <f t="shared" si="41"/>
        <v>WL_WholeShoreline_20130622_0920_AN_MarkRecap.20120477</v>
      </c>
      <c r="K511" t="str">
        <f t="shared" si="42"/>
        <v>WL_WholeShoreline_20130622_0920_AN_MarkRecap.20120477_005</v>
      </c>
      <c r="L511">
        <f t="shared" si="39"/>
        <v>510</v>
      </c>
      <c r="M511" t="s">
        <v>73</v>
      </c>
      <c r="N511">
        <v>2</v>
      </c>
      <c r="T511">
        <v>6.75</v>
      </c>
      <c r="U511" t="s">
        <v>72</v>
      </c>
    </row>
    <row r="512" spans="1:21" x14ac:dyDescent="0.25">
      <c r="A512" t="s">
        <v>21</v>
      </c>
      <c r="B512" t="s">
        <v>22</v>
      </c>
      <c r="C512" s="4">
        <v>41447</v>
      </c>
      <c r="D512" s="5">
        <v>0.38888888888888901</v>
      </c>
      <c r="E512" t="str">
        <f t="shared" si="40"/>
        <v>2013-06-22 09:20</v>
      </c>
      <c r="F512" t="s">
        <v>23</v>
      </c>
      <c r="G512" s="6" t="s">
        <v>344</v>
      </c>
      <c r="H512" t="s">
        <v>25</v>
      </c>
      <c r="I512" s="6" t="s">
        <v>56</v>
      </c>
      <c r="J512" t="str">
        <f t="shared" si="41"/>
        <v>WL_WholeShoreline_20130622_0920_AN_MarkRecap.20120478</v>
      </c>
      <c r="K512" t="str">
        <f t="shared" si="42"/>
        <v>WL_WholeShoreline_20130622_0920_AN_MarkRecap.20120478_005</v>
      </c>
      <c r="L512">
        <f t="shared" si="39"/>
        <v>511</v>
      </c>
      <c r="M512" t="s">
        <v>77</v>
      </c>
      <c r="N512">
        <v>1</v>
      </c>
      <c r="O512">
        <v>14</v>
      </c>
      <c r="U512" t="s">
        <v>72</v>
      </c>
    </row>
    <row r="513" spans="1:21" x14ac:dyDescent="0.25">
      <c r="A513" t="s">
        <v>21</v>
      </c>
      <c r="B513" t="s">
        <v>22</v>
      </c>
      <c r="C513" s="4">
        <v>41447</v>
      </c>
      <c r="D513" s="5">
        <v>0.38888888888888901</v>
      </c>
      <c r="E513" t="str">
        <f t="shared" si="40"/>
        <v>2013-06-22 09:20</v>
      </c>
      <c r="F513" t="s">
        <v>23</v>
      </c>
      <c r="G513" s="6" t="s">
        <v>345</v>
      </c>
      <c r="H513" t="s">
        <v>25</v>
      </c>
      <c r="I513" s="6" t="s">
        <v>56</v>
      </c>
      <c r="J513" t="str">
        <f t="shared" si="41"/>
        <v>WL_WholeShoreline_20130622_0920_AN_MarkRecap.20120479</v>
      </c>
      <c r="K513" t="str">
        <f t="shared" si="42"/>
        <v>WL_WholeShoreline_20130622_0920_AN_MarkRecap.20120479_005</v>
      </c>
      <c r="L513">
        <f t="shared" si="39"/>
        <v>512</v>
      </c>
      <c r="M513" t="s">
        <v>48</v>
      </c>
      <c r="N513">
        <v>1</v>
      </c>
      <c r="S513" t="s">
        <v>577</v>
      </c>
      <c r="U513" t="s">
        <v>72</v>
      </c>
    </row>
    <row r="514" spans="1:21" x14ac:dyDescent="0.25">
      <c r="A514" t="s">
        <v>21</v>
      </c>
      <c r="B514" t="s">
        <v>22</v>
      </c>
      <c r="C514" s="4">
        <v>41447</v>
      </c>
      <c r="D514" s="5">
        <v>0.38888888888888901</v>
      </c>
      <c r="E514" t="str">
        <f t="shared" si="40"/>
        <v>2013-06-22 09:20</v>
      </c>
      <c r="F514" t="s">
        <v>23</v>
      </c>
      <c r="G514" s="6" t="s">
        <v>346</v>
      </c>
      <c r="H514" t="s">
        <v>25</v>
      </c>
      <c r="I514" s="6" t="s">
        <v>26</v>
      </c>
      <c r="J514" t="str">
        <f t="shared" si="41"/>
        <v>WL_WholeShoreline_20130622_0920_AN_MarkRecap.20120480</v>
      </c>
      <c r="K514" t="str">
        <f t="shared" si="42"/>
        <v>WL_WholeShoreline_20130622_0920_AN_MarkRecap.20120480_003</v>
      </c>
      <c r="L514">
        <f t="shared" si="39"/>
        <v>513</v>
      </c>
      <c r="M514" t="s">
        <v>40</v>
      </c>
      <c r="N514">
        <v>1</v>
      </c>
      <c r="O514">
        <v>10</v>
      </c>
      <c r="U514" t="s">
        <v>72</v>
      </c>
    </row>
    <row r="515" spans="1:21" x14ac:dyDescent="0.25">
      <c r="A515" t="s">
        <v>20</v>
      </c>
      <c r="B515" t="s">
        <v>22</v>
      </c>
      <c r="C515" s="4">
        <v>41415</v>
      </c>
      <c r="D515" s="5">
        <v>0.6875</v>
      </c>
      <c r="E515" t="str">
        <f t="shared" si="40"/>
        <v>2013-05-21 16:30</v>
      </c>
      <c r="F515" t="s">
        <v>23</v>
      </c>
      <c r="G515" s="6" t="s">
        <v>347</v>
      </c>
      <c r="H515" t="s">
        <v>25</v>
      </c>
      <c r="I515" s="6" t="s">
        <v>56</v>
      </c>
      <c r="J515" t="str">
        <f t="shared" si="41"/>
        <v>EL_WholeShoreline_20130521_1630_AN_MarkRecap.20120481</v>
      </c>
      <c r="K515" t="str">
        <f t="shared" si="42"/>
        <v>EL_WholeShoreline_20130521_1630_AN_MarkRecap.20120481_005</v>
      </c>
      <c r="L515">
        <f t="shared" si="39"/>
        <v>514</v>
      </c>
      <c r="M515" t="s">
        <v>43</v>
      </c>
      <c r="N515">
        <v>24</v>
      </c>
      <c r="O515">
        <v>16.25</v>
      </c>
      <c r="P515">
        <v>12</v>
      </c>
      <c r="Q515">
        <v>21</v>
      </c>
      <c r="U515" t="s">
        <v>72</v>
      </c>
    </row>
    <row r="516" spans="1:21" x14ac:dyDescent="0.25">
      <c r="A516" t="s">
        <v>20</v>
      </c>
      <c r="B516" t="s">
        <v>22</v>
      </c>
      <c r="C516" s="4">
        <v>41415</v>
      </c>
      <c r="D516" s="5">
        <v>0.6875</v>
      </c>
      <c r="E516" t="str">
        <f t="shared" si="40"/>
        <v>2013-05-21 16:30</v>
      </c>
      <c r="F516" t="s">
        <v>23</v>
      </c>
      <c r="G516" s="6" t="s">
        <v>348</v>
      </c>
      <c r="H516" t="s">
        <v>25</v>
      </c>
      <c r="I516" s="6" t="s">
        <v>56</v>
      </c>
      <c r="J516" t="str">
        <f t="shared" si="41"/>
        <v>EL_WholeShoreline_20130521_1630_AN_MarkRecap.20120482</v>
      </c>
      <c r="K516" t="str">
        <f t="shared" si="42"/>
        <v>EL_WholeShoreline_20130521_1630_AN_MarkRecap.20120482_005</v>
      </c>
      <c r="L516">
        <f t="shared" ref="L516:L579" si="43">L515+1</f>
        <v>515</v>
      </c>
      <c r="M516" t="s">
        <v>40</v>
      </c>
      <c r="N516">
        <v>2</v>
      </c>
      <c r="O516">
        <v>6.5</v>
      </c>
      <c r="P516">
        <v>6</v>
      </c>
      <c r="Q516">
        <v>7</v>
      </c>
      <c r="U516" t="s">
        <v>72</v>
      </c>
    </row>
    <row r="517" spans="1:21" x14ac:dyDescent="0.25">
      <c r="A517" t="s">
        <v>20</v>
      </c>
      <c r="B517" t="s">
        <v>22</v>
      </c>
      <c r="C517" s="4">
        <v>41415</v>
      </c>
      <c r="D517" s="5">
        <v>0.6875</v>
      </c>
      <c r="E517" t="str">
        <f t="shared" si="40"/>
        <v>2013-05-21 16:30</v>
      </c>
      <c r="F517" t="s">
        <v>23</v>
      </c>
      <c r="G517" s="6" t="s">
        <v>349</v>
      </c>
      <c r="H517" t="s">
        <v>25</v>
      </c>
      <c r="I517" s="6" t="s">
        <v>56</v>
      </c>
      <c r="J517" t="str">
        <f t="shared" si="41"/>
        <v>EL_WholeShoreline_20130521_1630_AN_MarkRecap.20120483</v>
      </c>
      <c r="K517" t="str">
        <f t="shared" si="42"/>
        <v>EL_WholeShoreline_20130521_1630_AN_MarkRecap.20120483_005</v>
      </c>
      <c r="L517">
        <f t="shared" si="43"/>
        <v>516</v>
      </c>
      <c r="M517" t="s">
        <v>27</v>
      </c>
      <c r="N517">
        <v>2</v>
      </c>
      <c r="O517">
        <v>11.5</v>
      </c>
      <c r="P517">
        <v>11</v>
      </c>
      <c r="Q517">
        <v>12</v>
      </c>
      <c r="U517" t="s">
        <v>72</v>
      </c>
    </row>
    <row r="518" spans="1:21" x14ac:dyDescent="0.25">
      <c r="A518" t="s">
        <v>20</v>
      </c>
      <c r="B518" t="s">
        <v>22</v>
      </c>
      <c r="C518" s="4">
        <v>41415</v>
      </c>
      <c r="D518" s="5">
        <v>0.6875</v>
      </c>
      <c r="E518" t="str">
        <f t="shared" si="40"/>
        <v>2013-05-21 16:30</v>
      </c>
      <c r="F518" t="s">
        <v>23</v>
      </c>
      <c r="G518" s="6" t="s">
        <v>350</v>
      </c>
      <c r="H518" t="s">
        <v>25</v>
      </c>
      <c r="I518" s="6" t="s">
        <v>56</v>
      </c>
      <c r="J518" t="str">
        <f t="shared" si="41"/>
        <v>EL_WholeShoreline_20130521_1630_AN_MarkRecap.20120484</v>
      </c>
      <c r="K518" t="str">
        <f t="shared" si="42"/>
        <v>EL_WholeShoreline_20130521_1630_AN_MarkRecap.20120484_005</v>
      </c>
      <c r="L518">
        <f t="shared" si="43"/>
        <v>517</v>
      </c>
      <c r="M518" t="s">
        <v>38</v>
      </c>
      <c r="N518">
        <v>4</v>
      </c>
      <c r="O518">
        <v>6.5</v>
      </c>
      <c r="P518">
        <v>6</v>
      </c>
      <c r="Q518">
        <v>8</v>
      </c>
      <c r="U518" t="s">
        <v>72</v>
      </c>
    </row>
    <row r="519" spans="1:21" x14ac:dyDescent="0.25">
      <c r="A519" t="s">
        <v>20</v>
      </c>
      <c r="B519" t="s">
        <v>22</v>
      </c>
      <c r="C519" s="4">
        <v>41415</v>
      </c>
      <c r="D519" s="5">
        <v>0.6875</v>
      </c>
      <c r="E519" t="str">
        <f t="shared" si="40"/>
        <v>2013-05-21 16:30</v>
      </c>
      <c r="F519" t="s">
        <v>23</v>
      </c>
      <c r="G519" s="6" t="s">
        <v>351</v>
      </c>
      <c r="H519" t="s">
        <v>25</v>
      </c>
      <c r="I519" s="6" t="s">
        <v>56</v>
      </c>
      <c r="J519" t="str">
        <f t="shared" si="41"/>
        <v>EL_WholeShoreline_20130521_1630_AN_MarkRecap.20120485</v>
      </c>
      <c r="K519" t="str">
        <f t="shared" si="42"/>
        <v>EL_WholeShoreline_20130521_1630_AN_MarkRecap.20120485_005</v>
      </c>
      <c r="L519">
        <f t="shared" si="43"/>
        <v>518</v>
      </c>
      <c r="M519" t="s">
        <v>48</v>
      </c>
      <c r="N519">
        <v>1</v>
      </c>
      <c r="O519">
        <v>10</v>
      </c>
      <c r="U519" t="s">
        <v>72</v>
      </c>
    </row>
    <row r="520" spans="1:21" x14ac:dyDescent="0.25">
      <c r="A520" t="s">
        <v>20</v>
      </c>
      <c r="B520" t="s">
        <v>22</v>
      </c>
      <c r="C520" s="4">
        <v>41415</v>
      </c>
      <c r="D520" s="5">
        <v>0.6875</v>
      </c>
      <c r="E520" t="str">
        <f t="shared" si="40"/>
        <v>2013-05-21 16:30</v>
      </c>
      <c r="F520" t="s">
        <v>23</v>
      </c>
      <c r="G520" s="6" t="s">
        <v>352</v>
      </c>
      <c r="H520" t="s">
        <v>25</v>
      </c>
      <c r="I520" s="6" t="s">
        <v>45</v>
      </c>
      <c r="J520" t="str">
        <f t="shared" si="41"/>
        <v>EL_WholeShoreline_20130521_1630_AN_MarkRecap.20120486</v>
      </c>
      <c r="K520" t="str">
        <f t="shared" si="42"/>
        <v>EL_WholeShoreline_20130521_1630_AN_MarkRecap.20120486_001</v>
      </c>
      <c r="L520">
        <f t="shared" si="43"/>
        <v>519</v>
      </c>
      <c r="M520" t="s">
        <v>40</v>
      </c>
      <c r="N520">
        <v>40</v>
      </c>
      <c r="O520">
        <v>6.95</v>
      </c>
      <c r="P520">
        <v>6</v>
      </c>
      <c r="Q520">
        <v>9</v>
      </c>
      <c r="U520" t="s">
        <v>72</v>
      </c>
    </row>
    <row r="521" spans="1:21" x14ac:dyDescent="0.25">
      <c r="A521" t="s">
        <v>20</v>
      </c>
      <c r="B521" t="s">
        <v>22</v>
      </c>
      <c r="C521" s="4">
        <v>41415</v>
      </c>
      <c r="D521" s="5">
        <v>0.6875</v>
      </c>
      <c r="E521" t="str">
        <f t="shared" si="40"/>
        <v>2013-05-21 16:30</v>
      </c>
      <c r="F521" t="s">
        <v>23</v>
      </c>
      <c r="G521" s="6" t="s">
        <v>353</v>
      </c>
      <c r="H521" t="s">
        <v>25</v>
      </c>
      <c r="I521" s="6" t="s">
        <v>45</v>
      </c>
      <c r="J521" t="str">
        <f t="shared" si="41"/>
        <v>EL_WholeShoreline_20130521_1630_AN_MarkRecap.20120487</v>
      </c>
      <c r="K521" t="str">
        <f t="shared" si="42"/>
        <v>EL_WholeShoreline_20130521_1630_AN_MarkRecap.20120487_001</v>
      </c>
      <c r="L521">
        <f t="shared" si="43"/>
        <v>520</v>
      </c>
      <c r="M521" t="s">
        <v>43</v>
      </c>
      <c r="N521">
        <v>26</v>
      </c>
      <c r="O521">
        <v>16.100000000000001</v>
      </c>
      <c r="P521">
        <v>13</v>
      </c>
      <c r="Q521">
        <v>20</v>
      </c>
      <c r="U521" t="s">
        <v>72</v>
      </c>
    </row>
    <row r="522" spans="1:21" x14ac:dyDescent="0.25">
      <c r="A522" t="s">
        <v>20</v>
      </c>
      <c r="B522" t="s">
        <v>22</v>
      </c>
      <c r="C522" s="4">
        <v>41415</v>
      </c>
      <c r="D522" s="5">
        <v>0.6875</v>
      </c>
      <c r="E522" t="str">
        <f t="shared" si="40"/>
        <v>2013-05-21 16:30</v>
      </c>
      <c r="F522" t="s">
        <v>23</v>
      </c>
      <c r="G522" s="6" t="s">
        <v>354</v>
      </c>
      <c r="H522" t="s">
        <v>25</v>
      </c>
      <c r="I522" s="6" t="s">
        <v>45</v>
      </c>
      <c r="J522" t="str">
        <f t="shared" si="41"/>
        <v>EL_WholeShoreline_20130521_1630_AN_MarkRecap.20120488</v>
      </c>
      <c r="K522" t="str">
        <f t="shared" si="42"/>
        <v>EL_WholeShoreline_20130521_1630_AN_MarkRecap.20120488_001</v>
      </c>
      <c r="L522">
        <f t="shared" si="43"/>
        <v>521</v>
      </c>
      <c r="M522" t="s">
        <v>38</v>
      </c>
      <c r="N522">
        <v>2</v>
      </c>
      <c r="O522">
        <v>6</v>
      </c>
      <c r="U522" t="s">
        <v>72</v>
      </c>
    </row>
    <row r="523" spans="1:21" x14ac:dyDescent="0.25">
      <c r="A523" t="s">
        <v>20</v>
      </c>
      <c r="B523" t="s">
        <v>22</v>
      </c>
      <c r="C523" s="4">
        <v>41415</v>
      </c>
      <c r="D523" s="5">
        <v>0.6875</v>
      </c>
      <c r="E523" t="str">
        <f t="shared" si="40"/>
        <v>2013-05-21 16:30</v>
      </c>
      <c r="F523" t="s">
        <v>23</v>
      </c>
      <c r="G523" s="6" t="s">
        <v>355</v>
      </c>
      <c r="H523" t="s">
        <v>25</v>
      </c>
      <c r="I523" s="6" t="s">
        <v>45</v>
      </c>
      <c r="J523" t="str">
        <f t="shared" si="41"/>
        <v>EL_WholeShoreline_20130521_1630_AN_MarkRecap.20120489</v>
      </c>
      <c r="K523" t="str">
        <f t="shared" si="42"/>
        <v>EL_WholeShoreline_20130521_1630_AN_MarkRecap.20120489_001</v>
      </c>
      <c r="L523">
        <f t="shared" si="43"/>
        <v>522</v>
      </c>
      <c r="M523" t="s">
        <v>42</v>
      </c>
      <c r="N523">
        <v>2</v>
      </c>
      <c r="O523">
        <v>8</v>
      </c>
      <c r="P523">
        <v>6</v>
      </c>
      <c r="Q523">
        <v>10</v>
      </c>
      <c r="U523" t="s">
        <v>72</v>
      </c>
    </row>
    <row r="524" spans="1:21" x14ac:dyDescent="0.25">
      <c r="A524" t="s">
        <v>20</v>
      </c>
      <c r="B524" t="s">
        <v>22</v>
      </c>
      <c r="C524" s="4">
        <v>41415</v>
      </c>
      <c r="D524" s="5">
        <v>0.6875</v>
      </c>
      <c r="E524" t="str">
        <f t="shared" si="40"/>
        <v>2013-05-21 16:30</v>
      </c>
      <c r="F524" t="s">
        <v>23</v>
      </c>
      <c r="G524" s="6" t="s">
        <v>356</v>
      </c>
      <c r="H524" t="s">
        <v>25</v>
      </c>
      <c r="I524" s="6" t="s">
        <v>26</v>
      </c>
      <c r="J524" t="str">
        <f t="shared" si="41"/>
        <v>EL_WholeShoreline_20130521_1630_AN_MarkRecap.20120490</v>
      </c>
      <c r="K524" t="str">
        <f t="shared" si="42"/>
        <v>EL_WholeShoreline_20130521_1630_AN_MarkRecap.20120490_003</v>
      </c>
      <c r="L524">
        <f t="shared" si="43"/>
        <v>523</v>
      </c>
      <c r="M524" t="s">
        <v>32</v>
      </c>
      <c r="N524">
        <v>29</v>
      </c>
      <c r="O524">
        <v>5.8</v>
      </c>
      <c r="P524">
        <v>4.9000000000000004</v>
      </c>
      <c r="Q524">
        <v>7</v>
      </c>
      <c r="U524" t="s">
        <v>72</v>
      </c>
    </row>
    <row r="525" spans="1:21" x14ac:dyDescent="0.25">
      <c r="A525" t="s">
        <v>20</v>
      </c>
      <c r="B525" t="s">
        <v>22</v>
      </c>
      <c r="C525" s="4">
        <v>41415</v>
      </c>
      <c r="D525" s="5">
        <v>0.6875</v>
      </c>
      <c r="E525" t="str">
        <f t="shared" si="40"/>
        <v>2013-05-21 16:30</v>
      </c>
      <c r="F525" t="s">
        <v>23</v>
      </c>
      <c r="G525" s="6" t="s">
        <v>357</v>
      </c>
      <c r="H525" t="s">
        <v>25</v>
      </c>
      <c r="I525" s="6" t="s">
        <v>26</v>
      </c>
      <c r="J525" t="str">
        <f t="shared" si="41"/>
        <v>EL_WholeShoreline_20130521_1630_AN_MarkRecap.20120491</v>
      </c>
      <c r="K525" t="str">
        <f t="shared" si="42"/>
        <v>EL_WholeShoreline_20130521_1630_AN_MarkRecap.20120491_003</v>
      </c>
      <c r="L525">
        <f t="shared" si="43"/>
        <v>524</v>
      </c>
      <c r="M525" t="s">
        <v>38</v>
      </c>
      <c r="N525">
        <v>31</v>
      </c>
      <c r="O525">
        <v>8.9</v>
      </c>
      <c r="P525">
        <v>6</v>
      </c>
      <c r="Q525">
        <v>8</v>
      </c>
      <c r="U525" t="s">
        <v>72</v>
      </c>
    </row>
    <row r="526" spans="1:21" x14ac:dyDescent="0.25">
      <c r="A526" t="s">
        <v>20</v>
      </c>
      <c r="B526" t="s">
        <v>22</v>
      </c>
      <c r="C526" s="4">
        <v>41415</v>
      </c>
      <c r="D526" s="5">
        <v>0.6875</v>
      </c>
      <c r="E526" t="str">
        <f t="shared" si="40"/>
        <v>2013-05-21 16:30</v>
      </c>
      <c r="F526" t="s">
        <v>23</v>
      </c>
      <c r="G526" s="6" t="s">
        <v>358</v>
      </c>
      <c r="H526" t="s">
        <v>25</v>
      </c>
      <c r="I526" s="6" t="s">
        <v>26</v>
      </c>
      <c r="J526" t="str">
        <f t="shared" si="41"/>
        <v>EL_WholeShoreline_20130521_1630_AN_MarkRecap.20120492</v>
      </c>
      <c r="K526" t="str">
        <f t="shared" si="42"/>
        <v>EL_WholeShoreline_20130521_1630_AN_MarkRecap.20120492_003</v>
      </c>
      <c r="L526">
        <f t="shared" si="43"/>
        <v>525</v>
      </c>
      <c r="M526" t="s">
        <v>48</v>
      </c>
      <c r="N526">
        <v>1</v>
      </c>
      <c r="O526">
        <v>21</v>
      </c>
      <c r="U526" t="s">
        <v>72</v>
      </c>
    </row>
    <row r="527" spans="1:21" x14ac:dyDescent="0.25">
      <c r="A527" t="s">
        <v>20</v>
      </c>
      <c r="B527" t="s">
        <v>22</v>
      </c>
      <c r="C527" s="4">
        <v>41415</v>
      </c>
      <c r="D527" s="5">
        <v>0.6875</v>
      </c>
      <c r="E527" t="str">
        <f t="shared" si="40"/>
        <v>2013-05-21 16:30</v>
      </c>
      <c r="F527" t="s">
        <v>23</v>
      </c>
      <c r="G527" s="6" t="s">
        <v>359</v>
      </c>
      <c r="H527" t="s">
        <v>25</v>
      </c>
      <c r="I527" s="6" t="s">
        <v>26</v>
      </c>
      <c r="J527" t="str">
        <f t="shared" si="41"/>
        <v>EL_WholeShoreline_20130521_1630_AN_MarkRecap.20120493</v>
      </c>
      <c r="K527" t="str">
        <f t="shared" si="42"/>
        <v>EL_WholeShoreline_20130521_1630_AN_MarkRecap.20120493_003</v>
      </c>
      <c r="L527">
        <f t="shared" si="43"/>
        <v>526</v>
      </c>
      <c r="M527" t="s">
        <v>27</v>
      </c>
      <c r="N527">
        <v>5</v>
      </c>
      <c r="O527">
        <v>9</v>
      </c>
      <c r="P527">
        <v>7</v>
      </c>
      <c r="Q527">
        <v>11</v>
      </c>
      <c r="U527" t="s">
        <v>72</v>
      </c>
    </row>
    <row r="528" spans="1:21" x14ac:dyDescent="0.25">
      <c r="A528" t="s">
        <v>20</v>
      </c>
      <c r="B528" t="s">
        <v>22</v>
      </c>
      <c r="C528" s="4">
        <v>41415</v>
      </c>
      <c r="D528" s="5">
        <v>0.6875</v>
      </c>
      <c r="E528" t="str">
        <f t="shared" si="40"/>
        <v>2013-05-21 16:30</v>
      </c>
      <c r="F528" t="s">
        <v>23</v>
      </c>
      <c r="G528" s="6" t="s">
        <v>360</v>
      </c>
      <c r="H528" t="s">
        <v>25</v>
      </c>
      <c r="I528" s="6" t="s">
        <v>26</v>
      </c>
      <c r="J528" t="str">
        <f t="shared" si="41"/>
        <v>EL_WholeShoreline_20130521_1630_AN_MarkRecap.20120494</v>
      </c>
      <c r="K528" t="str">
        <f t="shared" si="42"/>
        <v>EL_WholeShoreline_20130521_1630_AN_MarkRecap.20120494_003</v>
      </c>
      <c r="L528">
        <f t="shared" si="43"/>
        <v>527</v>
      </c>
      <c r="M528" t="s">
        <v>37</v>
      </c>
      <c r="N528">
        <v>1</v>
      </c>
      <c r="O528">
        <v>9</v>
      </c>
      <c r="U528" t="s">
        <v>72</v>
      </c>
    </row>
    <row r="529" spans="1:21" x14ac:dyDescent="0.25">
      <c r="A529" t="s">
        <v>20</v>
      </c>
      <c r="B529" t="s">
        <v>22</v>
      </c>
      <c r="C529" s="4">
        <v>41415</v>
      </c>
      <c r="D529" s="5">
        <v>0.6875</v>
      </c>
      <c r="E529" t="str">
        <f t="shared" si="40"/>
        <v>2013-05-21 16:30</v>
      </c>
      <c r="F529" t="s">
        <v>23</v>
      </c>
      <c r="G529" s="6" t="s">
        <v>361</v>
      </c>
      <c r="H529" t="s">
        <v>25</v>
      </c>
      <c r="I529" s="6" t="s">
        <v>57</v>
      </c>
      <c r="J529" t="str">
        <f t="shared" si="41"/>
        <v>EL_WholeShoreline_20130521_1630_AN_MarkRecap.20120495</v>
      </c>
      <c r="K529" t="str">
        <f t="shared" si="42"/>
        <v>EL_WholeShoreline_20130521_1630_AN_MarkRecap.20120495_002</v>
      </c>
      <c r="L529">
        <f t="shared" si="43"/>
        <v>528</v>
      </c>
      <c r="M529" t="s">
        <v>548</v>
      </c>
      <c r="N529">
        <v>1</v>
      </c>
      <c r="O529">
        <v>20.5</v>
      </c>
      <c r="U529" t="s">
        <v>72</v>
      </c>
    </row>
    <row r="530" spans="1:21" x14ac:dyDescent="0.25">
      <c r="A530" t="s">
        <v>20</v>
      </c>
      <c r="B530" t="s">
        <v>22</v>
      </c>
      <c r="C530" s="4">
        <v>41415</v>
      </c>
      <c r="D530" s="5">
        <v>0.6875</v>
      </c>
      <c r="E530" t="str">
        <f t="shared" si="40"/>
        <v>2013-05-21 16:30</v>
      </c>
      <c r="F530" t="s">
        <v>23</v>
      </c>
      <c r="G530" s="6" t="s">
        <v>362</v>
      </c>
      <c r="H530" t="s">
        <v>25</v>
      </c>
      <c r="I530" s="6" t="s">
        <v>57</v>
      </c>
      <c r="J530" t="str">
        <f t="shared" si="41"/>
        <v>EL_WholeShoreline_20130521_1630_AN_MarkRecap.20120496</v>
      </c>
      <c r="K530" t="str">
        <f t="shared" si="42"/>
        <v>EL_WholeShoreline_20130521_1630_AN_MarkRecap.20120496_002</v>
      </c>
      <c r="L530">
        <f t="shared" si="43"/>
        <v>529</v>
      </c>
      <c r="M530" t="s">
        <v>38</v>
      </c>
      <c r="N530">
        <v>1</v>
      </c>
      <c r="O530">
        <v>7</v>
      </c>
      <c r="U530" t="s">
        <v>72</v>
      </c>
    </row>
    <row r="531" spans="1:21" x14ac:dyDescent="0.25">
      <c r="A531" t="s">
        <v>20</v>
      </c>
      <c r="B531" t="s">
        <v>22</v>
      </c>
      <c r="C531" s="4">
        <v>41415</v>
      </c>
      <c r="D531" s="5">
        <v>0.6875</v>
      </c>
      <c r="E531" t="str">
        <f t="shared" si="40"/>
        <v>2013-05-21 16:30</v>
      </c>
      <c r="F531" t="s">
        <v>23</v>
      </c>
      <c r="G531" s="6" t="s">
        <v>363</v>
      </c>
      <c r="H531" t="s">
        <v>25</v>
      </c>
      <c r="I531" s="6" t="s">
        <v>57</v>
      </c>
      <c r="J531" t="str">
        <f t="shared" si="41"/>
        <v>EL_WholeShoreline_20130521_1630_AN_MarkRecap.20120497</v>
      </c>
      <c r="K531" t="str">
        <f t="shared" si="42"/>
        <v>EL_WholeShoreline_20130521_1630_AN_MarkRecap.20120497_002</v>
      </c>
      <c r="L531">
        <f t="shared" si="43"/>
        <v>530</v>
      </c>
      <c r="M531" t="s">
        <v>25</v>
      </c>
      <c r="N531">
        <v>1</v>
      </c>
      <c r="O531">
        <v>21.2</v>
      </c>
      <c r="U531" t="s">
        <v>72</v>
      </c>
    </row>
    <row r="532" spans="1:21" x14ac:dyDescent="0.25">
      <c r="A532" t="s">
        <v>20</v>
      </c>
      <c r="B532" t="s">
        <v>22</v>
      </c>
      <c r="C532" s="4">
        <v>41415</v>
      </c>
      <c r="D532" s="5">
        <v>0.6875</v>
      </c>
      <c r="E532" t="str">
        <f t="shared" si="40"/>
        <v>2013-05-21 16:30</v>
      </c>
      <c r="F532" t="s">
        <v>23</v>
      </c>
      <c r="G532" s="6" t="s">
        <v>364</v>
      </c>
      <c r="H532" t="s">
        <v>25</v>
      </c>
      <c r="I532" s="6" t="s">
        <v>52</v>
      </c>
      <c r="J532" t="str">
        <f t="shared" si="41"/>
        <v>EL_WholeShoreline_20130521_1630_AN_MarkRecap.20120498</v>
      </c>
      <c r="K532" t="str">
        <f t="shared" si="42"/>
        <v>EL_WholeShoreline_20130521_1630_AN_MarkRecap.20120498_006</v>
      </c>
      <c r="L532">
        <f t="shared" si="43"/>
        <v>531</v>
      </c>
      <c r="M532" t="s">
        <v>32</v>
      </c>
      <c r="N532">
        <v>84</v>
      </c>
      <c r="O532">
        <v>5.83</v>
      </c>
      <c r="P532">
        <v>5</v>
      </c>
      <c r="Q532">
        <v>7</v>
      </c>
      <c r="U532" t="s">
        <v>72</v>
      </c>
    </row>
    <row r="533" spans="1:21" x14ac:dyDescent="0.25">
      <c r="A533" t="s">
        <v>20</v>
      </c>
      <c r="B533" t="s">
        <v>22</v>
      </c>
      <c r="C533" s="4">
        <v>41415</v>
      </c>
      <c r="D533" s="5">
        <v>0.6875</v>
      </c>
      <c r="E533" t="str">
        <f t="shared" si="40"/>
        <v>2013-05-21 16:30</v>
      </c>
      <c r="F533" t="s">
        <v>23</v>
      </c>
      <c r="G533" s="6" t="s">
        <v>365</v>
      </c>
      <c r="H533" t="s">
        <v>25</v>
      </c>
      <c r="I533" s="6" t="s">
        <v>52</v>
      </c>
      <c r="J533" t="str">
        <f t="shared" si="41"/>
        <v>EL_WholeShoreline_20130521_1630_AN_MarkRecap.20120499</v>
      </c>
      <c r="K533" t="str">
        <f t="shared" si="42"/>
        <v>EL_WholeShoreline_20130521_1630_AN_MarkRecap.20120499_006</v>
      </c>
      <c r="L533">
        <f t="shared" si="43"/>
        <v>532</v>
      </c>
      <c r="M533" t="s">
        <v>43</v>
      </c>
      <c r="N533">
        <v>21</v>
      </c>
      <c r="O533">
        <v>16.5</v>
      </c>
      <c r="P533">
        <v>14</v>
      </c>
      <c r="Q533">
        <v>19</v>
      </c>
      <c r="U533" t="s">
        <v>72</v>
      </c>
    </row>
    <row r="534" spans="1:21" x14ac:dyDescent="0.25">
      <c r="A534" t="s">
        <v>20</v>
      </c>
      <c r="B534" t="s">
        <v>22</v>
      </c>
      <c r="C534" s="4">
        <v>41415</v>
      </c>
      <c r="D534" s="5">
        <v>0.6875</v>
      </c>
      <c r="E534" t="str">
        <f t="shared" si="40"/>
        <v>2013-05-21 16:30</v>
      </c>
      <c r="F534" t="s">
        <v>23</v>
      </c>
      <c r="G534" s="6" t="s">
        <v>366</v>
      </c>
      <c r="H534" t="s">
        <v>25</v>
      </c>
      <c r="I534" s="6" t="s">
        <v>52</v>
      </c>
      <c r="J534" t="str">
        <f t="shared" si="41"/>
        <v>EL_WholeShoreline_20130521_1630_AN_MarkRecap.20120500</v>
      </c>
      <c r="K534" t="str">
        <f t="shared" si="42"/>
        <v>EL_WholeShoreline_20130521_1630_AN_MarkRecap.20120500_006</v>
      </c>
      <c r="L534">
        <f t="shared" si="43"/>
        <v>533</v>
      </c>
      <c r="M534" t="s">
        <v>40</v>
      </c>
      <c r="N534">
        <v>29</v>
      </c>
      <c r="O534">
        <v>8.25</v>
      </c>
      <c r="P534">
        <v>6</v>
      </c>
      <c r="Q534">
        <v>10</v>
      </c>
      <c r="U534" t="s">
        <v>72</v>
      </c>
    </row>
    <row r="535" spans="1:21" x14ac:dyDescent="0.25">
      <c r="A535" t="s">
        <v>20</v>
      </c>
      <c r="B535" t="s">
        <v>22</v>
      </c>
      <c r="C535" s="4">
        <v>41415</v>
      </c>
      <c r="D535" s="5">
        <v>0.6875</v>
      </c>
      <c r="E535" t="str">
        <f t="shared" si="40"/>
        <v>2013-05-21 16:30</v>
      </c>
      <c r="F535" t="s">
        <v>23</v>
      </c>
      <c r="G535" s="6" t="s">
        <v>367</v>
      </c>
      <c r="H535" t="s">
        <v>25</v>
      </c>
      <c r="I535" s="6" t="s">
        <v>52</v>
      </c>
      <c r="J535" t="str">
        <f t="shared" si="41"/>
        <v>EL_WholeShoreline_20130521_1630_AN_MarkRecap.20120501</v>
      </c>
      <c r="K535" t="str">
        <f t="shared" si="42"/>
        <v>EL_WholeShoreline_20130521_1630_AN_MarkRecap.20120501_006</v>
      </c>
      <c r="L535">
        <f t="shared" si="43"/>
        <v>534</v>
      </c>
      <c r="M535" t="s">
        <v>38</v>
      </c>
      <c r="N535">
        <v>7</v>
      </c>
      <c r="O535">
        <v>6.14</v>
      </c>
      <c r="P535">
        <v>5</v>
      </c>
      <c r="Q535">
        <v>7</v>
      </c>
      <c r="U535" t="s">
        <v>72</v>
      </c>
    </row>
    <row r="536" spans="1:21" x14ac:dyDescent="0.25">
      <c r="A536" t="s">
        <v>20</v>
      </c>
      <c r="B536" t="s">
        <v>22</v>
      </c>
      <c r="C536" s="4">
        <v>41415</v>
      </c>
      <c r="D536" s="5">
        <v>0.6875</v>
      </c>
      <c r="E536" t="str">
        <f t="shared" si="40"/>
        <v>2013-05-21 16:30</v>
      </c>
      <c r="F536" t="s">
        <v>23</v>
      </c>
      <c r="G536" s="6" t="s">
        <v>368</v>
      </c>
      <c r="H536" t="s">
        <v>25</v>
      </c>
      <c r="I536" s="6" t="s">
        <v>52</v>
      </c>
      <c r="J536" t="str">
        <f t="shared" si="41"/>
        <v>EL_WholeShoreline_20130521_1630_AN_MarkRecap.20120502</v>
      </c>
      <c r="K536" t="str">
        <f t="shared" si="42"/>
        <v>EL_WholeShoreline_20130521_1630_AN_MarkRecap.20120502_006</v>
      </c>
      <c r="L536">
        <f t="shared" si="43"/>
        <v>535</v>
      </c>
      <c r="M536" t="s">
        <v>37</v>
      </c>
      <c r="N536">
        <v>1</v>
      </c>
      <c r="O536">
        <v>10</v>
      </c>
      <c r="U536" t="s">
        <v>72</v>
      </c>
    </row>
    <row r="537" spans="1:21" x14ac:dyDescent="0.25">
      <c r="A537" t="s">
        <v>20</v>
      </c>
      <c r="B537" t="s">
        <v>22</v>
      </c>
      <c r="C537" s="4">
        <v>41415</v>
      </c>
      <c r="D537" s="5">
        <v>0.6875</v>
      </c>
      <c r="E537" t="str">
        <f t="shared" si="40"/>
        <v>2013-05-21 16:30</v>
      </c>
      <c r="F537" t="s">
        <v>23</v>
      </c>
      <c r="G537" s="6" t="s">
        <v>369</v>
      </c>
      <c r="H537" t="s">
        <v>25</v>
      </c>
      <c r="I537" s="6" t="s">
        <v>52</v>
      </c>
      <c r="J537" t="str">
        <f t="shared" si="41"/>
        <v>EL_WholeShoreline_20130521_1630_AN_MarkRecap.20120503</v>
      </c>
      <c r="K537" t="str">
        <f t="shared" si="42"/>
        <v>EL_WholeShoreline_20130521_1630_AN_MarkRecap.20120503_006</v>
      </c>
      <c r="L537">
        <f t="shared" si="43"/>
        <v>536</v>
      </c>
      <c r="M537" t="s">
        <v>27</v>
      </c>
      <c r="N537">
        <v>5</v>
      </c>
      <c r="O537">
        <v>10.4</v>
      </c>
      <c r="P537">
        <v>6</v>
      </c>
      <c r="Q537">
        <v>20</v>
      </c>
      <c r="U537" t="s">
        <v>72</v>
      </c>
    </row>
    <row r="538" spans="1:21" x14ac:dyDescent="0.25">
      <c r="A538" t="s">
        <v>20</v>
      </c>
      <c r="B538" t="s">
        <v>22</v>
      </c>
      <c r="C538" s="4">
        <v>41415</v>
      </c>
      <c r="D538" s="5">
        <v>0.6875</v>
      </c>
      <c r="E538" t="str">
        <f t="shared" si="40"/>
        <v>2013-05-21 16:30</v>
      </c>
      <c r="F538" t="s">
        <v>23</v>
      </c>
      <c r="G538" s="6" t="s">
        <v>370</v>
      </c>
      <c r="H538" t="s">
        <v>25</v>
      </c>
      <c r="I538" s="6" t="s">
        <v>36</v>
      </c>
      <c r="J538" t="str">
        <f t="shared" si="41"/>
        <v>EL_WholeShoreline_20130521_1630_AN_MarkRecap.20120504</v>
      </c>
      <c r="K538" t="str">
        <f t="shared" si="42"/>
        <v>EL_WholeShoreline_20130521_1630_AN_MarkRecap.20120504_004</v>
      </c>
      <c r="L538">
        <f t="shared" si="43"/>
        <v>537</v>
      </c>
      <c r="M538" t="s">
        <v>27</v>
      </c>
      <c r="N538">
        <v>1</v>
      </c>
      <c r="O538">
        <v>8</v>
      </c>
      <c r="U538" t="s">
        <v>72</v>
      </c>
    </row>
    <row r="539" spans="1:21" x14ac:dyDescent="0.25">
      <c r="A539" t="s">
        <v>20</v>
      </c>
      <c r="B539" t="s">
        <v>22</v>
      </c>
      <c r="C539" s="4">
        <v>41415</v>
      </c>
      <c r="D539" s="5">
        <v>0.6875</v>
      </c>
      <c r="E539" t="str">
        <f t="shared" si="40"/>
        <v>2013-05-21 16:30</v>
      </c>
      <c r="F539" t="s">
        <v>23</v>
      </c>
      <c r="G539" s="6" t="s">
        <v>371</v>
      </c>
      <c r="H539" t="s">
        <v>25</v>
      </c>
      <c r="I539" s="6" t="s">
        <v>36</v>
      </c>
      <c r="J539" t="str">
        <f t="shared" si="41"/>
        <v>EL_WholeShoreline_20130521_1630_AN_MarkRecap.20120505</v>
      </c>
      <c r="K539" t="str">
        <f t="shared" si="42"/>
        <v>EL_WholeShoreline_20130521_1630_AN_MarkRecap.20120505_004</v>
      </c>
      <c r="L539">
        <f t="shared" si="43"/>
        <v>538</v>
      </c>
      <c r="M539" t="s">
        <v>77</v>
      </c>
      <c r="N539">
        <v>1</v>
      </c>
      <c r="O539">
        <v>12</v>
      </c>
      <c r="U539" t="s">
        <v>72</v>
      </c>
    </row>
    <row r="540" spans="1:21" x14ac:dyDescent="0.25">
      <c r="A540" t="s">
        <v>20</v>
      </c>
      <c r="B540" t="s">
        <v>22</v>
      </c>
      <c r="C540" s="4">
        <v>41415</v>
      </c>
      <c r="D540" s="5">
        <v>0.6875</v>
      </c>
      <c r="E540" t="str">
        <f t="shared" si="40"/>
        <v>2013-05-21 16:30</v>
      </c>
      <c r="F540" t="s">
        <v>23</v>
      </c>
      <c r="G540" s="6" t="s">
        <v>372</v>
      </c>
      <c r="H540" t="s">
        <v>25</v>
      </c>
      <c r="I540" s="6" t="s">
        <v>36</v>
      </c>
      <c r="J540" t="str">
        <f t="shared" si="41"/>
        <v>EL_WholeShoreline_20130521_1630_AN_MarkRecap.20120506</v>
      </c>
      <c r="K540" t="str">
        <f t="shared" si="42"/>
        <v>EL_WholeShoreline_20130521_1630_AN_MarkRecap.20120506_004</v>
      </c>
      <c r="L540">
        <f t="shared" si="43"/>
        <v>539</v>
      </c>
      <c r="M540" t="s">
        <v>40</v>
      </c>
      <c r="N540">
        <v>2</v>
      </c>
      <c r="O540">
        <v>8.25</v>
      </c>
      <c r="P540">
        <v>6</v>
      </c>
      <c r="Q540">
        <v>10.5</v>
      </c>
      <c r="U540" t="s">
        <v>72</v>
      </c>
    </row>
    <row r="541" spans="1:21" x14ac:dyDescent="0.25">
      <c r="A541" t="s">
        <v>20</v>
      </c>
      <c r="B541" t="s">
        <v>22</v>
      </c>
      <c r="C541" s="4">
        <v>41415</v>
      </c>
      <c r="D541" s="5">
        <v>0.6875</v>
      </c>
      <c r="E541" t="str">
        <f t="shared" si="40"/>
        <v>2013-05-21 16:30</v>
      </c>
      <c r="F541" t="s">
        <v>23</v>
      </c>
      <c r="G541" s="6" t="s">
        <v>373</v>
      </c>
      <c r="H541" t="s">
        <v>25</v>
      </c>
      <c r="I541" s="6" t="s">
        <v>36</v>
      </c>
      <c r="J541" t="str">
        <f t="shared" si="41"/>
        <v>EL_WholeShoreline_20130521_1630_AN_MarkRecap.20120507</v>
      </c>
      <c r="K541" t="str">
        <f t="shared" si="42"/>
        <v>EL_WholeShoreline_20130521_1630_AN_MarkRecap.20120507_004</v>
      </c>
      <c r="L541">
        <f t="shared" si="43"/>
        <v>540</v>
      </c>
      <c r="M541" t="s">
        <v>38</v>
      </c>
      <c r="N541">
        <v>2</v>
      </c>
      <c r="O541">
        <v>7.5</v>
      </c>
      <c r="P541">
        <v>7</v>
      </c>
      <c r="Q541">
        <v>8</v>
      </c>
      <c r="U541" t="s">
        <v>72</v>
      </c>
    </row>
    <row r="542" spans="1:21" x14ac:dyDescent="0.25">
      <c r="A542" t="s">
        <v>20</v>
      </c>
      <c r="B542" t="s">
        <v>22</v>
      </c>
      <c r="C542" s="4">
        <v>41415</v>
      </c>
      <c r="D542" s="5">
        <v>0.6875</v>
      </c>
      <c r="E542" t="str">
        <f t="shared" si="40"/>
        <v>2013-05-21 16:30</v>
      </c>
      <c r="F542" t="s">
        <v>23</v>
      </c>
      <c r="G542" s="6" t="s">
        <v>374</v>
      </c>
      <c r="H542" t="s">
        <v>25</v>
      </c>
      <c r="I542" s="6" t="s">
        <v>36</v>
      </c>
      <c r="J542" t="str">
        <f t="shared" si="41"/>
        <v>EL_WholeShoreline_20130521_1630_AN_MarkRecap.20120508</v>
      </c>
      <c r="K542" t="str">
        <f t="shared" si="42"/>
        <v>EL_WholeShoreline_20130521_1630_AN_MarkRecap.20120508_004</v>
      </c>
      <c r="L542">
        <f t="shared" si="43"/>
        <v>541</v>
      </c>
      <c r="M542" t="s">
        <v>48</v>
      </c>
      <c r="N542">
        <v>1</v>
      </c>
      <c r="O542">
        <v>10</v>
      </c>
      <c r="U542" t="s">
        <v>72</v>
      </c>
    </row>
    <row r="543" spans="1:21" x14ac:dyDescent="0.25">
      <c r="A543" t="s">
        <v>20</v>
      </c>
      <c r="B543" t="s">
        <v>22</v>
      </c>
      <c r="C543" s="4">
        <v>41415</v>
      </c>
      <c r="D543" s="5">
        <v>0.6875</v>
      </c>
      <c r="E543" t="str">
        <f t="shared" si="40"/>
        <v>2013-05-21 16:30</v>
      </c>
      <c r="F543" t="s">
        <v>23</v>
      </c>
      <c r="G543" s="6" t="s">
        <v>375</v>
      </c>
      <c r="H543" t="s">
        <v>25</v>
      </c>
      <c r="I543" s="6" t="s">
        <v>36</v>
      </c>
      <c r="J543" t="str">
        <f t="shared" si="41"/>
        <v>EL_WholeShoreline_20130521_1630_AN_MarkRecap.20120509</v>
      </c>
      <c r="K543" t="str">
        <f t="shared" si="42"/>
        <v>EL_WholeShoreline_20130521_1630_AN_MarkRecap.20120509_004</v>
      </c>
      <c r="L543">
        <f t="shared" si="43"/>
        <v>542</v>
      </c>
      <c r="M543" t="s">
        <v>548</v>
      </c>
      <c r="N543">
        <v>1</v>
      </c>
      <c r="O543">
        <v>54</v>
      </c>
      <c r="U543" t="s">
        <v>72</v>
      </c>
    </row>
    <row r="544" spans="1:21" x14ac:dyDescent="0.25">
      <c r="A544" t="s">
        <v>20</v>
      </c>
      <c r="B544" t="s">
        <v>22</v>
      </c>
      <c r="C544" s="4">
        <v>41443</v>
      </c>
      <c r="D544" s="5">
        <v>0.77777777777777779</v>
      </c>
      <c r="E544" t="str">
        <f t="shared" si="40"/>
        <v>2013-06-18 18:40</v>
      </c>
      <c r="F544" t="s">
        <v>23</v>
      </c>
      <c r="G544" s="6" t="s">
        <v>376</v>
      </c>
      <c r="H544" t="s">
        <v>25</v>
      </c>
      <c r="I544" s="6" t="s">
        <v>29</v>
      </c>
      <c r="J544" t="str">
        <f t="shared" si="41"/>
        <v>EL_WholeShoreline_20130618_1840_AN_MarkRecap.20120510</v>
      </c>
      <c r="K544" t="str">
        <f t="shared" si="42"/>
        <v>EL_WholeShoreline_20130618_1840_AN_MarkRecap.20120510_007</v>
      </c>
      <c r="L544">
        <f t="shared" si="43"/>
        <v>543</v>
      </c>
      <c r="M544" t="s">
        <v>25</v>
      </c>
      <c r="N544">
        <v>25</v>
      </c>
      <c r="O544">
        <v>7.8</v>
      </c>
      <c r="P544">
        <v>5</v>
      </c>
      <c r="Q544">
        <v>14</v>
      </c>
      <c r="U544" t="s">
        <v>72</v>
      </c>
    </row>
    <row r="545" spans="1:21" x14ac:dyDescent="0.25">
      <c r="A545" t="s">
        <v>20</v>
      </c>
      <c r="B545" t="s">
        <v>22</v>
      </c>
      <c r="C545" s="4">
        <v>41443</v>
      </c>
      <c r="D545" s="5">
        <v>0.77777777777777779</v>
      </c>
      <c r="E545" t="str">
        <f t="shared" si="40"/>
        <v>2013-06-18 18:40</v>
      </c>
      <c r="F545" t="s">
        <v>23</v>
      </c>
      <c r="G545" s="6" t="s">
        <v>377</v>
      </c>
      <c r="H545" t="s">
        <v>25</v>
      </c>
      <c r="I545" s="6" t="s">
        <v>29</v>
      </c>
      <c r="J545" t="str">
        <f t="shared" si="41"/>
        <v>EL_WholeShoreline_20130618_1840_AN_MarkRecap.20120511</v>
      </c>
      <c r="K545" t="str">
        <f t="shared" si="42"/>
        <v>EL_WholeShoreline_20130618_1840_AN_MarkRecap.20120511_007</v>
      </c>
      <c r="L545">
        <f t="shared" si="43"/>
        <v>544</v>
      </c>
      <c r="M545" t="s">
        <v>87</v>
      </c>
      <c r="N545">
        <v>1</v>
      </c>
      <c r="O545">
        <v>7</v>
      </c>
      <c r="U545" t="s">
        <v>72</v>
      </c>
    </row>
    <row r="546" spans="1:21" x14ac:dyDescent="0.25">
      <c r="A546" t="s">
        <v>20</v>
      </c>
      <c r="B546" t="s">
        <v>22</v>
      </c>
      <c r="C546" s="4">
        <v>41443</v>
      </c>
      <c r="D546" s="5">
        <v>0.77777777777777801</v>
      </c>
      <c r="E546" t="str">
        <f t="shared" si="40"/>
        <v>2013-06-18 18:40</v>
      </c>
      <c r="F546" t="s">
        <v>23</v>
      </c>
      <c r="G546" s="6" t="s">
        <v>378</v>
      </c>
      <c r="H546" t="s">
        <v>25</v>
      </c>
      <c r="I546" s="6" t="s">
        <v>29</v>
      </c>
      <c r="J546" t="str">
        <f t="shared" si="41"/>
        <v>EL_WholeShoreline_20130618_1840_AN_MarkRecap.20120512</v>
      </c>
      <c r="K546" t="str">
        <f t="shared" si="42"/>
        <v>EL_WholeShoreline_20130618_1840_AN_MarkRecap.20120512_007</v>
      </c>
      <c r="L546">
        <f t="shared" si="43"/>
        <v>545</v>
      </c>
      <c r="M546" t="s">
        <v>73</v>
      </c>
      <c r="N546">
        <v>2</v>
      </c>
      <c r="T546">
        <v>6</v>
      </c>
      <c r="U546" t="s">
        <v>72</v>
      </c>
    </row>
    <row r="547" spans="1:21" x14ac:dyDescent="0.25">
      <c r="A547" t="s">
        <v>20</v>
      </c>
      <c r="B547" t="s">
        <v>22</v>
      </c>
      <c r="C547" s="4">
        <v>41443</v>
      </c>
      <c r="D547" s="5">
        <v>0.77777777777777801</v>
      </c>
      <c r="E547" t="str">
        <f t="shared" si="40"/>
        <v>2013-06-18 18:40</v>
      </c>
      <c r="F547" t="s">
        <v>23</v>
      </c>
      <c r="G547" s="6" t="s">
        <v>379</v>
      </c>
      <c r="H547" t="s">
        <v>25</v>
      </c>
      <c r="I547" s="6" t="s">
        <v>29</v>
      </c>
      <c r="J547" t="str">
        <f t="shared" si="41"/>
        <v>EL_WholeShoreline_20130618_1840_AN_MarkRecap.20120513</v>
      </c>
      <c r="K547" t="str">
        <f t="shared" si="42"/>
        <v>EL_WholeShoreline_20130618_1840_AN_MarkRecap.20120513_007</v>
      </c>
      <c r="L547">
        <f t="shared" si="43"/>
        <v>546</v>
      </c>
      <c r="M547" t="s">
        <v>83</v>
      </c>
      <c r="N547">
        <v>2</v>
      </c>
      <c r="O547">
        <v>9</v>
      </c>
      <c r="P547">
        <v>8</v>
      </c>
      <c r="Q547">
        <v>10</v>
      </c>
      <c r="U547" t="s">
        <v>72</v>
      </c>
    </row>
    <row r="548" spans="1:21" x14ac:dyDescent="0.25">
      <c r="A548" t="s">
        <v>20</v>
      </c>
      <c r="B548" t="s">
        <v>22</v>
      </c>
      <c r="C548" s="4">
        <v>41443</v>
      </c>
      <c r="D548" s="5">
        <v>0.77777777777777801</v>
      </c>
      <c r="E548" t="str">
        <f t="shared" si="40"/>
        <v>2013-06-18 18:40</v>
      </c>
      <c r="F548" t="s">
        <v>23</v>
      </c>
      <c r="G548" s="6" t="s">
        <v>380</v>
      </c>
      <c r="H548" t="s">
        <v>25</v>
      </c>
      <c r="I548" s="6" t="s">
        <v>29</v>
      </c>
      <c r="J548" t="str">
        <f t="shared" si="41"/>
        <v>EL_WholeShoreline_20130618_1840_AN_MarkRecap.20120514</v>
      </c>
      <c r="K548" t="str">
        <f t="shared" si="42"/>
        <v>EL_WholeShoreline_20130618_1840_AN_MarkRecap.20120514_007</v>
      </c>
      <c r="L548">
        <f t="shared" si="43"/>
        <v>547</v>
      </c>
      <c r="M548" t="s">
        <v>558</v>
      </c>
      <c r="N548">
        <v>1</v>
      </c>
      <c r="T548">
        <v>2</v>
      </c>
      <c r="U548" t="s">
        <v>72</v>
      </c>
    </row>
    <row r="549" spans="1:21" x14ac:dyDescent="0.25">
      <c r="A549" t="s">
        <v>20</v>
      </c>
      <c r="B549" t="s">
        <v>22</v>
      </c>
      <c r="C549" s="4">
        <v>41443</v>
      </c>
      <c r="D549" s="5">
        <v>0.77777777777777801</v>
      </c>
      <c r="E549" t="str">
        <f t="shared" si="40"/>
        <v>2013-06-18 18:40</v>
      </c>
      <c r="F549" t="s">
        <v>23</v>
      </c>
      <c r="G549" s="6" t="s">
        <v>381</v>
      </c>
      <c r="H549" t="s">
        <v>25</v>
      </c>
      <c r="I549" s="6" t="s">
        <v>52</v>
      </c>
      <c r="J549" t="str">
        <f t="shared" si="41"/>
        <v>EL_WholeShoreline_20130618_1840_AN_MarkRecap.20120515</v>
      </c>
      <c r="K549" t="str">
        <f t="shared" si="42"/>
        <v>EL_WholeShoreline_20130618_1840_AN_MarkRecap.20120515_006</v>
      </c>
      <c r="L549">
        <f t="shared" si="43"/>
        <v>548</v>
      </c>
      <c r="M549" t="s">
        <v>40</v>
      </c>
      <c r="N549">
        <v>1</v>
      </c>
      <c r="O549">
        <v>10</v>
      </c>
      <c r="U549" t="s">
        <v>72</v>
      </c>
    </row>
    <row r="550" spans="1:21" x14ac:dyDescent="0.25">
      <c r="A550" t="s">
        <v>20</v>
      </c>
      <c r="B550" t="s">
        <v>22</v>
      </c>
      <c r="C550" s="4">
        <v>41443</v>
      </c>
      <c r="D550" s="5">
        <v>0.77777777777777801</v>
      </c>
      <c r="E550" t="str">
        <f t="shared" si="40"/>
        <v>2013-06-18 18:40</v>
      </c>
      <c r="F550" t="s">
        <v>23</v>
      </c>
      <c r="G550" s="6" t="s">
        <v>382</v>
      </c>
      <c r="H550" t="s">
        <v>25</v>
      </c>
      <c r="I550" s="6" t="s">
        <v>52</v>
      </c>
      <c r="J550" t="str">
        <f t="shared" si="41"/>
        <v>EL_WholeShoreline_20130618_1840_AN_MarkRecap.20120516</v>
      </c>
      <c r="K550" t="str">
        <f t="shared" si="42"/>
        <v>EL_WholeShoreline_20130618_1840_AN_MarkRecap.20120516_006</v>
      </c>
      <c r="L550">
        <f t="shared" si="43"/>
        <v>549</v>
      </c>
      <c r="M550" t="s">
        <v>73</v>
      </c>
      <c r="N550">
        <v>2</v>
      </c>
      <c r="O550">
        <v>44</v>
      </c>
      <c r="T550">
        <v>6.5</v>
      </c>
      <c r="U550" t="s">
        <v>72</v>
      </c>
    </row>
    <row r="551" spans="1:21" x14ac:dyDescent="0.25">
      <c r="A551" t="s">
        <v>20</v>
      </c>
      <c r="B551" t="s">
        <v>22</v>
      </c>
      <c r="C551" s="4">
        <v>41443</v>
      </c>
      <c r="D551" s="5">
        <v>0.77777777777777801</v>
      </c>
      <c r="E551" t="str">
        <f t="shared" si="40"/>
        <v>2013-06-18 18:40</v>
      </c>
      <c r="F551" t="s">
        <v>23</v>
      </c>
      <c r="G551" s="6" t="s">
        <v>383</v>
      </c>
      <c r="H551" t="s">
        <v>25</v>
      </c>
      <c r="I551" s="6" t="s">
        <v>52</v>
      </c>
      <c r="J551" t="str">
        <f t="shared" si="41"/>
        <v>EL_WholeShoreline_20130618_1840_AN_MarkRecap.20120517</v>
      </c>
      <c r="K551" t="str">
        <f t="shared" si="42"/>
        <v>EL_WholeShoreline_20130618_1840_AN_MarkRecap.20120517_006</v>
      </c>
      <c r="L551">
        <f t="shared" si="43"/>
        <v>550</v>
      </c>
      <c r="M551" t="s">
        <v>71</v>
      </c>
      <c r="N551">
        <v>5</v>
      </c>
      <c r="O551">
        <v>12.25</v>
      </c>
      <c r="P551">
        <v>8</v>
      </c>
      <c r="Q551">
        <v>14</v>
      </c>
      <c r="U551" t="s">
        <v>72</v>
      </c>
    </row>
    <row r="552" spans="1:21" x14ac:dyDescent="0.25">
      <c r="A552" t="s">
        <v>20</v>
      </c>
      <c r="B552" t="s">
        <v>22</v>
      </c>
      <c r="C552" s="4">
        <v>41443</v>
      </c>
      <c r="D552" s="5">
        <v>0.77777777777777801</v>
      </c>
      <c r="E552" t="str">
        <f t="shared" si="40"/>
        <v>2013-06-18 18:40</v>
      </c>
      <c r="F552" t="s">
        <v>23</v>
      </c>
      <c r="G552" s="6" t="s">
        <v>384</v>
      </c>
      <c r="H552" t="s">
        <v>25</v>
      </c>
      <c r="I552" s="6" t="s">
        <v>52</v>
      </c>
      <c r="J552" t="str">
        <f t="shared" si="41"/>
        <v>EL_WholeShoreline_20130618_1840_AN_MarkRecap.20120518</v>
      </c>
      <c r="K552" t="str">
        <f t="shared" si="42"/>
        <v>EL_WholeShoreline_20130618_1840_AN_MarkRecap.20120518_006</v>
      </c>
      <c r="L552">
        <f t="shared" si="43"/>
        <v>551</v>
      </c>
      <c r="M552" t="s">
        <v>25</v>
      </c>
      <c r="N552">
        <v>2</v>
      </c>
      <c r="O552">
        <v>8</v>
      </c>
      <c r="U552" t="s">
        <v>72</v>
      </c>
    </row>
    <row r="553" spans="1:21" x14ac:dyDescent="0.25">
      <c r="A553" t="s">
        <v>20</v>
      </c>
      <c r="B553" t="s">
        <v>22</v>
      </c>
      <c r="C553" s="4">
        <v>41443</v>
      </c>
      <c r="D553" s="5">
        <v>0.77777777777777801</v>
      </c>
      <c r="E553" t="str">
        <f t="shared" si="40"/>
        <v>2013-06-18 18:40</v>
      </c>
      <c r="F553" t="s">
        <v>23</v>
      </c>
      <c r="G553" s="6" t="s">
        <v>385</v>
      </c>
      <c r="H553" t="s">
        <v>25</v>
      </c>
      <c r="I553" s="6" t="s">
        <v>52</v>
      </c>
      <c r="J553" t="str">
        <f t="shared" si="41"/>
        <v>EL_WholeShoreline_20130618_1840_AN_MarkRecap.20120519</v>
      </c>
      <c r="K553" t="str">
        <f t="shared" si="42"/>
        <v>EL_WholeShoreline_20130618_1840_AN_MarkRecap.20120519_006</v>
      </c>
      <c r="L553">
        <f t="shared" si="43"/>
        <v>552</v>
      </c>
      <c r="M553" t="s">
        <v>38</v>
      </c>
      <c r="N553">
        <v>2</v>
      </c>
      <c r="O553">
        <v>8</v>
      </c>
      <c r="U553" t="s">
        <v>72</v>
      </c>
    </row>
    <row r="554" spans="1:21" x14ac:dyDescent="0.25">
      <c r="A554" t="s">
        <v>20</v>
      </c>
      <c r="B554" t="s">
        <v>22</v>
      </c>
      <c r="C554" s="4">
        <v>41443</v>
      </c>
      <c r="D554" s="5">
        <v>0.77777777777777801</v>
      </c>
      <c r="E554" t="str">
        <f t="shared" si="40"/>
        <v>2013-06-18 18:40</v>
      </c>
      <c r="F554" t="s">
        <v>23</v>
      </c>
      <c r="G554" s="6" t="s">
        <v>386</v>
      </c>
      <c r="H554" t="s">
        <v>25</v>
      </c>
      <c r="I554" s="6" t="s">
        <v>52</v>
      </c>
      <c r="J554" t="str">
        <f t="shared" si="41"/>
        <v>EL_WholeShoreline_20130618_1840_AN_MarkRecap.20120520</v>
      </c>
      <c r="K554" t="str">
        <f t="shared" si="42"/>
        <v>EL_WholeShoreline_20130618_1840_AN_MarkRecap.20120520_006</v>
      </c>
      <c r="L554">
        <f t="shared" si="43"/>
        <v>553</v>
      </c>
      <c r="M554" t="s">
        <v>558</v>
      </c>
      <c r="N554">
        <v>1</v>
      </c>
      <c r="T554">
        <v>1.8</v>
      </c>
      <c r="U554" t="s">
        <v>72</v>
      </c>
    </row>
    <row r="555" spans="1:21" x14ac:dyDescent="0.25">
      <c r="A555" t="s">
        <v>20</v>
      </c>
      <c r="B555" t="s">
        <v>22</v>
      </c>
      <c r="C555" s="4">
        <v>41443</v>
      </c>
      <c r="D555" s="5">
        <v>0.77777777777777801</v>
      </c>
      <c r="E555" t="str">
        <f t="shared" si="40"/>
        <v>2013-06-18 18:40</v>
      </c>
      <c r="F555" t="s">
        <v>23</v>
      </c>
      <c r="G555" s="6" t="s">
        <v>387</v>
      </c>
      <c r="H555" t="s">
        <v>25</v>
      </c>
      <c r="I555" s="6" t="s">
        <v>52</v>
      </c>
      <c r="J555" t="str">
        <f t="shared" si="41"/>
        <v>EL_WholeShoreline_20130618_1840_AN_MarkRecap.20120521</v>
      </c>
      <c r="K555" t="str">
        <f t="shared" si="42"/>
        <v>EL_WholeShoreline_20130618_1840_AN_MarkRecap.20120521_006</v>
      </c>
      <c r="L555">
        <f t="shared" si="43"/>
        <v>554</v>
      </c>
      <c r="M555" t="s">
        <v>35</v>
      </c>
      <c r="N555">
        <v>1</v>
      </c>
      <c r="O555">
        <v>10</v>
      </c>
      <c r="U555" t="s">
        <v>72</v>
      </c>
    </row>
    <row r="556" spans="1:21" x14ac:dyDescent="0.25">
      <c r="A556" t="s">
        <v>20</v>
      </c>
      <c r="B556" t="s">
        <v>22</v>
      </c>
      <c r="C556" s="4">
        <v>41443</v>
      </c>
      <c r="D556" s="5">
        <v>0.77777777777777801</v>
      </c>
      <c r="E556" t="str">
        <f t="shared" si="40"/>
        <v>2013-06-18 18:40</v>
      </c>
      <c r="F556" t="s">
        <v>23</v>
      </c>
      <c r="G556" s="6" t="s">
        <v>388</v>
      </c>
      <c r="H556" t="s">
        <v>25</v>
      </c>
      <c r="I556" s="6" t="s">
        <v>59</v>
      </c>
      <c r="J556" t="str">
        <f t="shared" si="41"/>
        <v>EL_WholeShoreline_20130618_1840_AN_MarkRecap.20120522</v>
      </c>
      <c r="K556" t="str">
        <f t="shared" si="42"/>
        <v>EL_WholeShoreline_20130618_1840_AN_MarkRecap.20120522_009</v>
      </c>
      <c r="L556">
        <f t="shared" si="43"/>
        <v>555</v>
      </c>
      <c r="M556" t="s">
        <v>73</v>
      </c>
      <c r="N556">
        <v>5</v>
      </c>
      <c r="O556">
        <v>44</v>
      </c>
      <c r="T556">
        <v>7.2</v>
      </c>
      <c r="U556" t="s">
        <v>72</v>
      </c>
    </row>
    <row r="557" spans="1:21" x14ac:dyDescent="0.25">
      <c r="A557" t="s">
        <v>20</v>
      </c>
      <c r="B557" t="s">
        <v>22</v>
      </c>
      <c r="C557" s="4">
        <v>41443</v>
      </c>
      <c r="D557" s="5">
        <v>0.77777777777777801</v>
      </c>
      <c r="E557" t="str">
        <f t="shared" si="40"/>
        <v>2013-06-18 18:40</v>
      </c>
      <c r="F557" t="s">
        <v>23</v>
      </c>
      <c r="G557" s="6" t="s">
        <v>389</v>
      </c>
      <c r="H557" t="s">
        <v>25</v>
      </c>
      <c r="I557" s="6" t="s">
        <v>55</v>
      </c>
      <c r="J557" t="str">
        <f t="shared" si="41"/>
        <v>EL_WholeShoreline_20130618_1840_AN_MarkRecap.20120523</v>
      </c>
      <c r="K557" t="str">
        <f t="shared" si="42"/>
        <v>EL_WholeShoreline_20130618_1840_AN_MarkRecap.20120523_010</v>
      </c>
      <c r="L557">
        <f t="shared" si="43"/>
        <v>556</v>
      </c>
      <c r="M557" t="s">
        <v>35</v>
      </c>
      <c r="N557">
        <v>1</v>
      </c>
      <c r="O557">
        <v>8</v>
      </c>
      <c r="U557" t="s">
        <v>72</v>
      </c>
    </row>
    <row r="558" spans="1:21" x14ac:dyDescent="0.25">
      <c r="A558" t="s">
        <v>20</v>
      </c>
      <c r="B558" t="s">
        <v>22</v>
      </c>
      <c r="C558" s="4">
        <v>41443</v>
      </c>
      <c r="D558" s="5">
        <v>0.77777777777777801</v>
      </c>
      <c r="E558" t="str">
        <f t="shared" si="40"/>
        <v>2013-06-18 18:40</v>
      </c>
      <c r="F558" t="s">
        <v>23</v>
      </c>
      <c r="G558" s="6" t="s">
        <v>390</v>
      </c>
      <c r="H558" t="s">
        <v>25</v>
      </c>
      <c r="I558" s="6" t="s">
        <v>55</v>
      </c>
      <c r="J558" t="str">
        <f t="shared" si="41"/>
        <v>EL_WholeShoreline_20130618_1840_AN_MarkRecap.20120524</v>
      </c>
      <c r="K558" t="str">
        <f t="shared" si="42"/>
        <v>EL_WholeShoreline_20130618_1840_AN_MarkRecap.20120524_010</v>
      </c>
      <c r="L558">
        <f t="shared" si="43"/>
        <v>557</v>
      </c>
      <c r="M558" t="s">
        <v>73</v>
      </c>
      <c r="N558">
        <v>1</v>
      </c>
      <c r="T558">
        <v>6</v>
      </c>
      <c r="U558" t="s">
        <v>72</v>
      </c>
    </row>
    <row r="559" spans="1:21" x14ac:dyDescent="0.25">
      <c r="A559" t="s">
        <v>20</v>
      </c>
      <c r="B559" t="s">
        <v>22</v>
      </c>
      <c r="C559" s="4">
        <v>41443</v>
      </c>
      <c r="D559" s="5">
        <v>0.77777777777777801</v>
      </c>
      <c r="E559" t="str">
        <f t="shared" si="40"/>
        <v>2013-06-18 18:40</v>
      </c>
      <c r="F559" t="s">
        <v>23</v>
      </c>
      <c r="G559" s="6" t="s">
        <v>391</v>
      </c>
      <c r="H559" t="s">
        <v>25</v>
      </c>
      <c r="I559" s="6" t="s">
        <v>55</v>
      </c>
      <c r="J559" t="str">
        <f t="shared" si="41"/>
        <v>EL_WholeShoreline_20130618_1840_AN_MarkRecap.20120525</v>
      </c>
      <c r="K559" t="str">
        <f t="shared" si="42"/>
        <v>EL_WholeShoreline_20130618_1840_AN_MarkRecap.20120525_010</v>
      </c>
      <c r="L559">
        <f t="shared" si="43"/>
        <v>558</v>
      </c>
      <c r="M559" t="s">
        <v>35</v>
      </c>
      <c r="N559">
        <v>1</v>
      </c>
      <c r="O559">
        <v>7</v>
      </c>
      <c r="T559">
        <v>1</v>
      </c>
      <c r="U559" t="s">
        <v>72</v>
      </c>
    </row>
    <row r="560" spans="1:21" x14ac:dyDescent="0.25">
      <c r="A560" t="s">
        <v>20</v>
      </c>
      <c r="B560" t="s">
        <v>22</v>
      </c>
      <c r="C560" s="4">
        <v>41443</v>
      </c>
      <c r="D560" s="5">
        <v>0.77777777777777801</v>
      </c>
      <c r="E560" t="str">
        <f t="shared" si="40"/>
        <v>2013-06-18 18:40</v>
      </c>
      <c r="F560" t="s">
        <v>23</v>
      </c>
      <c r="G560" s="6" t="s">
        <v>392</v>
      </c>
      <c r="H560" t="s">
        <v>25</v>
      </c>
      <c r="I560" s="6" t="s">
        <v>55</v>
      </c>
      <c r="J560" t="str">
        <f t="shared" si="41"/>
        <v>EL_WholeShoreline_20130618_1840_AN_MarkRecap.20120526</v>
      </c>
      <c r="K560" t="str">
        <f t="shared" si="42"/>
        <v>EL_WholeShoreline_20130618_1840_AN_MarkRecap.20120526_010</v>
      </c>
      <c r="L560">
        <f t="shared" si="43"/>
        <v>559</v>
      </c>
      <c r="M560" t="s">
        <v>35</v>
      </c>
      <c r="N560">
        <v>3</v>
      </c>
      <c r="O560">
        <v>8.5</v>
      </c>
      <c r="P560">
        <v>5</v>
      </c>
      <c r="Q560">
        <v>12</v>
      </c>
      <c r="T560">
        <v>2.5</v>
      </c>
      <c r="U560" t="s">
        <v>72</v>
      </c>
    </row>
    <row r="561" spans="1:21" x14ac:dyDescent="0.25">
      <c r="A561" t="s">
        <v>20</v>
      </c>
      <c r="B561" t="s">
        <v>22</v>
      </c>
      <c r="C561" s="4">
        <v>41443</v>
      </c>
      <c r="D561" s="5">
        <v>0.77777777777777801</v>
      </c>
      <c r="E561" t="str">
        <f t="shared" si="40"/>
        <v>2013-06-18 18:40</v>
      </c>
      <c r="F561" t="s">
        <v>23</v>
      </c>
      <c r="G561" s="6" t="s">
        <v>393</v>
      </c>
      <c r="H561" t="s">
        <v>25</v>
      </c>
      <c r="I561" s="6" t="s">
        <v>55</v>
      </c>
      <c r="J561" t="str">
        <f t="shared" si="41"/>
        <v>EL_WholeShoreline_20130618_1840_AN_MarkRecap.20120527</v>
      </c>
      <c r="K561" t="str">
        <f t="shared" si="42"/>
        <v>EL_WholeShoreline_20130618_1840_AN_MarkRecap.20120527_010</v>
      </c>
      <c r="L561">
        <f t="shared" si="43"/>
        <v>560</v>
      </c>
      <c r="M561" t="s">
        <v>87</v>
      </c>
      <c r="N561">
        <v>1</v>
      </c>
      <c r="O561">
        <v>7</v>
      </c>
      <c r="U561" t="s">
        <v>72</v>
      </c>
    </row>
    <row r="562" spans="1:21" x14ac:dyDescent="0.25">
      <c r="A562" t="s">
        <v>20</v>
      </c>
      <c r="B562" t="s">
        <v>22</v>
      </c>
      <c r="C562" s="4">
        <v>41443</v>
      </c>
      <c r="D562" s="5">
        <v>0.77777777777777801</v>
      </c>
      <c r="E562" t="str">
        <f t="shared" si="40"/>
        <v>2013-06-18 18:40</v>
      </c>
      <c r="F562" t="s">
        <v>23</v>
      </c>
      <c r="G562" s="6" t="s">
        <v>394</v>
      </c>
      <c r="H562" t="s">
        <v>25</v>
      </c>
      <c r="I562" s="6" t="s">
        <v>56</v>
      </c>
      <c r="J562" t="str">
        <f t="shared" si="41"/>
        <v>EL_WholeShoreline_20130618_1840_AN_MarkRecap.20120528</v>
      </c>
      <c r="K562" t="str">
        <f t="shared" si="42"/>
        <v>EL_WholeShoreline_20130618_1840_AN_MarkRecap.20120528_005</v>
      </c>
      <c r="L562">
        <f t="shared" si="43"/>
        <v>561</v>
      </c>
      <c r="M562" t="s">
        <v>37</v>
      </c>
      <c r="N562">
        <v>1</v>
      </c>
      <c r="O562">
        <v>11.5</v>
      </c>
      <c r="U562" t="s">
        <v>72</v>
      </c>
    </row>
    <row r="563" spans="1:21" x14ac:dyDescent="0.25">
      <c r="A563" t="s">
        <v>20</v>
      </c>
      <c r="B563" t="s">
        <v>22</v>
      </c>
      <c r="C563" s="4">
        <v>41443</v>
      </c>
      <c r="D563" s="5">
        <v>0.77777777777777801</v>
      </c>
      <c r="E563" t="str">
        <f t="shared" si="40"/>
        <v>2013-06-18 18:40</v>
      </c>
      <c r="F563" t="s">
        <v>23</v>
      </c>
      <c r="G563" s="6" t="s">
        <v>395</v>
      </c>
      <c r="H563" t="s">
        <v>25</v>
      </c>
      <c r="I563" s="6" t="s">
        <v>56</v>
      </c>
      <c r="J563" t="str">
        <f t="shared" si="41"/>
        <v>EL_WholeShoreline_20130618_1840_AN_MarkRecap.20120529</v>
      </c>
      <c r="K563" t="str">
        <f t="shared" si="42"/>
        <v>EL_WholeShoreline_20130618_1840_AN_MarkRecap.20120529_005</v>
      </c>
      <c r="L563">
        <f t="shared" si="43"/>
        <v>562</v>
      </c>
      <c r="M563" t="s">
        <v>71</v>
      </c>
      <c r="N563">
        <v>2</v>
      </c>
      <c r="O563">
        <v>17</v>
      </c>
      <c r="U563" t="s">
        <v>72</v>
      </c>
    </row>
    <row r="564" spans="1:21" x14ac:dyDescent="0.25">
      <c r="A564" t="s">
        <v>20</v>
      </c>
      <c r="B564" t="s">
        <v>22</v>
      </c>
      <c r="C564" s="4">
        <v>41443</v>
      </c>
      <c r="D564" s="5">
        <v>0.77777777777777801</v>
      </c>
      <c r="E564" t="str">
        <f t="shared" si="40"/>
        <v>2013-06-18 18:40</v>
      </c>
      <c r="F564" t="s">
        <v>23</v>
      </c>
      <c r="G564" s="6" t="s">
        <v>396</v>
      </c>
      <c r="H564" t="s">
        <v>25</v>
      </c>
      <c r="I564" s="6" t="s">
        <v>56</v>
      </c>
      <c r="J564" t="str">
        <f t="shared" si="41"/>
        <v>EL_WholeShoreline_20130618_1840_AN_MarkRecap.20120530</v>
      </c>
      <c r="K564" t="str">
        <f t="shared" si="42"/>
        <v>EL_WholeShoreline_20130618_1840_AN_MarkRecap.20120530_005</v>
      </c>
      <c r="L564">
        <f t="shared" si="43"/>
        <v>563</v>
      </c>
      <c r="M564" t="s">
        <v>77</v>
      </c>
      <c r="N564">
        <v>1</v>
      </c>
      <c r="S564" t="s">
        <v>578</v>
      </c>
      <c r="U564" t="s">
        <v>72</v>
      </c>
    </row>
    <row r="565" spans="1:21" x14ac:dyDescent="0.25">
      <c r="A565" t="s">
        <v>20</v>
      </c>
      <c r="B565" t="s">
        <v>22</v>
      </c>
      <c r="C565" s="4">
        <v>41443</v>
      </c>
      <c r="D565" s="5">
        <v>0.77777777777777801</v>
      </c>
      <c r="E565" t="str">
        <f t="shared" si="40"/>
        <v>2013-06-18 18:40</v>
      </c>
      <c r="F565" t="s">
        <v>23</v>
      </c>
      <c r="G565" s="6" t="s">
        <v>397</v>
      </c>
      <c r="H565" t="s">
        <v>25</v>
      </c>
      <c r="I565" s="6" t="s">
        <v>49</v>
      </c>
      <c r="J565" t="str">
        <f t="shared" si="41"/>
        <v>EL_WholeShoreline_20130618_1840_AN_MarkRecap.20120531</v>
      </c>
      <c r="K565" t="str">
        <f t="shared" si="42"/>
        <v>EL_WholeShoreline_20130618_1840_AN_MarkRecap.20120531_008</v>
      </c>
      <c r="L565">
        <f t="shared" si="43"/>
        <v>564</v>
      </c>
      <c r="M565" t="s">
        <v>37</v>
      </c>
      <c r="N565">
        <v>2</v>
      </c>
      <c r="O565">
        <v>12.25</v>
      </c>
      <c r="P565">
        <v>11.5</v>
      </c>
      <c r="Q565">
        <v>13</v>
      </c>
      <c r="U565" t="s">
        <v>72</v>
      </c>
    </row>
    <row r="566" spans="1:21" x14ac:dyDescent="0.25">
      <c r="A566" t="s">
        <v>20</v>
      </c>
      <c r="B566" t="s">
        <v>22</v>
      </c>
      <c r="C566" s="4">
        <v>41443</v>
      </c>
      <c r="D566" s="5">
        <v>0.77777777777777801</v>
      </c>
      <c r="E566" t="str">
        <f t="shared" si="40"/>
        <v>2013-06-18 18:40</v>
      </c>
      <c r="F566" t="s">
        <v>23</v>
      </c>
      <c r="G566" s="6" t="s">
        <v>398</v>
      </c>
      <c r="H566" t="s">
        <v>25</v>
      </c>
      <c r="I566" s="6" t="s">
        <v>49</v>
      </c>
      <c r="J566" t="str">
        <f t="shared" si="41"/>
        <v>EL_WholeShoreline_20130618_1840_AN_MarkRecap.20120532</v>
      </c>
      <c r="K566" t="str">
        <f t="shared" si="42"/>
        <v>EL_WholeShoreline_20130618_1840_AN_MarkRecap.20120532_008</v>
      </c>
      <c r="L566">
        <f t="shared" si="43"/>
        <v>565</v>
      </c>
      <c r="M566" t="s">
        <v>38</v>
      </c>
      <c r="N566">
        <v>5</v>
      </c>
      <c r="O566">
        <v>6.25</v>
      </c>
      <c r="P566">
        <v>5</v>
      </c>
      <c r="Q566">
        <v>7</v>
      </c>
      <c r="U566" t="s">
        <v>72</v>
      </c>
    </row>
    <row r="567" spans="1:21" x14ac:dyDescent="0.25">
      <c r="A567" t="s">
        <v>20</v>
      </c>
      <c r="B567" t="s">
        <v>22</v>
      </c>
      <c r="C567" s="4">
        <v>41443</v>
      </c>
      <c r="D567" s="5">
        <v>0.77777777777777801</v>
      </c>
      <c r="E567" t="str">
        <f t="shared" ref="E567:E630" si="44">CONCATENATE(TEXT(C567,"yyyy-mm-dd")," ",TEXT(D567,"hh:mm"))</f>
        <v>2013-06-18 18:40</v>
      </c>
      <c r="F567" t="s">
        <v>23</v>
      </c>
      <c r="G567" s="6" t="s">
        <v>399</v>
      </c>
      <c r="H567" t="s">
        <v>25</v>
      </c>
      <c r="I567" s="6" t="s">
        <v>562</v>
      </c>
      <c r="J567" t="str">
        <f t="shared" ref="J567:J630" si="45">CONCATENATE(A567,"_",B567,"_",TEXT(C567,"yyyymmdd"),"_",TEXT(D567,"hhmm"),"_",F567,"_",G567)</f>
        <v>EL_WholeShoreline_20130618_1840_AN_MarkRecap.20120533</v>
      </c>
      <c r="K567" t="str">
        <f t="shared" ref="K567:K630" si="46">CONCATENATE(A567,"_",B567,"_",TEXT(C567,"yyyymmdd"),"_",TEXT(D567,"hhmm"),"_",F567,"_",G567,"_",I567)</f>
        <v>EL_WholeShoreline_20130618_1840_AN_MarkRecap.20120533_013</v>
      </c>
      <c r="L567">
        <f t="shared" si="43"/>
        <v>566</v>
      </c>
      <c r="M567" t="s">
        <v>35</v>
      </c>
      <c r="N567">
        <v>1</v>
      </c>
      <c r="O567">
        <v>6</v>
      </c>
      <c r="U567" t="s">
        <v>72</v>
      </c>
    </row>
    <row r="568" spans="1:21" x14ac:dyDescent="0.25">
      <c r="A568" t="s">
        <v>20</v>
      </c>
      <c r="B568" t="s">
        <v>22</v>
      </c>
      <c r="C568" s="4">
        <v>41443</v>
      </c>
      <c r="D568" s="5">
        <v>0.77777777777777801</v>
      </c>
      <c r="E568" t="str">
        <f t="shared" si="44"/>
        <v>2013-06-18 18:40</v>
      </c>
      <c r="F568" t="s">
        <v>23</v>
      </c>
      <c r="G568" s="6" t="s">
        <v>400</v>
      </c>
      <c r="H568" t="s">
        <v>25</v>
      </c>
      <c r="I568" s="6" t="s">
        <v>562</v>
      </c>
      <c r="J568" t="str">
        <f t="shared" si="45"/>
        <v>EL_WholeShoreline_20130618_1840_AN_MarkRecap.20120534</v>
      </c>
      <c r="K568" t="str">
        <f t="shared" si="46"/>
        <v>EL_WholeShoreline_20130618_1840_AN_MarkRecap.20120534_013</v>
      </c>
      <c r="L568">
        <f t="shared" si="43"/>
        <v>567</v>
      </c>
      <c r="M568" t="s">
        <v>35</v>
      </c>
      <c r="N568">
        <v>1</v>
      </c>
      <c r="O568">
        <v>10</v>
      </c>
      <c r="U568" t="s">
        <v>72</v>
      </c>
    </row>
    <row r="569" spans="1:21" x14ac:dyDescent="0.25">
      <c r="A569" t="s">
        <v>20</v>
      </c>
      <c r="B569" t="s">
        <v>22</v>
      </c>
      <c r="C569" s="4">
        <v>41443</v>
      </c>
      <c r="D569" s="5">
        <v>0.77777777777777801</v>
      </c>
      <c r="E569" t="str">
        <f t="shared" si="44"/>
        <v>2013-06-18 18:40</v>
      </c>
      <c r="F569" t="s">
        <v>23</v>
      </c>
      <c r="G569" s="6" t="s">
        <v>401</v>
      </c>
      <c r="H569" t="s">
        <v>25</v>
      </c>
      <c r="I569" s="6" t="s">
        <v>562</v>
      </c>
      <c r="J569" t="str">
        <f t="shared" si="45"/>
        <v>EL_WholeShoreline_20130618_1840_AN_MarkRecap.20120535</v>
      </c>
      <c r="K569" t="str">
        <f t="shared" si="46"/>
        <v>EL_WholeShoreline_20130618_1840_AN_MarkRecap.20120535_013</v>
      </c>
      <c r="L569">
        <f t="shared" si="43"/>
        <v>568</v>
      </c>
      <c r="M569" t="s">
        <v>73</v>
      </c>
      <c r="N569">
        <v>1</v>
      </c>
      <c r="O569">
        <v>39</v>
      </c>
      <c r="U569" t="s">
        <v>72</v>
      </c>
    </row>
    <row r="570" spans="1:21" x14ac:dyDescent="0.25">
      <c r="A570" t="s">
        <v>20</v>
      </c>
      <c r="B570" t="s">
        <v>22</v>
      </c>
      <c r="C570" s="4">
        <v>41443</v>
      </c>
      <c r="D570" s="5">
        <v>0.77777777777777801</v>
      </c>
      <c r="E570" t="str">
        <f t="shared" si="44"/>
        <v>2013-06-18 18:40</v>
      </c>
      <c r="F570" t="s">
        <v>23</v>
      </c>
      <c r="G570" s="6" t="s">
        <v>402</v>
      </c>
      <c r="H570" t="s">
        <v>25</v>
      </c>
      <c r="I570" s="6" t="s">
        <v>562</v>
      </c>
      <c r="J570" t="str">
        <f t="shared" si="45"/>
        <v>EL_WholeShoreline_20130618_1840_AN_MarkRecap.20120536</v>
      </c>
      <c r="K570" t="str">
        <f t="shared" si="46"/>
        <v>EL_WholeShoreline_20130618_1840_AN_MarkRecap.20120536_013</v>
      </c>
      <c r="L570">
        <f t="shared" si="43"/>
        <v>569</v>
      </c>
      <c r="M570" t="s">
        <v>37</v>
      </c>
      <c r="N570">
        <v>1</v>
      </c>
      <c r="O570">
        <v>13</v>
      </c>
      <c r="U570" t="s">
        <v>72</v>
      </c>
    </row>
    <row r="571" spans="1:21" x14ac:dyDescent="0.25">
      <c r="A571" t="s">
        <v>20</v>
      </c>
      <c r="B571" t="s">
        <v>22</v>
      </c>
      <c r="C571" s="4">
        <v>41443</v>
      </c>
      <c r="D571" s="5">
        <v>0.77777777777777801</v>
      </c>
      <c r="E571" t="str">
        <f t="shared" si="44"/>
        <v>2013-06-18 18:40</v>
      </c>
      <c r="F571" t="s">
        <v>23</v>
      </c>
      <c r="G571" s="6" t="s">
        <v>403</v>
      </c>
      <c r="H571" t="s">
        <v>25</v>
      </c>
      <c r="I571" s="6" t="s">
        <v>79</v>
      </c>
      <c r="J571" t="str">
        <f t="shared" si="45"/>
        <v>EL_WholeShoreline_20130618_1840_AN_MarkRecap.20120537</v>
      </c>
      <c r="K571" t="str">
        <f t="shared" si="46"/>
        <v>EL_WholeShoreline_20130618_1840_AN_MarkRecap.20120537_014</v>
      </c>
      <c r="L571">
        <f t="shared" si="43"/>
        <v>570</v>
      </c>
      <c r="M571" t="s">
        <v>73</v>
      </c>
      <c r="N571">
        <v>1</v>
      </c>
      <c r="T571">
        <v>6</v>
      </c>
      <c r="U571" t="s">
        <v>72</v>
      </c>
    </row>
    <row r="572" spans="1:21" x14ac:dyDescent="0.25">
      <c r="A572" t="s">
        <v>20</v>
      </c>
      <c r="B572" t="s">
        <v>22</v>
      </c>
      <c r="C572" s="4">
        <v>41443</v>
      </c>
      <c r="D572" s="5">
        <v>0.77777777777777801</v>
      </c>
      <c r="E572" t="str">
        <f t="shared" si="44"/>
        <v>2013-06-18 18:40</v>
      </c>
      <c r="F572" t="s">
        <v>23</v>
      </c>
      <c r="G572" s="6" t="s">
        <v>404</v>
      </c>
      <c r="H572" t="s">
        <v>25</v>
      </c>
      <c r="I572" s="6" t="s">
        <v>79</v>
      </c>
      <c r="J572" t="str">
        <f t="shared" si="45"/>
        <v>EL_WholeShoreline_20130618_1840_AN_MarkRecap.20120538</v>
      </c>
      <c r="K572" t="str">
        <f t="shared" si="46"/>
        <v>EL_WholeShoreline_20130618_1840_AN_MarkRecap.20120538_014</v>
      </c>
      <c r="L572">
        <f t="shared" si="43"/>
        <v>571</v>
      </c>
      <c r="M572" t="s">
        <v>35</v>
      </c>
      <c r="N572">
        <v>1</v>
      </c>
      <c r="T572">
        <v>1.1000000000000001</v>
      </c>
      <c r="U572" t="s">
        <v>72</v>
      </c>
    </row>
    <row r="573" spans="1:21" x14ac:dyDescent="0.25">
      <c r="A573" t="s">
        <v>20</v>
      </c>
      <c r="B573" t="s">
        <v>22</v>
      </c>
      <c r="C573" s="4">
        <v>41443</v>
      </c>
      <c r="D573" s="5">
        <v>0.77777777777777801</v>
      </c>
      <c r="E573" t="str">
        <f t="shared" si="44"/>
        <v>2013-06-18 18:40</v>
      </c>
      <c r="F573" t="s">
        <v>23</v>
      </c>
      <c r="G573" s="6" t="s">
        <v>405</v>
      </c>
      <c r="H573" t="s">
        <v>25</v>
      </c>
      <c r="I573" s="6" t="s">
        <v>79</v>
      </c>
      <c r="J573" t="str">
        <f t="shared" si="45"/>
        <v>EL_WholeShoreline_20130618_1840_AN_MarkRecap.20120539</v>
      </c>
      <c r="K573" t="str">
        <f t="shared" si="46"/>
        <v>EL_WholeShoreline_20130618_1840_AN_MarkRecap.20120539_014</v>
      </c>
      <c r="L573">
        <f t="shared" si="43"/>
        <v>572</v>
      </c>
      <c r="M573" t="s">
        <v>80</v>
      </c>
      <c r="N573">
        <v>2</v>
      </c>
      <c r="O573">
        <v>11.75</v>
      </c>
      <c r="P573">
        <v>11.5</v>
      </c>
      <c r="Q573">
        <v>12</v>
      </c>
      <c r="U573" t="s">
        <v>72</v>
      </c>
    </row>
    <row r="574" spans="1:21" x14ac:dyDescent="0.25">
      <c r="A574" t="s">
        <v>20</v>
      </c>
      <c r="B574" t="s">
        <v>22</v>
      </c>
      <c r="C574" s="4">
        <v>41443</v>
      </c>
      <c r="D574" s="5">
        <v>0.77777777777777801</v>
      </c>
      <c r="E574" t="str">
        <f t="shared" si="44"/>
        <v>2013-06-18 18:40</v>
      </c>
      <c r="F574" t="s">
        <v>23</v>
      </c>
      <c r="G574" s="6" t="s">
        <v>406</v>
      </c>
      <c r="H574" t="s">
        <v>25</v>
      </c>
      <c r="I574" s="6" t="s">
        <v>79</v>
      </c>
      <c r="J574" t="str">
        <f t="shared" si="45"/>
        <v>EL_WholeShoreline_20130618_1840_AN_MarkRecap.20120540</v>
      </c>
      <c r="K574" t="str">
        <f t="shared" si="46"/>
        <v>EL_WholeShoreline_20130618_1840_AN_MarkRecap.20120540_014</v>
      </c>
      <c r="L574">
        <f t="shared" si="43"/>
        <v>573</v>
      </c>
      <c r="M574" t="s">
        <v>25</v>
      </c>
      <c r="N574">
        <v>15</v>
      </c>
      <c r="O574">
        <v>8.24</v>
      </c>
      <c r="P574">
        <v>5</v>
      </c>
      <c r="Q574">
        <v>10</v>
      </c>
      <c r="U574" t="s">
        <v>72</v>
      </c>
    </row>
    <row r="575" spans="1:21" x14ac:dyDescent="0.25">
      <c r="A575" t="s">
        <v>20</v>
      </c>
      <c r="B575" t="s">
        <v>22</v>
      </c>
      <c r="C575" s="4">
        <v>41443</v>
      </c>
      <c r="D575" s="5">
        <v>0.77777777777777801</v>
      </c>
      <c r="E575" t="str">
        <f t="shared" si="44"/>
        <v>2013-06-18 18:40</v>
      </c>
      <c r="F575" t="s">
        <v>23</v>
      </c>
      <c r="G575" s="6" t="s">
        <v>407</v>
      </c>
      <c r="H575" t="s">
        <v>25</v>
      </c>
      <c r="I575" s="6" t="s">
        <v>79</v>
      </c>
      <c r="J575" t="str">
        <f t="shared" si="45"/>
        <v>EL_WholeShoreline_20130618_1840_AN_MarkRecap.20120541</v>
      </c>
      <c r="K575" t="str">
        <f t="shared" si="46"/>
        <v>EL_WholeShoreline_20130618_1840_AN_MarkRecap.20120541_014</v>
      </c>
      <c r="L575">
        <f t="shared" si="43"/>
        <v>574</v>
      </c>
      <c r="M575" t="s">
        <v>37</v>
      </c>
      <c r="N575">
        <v>1</v>
      </c>
      <c r="O575">
        <v>11</v>
      </c>
      <c r="U575" t="s">
        <v>72</v>
      </c>
    </row>
    <row r="576" spans="1:21" x14ac:dyDescent="0.25">
      <c r="A576" t="s">
        <v>20</v>
      </c>
      <c r="B576" t="s">
        <v>22</v>
      </c>
      <c r="C576" s="4">
        <v>41443</v>
      </c>
      <c r="D576" s="5">
        <v>0.77777777777777801</v>
      </c>
      <c r="E576" t="str">
        <f t="shared" si="44"/>
        <v>2013-06-18 18:40</v>
      </c>
      <c r="F576" t="s">
        <v>23</v>
      </c>
      <c r="G576" s="6" t="s">
        <v>408</v>
      </c>
      <c r="H576" t="s">
        <v>25</v>
      </c>
      <c r="I576" s="6" t="s">
        <v>89</v>
      </c>
      <c r="J576" t="str">
        <f t="shared" si="45"/>
        <v>EL_WholeShoreline_20130618_1840_AN_MarkRecap.20120542</v>
      </c>
      <c r="K576" t="str">
        <f t="shared" si="46"/>
        <v>EL_WholeShoreline_20130618_1840_AN_MarkRecap.20120542_011</v>
      </c>
      <c r="L576">
        <f t="shared" si="43"/>
        <v>575</v>
      </c>
      <c r="M576" t="s">
        <v>80</v>
      </c>
      <c r="N576">
        <v>1</v>
      </c>
      <c r="O576">
        <v>4</v>
      </c>
      <c r="U576" t="s">
        <v>72</v>
      </c>
    </row>
    <row r="577" spans="1:21" x14ac:dyDescent="0.25">
      <c r="A577" t="s">
        <v>20</v>
      </c>
      <c r="B577" t="s">
        <v>22</v>
      </c>
      <c r="C577" s="4">
        <v>41443</v>
      </c>
      <c r="D577" s="5">
        <v>0.77777777777777801</v>
      </c>
      <c r="E577" t="str">
        <f t="shared" si="44"/>
        <v>2013-06-18 18:40</v>
      </c>
      <c r="F577" t="s">
        <v>23</v>
      </c>
      <c r="G577" s="6" t="s">
        <v>409</v>
      </c>
      <c r="H577" t="s">
        <v>25</v>
      </c>
      <c r="I577" s="6" t="s">
        <v>89</v>
      </c>
      <c r="J577" t="str">
        <f t="shared" si="45"/>
        <v>EL_WholeShoreline_20130618_1840_AN_MarkRecap.20120543</v>
      </c>
      <c r="K577" t="str">
        <f t="shared" si="46"/>
        <v>EL_WholeShoreline_20130618_1840_AN_MarkRecap.20120543_011</v>
      </c>
      <c r="L577">
        <f t="shared" si="43"/>
        <v>576</v>
      </c>
      <c r="M577" t="s">
        <v>87</v>
      </c>
      <c r="N577">
        <v>3</v>
      </c>
      <c r="O577">
        <v>5.5</v>
      </c>
      <c r="P577">
        <v>4</v>
      </c>
      <c r="Q577">
        <v>8</v>
      </c>
      <c r="U577" t="s">
        <v>72</v>
      </c>
    </row>
    <row r="578" spans="1:21" x14ac:dyDescent="0.25">
      <c r="A578" t="s">
        <v>20</v>
      </c>
      <c r="B578" t="s">
        <v>22</v>
      </c>
      <c r="C578" s="4">
        <v>41443</v>
      </c>
      <c r="D578" s="5">
        <v>0.77777777777777801</v>
      </c>
      <c r="E578" t="str">
        <f t="shared" si="44"/>
        <v>2013-06-18 18:40</v>
      </c>
      <c r="F578" t="s">
        <v>23</v>
      </c>
      <c r="G578" s="6" t="s">
        <v>410</v>
      </c>
      <c r="H578" t="s">
        <v>25</v>
      </c>
      <c r="I578" s="6" t="s">
        <v>89</v>
      </c>
      <c r="J578" t="str">
        <f t="shared" si="45"/>
        <v>EL_WholeShoreline_20130618_1840_AN_MarkRecap.20120544</v>
      </c>
      <c r="K578" t="str">
        <f t="shared" si="46"/>
        <v>EL_WholeShoreline_20130618_1840_AN_MarkRecap.20120544_011</v>
      </c>
      <c r="L578">
        <f t="shared" si="43"/>
        <v>577</v>
      </c>
      <c r="M578" t="s">
        <v>71</v>
      </c>
      <c r="N578">
        <v>1</v>
      </c>
      <c r="O578">
        <v>16</v>
      </c>
      <c r="U578" t="s">
        <v>72</v>
      </c>
    </row>
    <row r="579" spans="1:21" x14ac:dyDescent="0.25">
      <c r="A579" t="s">
        <v>20</v>
      </c>
      <c r="B579" t="s">
        <v>22</v>
      </c>
      <c r="C579" s="4">
        <v>41443</v>
      </c>
      <c r="D579" s="5">
        <v>0.77777777777777801</v>
      </c>
      <c r="E579" t="str">
        <f t="shared" si="44"/>
        <v>2013-06-18 18:40</v>
      </c>
      <c r="F579" t="s">
        <v>23</v>
      </c>
      <c r="G579" s="6" t="s">
        <v>411</v>
      </c>
      <c r="H579" t="s">
        <v>25</v>
      </c>
      <c r="I579" s="6" t="s">
        <v>90</v>
      </c>
      <c r="J579" t="str">
        <f t="shared" si="45"/>
        <v>EL_WholeShoreline_20130618_1840_AN_MarkRecap.20120545</v>
      </c>
      <c r="K579" t="str">
        <f t="shared" si="46"/>
        <v>EL_WholeShoreline_20130618_1840_AN_MarkRecap.20120545_012</v>
      </c>
      <c r="L579">
        <f t="shared" si="43"/>
        <v>578</v>
      </c>
      <c r="M579" t="s">
        <v>80</v>
      </c>
      <c r="N579">
        <v>1</v>
      </c>
      <c r="O579">
        <v>3</v>
      </c>
      <c r="U579" t="s">
        <v>72</v>
      </c>
    </row>
    <row r="580" spans="1:21" x14ac:dyDescent="0.25">
      <c r="A580" t="s">
        <v>20</v>
      </c>
      <c r="B580" t="s">
        <v>22</v>
      </c>
      <c r="C580" s="4">
        <v>41443</v>
      </c>
      <c r="D580" s="5">
        <v>0.77777777777777801</v>
      </c>
      <c r="E580" t="str">
        <f t="shared" si="44"/>
        <v>2013-06-18 18:40</v>
      </c>
      <c r="F580" t="s">
        <v>23</v>
      </c>
      <c r="G580" s="6" t="s">
        <v>412</v>
      </c>
      <c r="H580" t="s">
        <v>25</v>
      </c>
      <c r="I580" s="6" t="s">
        <v>90</v>
      </c>
      <c r="J580" t="str">
        <f t="shared" si="45"/>
        <v>EL_WholeShoreline_20130618_1840_AN_MarkRecap.20120546</v>
      </c>
      <c r="K580" t="str">
        <f t="shared" si="46"/>
        <v>EL_WholeShoreline_20130618_1840_AN_MarkRecap.20120546_012</v>
      </c>
      <c r="L580">
        <f t="shared" ref="L580:L643" si="47">L579+1</f>
        <v>579</v>
      </c>
      <c r="M580" t="s">
        <v>35</v>
      </c>
      <c r="N580">
        <v>1</v>
      </c>
      <c r="O580">
        <v>21</v>
      </c>
      <c r="S580" t="s">
        <v>579</v>
      </c>
      <c r="U580" t="s">
        <v>72</v>
      </c>
    </row>
    <row r="581" spans="1:21" x14ac:dyDescent="0.25">
      <c r="A581" t="s">
        <v>20</v>
      </c>
      <c r="B581" t="s">
        <v>22</v>
      </c>
      <c r="C581" s="4">
        <v>41443</v>
      </c>
      <c r="D581" s="5">
        <v>0.77777777777777801</v>
      </c>
      <c r="E581" t="str">
        <f t="shared" si="44"/>
        <v>2013-06-18 18:40</v>
      </c>
      <c r="F581" t="s">
        <v>23</v>
      </c>
      <c r="G581" s="6" t="s">
        <v>413</v>
      </c>
      <c r="H581" t="s">
        <v>25</v>
      </c>
      <c r="I581" s="6" t="s">
        <v>90</v>
      </c>
      <c r="J581" t="str">
        <f t="shared" si="45"/>
        <v>EL_WholeShoreline_20130618_1840_AN_MarkRecap.20120547</v>
      </c>
      <c r="K581" t="str">
        <f t="shared" si="46"/>
        <v>EL_WholeShoreline_20130618_1840_AN_MarkRecap.20120547_012</v>
      </c>
      <c r="L581">
        <f t="shared" si="47"/>
        <v>580</v>
      </c>
      <c r="M581" t="s">
        <v>35</v>
      </c>
      <c r="N581">
        <v>1</v>
      </c>
      <c r="S581" t="s">
        <v>580</v>
      </c>
      <c r="U581" t="s">
        <v>72</v>
      </c>
    </row>
    <row r="582" spans="1:21" x14ac:dyDescent="0.25">
      <c r="A582" t="s">
        <v>20</v>
      </c>
      <c r="B582" t="s">
        <v>22</v>
      </c>
      <c r="C582" s="4">
        <v>41443</v>
      </c>
      <c r="D582" s="5">
        <v>0.77777777777777801</v>
      </c>
      <c r="E582" t="str">
        <f t="shared" si="44"/>
        <v>2013-06-18 18:40</v>
      </c>
      <c r="F582" t="s">
        <v>23</v>
      </c>
      <c r="G582" s="6" t="s">
        <v>414</v>
      </c>
      <c r="H582" t="s">
        <v>25</v>
      </c>
      <c r="I582" s="6" t="s">
        <v>90</v>
      </c>
      <c r="J582" t="str">
        <f t="shared" si="45"/>
        <v>EL_WholeShoreline_20130618_1840_AN_MarkRecap.20120548</v>
      </c>
      <c r="K582" t="str">
        <f t="shared" si="46"/>
        <v>EL_WholeShoreline_20130618_1840_AN_MarkRecap.20120548_012</v>
      </c>
      <c r="L582">
        <f t="shared" si="47"/>
        <v>581</v>
      </c>
      <c r="M582" t="s">
        <v>37</v>
      </c>
      <c r="N582">
        <v>2</v>
      </c>
      <c r="O582">
        <v>9.75</v>
      </c>
      <c r="P582">
        <v>9.5</v>
      </c>
      <c r="Q582">
        <v>10</v>
      </c>
      <c r="U582" t="s">
        <v>72</v>
      </c>
    </row>
    <row r="583" spans="1:21" x14ac:dyDescent="0.25">
      <c r="A583" t="s">
        <v>21</v>
      </c>
      <c r="B583" t="s">
        <v>22</v>
      </c>
      <c r="C583" s="4">
        <v>41413</v>
      </c>
      <c r="D583" s="5">
        <v>0.89583333333333337</v>
      </c>
      <c r="E583" t="str">
        <f t="shared" si="44"/>
        <v>2013-05-19 21:30</v>
      </c>
      <c r="F583" t="s">
        <v>70</v>
      </c>
      <c r="G583" s="6" t="s">
        <v>415</v>
      </c>
      <c r="H583" t="s">
        <v>25</v>
      </c>
      <c r="I583" s="6" t="s">
        <v>57</v>
      </c>
      <c r="J583" t="str">
        <f t="shared" si="45"/>
        <v>WL_WholeShoreline_20130519_2130_BE_MarkRecap.20120549</v>
      </c>
      <c r="K583" t="str">
        <f t="shared" si="46"/>
        <v>WL_WholeShoreline_20130519_2130_BE_MarkRecap.20120549_002</v>
      </c>
      <c r="L583">
        <f t="shared" si="47"/>
        <v>582</v>
      </c>
      <c r="M583" t="s">
        <v>87</v>
      </c>
      <c r="N583">
        <v>1</v>
      </c>
      <c r="O583">
        <v>6</v>
      </c>
      <c r="U583" t="s">
        <v>72</v>
      </c>
    </row>
    <row r="584" spans="1:21" x14ac:dyDescent="0.25">
      <c r="A584" t="s">
        <v>21</v>
      </c>
      <c r="B584" t="s">
        <v>22</v>
      </c>
      <c r="C584" s="4">
        <v>41413</v>
      </c>
      <c r="D584" s="5">
        <v>0.89583333333333337</v>
      </c>
      <c r="E584" t="str">
        <f t="shared" si="44"/>
        <v>2013-05-19 21:30</v>
      </c>
      <c r="F584" t="s">
        <v>70</v>
      </c>
      <c r="G584" s="6" t="s">
        <v>416</v>
      </c>
      <c r="H584" t="s">
        <v>25</v>
      </c>
      <c r="I584" s="6" t="s">
        <v>57</v>
      </c>
      <c r="J584" t="str">
        <f t="shared" si="45"/>
        <v>WL_WholeShoreline_20130519_2130_BE_MarkRecap.20120550</v>
      </c>
      <c r="K584" t="str">
        <f t="shared" si="46"/>
        <v>WL_WholeShoreline_20130519_2130_BE_MarkRecap.20120550_002</v>
      </c>
      <c r="L584">
        <f t="shared" si="47"/>
        <v>583</v>
      </c>
      <c r="M584" t="s">
        <v>40</v>
      </c>
      <c r="N584">
        <v>3</v>
      </c>
      <c r="O584">
        <v>8.33</v>
      </c>
      <c r="P584">
        <v>6</v>
      </c>
      <c r="Q584">
        <v>10</v>
      </c>
      <c r="U584" t="s">
        <v>72</v>
      </c>
    </row>
    <row r="585" spans="1:21" x14ac:dyDescent="0.25">
      <c r="A585" t="s">
        <v>21</v>
      </c>
      <c r="B585" t="s">
        <v>22</v>
      </c>
      <c r="C585" s="4">
        <v>41413</v>
      </c>
      <c r="D585" s="5">
        <v>0.89583333333333304</v>
      </c>
      <c r="E585" t="str">
        <f t="shared" si="44"/>
        <v>2013-05-19 21:30</v>
      </c>
      <c r="F585" t="s">
        <v>70</v>
      </c>
      <c r="G585" s="6" t="s">
        <v>417</v>
      </c>
      <c r="H585" t="s">
        <v>25</v>
      </c>
      <c r="I585" s="6" t="s">
        <v>57</v>
      </c>
      <c r="J585" t="str">
        <f t="shared" si="45"/>
        <v>WL_WholeShoreline_20130519_2130_BE_MarkRecap.20120551</v>
      </c>
      <c r="K585" t="str">
        <f t="shared" si="46"/>
        <v>WL_WholeShoreline_20130519_2130_BE_MarkRecap.20120551_002</v>
      </c>
      <c r="L585">
        <f t="shared" si="47"/>
        <v>584</v>
      </c>
      <c r="M585" t="s">
        <v>558</v>
      </c>
      <c r="N585">
        <v>1</v>
      </c>
      <c r="O585">
        <v>12</v>
      </c>
      <c r="U585" t="s">
        <v>72</v>
      </c>
    </row>
    <row r="586" spans="1:21" x14ac:dyDescent="0.25">
      <c r="A586" t="s">
        <v>21</v>
      </c>
      <c r="B586" t="s">
        <v>22</v>
      </c>
      <c r="C586" s="4">
        <v>41413</v>
      </c>
      <c r="D586" s="5">
        <v>0.89583333333333304</v>
      </c>
      <c r="E586" t="str">
        <f t="shared" si="44"/>
        <v>2013-05-19 21:30</v>
      </c>
      <c r="F586" t="s">
        <v>70</v>
      </c>
      <c r="G586" s="6" t="s">
        <v>418</v>
      </c>
      <c r="H586" t="s">
        <v>25</v>
      </c>
      <c r="I586" s="6" t="s">
        <v>57</v>
      </c>
      <c r="J586" t="str">
        <f t="shared" si="45"/>
        <v>WL_WholeShoreline_20130519_2130_BE_MarkRecap.20120552</v>
      </c>
      <c r="K586" t="str">
        <f t="shared" si="46"/>
        <v>WL_WholeShoreline_20130519_2130_BE_MarkRecap.20120552_002</v>
      </c>
      <c r="L586">
        <f t="shared" si="47"/>
        <v>585</v>
      </c>
      <c r="M586" t="s">
        <v>43</v>
      </c>
      <c r="N586">
        <v>1</v>
      </c>
      <c r="T586">
        <v>2</v>
      </c>
      <c r="U586" t="s">
        <v>72</v>
      </c>
    </row>
    <row r="587" spans="1:21" x14ac:dyDescent="0.25">
      <c r="A587" t="s">
        <v>21</v>
      </c>
      <c r="B587" t="s">
        <v>22</v>
      </c>
      <c r="C587" s="4">
        <v>41413</v>
      </c>
      <c r="D587" s="5">
        <v>0.89583333333333304</v>
      </c>
      <c r="E587" t="str">
        <f t="shared" si="44"/>
        <v>2013-05-19 21:30</v>
      </c>
      <c r="F587" t="s">
        <v>70</v>
      </c>
      <c r="G587" s="6" t="s">
        <v>419</v>
      </c>
      <c r="H587" t="s">
        <v>25</v>
      </c>
      <c r="I587" s="6" t="s">
        <v>26</v>
      </c>
      <c r="J587" t="str">
        <f t="shared" si="45"/>
        <v>WL_WholeShoreline_20130519_2130_BE_MarkRecap.20120553</v>
      </c>
      <c r="K587" t="str">
        <f t="shared" si="46"/>
        <v>WL_WholeShoreline_20130519_2130_BE_MarkRecap.20120553_003</v>
      </c>
      <c r="L587">
        <f t="shared" si="47"/>
        <v>586</v>
      </c>
      <c r="M587" t="s">
        <v>558</v>
      </c>
      <c r="N587">
        <v>6</v>
      </c>
      <c r="O587">
        <v>13.6</v>
      </c>
      <c r="P587">
        <v>12</v>
      </c>
      <c r="Q587">
        <v>16</v>
      </c>
      <c r="U587" t="s">
        <v>72</v>
      </c>
    </row>
    <row r="588" spans="1:21" x14ac:dyDescent="0.25">
      <c r="A588" t="s">
        <v>21</v>
      </c>
      <c r="B588" t="s">
        <v>22</v>
      </c>
      <c r="C588" s="4">
        <v>41413</v>
      </c>
      <c r="D588" s="5">
        <v>0.89583333333333304</v>
      </c>
      <c r="E588" t="str">
        <f t="shared" si="44"/>
        <v>2013-05-19 21:30</v>
      </c>
      <c r="F588" t="s">
        <v>70</v>
      </c>
      <c r="G588" s="6" t="s">
        <v>420</v>
      </c>
      <c r="H588" t="s">
        <v>25</v>
      </c>
      <c r="I588" s="6" t="s">
        <v>26</v>
      </c>
      <c r="J588" t="str">
        <f t="shared" si="45"/>
        <v>WL_WholeShoreline_20130519_2130_BE_MarkRecap.20120554</v>
      </c>
      <c r="K588" t="str">
        <f t="shared" si="46"/>
        <v>WL_WholeShoreline_20130519_2130_BE_MarkRecap.20120554_003</v>
      </c>
      <c r="L588">
        <f t="shared" si="47"/>
        <v>587</v>
      </c>
      <c r="M588" t="s">
        <v>40</v>
      </c>
      <c r="N588">
        <v>11</v>
      </c>
      <c r="O588">
        <v>3.9</v>
      </c>
      <c r="P588">
        <v>3</v>
      </c>
      <c r="Q588">
        <v>6</v>
      </c>
      <c r="U588" t="s">
        <v>72</v>
      </c>
    </row>
    <row r="589" spans="1:21" x14ac:dyDescent="0.25">
      <c r="A589" t="s">
        <v>21</v>
      </c>
      <c r="B589" t="s">
        <v>22</v>
      </c>
      <c r="C589" s="4">
        <v>41413</v>
      </c>
      <c r="D589" s="5">
        <v>0.89583333333333304</v>
      </c>
      <c r="E589" t="str">
        <f t="shared" si="44"/>
        <v>2013-05-19 21:30</v>
      </c>
      <c r="F589" t="s">
        <v>70</v>
      </c>
      <c r="G589" s="6" t="s">
        <v>421</v>
      </c>
      <c r="H589" t="s">
        <v>25</v>
      </c>
      <c r="I589" s="6" t="s">
        <v>26</v>
      </c>
      <c r="J589" t="str">
        <f t="shared" si="45"/>
        <v>WL_WholeShoreline_20130519_2130_BE_MarkRecap.20120555</v>
      </c>
      <c r="K589" t="str">
        <f t="shared" si="46"/>
        <v>WL_WholeShoreline_20130519_2130_BE_MarkRecap.20120555_003</v>
      </c>
      <c r="L589">
        <f t="shared" si="47"/>
        <v>588</v>
      </c>
      <c r="M589" t="s">
        <v>27</v>
      </c>
      <c r="N589">
        <v>1</v>
      </c>
      <c r="O589">
        <v>9</v>
      </c>
      <c r="U589" t="s">
        <v>72</v>
      </c>
    </row>
    <row r="590" spans="1:21" x14ac:dyDescent="0.25">
      <c r="A590" t="s">
        <v>21</v>
      </c>
      <c r="B590" t="s">
        <v>22</v>
      </c>
      <c r="C590" s="4">
        <v>41413</v>
      </c>
      <c r="D590" s="5">
        <v>0.89583333333333304</v>
      </c>
      <c r="E590" t="str">
        <f t="shared" si="44"/>
        <v>2013-05-19 21:30</v>
      </c>
      <c r="F590" t="s">
        <v>70</v>
      </c>
      <c r="G590" s="6" t="s">
        <v>422</v>
      </c>
      <c r="H590" t="s">
        <v>25</v>
      </c>
      <c r="I590" s="6" t="s">
        <v>26</v>
      </c>
      <c r="J590" t="str">
        <f t="shared" si="45"/>
        <v>WL_WholeShoreline_20130519_2130_BE_MarkRecap.20120556</v>
      </c>
      <c r="K590" t="str">
        <f t="shared" si="46"/>
        <v>WL_WholeShoreline_20130519_2130_BE_MarkRecap.20120556_003</v>
      </c>
      <c r="L590">
        <f t="shared" si="47"/>
        <v>589</v>
      </c>
      <c r="M590" t="s">
        <v>37</v>
      </c>
      <c r="N590">
        <v>9</v>
      </c>
      <c r="O590">
        <v>9.1</v>
      </c>
      <c r="P590">
        <v>6</v>
      </c>
      <c r="Q590">
        <v>11</v>
      </c>
      <c r="U590" t="s">
        <v>72</v>
      </c>
    </row>
    <row r="591" spans="1:21" x14ac:dyDescent="0.25">
      <c r="A591" t="s">
        <v>21</v>
      </c>
      <c r="B591" t="s">
        <v>22</v>
      </c>
      <c r="C591" s="4">
        <v>41413</v>
      </c>
      <c r="D591" s="5">
        <v>0.89583333333333304</v>
      </c>
      <c r="E591" t="str">
        <f t="shared" si="44"/>
        <v>2013-05-19 21:30</v>
      </c>
      <c r="F591" t="s">
        <v>70</v>
      </c>
      <c r="G591" s="6" t="s">
        <v>423</v>
      </c>
      <c r="H591" t="s">
        <v>25</v>
      </c>
      <c r="I591" s="6" t="s">
        <v>26</v>
      </c>
      <c r="J591" t="str">
        <f t="shared" si="45"/>
        <v>WL_WholeShoreline_20130519_2130_BE_MarkRecap.20120557</v>
      </c>
      <c r="K591" t="str">
        <f t="shared" si="46"/>
        <v>WL_WholeShoreline_20130519_2130_BE_MarkRecap.20120557_003</v>
      </c>
      <c r="L591">
        <f t="shared" si="47"/>
        <v>590</v>
      </c>
      <c r="M591" t="s">
        <v>32</v>
      </c>
      <c r="N591">
        <v>1</v>
      </c>
      <c r="O591">
        <v>8</v>
      </c>
      <c r="U591" t="s">
        <v>72</v>
      </c>
    </row>
    <row r="592" spans="1:21" x14ac:dyDescent="0.25">
      <c r="A592" t="s">
        <v>21</v>
      </c>
      <c r="B592" t="s">
        <v>22</v>
      </c>
      <c r="C592" s="4">
        <v>41413</v>
      </c>
      <c r="D592" s="5">
        <v>0.89583333333333304</v>
      </c>
      <c r="E592" t="str">
        <f t="shared" si="44"/>
        <v>2013-05-19 21:30</v>
      </c>
      <c r="F592" t="s">
        <v>70</v>
      </c>
      <c r="G592" s="6" t="s">
        <v>424</v>
      </c>
      <c r="H592" t="s">
        <v>25</v>
      </c>
      <c r="I592" s="6" t="s">
        <v>45</v>
      </c>
      <c r="J592" t="str">
        <f t="shared" si="45"/>
        <v>WL_WholeShoreline_20130519_2130_BE_MarkRecap.20120558</v>
      </c>
      <c r="K592" t="str">
        <f t="shared" si="46"/>
        <v>WL_WholeShoreline_20130519_2130_BE_MarkRecap.20120558_001</v>
      </c>
      <c r="L592">
        <f t="shared" si="47"/>
        <v>591</v>
      </c>
      <c r="M592" t="s">
        <v>40</v>
      </c>
      <c r="N592">
        <v>3</v>
      </c>
      <c r="O592">
        <v>5.43</v>
      </c>
      <c r="P592">
        <v>5.0999999999999996</v>
      </c>
      <c r="Q592">
        <v>6</v>
      </c>
      <c r="U592" t="s">
        <v>72</v>
      </c>
    </row>
    <row r="593" spans="1:21" x14ac:dyDescent="0.25">
      <c r="A593" t="s">
        <v>21</v>
      </c>
      <c r="B593" t="s">
        <v>22</v>
      </c>
      <c r="C593" s="4">
        <v>41413</v>
      </c>
      <c r="D593" s="5">
        <v>0.89583333333333304</v>
      </c>
      <c r="E593" t="str">
        <f t="shared" si="44"/>
        <v>2013-05-19 21:30</v>
      </c>
      <c r="F593" t="s">
        <v>70</v>
      </c>
      <c r="G593" s="6" t="s">
        <v>425</v>
      </c>
      <c r="H593" t="s">
        <v>25</v>
      </c>
      <c r="I593" s="6" t="s">
        <v>45</v>
      </c>
      <c r="J593" t="str">
        <f t="shared" si="45"/>
        <v>WL_WholeShoreline_20130519_2130_BE_MarkRecap.20120559</v>
      </c>
      <c r="K593" t="str">
        <f t="shared" si="46"/>
        <v>WL_WholeShoreline_20130519_2130_BE_MarkRecap.20120559_001</v>
      </c>
      <c r="L593">
        <f t="shared" si="47"/>
        <v>592</v>
      </c>
      <c r="M593" t="s">
        <v>37</v>
      </c>
      <c r="N593">
        <v>1</v>
      </c>
      <c r="O593">
        <v>6</v>
      </c>
      <c r="U593" t="s">
        <v>72</v>
      </c>
    </row>
    <row r="594" spans="1:21" x14ac:dyDescent="0.25">
      <c r="A594" t="s">
        <v>21</v>
      </c>
      <c r="B594" t="s">
        <v>22</v>
      </c>
      <c r="C594" s="4">
        <v>41413</v>
      </c>
      <c r="D594" s="5">
        <v>0.89583333333333304</v>
      </c>
      <c r="E594" t="str">
        <f t="shared" si="44"/>
        <v>2013-05-19 21:30</v>
      </c>
      <c r="G594" s="6" t="s">
        <v>426</v>
      </c>
      <c r="H594" t="s">
        <v>25</v>
      </c>
      <c r="J594" t="str">
        <f t="shared" si="45"/>
        <v>WL_WholeShoreline_20130519_2130__MarkRecap.20120560</v>
      </c>
      <c r="K594" t="str">
        <f t="shared" si="46"/>
        <v>WL_WholeShoreline_20130519_2130__MarkRecap.20120560_</v>
      </c>
      <c r="L594">
        <f t="shared" si="47"/>
        <v>593</v>
      </c>
      <c r="U594" t="s">
        <v>72</v>
      </c>
    </row>
    <row r="595" spans="1:21" x14ac:dyDescent="0.25">
      <c r="A595" t="s">
        <v>21</v>
      </c>
      <c r="B595" t="s">
        <v>22</v>
      </c>
      <c r="C595" s="4">
        <v>41413</v>
      </c>
      <c r="D595" s="5">
        <v>0.89583333333333304</v>
      </c>
      <c r="E595" t="str">
        <f t="shared" si="44"/>
        <v>2013-05-19 21:30</v>
      </c>
      <c r="G595" s="6" t="s">
        <v>427</v>
      </c>
      <c r="H595" t="s">
        <v>25</v>
      </c>
      <c r="J595" t="str">
        <f t="shared" si="45"/>
        <v>WL_WholeShoreline_20130519_2130__MarkRecap.20120561</v>
      </c>
      <c r="K595" t="str">
        <f t="shared" si="46"/>
        <v>WL_WholeShoreline_20130519_2130__MarkRecap.20120561_</v>
      </c>
      <c r="L595">
        <f t="shared" si="47"/>
        <v>594</v>
      </c>
      <c r="U595" t="s">
        <v>72</v>
      </c>
    </row>
    <row r="596" spans="1:21" x14ac:dyDescent="0.25">
      <c r="A596" t="s">
        <v>21</v>
      </c>
      <c r="B596" t="s">
        <v>22</v>
      </c>
      <c r="C596" s="4">
        <v>41413</v>
      </c>
      <c r="D596" s="5">
        <v>0.89583333333333304</v>
      </c>
      <c r="E596" t="str">
        <f t="shared" si="44"/>
        <v>2013-05-19 21:30</v>
      </c>
      <c r="G596" s="6" t="s">
        <v>428</v>
      </c>
      <c r="H596" t="s">
        <v>25</v>
      </c>
      <c r="J596" t="str">
        <f t="shared" si="45"/>
        <v>WL_WholeShoreline_20130519_2130__MarkRecap.20120562</v>
      </c>
      <c r="K596" t="str">
        <f t="shared" si="46"/>
        <v>WL_WholeShoreline_20130519_2130__MarkRecap.20120562_</v>
      </c>
      <c r="L596">
        <f t="shared" si="47"/>
        <v>595</v>
      </c>
      <c r="U596" t="s">
        <v>72</v>
      </c>
    </row>
    <row r="597" spans="1:21" x14ac:dyDescent="0.25">
      <c r="A597" t="s">
        <v>21</v>
      </c>
      <c r="B597" t="s">
        <v>22</v>
      </c>
      <c r="C597" s="4">
        <v>41413</v>
      </c>
      <c r="D597" s="5">
        <v>0.89583333333333304</v>
      </c>
      <c r="E597" t="str">
        <f t="shared" si="44"/>
        <v>2013-05-19 21:30</v>
      </c>
      <c r="G597" s="6" t="s">
        <v>429</v>
      </c>
      <c r="H597" t="s">
        <v>25</v>
      </c>
      <c r="J597" t="str">
        <f t="shared" si="45"/>
        <v>WL_WholeShoreline_20130519_2130__MarkRecap.20120563</v>
      </c>
      <c r="K597" t="str">
        <f t="shared" si="46"/>
        <v>WL_WholeShoreline_20130519_2130__MarkRecap.20120563_</v>
      </c>
      <c r="L597">
        <f t="shared" si="47"/>
        <v>596</v>
      </c>
      <c r="U597" t="s">
        <v>72</v>
      </c>
    </row>
    <row r="598" spans="1:21" x14ac:dyDescent="0.25">
      <c r="A598" t="s">
        <v>21</v>
      </c>
      <c r="B598" t="s">
        <v>22</v>
      </c>
      <c r="C598" s="4">
        <v>41413</v>
      </c>
      <c r="D598" s="5">
        <v>0.89583333333333304</v>
      </c>
      <c r="E598" t="str">
        <f t="shared" si="44"/>
        <v>2013-05-19 21:30</v>
      </c>
      <c r="G598" s="6" t="s">
        <v>430</v>
      </c>
      <c r="H598" t="s">
        <v>25</v>
      </c>
      <c r="J598" t="str">
        <f t="shared" si="45"/>
        <v>WL_WholeShoreline_20130519_2130__MarkRecap.20120564</v>
      </c>
      <c r="K598" t="str">
        <f t="shared" si="46"/>
        <v>WL_WholeShoreline_20130519_2130__MarkRecap.20120564_</v>
      </c>
      <c r="L598">
        <f t="shared" si="47"/>
        <v>597</v>
      </c>
      <c r="U598" t="s">
        <v>72</v>
      </c>
    </row>
    <row r="599" spans="1:21" x14ac:dyDescent="0.25">
      <c r="A599" t="s">
        <v>21</v>
      </c>
      <c r="B599" t="s">
        <v>22</v>
      </c>
      <c r="C599" s="4">
        <v>41413</v>
      </c>
      <c r="D599" s="5">
        <v>0.89583333333333304</v>
      </c>
      <c r="E599" t="str">
        <f t="shared" si="44"/>
        <v>2013-05-19 21:30</v>
      </c>
      <c r="G599" s="6" t="s">
        <v>431</v>
      </c>
      <c r="H599" t="s">
        <v>25</v>
      </c>
      <c r="J599" t="str">
        <f t="shared" si="45"/>
        <v>WL_WholeShoreline_20130519_2130__MarkRecap.20120565</v>
      </c>
      <c r="K599" t="str">
        <f t="shared" si="46"/>
        <v>WL_WholeShoreline_20130519_2130__MarkRecap.20120565_</v>
      </c>
      <c r="L599">
        <f t="shared" si="47"/>
        <v>598</v>
      </c>
      <c r="U599" t="s">
        <v>72</v>
      </c>
    </row>
    <row r="600" spans="1:21" x14ac:dyDescent="0.25">
      <c r="A600" t="s">
        <v>21</v>
      </c>
      <c r="B600" t="s">
        <v>22</v>
      </c>
      <c r="C600" s="4">
        <v>41413</v>
      </c>
      <c r="D600" s="5">
        <v>0.89583333333333304</v>
      </c>
      <c r="E600" t="str">
        <f t="shared" si="44"/>
        <v>2013-05-19 21:30</v>
      </c>
      <c r="G600" s="6" t="s">
        <v>432</v>
      </c>
      <c r="H600" t="s">
        <v>25</v>
      </c>
      <c r="J600" t="str">
        <f t="shared" si="45"/>
        <v>WL_WholeShoreline_20130519_2130__MarkRecap.20120566</v>
      </c>
      <c r="K600" t="str">
        <f t="shared" si="46"/>
        <v>WL_WholeShoreline_20130519_2130__MarkRecap.20120566_</v>
      </c>
      <c r="L600">
        <f t="shared" si="47"/>
        <v>599</v>
      </c>
      <c r="U600" t="s">
        <v>72</v>
      </c>
    </row>
    <row r="601" spans="1:21" x14ac:dyDescent="0.25">
      <c r="A601" t="s">
        <v>21</v>
      </c>
      <c r="B601" t="s">
        <v>22</v>
      </c>
      <c r="C601" s="4">
        <v>41413</v>
      </c>
      <c r="D601" s="5">
        <v>0.89583333333333304</v>
      </c>
      <c r="E601" t="str">
        <f t="shared" si="44"/>
        <v>2013-05-19 21:30</v>
      </c>
      <c r="G601" s="6" t="s">
        <v>433</v>
      </c>
      <c r="H601" t="s">
        <v>25</v>
      </c>
      <c r="J601" t="str">
        <f t="shared" si="45"/>
        <v>WL_WholeShoreline_20130519_2130__MarkRecap.20120567</v>
      </c>
      <c r="K601" t="str">
        <f t="shared" si="46"/>
        <v>WL_WholeShoreline_20130519_2130__MarkRecap.20120567_</v>
      </c>
      <c r="L601">
        <f t="shared" si="47"/>
        <v>600</v>
      </c>
      <c r="U601" t="s">
        <v>72</v>
      </c>
    </row>
    <row r="602" spans="1:21" x14ac:dyDescent="0.25">
      <c r="A602" t="s">
        <v>21</v>
      </c>
      <c r="B602" t="s">
        <v>22</v>
      </c>
      <c r="C602" s="4">
        <v>41413</v>
      </c>
      <c r="D602" s="5">
        <v>0.89583333333333304</v>
      </c>
      <c r="E602" t="str">
        <f t="shared" si="44"/>
        <v>2013-05-19 21:30</v>
      </c>
      <c r="G602" s="6" t="s">
        <v>434</v>
      </c>
      <c r="H602" t="s">
        <v>25</v>
      </c>
      <c r="J602" t="str">
        <f t="shared" si="45"/>
        <v>WL_WholeShoreline_20130519_2130__MarkRecap.20120568</v>
      </c>
      <c r="K602" t="str">
        <f t="shared" si="46"/>
        <v>WL_WholeShoreline_20130519_2130__MarkRecap.20120568_</v>
      </c>
      <c r="L602">
        <f t="shared" si="47"/>
        <v>601</v>
      </c>
      <c r="U602" t="s">
        <v>72</v>
      </c>
    </row>
    <row r="603" spans="1:21" x14ac:dyDescent="0.25">
      <c r="A603" t="s">
        <v>21</v>
      </c>
      <c r="B603" t="s">
        <v>22</v>
      </c>
      <c r="C603" s="4">
        <v>41413</v>
      </c>
      <c r="D603" s="5">
        <v>0.89583333333333304</v>
      </c>
      <c r="E603" t="str">
        <f t="shared" si="44"/>
        <v>2013-05-19 21:30</v>
      </c>
      <c r="G603" s="6" t="s">
        <v>435</v>
      </c>
      <c r="H603" t="s">
        <v>25</v>
      </c>
      <c r="J603" t="str">
        <f t="shared" si="45"/>
        <v>WL_WholeShoreline_20130519_2130__MarkRecap.20120569</v>
      </c>
      <c r="K603" t="str">
        <f t="shared" si="46"/>
        <v>WL_WholeShoreline_20130519_2130__MarkRecap.20120569_</v>
      </c>
      <c r="L603">
        <f t="shared" si="47"/>
        <v>602</v>
      </c>
      <c r="U603" t="s">
        <v>72</v>
      </c>
    </row>
    <row r="604" spans="1:21" x14ac:dyDescent="0.25">
      <c r="A604" t="s">
        <v>21</v>
      </c>
      <c r="B604" t="s">
        <v>22</v>
      </c>
      <c r="C604" s="4">
        <v>41413</v>
      </c>
      <c r="D604" s="5">
        <v>0.89583333333333304</v>
      </c>
      <c r="E604" t="str">
        <f t="shared" si="44"/>
        <v>2013-05-19 21:30</v>
      </c>
      <c r="G604" s="6" t="s">
        <v>436</v>
      </c>
      <c r="H604" t="s">
        <v>25</v>
      </c>
      <c r="J604" t="str">
        <f t="shared" si="45"/>
        <v>WL_WholeShoreline_20130519_2130__MarkRecap.20120570</v>
      </c>
      <c r="K604" t="str">
        <f t="shared" si="46"/>
        <v>WL_WholeShoreline_20130519_2130__MarkRecap.20120570_</v>
      </c>
      <c r="L604">
        <f t="shared" si="47"/>
        <v>603</v>
      </c>
      <c r="U604" t="s">
        <v>72</v>
      </c>
    </row>
    <row r="605" spans="1:21" x14ac:dyDescent="0.25">
      <c r="A605" t="s">
        <v>21</v>
      </c>
      <c r="B605" t="s">
        <v>22</v>
      </c>
      <c r="C605" s="4">
        <v>41413</v>
      </c>
      <c r="D605" s="5">
        <v>0.89583333333333304</v>
      </c>
      <c r="E605" t="str">
        <f t="shared" si="44"/>
        <v>2013-05-19 21:30</v>
      </c>
      <c r="G605" s="6" t="s">
        <v>437</v>
      </c>
      <c r="H605" t="s">
        <v>25</v>
      </c>
      <c r="J605" t="str">
        <f t="shared" si="45"/>
        <v>WL_WholeShoreline_20130519_2130__MarkRecap.20120571</v>
      </c>
      <c r="K605" t="str">
        <f t="shared" si="46"/>
        <v>WL_WholeShoreline_20130519_2130__MarkRecap.20120571_</v>
      </c>
      <c r="L605">
        <f t="shared" si="47"/>
        <v>604</v>
      </c>
      <c r="U605" t="s">
        <v>72</v>
      </c>
    </row>
    <row r="606" spans="1:21" x14ac:dyDescent="0.25">
      <c r="A606" t="s">
        <v>21</v>
      </c>
      <c r="B606" t="s">
        <v>22</v>
      </c>
      <c r="C606" s="4">
        <v>41413</v>
      </c>
      <c r="D606" s="5">
        <v>0.89583333333333304</v>
      </c>
      <c r="E606" t="str">
        <f t="shared" si="44"/>
        <v>2013-05-19 21:30</v>
      </c>
      <c r="G606" s="6" t="s">
        <v>438</v>
      </c>
      <c r="H606" t="s">
        <v>25</v>
      </c>
      <c r="J606" t="str">
        <f t="shared" si="45"/>
        <v>WL_WholeShoreline_20130519_2130__MarkRecap.20120572</v>
      </c>
      <c r="K606" t="str">
        <f t="shared" si="46"/>
        <v>WL_WholeShoreline_20130519_2130__MarkRecap.20120572_</v>
      </c>
      <c r="L606">
        <f t="shared" si="47"/>
        <v>605</v>
      </c>
      <c r="U606" t="s">
        <v>72</v>
      </c>
    </row>
    <row r="607" spans="1:21" x14ac:dyDescent="0.25">
      <c r="A607" t="s">
        <v>21</v>
      </c>
      <c r="B607" t="s">
        <v>22</v>
      </c>
      <c r="C607" s="4">
        <v>41413</v>
      </c>
      <c r="D607" s="5">
        <v>0.89583333333333304</v>
      </c>
      <c r="E607" t="str">
        <f t="shared" si="44"/>
        <v>2013-05-19 21:30</v>
      </c>
      <c r="G607" s="6" t="s">
        <v>439</v>
      </c>
      <c r="H607" t="s">
        <v>25</v>
      </c>
      <c r="J607" t="str">
        <f t="shared" si="45"/>
        <v>WL_WholeShoreline_20130519_2130__MarkRecap.20120573</v>
      </c>
      <c r="K607" t="str">
        <f t="shared" si="46"/>
        <v>WL_WholeShoreline_20130519_2130__MarkRecap.20120573_</v>
      </c>
      <c r="L607">
        <f t="shared" si="47"/>
        <v>606</v>
      </c>
      <c r="U607" t="s">
        <v>72</v>
      </c>
    </row>
    <row r="608" spans="1:21" x14ac:dyDescent="0.25">
      <c r="A608" t="s">
        <v>21</v>
      </c>
      <c r="B608" t="s">
        <v>22</v>
      </c>
      <c r="C608" s="4">
        <v>41413</v>
      </c>
      <c r="D608" s="5">
        <v>0.89583333333333304</v>
      </c>
      <c r="E608" t="str">
        <f t="shared" si="44"/>
        <v>2013-05-19 21:30</v>
      </c>
      <c r="G608" s="6" t="s">
        <v>440</v>
      </c>
      <c r="H608" t="s">
        <v>25</v>
      </c>
      <c r="J608" t="str">
        <f t="shared" si="45"/>
        <v>WL_WholeShoreline_20130519_2130__MarkRecap.20120574</v>
      </c>
      <c r="K608" t="str">
        <f t="shared" si="46"/>
        <v>WL_WholeShoreline_20130519_2130__MarkRecap.20120574_</v>
      </c>
      <c r="L608">
        <f t="shared" si="47"/>
        <v>607</v>
      </c>
      <c r="U608" t="s">
        <v>72</v>
      </c>
    </row>
    <row r="609" spans="1:21" x14ac:dyDescent="0.25">
      <c r="A609" t="s">
        <v>21</v>
      </c>
      <c r="B609" t="s">
        <v>22</v>
      </c>
      <c r="C609" s="4">
        <v>41413</v>
      </c>
      <c r="D609" s="5">
        <v>0.89583333333333304</v>
      </c>
      <c r="E609" t="str">
        <f t="shared" si="44"/>
        <v>2013-05-19 21:30</v>
      </c>
      <c r="G609" s="6" t="s">
        <v>441</v>
      </c>
      <c r="H609" t="s">
        <v>25</v>
      </c>
      <c r="J609" t="str">
        <f t="shared" si="45"/>
        <v>WL_WholeShoreline_20130519_2130__MarkRecap.20120575</v>
      </c>
      <c r="K609" t="str">
        <f t="shared" si="46"/>
        <v>WL_WholeShoreline_20130519_2130__MarkRecap.20120575_</v>
      </c>
      <c r="L609">
        <f t="shared" si="47"/>
        <v>608</v>
      </c>
      <c r="U609" t="s">
        <v>72</v>
      </c>
    </row>
    <row r="610" spans="1:21" x14ac:dyDescent="0.25">
      <c r="A610" t="s">
        <v>21</v>
      </c>
      <c r="B610" t="s">
        <v>22</v>
      </c>
      <c r="C610" s="4">
        <v>41413</v>
      </c>
      <c r="D610" s="5">
        <v>0.89583333333333304</v>
      </c>
      <c r="E610" t="str">
        <f t="shared" si="44"/>
        <v>2013-05-19 21:30</v>
      </c>
      <c r="G610" s="6" t="s">
        <v>442</v>
      </c>
      <c r="H610" t="s">
        <v>25</v>
      </c>
      <c r="J610" t="str">
        <f t="shared" si="45"/>
        <v>WL_WholeShoreline_20130519_2130__MarkRecap.20120576</v>
      </c>
      <c r="K610" t="str">
        <f t="shared" si="46"/>
        <v>WL_WholeShoreline_20130519_2130__MarkRecap.20120576_</v>
      </c>
      <c r="L610">
        <f t="shared" si="47"/>
        <v>609</v>
      </c>
      <c r="U610" t="s">
        <v>72</v>
      </c>
    </row>
    <row r="611" spans="1:21" x14ac:dyDescent="0.25">
      <c r="A611" t="s">
        <v>21</v>
      </c>
      <c r="B611" t="s">
        <v>22</v>
      </c>
      <c r="C611" s="4">
        <v>41413</v>
      </c>
      <c r="D611" s="5">
        <v>0.89583333333333304</v>
      </c>
      <c r="E611" t="str">
        <f t="shared" si="44"/>
        <v>2013-05-19 21:30</v>
      </c>
      <c r="G611" s="6" t="s">
        <v>443</v>
      </c>
      <c r="H611" t="s">
        <v>25</v>
      </c>
      <c r="J611" t="str">
        <f t="shared" si="45"/>
        <v>WL_WholeShoreline_20130519_2130__MarkRecap.20120577</v>
      </c>
      <c r="K611" t="str">
        <f t="shared" si="46"/>
        <v>WL_WholeShoreline_20130519_2130__MarkRecap.20120577_</v>
      </c>
      <c r="L611">
        <f t="shared" si="47"/>
        <v>610</v>
      </c>
      <c r="U611" t="s">
        <v>72</v>
      </c>
    </row>
    <row r="612" spans="1:21" x14ac:dyDescent="0.25">
      <c r="A612" t="s">
        <v>21</v>
      </c>
      <c r="B612" t="s">
        <v>22</v>
      </c>
      <c r="C612" s="4">
        <v>41413</v>
      </c>
      <c r="D612" s="5">
        <v>0.89583333333333304</v>
      </c>
      <c r="E612" t="str">
        <f t="shared" si="44"/>
        <v>2013-05-19 21:30</v>
      </c>
      <c r="G612" s="6" t="s">
        <v>444</v>
      </c>
      <c r="H612" t="s">
        <v>25</v>
      </c>
      <c r="J612" t="str">
        <f t="shared" si="45"/>
        <v>WL_WholeShoreline_20130519_2130__MarkRecap.20120578</v>
      </c>
      <c r="K612" t="str">
        <f t="shared" si="46"/>
        <v>WL_WholeShoreline_20130519_2130__MarkRecap.20120578_</v>
      </c>
      <c r="L612">
        <f t="shared" si="47"/>
        <v>611</v>
      </c>
      <c r="U612" t="s">
        <v>72</v>
      </c>
    </row>
    <row r="613" spans="1:21" x14ac:dyDescent="0.25">
      <c r="A613" t="s">
        <v>21</v>
      </c>
      <c r="B613" t="s">
        <v>22</v>
      </c>
      <c r="C613" s="4">
        <v>41413</v>
      </c>
      <c r="D613" s="5">
        <v>0.89583333333333304</v>
      </c>
      <c r="E613" t="str">
        <f t="shared" si="44"/>
        <v>2013-05-19 21:30</v>
      </c>
      <c r="G613" s="6" t="s">
        <v>445</v>
      </c>
      <c r="H613" t="s">
        <v>25</v>
      </c>
      <c r="J613" t="str">
        <f t="shared" si="45"/>
        <v>WL_WholeShoreline_20130519_2130__MarkRecap.20120579</v>
      </c>
      <c r="K613" t="str">
        <f t="shared" si="46"/>
        <v>WL_WholeShoreline_20130519_2130__MarkRecap.20120579_</v>
      </c>
      <c r="L613">
        <f t="shared" si="47"/>
        <v>612</v>
      </c>
      <c r="U613" t="s">
        <v>72</v>
      </c>
    </row>
    <row r="614" spans="1:21" x14ac:dyDescent="0.25">
      <c r="A614" t="s">
        <v>21</v>
      </c>
      <c r="B614" t="s">
        <v>22</v>
      </c>
      <c r="C614" s="4">
        <v>41413</v>
      </c>
      <c r="D614" s="5">
        <v>0.89583333333333304</v>
      </c>
      <c r="E614" t="str">
        <f t="shared" si="44"/>
        <v>2013-05-19 21:30</v>
      </c>
      <c r="G614" s="6" t="s">
        <v>446</v>
      </c>
      <c r="H614" t="s">
        <v>25</v>
      </c>
      <c r="J614" t="str">
        <f t="shared" si="45"/>
        <v>WL_WholeShoreline_20130519_2130__MarkRecap.20120580</v>
      </c>
      <c r="K614" t="str">
        <f t="shared" si="46"/>
        <v>WL_WholeShoreline_20130519_2130__MarkRecap.20120580_</v>
      </c>
      <c r="L614">
        <f t="shared" si="47"/>
        <v>613</v>
      </c>
      <c r="U614" t="s">
        <v>72</v>
      </c>
    </row>
    <row r="615" spans="1:21" x14ac:dyDescent="0.25">
      <c r="A615" t="s">
        <v>20</v>
      </c>
      <c r="B615" t="s">
        <v>22</v>
      </c>
      <c r="E615" t="str">
        <f t="shared" si="44"/>
        <v>1900-01-00 00:00</v>
      </c>
      <c r="G615" s="6" t="s">
        <v>447</v>
      </c>
      <c r="H615" t="s">
        <v>25</v>
      </c>
      <c r="J615" t="str">
        <f t="shared" si="45"/>
        <v>EL_WholeShoreline_19000100_0000__MarkRecap.20120581</v>
      </c>
      <c r="K615" t="str">
        <f t="shared" si="46"/>
        <v>EL_WholeShoreline_19000100_0000__MarkRecap.20120581_</v>
      </c>
      <c r="L615">
        <f t="shared" si="47"/>
        <v>614</v>
      </c>
      <c r="U615" t="s">
        <v>72</v>
      </c>
    </row>
    <row r="616" spans="1:21" x14ac:dyDescent="0.25">
      <c r="A616" t="s">
        <v>20</v>
      </c>
      <c r="B616" t="s">
        <v>22</v>
      </c>
      <c r="E616" t="str">
        <f t="shared" si="44"/>
        <v>1900-01-00 00:00</v>
      </c>
      <c r="G616" s="6" t="s">
        <v>448</v>
      </c>
      <c r="H616" t="s">
        <v>25</v>
      </c>
      <c r="J616" t="str">
        <f t="shared" si="45"/>
        <v>EL_WholeShoreline_19000100_0000__MarkRecap.20120582</v>
      </c>
      <c r="K616" t="str">
        <f t="shared" si="46"/>
        <v>EL_WholeShoreline_19000100_0000__MarkRecap.20120582_</v>
      </c>
      <c r="L616">
        <f t="shared" si="47"/>
        <v>615</v>
      </c>
      <c r="U616" t="s">
        <v>72</v>
      </c>
    </row>
    <row r="617" spans="1:21" x14ac:dyDescent="0.25">
      <c r="A617" t="s">
        <v>20</v>
      </c>
      <c r="B617" t="s">
        <v>22</v>
      </c>
      <c r="E617" t="str">
        <f t="shared" si="44"/>
        <v>1900-01-00 00:00</v>
      </c>
      <c r="G617" s="6" t="s">
        <v>449</v>
      </c>
      <c r="H617" t="s">
        <v>25</v>
      </c>
      <c r="J617" t="str">
        <f t="shared" si="45"/>
        <v>EL_WholeShoreline_19000100_0000__MarkRecap.20120583</v>
      </c>
      <c r="K617" t="str">
        <f t="shared" si="46"/>
        <v>EL_WholeShoreline_19000100_0000__MarkRecap.20120583_</v>
      </c>
      <c r="L617">
        <f t="shared" si="47"/>
        <v>616</v>
      </c>
      <c r="U617" t="s">
        <v>72</v>
      </c>
    </row>
    <row r="618" spans="1:21" x14ac:dyDescent="0.25">
      <c r="A618" t="s">
        <v>20</v>
      </c>
      <c r="B618" t="s">
        <v>22</v>
      </c>
      <c r="E618" t="str">
        <f t="shared" si="44"/>
        <v>1900-01-00 00:00</v>
      </c>
      <c r="G618" s="6" t="s">
        <v>450</v>
      </c>
      <c r="H618" t="s">
        <v>25</v>
      </c>
      <c r="J618" t="str">
        <f t="shared" si="45"/>
        <v>EL_WholeShoreline_19000100_0000__MarkRecap.20120584</v>
      </c>
      <c r="K618" t="str">
        <f t="shared" si="46"/>
        <v>EL_WholeShoreline_19000100_0000__MarkRecap.20120584_</v>
      </c>
      <c r="L618">
        <f t="shared" si="47"/>
        <v>617</v>
      </c>
      <c r="U618" t="s">
        <v>72</v>
      </c>
    </row>
    <row r="619" spans="1:21" x14ac:dyDescent="0.25">
      <c r="A619" t="s">
        <v>20</v>
      </c>
      <c r="B619" t="s">
        <v>22</v>
      </c>
      <c r="E619" t="str">
        <f t="shared" si="44"/>
        <v>1900-01-00 00:00</v>
      </c>
      <c r="G619" s="6" t="s">
        <v>451</v>
      </c>
      <c r="H619" t="s">
        <v>25</v>
      </c>
      <c r="J619" t="str">
        <f t="shared" si="45"/>
        <v>EL_WholeShoreline_19000100_0000__MarkRecap.20120585</v>
      </c>
      <c r="K619" t="str">
        <f t="shared" si="46"/>
        <v>EL_WholeShoreline_19000100_0000__MarkRecap.20120585_</v>
      </c>
      <c r="L619">
        <f t="shared" si="47"/>
        <v>618</v>
      </c>
      <c r="U619" t="s">
        <v>72</v>
      </c>
    </row>
    <row r="620" spans="1:21" x14ac:dyDescent="0.25">
      <c r="A620" t="s">
        <v>20</v>
      </c>
      <c r="B620" t="s">
        <v>22</v>
      </c>
      <c r="E620" t="str">
        <f t="shared" si="44"/>
        <v>1900-01-00 00:00</v>
      </c>
      <c r="G620" s="6" t="s">
        <v>452</v>
      </c>
      <c r="H620" t="s">
        <v>25</v>
      </c>
      <c r="J620" t="str">
        <f t="shared" si="45"/>
        <v>EL_WholeShoreline_19000100_0000__MarkRecap.20120586</v>
      </c>
      <c r="K620" t="str">
        <f t="shared" si="46"/>
        <v>EL_WholeShoreline_19000100_0000__MarkRecap.20120586_</v>
      </c>
      <c r="L620">
        <f t="shared" si="47"/>
        <v>619</v>
      </c>
      <c r="U620" t="s">
        <v>72</v>
      </c>
    </row>
    <row r="621" spans="1:21" x14ac:dyDescent="0.25">
      <c r="A621" t="s">
        <v>20</v>
      </c>
      <c r="B621" t="s">
        <v>22</v>
      </c>
      <c r="E621" t="str">
        <f t="shared" si="44"/>
        <v>1900-01-00 00:00</v>
      </c>
      <c r="G621" s="6" t="s">
        <v>453</v>
      </c>
      <c r="H621" t="s">
        <v>25</v>
      </c>
      <c r="J621" t="str">
        <f t="shared" si="45"/>
        <v>EL_WholeShoreline_19000100_0000__MarkRecap.20120587</v>
      </c>
      <c r="K621" t="str">
        <f t="shared" si="46"/>
        <v>EL_WholeShoreline_19000100_0000__MarkRecap.20120587_</v>
      </c>
      <c r="L621">
        <f t="shared" si="47"/>
        <v>620</v>
      </c>
      <c r="U621" t="s">
        <v>72</v>
      </c>
    </row>
    <row r="622" spans="1:21" x14ac:dyDescent="0.25">
      <c r="A622" t="s">
        <v>20</v>
      </c>
      <c r="B622" t="s">
        <v>22</v>
      </c>
      <c r="E622" t="str">
        <f t="shared" si="44"/>
        <v>1900-01-00 00:00</v>
      </c>
      <c r="G622" s="6" t="s">
        <v>454</v>
      </c>
      <c r="H622" t="s">
        <v>25</v>
      </c>
      <c r="J622" t="str">
        <f t="shared" si="45"/>
        <v>EL_WholeShoreline_19000100_0000__MarkRecap.20120588</v>
      </c>
      <c r="K622" t="str">
        <f t="shared" si="46"/>
        <v>EL_WholeShoreline_19000100_0000__MarkRecap.20120588_</v>
      </c>
      <c r="L622">
        <f t="shared" si="47"/>
        <v>621</v>
      </c>
      <c r="U622" t="s">
        <v>72</v>
      </c>
    </row>
    <row r="623" spans="1:21" x14ac:dyDescent="0.25">
      <c r="A623" t="s">
        <v>20</v>
      </c>
      <c r="B623" t="s">
        <v>22</v>
      </c>
      <c r="E623" t="str">
        <f t="shared" si="44"/>
        <v>1900-01-00 00:00</v>
      </c>
      <c r="G623" s="6" t="s">
        <v>455</v>
      </c>
      <c r="H623" t="s">
        <v>25</v>
      </c>
      <c r="J623" t="str">
        <f t="shared" si="45"/>
        <v>EL_WholeShoreline_19000100_0000__MarkRecap.20120589</v>
      </c>
      <c r="K623" t="str">
        <f t="shared" si="46"/>
        <v>EL_WholeShoreline_19000100_0000__MarkRecap.20120589_</v>
      </c>
      <c r="L623">
        <f t="shared" si="47"/>
        <v>622</v>
      </c>
      <c r="U623" t="s">
        <v>72</v>
      </c>
    </row>
    <row r="624" spans="1:21" x14ac:dyDescent="0.25">
      <c r="A624" t="s">
        <v>20</v>
      </c>
      <c r="B624" t="s">
        <v>22</v>
      </c>
      <c r="E624" t="str">
        <f t="shared" si="44"/>
        <v>1900-01-00 00:00</v>
      </c>
      <c r="G624" s="6" t="s">
        <v>456</v>
      </c>
      <c r="H624" t="s">
        <v>25</v>
      </c>
      <c r="J624" t="str">
        <f t="shared" si="45"/>
        <v>EL_WholeShoreline_19000100_0000__MarkRecap.20120590</v>
      </c>
      <c r="K624" t="str">
        <f t="shared" si="46"/>
        <v>EL_WholeShoreline_19000100_0000__MarkRecap.20120590_</v>
      </c>
      <c r="L624">
        <f t="shared" si="47"/>
        <v>623</v>
      </c>
      <c r="U624" t="s">
        <v>72</v>
      </c>
    </row>
    <row r="625" spans="1:21" x14ac:dyDescent="0.25">
      <c r="A625" t="s">
        <v>20</v>
      </c>
      <c r="B625" t="s">
        <v>22</v>
      </c>
      <c r="E625" t="str">
        <f t="shared" si="44"/>
        <v>1900-01-00 00:00</v>
      </c>
      <c r="G625" s="6" t="s">
        <v>457</v>
      </c>
      <c r="H625" t="s">
        <v>25</v>
      </c>
      <c r="J625" t="str">
        <f t="shared" si="45"/>
        <v>EL_WholeShoreline_19000100_0000__MarkRecap.20120591</v>
      </c>
      <c r="K625" t="str">
        <f t="shared" si="46"/>
        <v>EL_WholeShoreline_19000100_0000__MarkRecap.20120591_</v>
      </c>
      <c r="L625">
        <f t="shared" si="47"/>
        <v>624</v>
      </c>
      <c r="U625" t="s">
        <v>72</v>
      </c>
    </row>
    <row r="626" spans="1:21" x14ac:dyDescent="0.25">
      <c r="A626" t="s">
        <v>20</v>
      </c>
      <c r="B626" t="s">
        <v>22</v>
      </c>
      <c r="E626" t="str">
        <f t="shared" si="44"/>
        <v>1900-01-00 00:00</v>
      </c>
      <c r="G626" s="6" t="s">
        <v>458</v>
      </c>
      <c r="H626" t="s">
        <v>25</v>
      </c>
      <c r="J626" t="str">
        <f t="shared" si="45"/>
        <v>EL_WholeShoreline_19000100_0000__MarkRecap.20120592</v>
      </c>
      <c r="K626" t="str">
        <f t="shared" si="46"/>
        <v>EL_WholeShoreline_19000100_0000__MarkRecap.20120592_</v>
      </c>
      <c r="L626">
        <f t="shared" si="47"/>
        <v>625</v>
      </c>
      <c r="U626" t="s">
        <v>72</v>
      </c>
    </row>
    <row r="627" spans="1:21" x14ac:dyDescent="0.25">
      <c r="A627" t="s">
        <v>20</v>
      </c>
      <c r="B627" t="s">
        <v>22</v>
      </c>
      <c r="E627" t="str">
        <f t="shared" si="44"/>
        <v>1900-01-00 00:00</v>
      </c>
      <c r="G627" s="6" t="s">
        <v>459</v>
      </c>
      <c r="H627" t="s">
        <v>25</v>
      </c>
      <c r="J627" t="str">
        <f t="shared" si="45"/>
        <v>EL_WholeShoreline_19000100_0000__MarkRecap.20120593</v>
      </c>
      <c r="K627" t="str">
        <f t="shared" si="46"/>
        <v>EL_WholeShoreline_19000100_0000__MarkRecap.20120593_</v>
      </c>
      <c r="L627">
        <f t="shared" si="47"/>
        <v>626</v>
      </c>
      <c r="U627" t="s">
        <v>72</v>
      </c>
    </row>
    <row r="628" spans="1:21" x14ac:dyDescent="0.25">
      <c r="A628" t="s">
        <v>20</v>
      </c>
      <c r="B628" t="s">
        <v>22</v>
      </c>
      <c r="E628" t="str">
        <f t="shared" si="44"/>
        <v>1900-01-00 00:00</v>
      </c>
      <c r="G628" s="6" t="s">
        <v>460</v>
      </c>
      <c r="H628" t="s">
        <v>25</v>
      </c>
      <c r="J628" t="str">
        <f t="shared" si="45"/>
        <v>EL_WholeShoreline_19000100_0000__MarkRecap.20120594</v>
      </c>
      <c r="K628" t="str">
        <f t="shared" si="46"/>
        <v>EL_WholeShoreline_19000100_0000__MarkRecap.20120594_</v>
      </c>
      <c r="L628">
        <f t="shared" si="47"/>
        <v>627</v>
      </c>
      <c r="U628" t="s">
        <v>72</v>
      </c>
    </row>
    <row r="629" spans="1:21" x14ac:dyDescent="0.25">
      <c r="A629" t="s">
        <v>20</v>
      </c>
      <c r="B629" t="s">
        <v>22</v>
      </c>
      <c r="E629" t="str">
        <f t="shared" si="44"/>
        <v>1900-01-00 00:00</v>
      </c>
      <c r="G629" s="6" t="s">
        <v>461</v>
      </c>
      <c r="H629" t="s">
        <v>25</v>
      </c>
      <c r="J629" t="str">
        <f t="shared" si="45"/>
        <v>EL_WholeShoreline_19000100_0000__MarkRecap.20120595</v>
      </c>
      <c r="K629" t="str">
        <f t="shared" si="46"/>
        <v>EL_WholeShoreline_19000100_0000__MarkRecap.20120595_</v>
      </c>
      <c r="L629">
        <f t="shared" si="47"/>
        <v>628</v>
      </c>
      <c r="U629" t="s">
        <v>72</v>
      </c>
    </row>
    <row r="630" spans="1:21" x14ac:dyDescent="0.25">
      <c r="A630" t="s">
        <v>20</v>
      </c>
      <c r="B630" t="s">
        <v>22</v>
      </c>
      <c r="E630" t="str">
        <f t="shared" si="44"/>
        <v>1900-01-00 00:00</v>
      </c>
      <c r="G630" s="6" t="s">
        <v>462</v>
      </c>
      <c r="H630" t="s">
        <v>25</v>
      </c>
      <c r="J630" t="str">
        <f t="shared" si="45"/>
        <v>EL_WholeShoreline_19000100_0000__MarkRecap.20120596</v>
      </c>
      <c r="K630" t="str">
        <f t="shared" si="46"/>
        <v>EL_WholeShoreline_19000100_0000__MarkRecap.20120596_</v>
      </c>
      <c r="L630">
        <f t="shared" si="47"/>
        <v>629</v>
      </c>
      <c r="U630" t="s">
        <v>72</v>
      </c>
    </row>
    <row r="631" spans="1:21" x14ac:dyDescent="0.25">
      <c r="A631" t="s">
        <v>20</v>
      </c>
      <c r="B631" t="s">
        <v>22</v>
      </c>
      <c r="E631" t="str">
        <f t="shared" ref="E631:E691" si="48">CONCATENATE(TEXT(C631,"yyyy-mm-dd")," ",TEXT(D631,"hh:mm"))</f>
        <v>1900-01-00 00:00</v>
      </c>
      <c r="G631" s="6" t="s">
        <v>463</v>
      </c>
      <c r="H631" t="s">
        <v>25</v>
      </c>
      <c r="J631" t="str">
        <f t="shared" ref="J631:J691" si="49">CONCATENATE(A631,"_",B631,"_",TEXT(C631,"yyyymmdd"),"_",TEXT(D631,"hhmm"),"_",F631,"_",G631)</f>
        <v>EL_WholeShoreline_19000100_0000__MarkRecap.20120597</v>
      </c>
      <c r="K631" t="str">
        <f t="shared" ref="K631:K691" si="50">CONCATENATE(A631,"_",B631,"_",TEXT(C631,"yyyymmdd"),"_",TEXT(D631,"hhmm"),"_",F631,"_",G631,"_",I631)</f>
        <v>EL_WholeShoreline_19000100_0000__MarkRecap.20120597_</v>
      </c>
      <c r="L631">
        <f t="shared" si="47"/>
        <v>630</v>
      </c>
      <c r="U631" t="s">
        <v>72</v>
      </c>
    </row>
    <row r="632" spans="1:21" x14ac:dyDescent="0.25">
      <c r="B632" t="s">
        <v>22</v>
      </c>
      <c r="E632" t="str">
        <f t="shared" si="48"/>
        <v>1900-01-00 00:00</v>
      </c>
      <c r="G632" s="6" t="s">
        <v>464</v>
      </c>
      <c r="H632" t="s">
        <v>25</v>
      </c>
      <c r="J632" t="str">
        <f t="shared" si="49"/>
        <v>_WholeShoreline_19000100_0000__MarkRecap.20120598</v>
      </c>
      <c r="K632" t="str">
        <f t="shared" si="50"/>
        <v>_WholeShoreline_19000100_0000__MarkRecap.20120598_</v>
      </c>
      <c r="L632">
        <f t="shared" si="47"/>
        <v>631</v>
      </c>
      <c r="U632" t="s">
        <v>72</v>
      </c>
    </row>
    <row r="633" spans="1:21" x14ac:dyDescent="0.25">
      <c r="B633" t="s">
        <v>22</v>
      </c>
      <c r="E633" t="str">
        <f t="shared" si="48"/>
        <v>1900-01-00 00:00</v>
      </c>
      <c r="G633" s="6" t="s">
        <v>465</v>
      </c>
      <c r="H633" t="s">
        <v>25</v>
      </c>
      <c r="J633" t="str">
        <f t="shared" si="49"/>
        <v>_WholeShoreline_19000100_0000__MarkRecap.20120599</v>
      </c>
      <c r="K633" t="str">
        <f t="shared" si="50"/>
        <v>_WholeShoreline_19000100_0000__MarkRecap.20120599_</v>
      </c>
      <c r="L633">
        <f t="shared" si="47"/>
        <v>632</v>
      </c>
      <c r="U633" t="s">
        <v>72</v>
      </c>
    </row>
    <row r="634" spans="1:21" x14ac:dyDescent="0.25">
      <c r="B634" t="s">
        <v>22</v>
      </c>
      <c r="E634" t="str">
        <f t="shared" si="48"/>
        <v>1900-01-00 00:00</v>
      </c>
      <c r="G634" s="6" t="s">
        <v>466</v>
      </c>
      <c r="H634" t="s">
        <v>25</v>
      </c>
      <c r="J634" t="str">
        <f t="shared" si="49"/>
        <v>_WholeShoreline_19000100_0000__MarkRecap.20120600</v>
      </c>
      <c r="K634" t="str">
        <f t="shared" si="50"/>
        <v>_WholeShoreline_19000100_0000__MarkRecap.20120600_</v>
      </c>
      <c r="L634">
        <f t="shared" si="47"/>
        <v>633</v>
      </c>
      <c r="U634" t="s">
        <v>72</v>
      </c>
    </row>
    <row r="635" spans="1:21" x14ac:dyDescent="0.25">
      <c r="B635" t="s">
        <v>22</v>
      </c>
      <c r="E635" t="str">
        <f t="shared" si="48"/>
        <v>1900-01-00 00:00</v>
      </c>
      <c r="G635" s="6" t="s">
        <v>467</v>
      </c>
      <c r="H635" t="s">
        <v>25</v>
      </c>
      <c r="J635" t="str">
        <f t="shared" si="49"/>
        <v>_WholeShoreline_19000100_0000__MarkRecap.20120601</v>
      </c>
      <c r="K635" t="str">
        <f t="shared" si="50"/>
        <v>_WholeShoreline_19000100_0000__MarkRecap.20120601_</v>
      </c>
      <c r="L635">
        <f t="shared" si="47"/>
        <v>634</v>
      </c>
      <c r="U635" t="s">
        <v>72</v>
      </c>
    </row>
    <row r="636" spans="1:21" x14ac:dyDescent="0.25">
      <c r="B636" t="s">
        <v>22</v>
      </c>
      <c r="E636" t="str">
        <f t="shared" si="48"/>
        <v>1900-01-00 00:00</v>
      </c>
      <c r="G636" s="6" t="s">
        <v>468</v>
      </c>
      <c r="H636" t="s">
        <v>25</v>
      </c>
      <c r="J636" t="str">
        <f t="shared" si="49"/>
        <v>_WholeShoreline_19000100_0000__MarkRecap.20120602</v>
      </c>
      <c r="K636" t="str">
        <f t="shared" si="50"/>
        <v>_WholeShoreline_19000100_0000__MarkRecap.20120602_</v>
      </c>
      <c r="L636">
        <f t="shared" si="47"/>
        <v>635</v>
      </c>
      <c r="U636" t="s">
        <v>72</v>
      </c>
    </row>
    <row r="637" spans="1:21" x14ac:dyDescent="0.25">
      <c r="B637" t="s">
        <v>22</v>
      </c>
      <c r="E637" t="str">
        <f t="shared" si="48"/>
        <v>1900-01-00 00:00</v>
      </c>
      <c r="G637" s="6" t="s">
        <v>469</v>
      </c>
      <c r="H637" t="s">
        <v>25</v>
      </c>
      <c r="J637" t="str">
        <f t="shared" si="49"/>
        <v>_WholeShoreline_19000100_0000__MarkRecap.20120603</v>
      </c>
      <c r="K637" t="str">
        <f t="shared" si="50"/>
        <v>_WholeShoreline_19000100_0000__MarkRecap.20120603_</v>
      </c>
      <c r="L637">
        <f t="shared" si="47"/>
        <v>636</v>
      </c>
      <c r="U637" t="s">
        <v>72</v>
      </c>
    </row>
    <row r="638" spans="1:21" x14ac:dyDescent="0.25">
      <c r="B638" t="s">
        <v>22</v>
      </c>
      <c r="E638" t="str">
        <f t="shared" si="48"/>
        <v>1900-01-00 00:00</v>
      </c>
      <c r="G638" s="6" t="s">
        <v>470</v>
      </c>
      <c r="H638" t="s">
        <v>25</v>
      </c>
      <c r="J638" t="str">
        <f t="shared" si="49"/>
        <v>_WholeShoreline_19000100_0000__MarkRecap.20120604</v>
      </c>
      <c r="K638" t="str">
        <f t="shared" si="50"/>
        <v>_WholeShoreline_19000100_0000__MarkRecap.20120604_</v>
      </c>
      <c r="L638">
        <f t="shared" si="47"/>
        <v>637</v>
      </c>
      <c r="U638" t="s">
        <v>72</v>
      </c>
    </row>
    <row r="639" spans="1:21" x14ac:dyDescent="0.25">
      <c r="B639" t="s">
        <v>22</v>
      </c>
      <c r="E639" t="str">
        <f t="shared" si="48"/>
        <v>1900-01-00 00:00</v>
      </c>
      <c r="G639" s="6" t="s">
        <v>471</v>
      </c>
      <c r="H639" t="s">
        <v>25</v>
      </c>
      <c r="J639" t="str">
        <f t="shared" si="49"/>
        <v>_WholeShoreline_19000100_0000__MarkRecap.20120605</v>
      </c>
      <c r="K639" t="str">
        <f t="shared" si="50"/>
        <v>_WholeShoreline_19000100_0000__MarkRecap.20120605_</v>
      </c>
      <c r="L639">
        <f t="shared" si="47"/>
        <v>638</v>
      </c>
      <c r="U639" t="s">
        <v>72</v>
      </c>
    </row>
    <row r="640" spans="1:21" x14ac:dyDescent="0.25">
      <c r="B640" t="s">
        <v>22</v>
      </c>
      <c r="E640" t="str">
        <f t="shared" si="48"/>
        <v>1900-01-00 00:00</v>
      </c>
      <c r="G640" s="6" t="s">
        <v>472</v>
      </c>
      <c r="H640" t="s">
        <v>25</v>
      </c>
      <c r="J640" t="str">
        <f t="shared" si="49"/>
        <v>_WholeShoreline_19000100_0000__MarkRecap.20120606</v>
      </c>
      <c r="K640" t="str">
        <f t="shared" si="50"/>
        <v>_WholeShoreline_19000100_0000__MarkRecap.20120606_</v>
      </c>
      <c r="L640">
        <f t="shared" si="47"/>
        <v>639</v>
      </c>
      <c r="U640" t="s">
        <v>72</v>
      </c>
    </row>
    <row r="641" spans="2:21" x14ac:dyDescent="0.25">
      <c r="B641" t="s">
        <v>22</v>
      </c>
      <c r="E641" t="str">
        <f t="shared" si="48"/>
        <v>1900-01-00 00:00</v>
      </c>
      <c r="G641" s="6" t="s">
        <v>473</v>
      </c>
      <c r="H641" t="s">
        <v>25</v>
      </c>
      <c r="J641" t="str">
        <f t="shared" si="49"/>
        <v>_WholeShoreline_19000100_0000__MarkRecap.20120607</v>
      </c>
      <c r="K641" t="str">
        <f t="shared" si="50"/>
        <v>_WholeShoreline_19000100_0000__MarkRecap.20120607_</v>
      </c>
      <c r="L641">
        <f t="shared" si="47"/>
        <v>640</v>
      </c>
      <c r="U641" t="s">
        <v>72</v>
      </c>
    </row>
    <row r="642" spans="2:21" x14ac:dyDescent="0.25">
      <c r="B642" t="s">
        <v>22</v>
      </c>
      <c r="E642" t="str">
        <f t="shared" si="48"/>
        <v>1900-01-00 00:00</v>
      </c>
      <c r="G642" s="6" t="s">
        <v>474</v>
      </c>
      <c r="H642" t="s">
        <v>25</v>
      </c>
      <c r="J642" t="str">
        <f t="shared" si="49"/>
        <v>_WholeShoreline_19000100_0000__MarkRecap.20120608</v>
      </c>
      <c r="K642" t="str">
        <f t="shared" si="50"/>
        <v>_WholeShoreline_19000100_0000__MarkRecap.20120608_</v>
      </c>
      <c r="L642">
        <f t="shared" si="47"/>
        <v>641</v>
      </c>
      <c r="U642" t="s">
        <v>72</v>
      </c>
    </row>
    <row r="643" spans="2:21" x14ac:dyDescent="0.25">
      <c r="B643" t="s">
        <v>22</v>
      </c>
      <c r="E643" t="str">
        <f t="shared" si="48"/>
        <v>1900-01-00 00:00</v>
      </c>
      <c r="G643" s="6" t="s">
        <v>475</v>
      </c>
      <c r="H643" t="s">
        <v>25</v>
      </c>
      <c r="J643" t="str">
        <f t="shared" si="49"/>
        <v>_WholeShoreline_19000100_0000__MarkRecap.20120609</v>
      </c>
      <c r="K643" t="str">
        <f t="shared" si="50"/>
        <v>_WholeShoreline_19000100_0000__MarkRecap.20120609_</v>
      </c>
      <c r="L643">
        <f t="shared" si="47"/>
        <v>642</v>
      </c>
      <c r="U643" t="s">
        <v>72</v>
      </c>
    </row>
    <row r="644" spans="2:21" x14ac:dyDescent="0.25">
      <c r="B644" t="s">
        <v>22</v>
      </c>
      <c r="E644" t="str">
        <f t="shared" si="48"/>
        <v>1900-01-00 00:00</v>
      </c>
      <c r="G644" s="6" t="s">
        <v>476</v>
      </c>
      <c r="H644" t="s">
        <v>25</v>
      </c>
      <c r="J644" t="str">
        <f t="shared" si="49"/>
        <v>_WholeShoreline_19000100_0000__MarkRecap.20120610</v>
      </c>
      <c r="K644" t="str">
        <f t="shared" si="50"/>
        <v>_WholeShoreline_19000100_0000__MarkRecap.20120610_</v>
      </c>
      <c r="L644">
        <f t="shared" ref="L644:L691" si="51">L643+1</f>
        <v>643</v>
      </c>
      <c r="U644" t="s">
        <v>72</v>
      </c>
    </row>
    <row r="645" spans="2:21" x14ac:dyDescent="0.25">
      <c r="B645" t="s">
        <v>22</v>
      </c>
      <c r="E645" t="str">
        <f t="shared" si="48"/>
        <v>1900-01-00 00:00</v>
      </c>
      <c r="G645" s="6" t="s">
        <v>477</v>
      </c>
      <c r="H645" t="s">
        <v>25</v>
      </c>
      <c r="J645" t="str">
        <f t="shared" si="49"/>
        <v>_WholeShoreline_19000100_0000__MarkRecap.20120611</v>
      </c>
      <c r="K645" t="str">
        <f t="shared" si="50"/>
        <v>_WholeShoreline_19000100_0000__MarkRecap.20120611_</v>
      </c>
      <c r="L645">
        <f t="shared" si="51"/>
        <v>644</v>
      </c>
      <c r="U645" t="s">
        <v>72</v>
      </c>
    </row>
    <row r="646" spans="2:21" x14ac:dyDescent="0.25">
      <c r="B646" t="s">
        <v>22</v>
      </c>
      <c r="E646" t="str">
        <f t="shared" si="48"/>
        <v>1900-01-00 00:00</v>
      </c>
      <c r="G646" s="6" t="s">
        <v>478</v>
      </c>
      <c r="H646" t="s">
        <v>25</v>
      </c>
      <c r="J646" t="str">
        <f t="shared" si="49"/>
        <v>_WholeShoreline_19000100_0000__MarkRecap.20120612</v>
      </c>
      <c r="K646" t="str">
        <f t="shared" si="50"/>
        <v>_WholeShoreline_19000100_0000__MarkRecap.20120612_</v>
      </c>
      <c r="L646">
        <f t="shared" si="51"/>
        <v>645</v>
      </c>
      <c r="U646" t="s">
        <v>72</v>
      </c>
    </row>
    <row r="647" spans="2:21" x14ac:dyDescent="0.25">
      <c r="B647" t="s">
        <v>22</v>
      </c>
      <c r="E647" t="str">
        <f t="shared" si="48"/>
        <v>1900-01-00 00:00</v>
      </c>
      <c r="G647" s="6" t="s">
        <v>479</v>
      </c>
      <c r="H647" t="s">
        <v>25</v>
      </c>
      <c r="J647" t="str">
        <f t="shared" si="49"/>
        <v>_WholeShoreline_19000100_0000__MarkRecap.20120613</v>
      </c>
      <c r="K647" t="str">
        <f t="shared" si="50"/>
        <v>_WholeShoreline_19000100_0000__MarkRecap.20120613_</v>
      </c>
      <c r="L647">
        <f t="shared" si="51"/>
        <v>646</v>
      </c>
      <c r="U647" t="s">
        <v>72</v>
      </c>
    </row>
    <row r="648" spans="2:21" x14ac:dyDescent="0.25">
      <c r="B648" t="s">
        <v>22</v>
      </c>
      <c r="E648" t="str">
        <f t="shared" si="48"/>
        <v>1900-01-00 00:00</v>
      </c>
      <c r="G648" s="6" t="s">
        <v>480</v>
      </c>
      <c r="H648" t="s">
        <v>25</v>
      </c>
      <c r="J648" t="str">
        <f t="shared" si="49"/>
        <v>_WholeShoreline_19000100_0000__MarkRecap.20120614</v>
      </c>
      <c r="K648" t="str">
        <f t="shared" si="50"/>
        <v>_WholeShoreline_19000100_0000__MarkRecap.20120614_</v>
      </c>
      <c r="L648">
        <f t="shared" si="51"/>
        <v>647</v>
      </c>
      <c r="U648" t="s">
        <v>72</v>
      </c>
    </row>
    <row r="649" spans="2:21" x14ac:dyDescent="0.25">
      <c r="B649" t="s">
        <v>22</v>
      </c>
      <c r="E649" t="str">
        <f t="shared" si="48"/>
        <v>1900-01-00 00:00</v>
      </c>
      <c r="G649" s="6" t="s">
        <v>481</v>
      </c>
      <c r="H649" t="s">
        <v>25</v>
      </c>
      <c r="J649" t="str">
        <f t="shared" si="49"/>
        <v>_WholeShoreline_19000100_0000__MarkRecap.20120615</v>
      </c>
      <c r="K649" t="str">
        <f t="shared" si="50"/>
        <v>_WholeShoreline_19000100_0000__MarkRecap.20120615_</v>
      </c>
      <c r="L649">
        <f t="shared" si="51"/>
        <v>648</v>
      </c>
      <c r="U649" t="s">
        <v>72</v>
      </c>
    </row>
    <row r="650" spans="2:21" x14ac:dyDescent="0.25">
      <c r="B650" t="s">
        <v>22</v>
      </c>
      <c r="E650" t="str">
        <f t="shared" si="48"/>
        <v>1900-01-00 00:00</v>
      </c>
      <c r="G650" s="6" t="s">
        <v>482</v>
      </c>
      <c r="H650" t="s">
        <v>25</v>
      </c>
      <c r="J650" t="str">
        <f t="shared" si="49"/>
        <v>_WholeShoreline_19000100_0000__MarkRecap.20120616</v>
      </c>
      <c r="K650" t="str">
        <f t="shared" si="50"/>
        <v>_WholeShoreline_19000100_0000__MarkRecap.20120616_</v>
      </c>
      <c r="L650">
        <f t="shared" si="51"/>
        <v>649</v>
      </c>
      <c r="U650" t="s">
        <v>72</v>
      </c>
    </row>
    <row r="651" spans="2:21" x14ac:dyDescent="0.25">
      <c r="B651" t="s">
        <v>22</v>
      </c>
      <c r="E651" t="str">
        <f t="shared" si="48"/>
        <v>1900-01-00 00:00</v>
      </c>
      <c r="G651" s="6" t="s">
        <v>483</v>
      </c>
      <c r="H651" t="s">
        <v>25</v>
      </c>
      <c r="J651" t="str">
        <f t="shared" si="49"/>
        <v>_WholeShoreline_19000100_0000__MarkRecap.20120617</v>
      </c>
      <c r="K651" t="str">
        <f t="shared" si="50"/>
        <v>_WholeShoreline_19000100_0000__MarkRecap.20120617_</v>
      </c>
      <c r="L651">
        <f t="shared" si="51"/>
        <v>650</v>
      </c>
      <c r="U651" t="s">
        <v>72</v>
      </c>
    </row>
    <row r="652" spans="2:21" x14ac:dyDescent="0.25">
      <c r="B652" t="s">
        <v>22</v>
      </c>
      <c r="E652" t="str">
        <f t="shared" si="48"/>
        <v>1900-01-00 00:00</v>
      </c>
      <c r="G652" s="6" t="s">
        <v>484</v>
      </c>
      <c r="H652" t="s">
        <v>25</v>
      </c>
      <c r="J652" t="str">
        <f t="shared" si="49"/>
        <v>_WholeShoreline_19000100_0000__MarkRecap.20120618</v>
      </c>
      <c r="K652" t="str">
        <f t="shared" si="50"/>
        <v>_WholeShoreline_19000100_0000__MarkRecap.20120618_</v>
      </c>
      <c r="L652">
        <f t="shared" si="51"/>
        <v>651</v>
      </c>
      <c r="U652" t="s">
        <v>72</v>
      </c>
    </row>
    <row r="653" spans="2:21" x14ac:dyDescent="0.25">
      <c r="B653" t="s">
        <v>22</v>
      </c>
      <c r="E653" t="str">
        <f t="shared" si="48"/>
        <v>1900-01-00 00:00</v>
      </c>
      <c r="G653" s="6" t="s">
        <v>485</v>
      </c>
      <c r="H653" t="s">
        <v>25</v>
      </c>
      <c r="J653" t="str">
        <f t="shared" si="49"/>
        <v>_WholeShoreline_19000100_0000__MarkRecap.20120619</v>
      </c>
      <c r="K653" t="str">
        <f t="shared" si="50"/>
        <v>_WholeShoreline_19000100_0000__MarkRecap.20120619_</v>
      </c>
      <c r="L653">
        <f t="shared" si="51"/>
        <v>652</v>
      </c>
      <c r="U653" t="s">
        <v>72</v>
      </c>
    </row>
    <row r="654" spans="2:21" x14ac:dyDescent="0.25">
      <c r="B654" t="s">
        <v>22</v>
      </c>
      <c r="E654" t="str">
        <f t="shared" si="48"/>
        <v>1900-01-00 00:00</v>
      </c>
      <c r="G654" s="6" t="s">
        <v>486</v>
      </c>
      <c r="H654" t="s">
        <v>25</v>
      </c>
      <c r="J654" t="str">
        <f t="shared" si="49"/>
        <v>_WholeShoreline_19000100_0000__MarkRecap.20120620</v>
      </c>
      <c r="K654" t="str">
        <f t="shared" si="50"/>
        <v>_WholeShoreline_19000100_0000__MarkRecap.20120620_</v>
      </c>
      <c r="L654">
        <f t="shared" si="51"/>
        <v>653</v>
      </c>
      <c r="U654" t="s">
        <v>72</v>
      </c>
    </row>
    <row r="655" spans="2:21" x14ac:dyDescent="0.25">
      <c r="B655" t="s">
        <v>22</v>
      </c>
      <c r="E655" t="str">
        <f t="shared" si="48"/>
        <v>1900-01-00 00:00</v>
      </c>
      <c r="G655" s="6" t="s">
        <v>487</v>
      </c>
      <c r="H655" t="s">
        <v>25</v>
      </c>
      <c r="J655" t="str">
        <f t="shared" si="49"/>
        <v>_WholeShoreline_19000100_0000__MarkRecap.20120621</v>
      </c>
      <c r="K655" t="str">
        <f t="shared" si="50"/>
        <v>_WholeShoreline_19000100_0000__MarkRecap.20120621_</v>
      </c>
      <c r="L655">
        <f t="shared" si="51"/>
        <v>654</v>
      </c>
      <c r="U655" t="s">
        <v>72</v>
      </c>
    </row>
    <row r="656" spans="2:21" x14ac:dyDescent="0.25">
      <c r="B656" t="s">
        <v>22</v>
      </c>
      <c r="E656" t="str">
        <f t="shared" si="48"/>
        <v>1900-01-00 00:00</v>
      </c>
      <c r="G656" s="6" t="s">
        <v>488</v>
      </c>
      <c r="H656" t="s">
        <v>25</v>
      </c>
      <c r="J656" t="str">
        <f t="shared" si="49"/>
        <v>_WholeShoreline_19000100_0000__MarkRecap.20120622</v>
      </c>
      <c r="K656" t="str">
        <f t="shared" si="50"/>
        <v>_WholeShoreline_19000100_0000__MarkRecap.20120622_</v>
      </c>
      <c r="L656">
        <f t="shared" si="51"/>
        <v>655</v>
      </c>
      <c r="U656" t="s">
        <v>72</v>
      </c>
    </row>
    <row r="657" spans="2:21" x14ac:dyDescent="0.25">
      <c r="B657" t="s">
        <v>22</v>
      </c>
      <c r="E657" t="str">
        <f t="shared" si="48"/>
        <v>1900-01-00 00:00</v>
      </c>
      <c r="G657" s="6" t="s">
        <v>489</v>
      </c>
      <c r="H657" t="s">
        <v>25</v>
      </c>
      <c r="J657" t="str">
        <f t="shared" si="49"/>
        <v>_WholeShoreline_19000100_0000__MarkRecap.20120623</v>
      </c>
      <c r="K657" t="str">
        <f t="shared" si="50"/>
        <v>_WholeShoreline_19000100_0000__MarkRecap.20120623_</v>
      </c>
      <c r="L657">
        <f t="shared" si="51"/>
        <v>656</v>
      </c>
      <c r="U657" t="s">
        <v>72</v>
      </c>
    </row>
    <row r="658" spans="2:21" x14ac:dyDescent="0.25">
      <c r="B658" t="s">
        <v>22</v>
      </c>
      <c r="E658" t="str">
        <f t="shared" si="48"/>
        <v>1900-01-00 00:00</v>
      </c>
      <c r="G658" s="6" t="s">
        <v>490</v>
      </c>
      <c r="H658" t="s">
        <v>25</v>
      </c>
      <c r="J658" t="str">
        <f t="shared" si="49"/>
        <v>_WholeShoreline_19000100_0000__MarkRecap.20120624</v>
      </c>
      <c r="K658" t="str">
        <f t="shared" si="50"/>
        <v>_WholeShoreline_19000100_0000__MarkRecap.20120624_</v>
      </c>
      <c r="L658">
        <f t="shared" si="51"/>
        <v>657</v>
      </c>
      <c r="U658" t="s">
        <v>72</v>
      </c>
    </row>
    <row r="659" spans="2:21" x14ac:dyDescent="0.25">
      <c r="B659" t="s">
        <v>22</v>
      </c>
      <c r="E659" t="str">
        <f t="shared" si="48"/>
        <v>1900-01-00 00:00</v>
      </c>
      <c r="G659" s="6" t="s">
        <v>491</v>
      </c>
      <c r="H659" t="s">
        <v>25</v>
      </c>
      <c r="J659" t="str">
        <f t="shared" si="49"/>
        <v>_WholeShoreline_19000100_0000__MarkRecap.20120625</v>
      </c>
      <c r="K659" t="str">
        <f t="shared" si="50"/>
        <v>_WholeShoreline_19000100_0000__MarkRecap.20120625_</v>
      </c>
      <c r="L659">
        <f t="shared" si="51"/>
        <v>658</v>
      </c>
      <c r="U659" t="s">
        <v>72</v>
      </c>
    </row>
    <row r="660" spans="2:21" x14ac:dyDescent="0.25">
      <c r="B660" t="s">
        <v>22</v>
      </c>
      <c r="E660" t="str">
        <f t="shared" si="48"/>
        <v>1900-01-00 00:00</v>
      </c>
      <c r="G660" s="6" t="s">
        <v>492</v>
      </c>
      <c r="H660" t="s">
        <v>25</v>
      </c>
      <c r="J660" t="str">
        <f t="shared" si="49"/>
        <v>_WholeShoreline_19000100_0000__MarkRecap.20120626</v>
      </c>
      <c r="K660" t="str">
        <f t="shared" si="50"/>
        <v>_WholeShoreline_19000100_0000__MarkRecap.20120626_</v>
      </c>
      <c r="L660">
        <f t="shared" si="51"/>
        <v>659</v>
      </c>
      <c r="U660" t="s">
        <v>72</v>
      </c>
    </row>
    <row r="661" spans="2:21" x14ac:dyDescent="0.25">
      <c r="B661" t="s">
        <v>22</v>
      </c>
      <c r="E661" t="str">
        <f t="shared" si="48"/>
        <v>1900-01-00 00:00</v>
      </c>
      <c r="G661" s="6" t="s">
        <v>493</v>
      </c>
      <c r="H661" t="s">
        <v>25</v>
      </c>
      <c r="J661" t="str">
        <f t="shared" si="49"/>
        <v>_WholeShoreline_19000100_0000__MarkRecap.20120627</v>
      </c>
      <c r="K661" t="str">
        <f t="shared" si="50"/>
        <v>_WholeShoreline_19000100_0000__MarkRecap.20120627_</v>
      </c>
      <c r="L661">
        <f t="shared" si="51"/>
        <v>660</v>
      </c>
      <c r="U661" t="s">
        <v>72</v>
      </c>
    </row>
    <row r="662" spans="2:21" x14ac:dyDescent="0.25">
      <c r="B662" t="s">
        <v>22</v>
      </c>
      <c r="E662" t="str">
        <f t="shared" si="48"/>
        <v>1900-01-00 00:00</v>
      </c>
      <c r="G662" s="6" t="s">
        <v>494</v>
      </c>
      <c r="H662" t="s">
        <v>25</v>
      </c>
      <c r="J662" t="str">
        <f t="shared" si="49"/>
        <v>_WholeShoreline_19000100_0000__MarkRecap.20120628</v>
      </c>
      <c r="K662" t="str">
        <f t="shared" si="50"/>
        <v>_WholeShoreline_19000100_0000__MarkRecap.20120628_</v>
      </c>
      <c r="L662">
        <f t="shared" si="51"/>
        <v>661</v>
      </c>
      <c r="U662" t="s">
        <v>72</v>
      </c>
    </row>
    <row r="663" spans="2:21" x14ac:dyDescent="0.25">
      <c r="B663" t="s">
        <v>22</v>
      </c>
      <c r="E663" t="str">
        <f t="shared" si="48"/>
        <v>1900-01-00 00:00</v>
      </c>
      <c r="G663" s="6" t="s">
        <v>495</v>
      </c>
      <c r="H663" t="s">
        <v>25</v>
      </c>
      <c r="J663" t="str">
        <f t="shared" si="49"/>
        <v>_WholeShoreline_19000100_0000__MarkRecap.20120629</v>
      </c>
      <c r="K663" t="str">
        <f t="shared" si="50"/>
        <v>_WholeShoreline_19000100_0000__MarkRecap.20120629_</v>
      </c>
      <c r="L663">
        <f t="shared" si="51"/>
        <v>662</v>
      </c>
      <c r="U663" t="s">
        <v>72</v>
      </c>
    </row>
    <row r="664" spans="2:21" x14ac:dyDescent="0.25">
      <c r="B664" t="s">
        <v>22</v>
      </c>
      <c r="E664" t="str">
        <f t="shared" si="48"/>
        <v>1900-01-00 00:00</v>
      </c>
      <c r="G664" s="6" t="s">
        <v>496</v>
      </c>
      <c r="H664" t="s">
        <v>25</v>
      </c>
      <c r="J664" t="str">
        <f t="shared" si="49"/>
        <v>_WholeShoreline_19000100_0000__MarkRecap.20120630</v>
      </c>
      <c r="K664" t="str">
        <f t="shared" si="50"/>
        <v>_WholeShoreline_19000100_0000__MarkRecap.20120630_</v>
      </c>
      <c r="L664">
        <f t="shared" si="51"/>
        <v>663</v>
      </c>
      <c r="U664" t="s">
        <v>72</v>
      </c>
    </row>
    <row r="665" spans="2:21" x14ac:dyDescent="0.25">
      <c r="B665" t="s">
        <v>22</v>
      </c>
      <c r="E665" t="str">
        <f t="shared" si="48"/>
        <v>1900-01-00 00:00</v>
      </c>
      <c r="G665" s="6" t="s">
        <v>497</v>
      </c>
      <c r="H665" t="s">
        <v>25</v>
      </c>
      <c r="J665" t="str">
        <f t="shared" si="49"/>
        <v>_WholeShoreline_19000100_0000__MarkRecap.20120631</v>
      </c>
      <c r="K665" t="str">
        <f t="shared" si="50"/>
        <v>_WholeShoreline_19000100_0000__MarkRecap.20120631_</v>
      </c>
      <c r="L665">
        <f t="shared" si="51"/>
        <v>664</v>
      </c>
      <c r="U665" t="s">
        <v>72</v>
      </c>
    </row>
    <row r="666" spans="2:21" x14ac:dyDescent="0.25">
      <c r="B666" t="s">
        <v>22</v>
      </c>
      <c r="E666" t="str">
        <f t="shared" si="48"/>
        <v>1900-01-00 00:00</v>
      </c>
      <c r="G666" s="6" t="s">
        <v>498</v>
      </c>
      <c r="H666" t="s">
        <v>25</v>
      </c>
      <c r="J666" t="str">
        <f t="shared" si="49"/>
        <v>_WholeShoreline_19000100_0000__MarkRecap.20120632</v>
      </c>
      <c r="K666" t="str">
        <f t="shared" si="50"/>
        <v>_WholeShoreline_19000100_0000__MarkRecap.20120632_</v>
      </c>
      <c r="L666">
        <f t="shared" si="51"/>
        <v>665</v>
      </c>
      <c r="U666" t="s">
        <v>72</v>
      </c>
    </row>
    <row r="667" spans="2:21" x14ac:dyDescent="0.25">
      <c r="B667" t="s">
        <v>22</v>
      </c>
      <c r="E667" t="str">
        <f t="shared" si="48"/>
        <v>1900-01-00 00:00</v>
      </c>
      <c r="G667" s="6" t="s">
        <v>499</v>
      </c>
      <c r="H667" t="s">
        <v>25</v>
      </c>
      <c r="J667" t="str">
        <f t="shared" si="49"/>
        <v>_WholeShoreline_19000100_0000__MarkRecap.20120633</v>
      </c>
      <c r="K667" t="str">
        <f t="shared" si="50"/>
        <v>_WholeShoreline_19000100_0000__MarkRecap.20120633_</v>
      </c>
      <c r="L667">
        <f t="shared" si="51"/>
        <v>666</v>
      </c>
      <c r="U667" t="s">
        <v>72</v>
      </c>
    </row>
    <row r="668" spans="2:21" x14ac:dyDescent="0.25">
      <c r="B668" t="s">
        <v>22</v>
      </c>
      <c r="E668" t="str">
        <f t="shared" si="48"/>
        <v>1900-01-00 00:00</v>
      </c>
      <c r="G668" s="6" t="s">
        <v>500</v>
      </c>
      <c r="H668" t="s">
        <v>25</v>
      </c>
      <c r="J668" t="str">
        <f t="shared" si="49"/>
        <v>_WholeShoreline_19000100_0000__MarkRecap.20120634</v>
      </c>
      <c r="K668" t="str">
        <f t="shared" si="50"/>
        <v>_WholeShoreline_19000100_0000__MarkRecap.20120634_</v>
      </c>
      <c r="L668">
        <f t="shared" si="51"/>
        <v>667</v>
      </c>
      <c r="U668" t="s">
        <v>72</v>
      </c>
    </row>
    <row r="669" spans="2:21" x14ac:dyDescent="0.25">
      <c r="B669" t="s">
        <v>22</v>
      </c>
      <c r="E669" t="str">
        <f t="shared" si="48"/>
        <v>1900-01-00 00:00</v>
      </c>
      <c r="G669" s="6" t="s">
        <v>501</v>
      </c>
      <c r="H669" t="s">
        <v>25</v>
      </c>
      <c r="J669" t="str">
        <f t="shared" si="49"/>
        <v>_WholeShoreline_19000100_0000__MarkRecap.20120635</v>
      </c>
      <c r="K669" t="str">
        <f t="shared" si="50"/>
        <v>_WholeShoreline_19000100_0000__MarkRecap.20120635_</v>
      </c>
      <c r="L669">
        <f t="shared" si="51"/>
        <v>668</v>
      </c>
      <c r="U669" t="s">
        <v>72</v>
      </c>
    </row>
    <row r="670" spans="2:21" x14ac:dyDescent="0.25">
      <c r="B670" t="s">
        <v>22</v>
      </c>
      <c r="E670" t="str">
        <f t="shared" si="48"/>
        <v>1900-01-00 00:00</v>
      </c>
      <c r="G670" s="6" t="s">
        <v>502</v>
      </c>
      <c r="H670" t="s">
        <v>25</v>
      </c>
      <c r="J670" t="str">
        <f t="shared" si="49"/>
        <v>_WholeShoreline_19000100_0000__MarkRecap.20120636</v>
      </c>
      <c r="K670" t="str">
        <f t="shared" si="50"/>
        <v>_WholeShoreline_19000100_0000__MarkRecap.20120636_</v>
      </c>
      <c r="L670">
        <f t="shared" si="51"/>
        <v>669</v>
      </c>
      <c r="U670" t="s">
        <v>72</v>
      </c>
    </row>
    <row r="671" spans="2:21" x14ac:dyDescent="0.25">
      <c r="B671" t="s">
        <v>22</v>
      </c>
      <c r="E671" t="str">
        <f t="shared" si="48"/>
        <v>1900-01-00 00:00</v>
      </c>
      <c r="G671" s="6" t="s">
        <v>503</v>
      </c>
      <c r="H671" t="s">
        <v>25</v>
      </c>
      <c r="J671" t="str">
        <f t="shared" si="49"/>
        <v>_WholeShoreline_19000100_0000__MarkRecap.20120637</v>
      </c>
      <c r="K671" t="str">
        <f t="shared" si="50"/>
        <v>_WholeShoreline_19000100_0000__MarkRecap.20120637_</v>
      </c>
      <c r="L671">
        <f t="shared" si="51"/>
        <v>670</v>
      </c>
      <c r="U671" t="s">
        <v>72</v>
      </c>
    </row>
    <row r="672" spans="2:21" x14ac:dyDescent="0.25">
      <c r="B672" t="s">
        <v>22</v>
      </c>
      <c r="E672" t="str">
        <f t="shared" si="48"/>
        <v>1900-01-00 00:00</v>
      </c>
      <c r="G672" s="6" t="s">
        <v>504</v>
      </c>
      <c r="H672" t="s">
        <v>25</v>
      </c>
      <c r="J672" t="str">
        <f t="shared" si="49"/>
        <v>_WholeShoreline_19000100_0000__MarkRecap.20120638</v>
      </c>
      <c r="K672" t="str">
        <f t="shared" si="50"/>
        <v>_WholeShoreline_19000100_0000__MarkRecap.20120638_</v>
      </c>
      <c r="L672">
        <f t="shared" si="51"/>
        <v>671</v>
      </c>
      <c r="U672" t="s">
        <v>72</v>
      </c>
    </row>
    <row r="673" spans="2:21" x14ac:dyDescent="0.25">
      <c r="B673" t="s">
        <v>22</v>
      </c>
      <c r="E673" t="str">
        <f t="shared" si="48"/>
        <v>1900-01-00 00:00</v>
      </c>
      <c r="G673" s="6" t="s">
        <v>505</v>
      </c>
      <c r="H673" t="s">
        <v>25</v>
      </c>
      <c r="J673" t="str">
        <f t="shared" si="49"/>
        <v>_WholeShoreline_19000100_0000__MarkRecap.20120639</v>
      </c>
      <c r="K673" t="str">
        <f t="shared" si="50"/>
        <v>_WholeShoreline_19000100_0000__MarkRecap.20120639_</v>
      </c>
      <c r="L673">
        <f t="shared" si="51"/>
        <v>672</v>
      </c>
      <c r="U673" t="s">
        <v>72</v>
      </c>
    </row>
    <row r="674" spans="2:21" x14ac:dyDescent="0.25">
      <c r="B674" t="s">
        <v>22</v>
      </c>
      <c r="E674" t="str">
        <f t="shared" si="48"/>
        <v>1900-01-00 00:00</v>
      </c>
      <c r="G674" s="6" t="s">
        <v>506</v>
      </c>
      <c r="H674" t="s">
        <v>25</v>
      </c>
      <c r="J674" t="str">
        <f t="shared" si="49"/>
        <v>_WholeShoreline_19000100_0000__MarkRecap.20120640</v>
      </c>
      <c r="K674" t="str">
        <f t="shared" si="50"/>
        <v>_WholeShoreline_19000100_0000__MarkRecap.20120640_</v>
      </c>
      <c r="L674">
        <f t="shared" si="51"/>
        <v>673</v>
      </c>
      <c r="U674" t="s">
        <v>72</v>
      </c>
    </row>
    <row r="675" spans="2:21" x14ac:dyDescent="0.25">
      <c r="B675" t="s">
        <v>22</v>
      </c>
      <c r="E675" t="str">
        <f t="shared" si="48"/>
        <v>1900-01-00 00:00</v>
      </c>
      <c r="G675" s="6" t="s">
        <v>507</v>
      </c>
      <c r="H675" t="s">
        <v>25</v>
      </c>
      <c r="J675" t="str">
        <f t="shared" si="49"/>
        <v>_WholeShoreline_19000100_0000__MarkRecap.20120641</v>
      </c>
      <c r="K675" t="str">
        <f t="shared" si="50"/>
        <v>_WholeShoreline_19000100_0000__MarkRecap.20120641_</v>
      </c>
      <c r="L675">
        <f t="shared" si="51"/>
        <v>674</v>
      </c>
      <c r="U675" t="s">
        <v>72</v>
      </c>
    </row>
    <row r="676" spans="2:21" x14ac:dyDescent="0.25">
      <c r="B676" t="s">
        <v>22</v>
      </c>
      <c r="E676" t="str">
        <f t="shared" si="48"/>
        <v>1900-01-00 00:00</v>
      </c>
      <c r="G676" s="6" t="s">
        <v>508</v>
      </c>
      <c r="H676" t="s">
        <v>25</v>
      </c>
      <c r="J676" t="str">
        <f t="shared" si="49"/>
        <v>_WholeShoreline_19000100_0000__MarkRecap.20120642</v>
      </c>
      <c r="K676" t="str">
        <f t="shared" si="50"/>
        <v>_WholeShoreline_19000100_0000__MarkRecap.20120642_</v>
      </c>
      <c r="L676">
        <f t="shared" si="51"/>
        <v>675</v>
      </c>
      <c r="U676" t="s">
        <v>72</v>
      </c>
    </row>
    <row r="677" spans="2:21" x14ac:dyDescent="0.25">
      <c r="B677" t="s">
        <v>22</v>
      </c>
      <c r="E677" t="str">
        <f t="shared" si="48"/>
        <v>1900-01-00 00:00</v>
      </c>
      <c r="G677" s="6" t="s">
        <v>509</v>
      </c>
      <c r="H677" t="s">
        <v>25</v>
      </c>
      <c r="J677" t="str">
        <f t="shared" si="49"/>
        <v>_WholeShoreline_19000100_0000__MarkRecap.20120643</v>
      </c>
      <c r="K677" t="str">
        <f t="shared" si="50"/>
        <v>_WholeShoreline_19000100_0000__MarkRecap.20120643_</v>
      </c>
      <c r="L677">
        <f t="shared" si="51"/>
        <v>676</v>
      </c>
      <c r="U677" t="s">
        <v>72</v>
      </c>
    </row>
    <row r="678" spans="2:21" x14ac:dyDescent="0.25">
      <c r="B678" t="s">
        <v>22</v>
      </c>
      <c r="E678" t="str">
        <f t="shared" si="48"/>
        <v>1900-01-00 00:00</v>
      </c>
      <c r="G678" s="6" t="s">
        <v>510</v>
      </c>
      <c r="H678" t="s">
        <v>25</v>
      </c>
      <c r="J678" t="str">
        <f t="shared" si="49"/>
        <v>_WholeShoreline_19000100_0000__MarkRecap.20120644</v>
      </c>
      <c r="K678" t="str">
        <f t="shared" si="50"/>
        <v>_WholeShoreline_19000100_0000__MarkRecap.20120644_</v>
      </c>
      <c r="L678">
        <f t="shared" si="51"/>
        <v>677</v>
      </c>
      <c r="U678" t="s">
        <v>72</v>
      </c>
    </row>
    <row r="679" spans="2:21" x14ac:dyDescent="0.25">
      <c r="B679" t="s">
        <v>22</v>
      </c>
      <c r="E679" t="str">
        <f t="shared" si="48"/>
        <v>1900-01-00 00:00</v>
      </c>
      <c r="G679" s="6" t="s">
        <v>511</v>
      </c>
      <c r="H679" t="s">
        <v>25</v>
      </c>
      <c r="J679" t="str">
        <f t="shared" si="49"/>
        <v>_WholeShoreline_19000100_0000__MarkRecap.20120645</v>
      </c>
      <c r="K679" t="str">
        <f t="shared" si="50"/>
        <v>_WholeShoreline_19000100_0000__MarkRecap.20120645_</v>
      </c>
      <c r="L679">
        <f t="shared" si="51"/>
        <v>678</v>
      </c>
      <c r="U679" t="s">
        <v>72</v>
      </c>
    </row>
    <row r="680" spans="2:21" x14ac:dyDescent="0.25">
      <c r="B680" t="s">
        <v>22</v>
      </c>
      <c r="E680" t="str">
        <f t="shared" si="48"/>
        <v>1900-01-00 00:00</v>
      </c>
      <c r="G680" s="6" t="s">
        <v>512</v>
      </c>
      <c r="H680" t="s">
        <v>25</v>
      </c>
      <c r="J680" t="str">
        <f t="shared" si="49"/>
        <v>_WholeShoreline_19000100_0000__MarkRecap.20120646</v>
      </c>
      <c r="K680" t="str">
        <f t="shared" si="50"/>
        <v>_WholeShoreline_19000100_0000__MarkRecap.20120646_</v>
      </c>
      <c r="L680">
        <f t="shared" si="51"/>
        <v>679</v>
      </c>
      <c r="U680" t="s">
        <v>72</v>
      </c>
    </row>
    <row r="681" spans="2:21" x14ac:dyDescent="0.25">
      <c r="B681" t="s">
        <v>22</v>
      </c>
      <c r="E681" t="str">
        <f t="shared" si="48"/>
        <v>1900-01-00 00:00</v>
      </c>
      <c r="G681" s="6" t="s">
        <v>513</v>
      </c>
      <c r="H681" t="s">
        <v>25</v>
      </c>
      <c r="J681" t="str">
        <f t="shared" si="49"/>
        <v>_WholeShoreline_19000100_0000__MarkRecap.20120647</v>
      </c>
      <c r="K681" t="str">
        <f t="shared" si="50"/>
        <v>_WholeShoreline_19000100_0000__MarkRecap.20120647_</v>
      </c>
      <c r="L681">
        <f t="shared" si="51"/>
        <v>680</v>
      </c>
      <c r="U681" t="s">
        <v>72</v>
      </c>
    </row>
    <row r="682" spans="2:21" x14ac:dyDescent="0.25">
      <c r="B682" t="s">
        <v>22</v>
      </c>
      <c r="E682" t="str">
        <f t="shared" si="48"/>
        <v>1900-01-00 00:00</v>
      </c>
      <c r="G682" s="6" t="s">
        <v>514</v>
      </c>
      <c r="H682" t="s">
        <v>25</v>
      </c>
      <c r="J682" t="str">
        <f t="shared" si="49"/>
        <v>_WholeShoreline_19000100_0000__MarkRecap.20120648</v>
      </c>
      <c r="K682" t="str">
        <f t="shared" si="50"/>
        <v>_WholeShoreline_19000100_0000__MarkRecap.20120648_</v>
      </c>
      <c r="L682">
        <f t="shared" si="51"/>
        <v>681</v>
      </c>
      <c r="U682" t="s">
        <v>72</v>
      </c>
    </row>
    <row r="683" spans="2:21" x14ac:dyDescent="0.25">
      <c r="B683" t="s">
        <v>22</v>
      </c>
      <c r="E683" t="str">
        <f t="shared" si="48"/>
        <v>1900-01-00 00:00</v>
      </c>
      <c r="G683" s="6" t="s">
        <v>515</v>
      </c>
      <c r="H683" t="s">
        <v>25</v>
      </c>
      <c r="J683" t="str">
        <f t="shared" si="49"/>
        <v>_WholeShoreline_19000100_0000__MarkRecap.20120649</v>
      </c>
      <c r="K683" t="str">
        <f t="shared" si="50"/>
        <v>_WholeShoreline_19000100_0000__MarkRecap.20120649_</v>
      </c>
      <c r="L683">
        <f t="shared" si="51"/>
        <v>682</v>
      </c>
      <c r="U683" t="s">
        <v>72</v>
      </c>
    </row>
    <row r="684" spans="2:21" x14ac:dyDescent="0.25">
      <c r="B684" t="s">
        <v>22</v>
      </c>
      <c r="E684" t="str">
        <f t="shared" si="48"/>
        <v>1900-01-00 00:00</v>
      </c>
      <c r="G684" s="6" t="s">
        <v>516</v>
      </c>
      <c r="H684" t="s">
        <v>25</v>
      </c>
      <c r="J684" t="str">
        <f t="shared" si="49"/>
        <v>_WholeShoreline_19000100_0000__MarkRecap.20120650</v>
      </c>
      <c r="K684" t="str">
        <f t="shared" si="50"/>
        <v>_WholeShoreline_19000100_0000__MarkRecap.20120650_</v>
      </c>
      <c r="L684">
        <f t="shared" si="51"/>
        <v>683</v>
      </c>
      <c r="U684" t="s">
        <v>72</v>
      </c>
    </row>
    <row r="685" spans="2:21" x14ac:dyDescent="0.25">
      <c r="B685" t="s">
        <v>22</v>
      </c>
      <c r="E685" t="str">
        <f t="shared" si="48"/>
        <v>1900-01-00 00:00</v>
      </c>
      <c r="G685" s="6" t="s">
        <v>517</v>
      </c>
      <c r="H685" t="s">
        <v>25</v>
      </c>
      <c r="J685" t="str">
        <f t="shared" si="49"/>
        <v>_WholeShoreline_19000100_0000__MarkRecap.20120651</v>
      </c>
      <c r="K685" t="str">
        <f t="shared" si="50"/>
        <v>_WholeShoreline_19000100_0000__MarkRecap.20120651_</v>
      </c>
      <c r="L685">
        <f t="shared" si="51"/>
        <v>684</v>
      </c>
      <c r="U685" t="s">
        <v>72</v>
      </c>
    </row>
    <row r="686" spans="2:21" x14ac:dyDescent="0.25">
      <c r="B686" t="s">
        <v>22</v>
      </c>
      <c r="E686" t="str">
        <f t="shared" si="48"/>
        <v>1900-01-00 00:00</v>
      </c>
      <c r="G686" s="6" t="s">
        <v>518</v>
      </c>
      <c r="H686" t="s">
        <v>25</v>
      </c>
      <c r="J686" t="str">
        <f t="shared" si="49"/>
        <v>_WholeShoreline_19000100_0000__MarkRecap.20120652</v>
      </c>
      <c r="K686" t="str">
        <f t="shared" si="50"/>
        <v>_WholeShoreline_19000100_0000__MarkRecap.20120652_</v>
      </c>
      <c r="L686">
        <f t="shared" si="51"/>
        <v>685</v>
      </c>
      <c r="U686" t="s">
        <v>72</v>
      </c>
    </row>
    <row r="687" spans="2:21" x14ac:dyDescent="0.25">
      <c r="B687" t="s">
        <v>22</v>
      </c>
      <c r="E687" t="str">
        <f t="shared" si="48"/>
        <v>1900-01-00 00:00</v>
      </c>
      <c r="G687" s="6" t="s">
        <v>519</v>
      </c>
      <c r="H687" t="s">
        <v>25</v>
      </c>
      <c r="J687" t="str">
        <f t="shared" si="49"/>
        <v>_WholeShoreline_19000100_0000__MarkRecap.20120653</v>
      </c>
      <c r="K687" t="str">
        <f t="shared" si="50"/>
        <v>_WholeShoreline_19000100_0000__MarkRecap.20120653_</v>
      </c>
      <c r="L687">
        <f t="shared" si="51"/>
        <v>686</v>
      </c>
      <c r="U687" t="s">
        <v>72</v>
      </c>
    </row>
    <row r="688" spans="2:21" x14ac:dyDescent="0.25">
      <c r="B688" t="s">
        <v>22</v>
      </c>
      <c r="E688" t="str">
        <f t="shared" si="48"/>
        <v>1900-01-00 00:00</v>
      </c>
      <c r="G688" s="6" t="s">
        <v>520</v>
      </c>
      <c r="H688" t="s">
        <v>25</v>
      </c>
      <c r="J688" t="str">
        <f t="shared" si="49"/>
        <v>_WholeShoreline_19000100_0000__MarkRecap.20120654</v>
      </c>
      <c r="K688" t="str">
        <f t="shared" si="50"/>
        <v>_WholeShoreline_19000100_0000__MarkRecap.20120654_</v>
      </c>
      <c r="L688">
        <f t="shared" si="51"/>
        <v>687</v>
      </c>
      <c r="U688" t="s">
        <v>72</v>
      </c>
    </row>
    <row r="689" spans="2:21" x14ac:dyDescent="0.25">
      <c r="B689" t="s">
        <v>22</v>
      </c>
      <c r="E689" t="str">
        <f t="shared" si="48"/>
        <v>1900-01-00 00:00</v>
      </c>
      <c r="G689" s="6" t="s">
        <v>521</v>
      </c>
      <c r="H689" t="s">
        <v>25</v>
      </c>
      <c r="J689" t="str">
        <f t="shared" si="49"/>
        <v>_WholeShoreline_19000100_0000__MarkRecap.20120655</v>
      </c>
      <c r="K689" t="str">
        <f t="shared" si="50"/>
        <v>_WholeShoreline_19000100_0000__MarkRecap.20120655_</v>
      </c>
      <c r="L689">
        <f t="shared" si="51"/>
        <v>688</v>
      </c>
      <c r="U689" t="s">
        <v>72</v>
      </c>
    </row>
    <row r="690" spans="2:21" x14ac:dyDescent="0.25">
      <c r="B690" t="s">
        <v>22</v>
      </c>
      <c r="E690" t="str">
        <f t="shared" si="48"/>
        <v>1900-01-00 00:00</v>
      </c>
      <c r="G690" s="6" t="s">
        <v>522</v>
      </c>
      <c r="H690" t="s">
        <v>25</v>
      </c>
      <c r="J690" t="str">
        <f t="shared" si="49"/>
        <v>_WholeShoreline_19000100_0000__MarkRecap.20120656</v>
      </c>
      <c r="K690" t="str">
        <f t="shared" si="50"/>
        <v>_WholeShoreline_19000100_0000__MarkRecap.20120656_</v>
      </c>
      <c r="L690">
        <f t="shared" si="51"/>
        <v>689</v>
      </c>
      <c r="U690" t="s">
        <v>72</v>
      </c>
    </row>
    <row r="691" spans="2:21" x14ac:dyDescent="0.25">
      <c r="B691" t="s">
        <v>22</v>
      </c>
      <c r="E691" t="str">
        <f t="shared" si="48"/>
        <v>1900-01-00 00:00</v>
      </c>
      <c r="G691" s="6" t="s">
        <v>523</v>
      </c>
      <c r="H691" t="s">
        <v>25</v>
      </c>
      <c r="J691" t="str">
        <f t="shared" si="49"/>
        <v>_WholeShoreline_19000100_0000__MarkRecap.20120657</v>
      </c>
      <c r="K691" t="str">
        <f t="shared" si="50"/>
        <v>_WholeShoreline_19000100_0000__MarkRecap.20120657_</v>
      </c>
      <c r="L691">
        <f t="shared" si="51"/>
        <v>690</v>
      </c>
      <c r="U691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JonesLab_UNDERC</cp:lastModifiedBy>
  <dcterms:created xsi:type="dcterms:W3CDTF">2013-08-12T20:11:05Z</dcterms:created>
  <dcterms:modified xsi:type="dcterms:W3CDTF">2014-05-22T17:57:50Z</dcterms:modified>
</cp:coreProperties>
</file>