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codeName="ThisWorkbook"/>
  <xr:revisionPtr revIDLastSave="0" documentId="8_{3D4CDBBB-BB27-4BDF-AA08-35E5955CB869}" xr6:coauthVersionLast="47" xr6:coauthVersionMax="47" xr10:uidLastSave="{00000000-0000-0000-0000-000000000000}"/>
  <bookViews>
    <workbookView xWindow="7350" yWindow="4875" windowWidth="38700" windowHeight="15345" xr2:uid="{00000000-000D-0000-FFFF-FFFF00000000}"/>
  </bookViews>
  <sheets>
    <sheet name="BUDGET TOOL" sheetId="1" r:id="rId1"/>
  </sheets>
  <definedNames>
    <definedName name="ROR">'BUDGET TOOL'!$C$7</definedName>
    <definedName name="TaxRate">'BUDGET TOOL'!$C$8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37" i="1" s="1"/>
  <c r="C22" i="1"/>
  <c r="D22" i="1"/>
  <c r="E22" i="1"/>
  <c r="D29" i="1" l="1"/>
  <c r="E36" i="1" s="1"/>
  <c r="C29" i="1"/>
  <c r="C30" i="1" s="1"/>
  <c r="D33" i="1" s="1"/>
  <c r="C38" i="1"/>
  <c r="E29" i="1"/>
  <c r="D30" i="1" l="1"/>
  <c r="E33" i="1" s="1"/>
  <c r="E34" i="1" s="1"/>
  <c r="E35" i="1" s="1"/>
  <c r="E37" i="1" s="1"/>
  <c r="D36" i="1"/>
  <c r="E30" i="1"/>
  <c r="F33" i="1" s="1"/>
  <c r="F36" i="1"/>
  <c r="D34" i="1"/>
  <c r="D35" i="1" s="1"/>
  <c r="D37" i="1" l="1"/>
  <c r="D38" i="1" s="1"/>
  <c r="E38" i="1" s="1"/>
  <c r="F34" i="1"/>
  <c r="F35" i="1" s="1"/>
  <c r="F37" i="1" s="1"/>
  <c r="C42" i="1" l="1"/>
  <c r="C41" i="1"/>
  <c r="F38" i="1"/>
  <c r="C43" i="1" s="1"/>
</calcChain>
</file>

<file path=xl/sharedStrings.xml><?xml version="1.0" encoding="utf-8"?>
<sst xmlns="http://schemas.openxmlformats.org/spreadsheetml/2006/main" count="48" uniqueCount="45">
  <si>
    <t>Quadrex Hardware</t>
  </si>
  <si>
    <t>WEBSITE BUDGETING TOOL</t>
  </si>
  <si>
    <t>Company data</t>
  </si>
  <si>
    <t>Required rate of return</t>
  </si>
  <si>
    <t>Tax rate</t>
  </si>
  <si>
    <t>Initial investment in website</t>
  </si>
  <si>
    <t>Hardware (e.g., servers)</t>
  </si>
  <si>
    <t>Software (e.g., e-commerce catalogue software)</t>
  </si>
  <si>
    <t>Development (e.g., third-party site design and development)</t>
  </si>
  <si>
    <t>Total initial investments</t>
  </si>
  <si>
    <t>Benefits from website</t>
  </si>
  <si>
    <t>Direct sales</t>
  </si>
  <si>
    <t>Incremental sales resulting from enhanced promotional/salesperson effectiveness</t>
  </si>
  <si>
    <t>Incremental sales resulting from increased partner participation</t>
  </si>
  <si>
    <t>Reduced travel costs</t>
  </si>
  <si>
    <t>Reduced customer service costs</t>
  </si>
  <si>
    <t>Total benefits</t>
  </si>
  <si>
    <t>Costs (excluding initial capital investments)</t>
  </si>
  <si>
    <t>Cost of sales</t>
  </si>
  <si>
    <t>Maintenance</t>
  </si>
  <si>
    <t>Project management, customer support</t>
  </si>
  <si>
    <t>Online advertising, search-engine registration</t>
  </si>
  <si>
    <t>Depreciation on capital expenditures (calculation uses three-year period)</t>
  </si>
  <si>
    <t>Total costs</t>
  </si>
  <si>
    <t>Totals</t>
  </si>
  <si>
    <t>Net benefits (costs)</t>
  </si>
  <si>
    <t>Tax</t>
  </si>
  <si>
    <t>Value after tax</t>
  </si>
  <si>
    <t>Depreciation added back</t>
  </si>
  <si>
    <t>Cash flow</t>
  </si>
  <si>
    <t>Cumulative cash flow</t>
  </si>
  <si>
    <t>Evaluation metrics</t>
  </si>
  <si>
    <t>Net present value (NPV)</t>
  </si>
  <si>
    <t>Internal rate of return (IRR)</t>
  </si>
  <si>
    <t>Payback period (in years)</t>
  </si>
  <si>
    <t>Rate</t>
  </si>
  <si>
    <t>Year</t>
  </si>
  <si>
    <t>Year 1</t>
  </si>
  <si>
    <t>YEAR 1</t>
  </si>
  <si>
    <t xml:space="preserve"> </t>
  </si>
  <si>
    <t>Values</t>
  </si>
  <si>
    <t>Year 2</t>
  </si>
  <si>
    <t>YEAR 2</t>
  </si>
  <si>
    <t>Year 3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</si>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</sst>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£&quot;#,##0.00;[Red]\-&quot;£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* #,##0_);_(* \(#,##0\);_(* &quot;-&quot;_);_(@_)"/>
    <numFmt numFmtId="165" formatCode="_(* #,##0.00_);_(* \(#,##0.00\);_(* &quot;-&quot;??_);_(@_)"/>
    <numFmt numFmtId="166" formatCode="&quot;£&quot;#,##0.00"/>
  </numFmts>
  <fonts count="28" x14ac:knownFonts="1">
    <font>
      <sz val="11"/>
      <color theme="1"/>
      <name val="Calibri"/>
      <family val="2"/>
      <scheme val="minor"/>
    </font>
    <font>
      <sz val="18"/>
      <color theme="3"/>
      <name val="Tahoma"/>
      <family val="2"/>
      <scheme val="major"/>
    </font>
    <font>
      <sz val="11"/>
      <color theme="3"/>
      <name val="Tahoma"/>
      <family val="2"/>
      <scheme val="major"/>
    </font>
    <font>
      <sz val="16"/>
      <color theme="3"/>
      <name val="Tahoma"/>
      <family val="2"/>
      <scheme val="major"/>
    </font>
    <font>
      <b/>
      <sz val="11"/>
      <color theme="1" tint="0.14996795556505021"/>
      <name val="Tahom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Tahoma"/>
      <family val="2"/>
      <scheme val="maj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48"/>
      <color theme="0"/>
      <name val="Tahoma"/>
      <family val="2"/>
      <scheme val="major"/>
    </font>
    <font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3"/>
      <color theme="0"/>
      <name val="Tahoma"/>
      <family val="2"/>
      <scheme val="major"/>
    </font>
    <font>
      <sz val="13"/>
      <color theme="1"/>
      <name val="Tahoma"/>
      <family val="2"/>
      <scheme val="major"/>
    </font>
    <font>
      <sz val="13"/>
      <color theme="5" tint="-0.499984740745262"/>
      <name val="Tahoma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1" applyNumberFormat="0" applyFill="0" applyProtection="0">
      <alignment horizontal="left" vertical="center"/>
    </xf>
    <xf numFmtId="0" fontId="3" fillId="0" borderId="2" applyNumberFormat="0" applyFill="0" applyProtection="0">
      <alignment horizontal="left" vertical="center"/>
    </xf>
    <xf numFmtId="0" fontId="2" fillId="0" borderId="3" applyNumberFormat="0" applyFill="0" applyProtection="0">
      <alignment horizontal="left" vertical="center"/>
    </xf>
    <xf numFmtId="0" fontId="4" fillId="3" borderId="0" applyNumberFormat="0" applyBorder="0" applyProtection="0">
      <alignment horizontal="left" vertical="center"/>
    </xf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4" applyNumberFormat="0" applyAlignment="0" applyProtection="0"/>
    <xf numFmtId="0" fontId="22" fillId="9" borderId="5" applyNumberFormat="0" applyAlignment="0" applyProtection="0"/>
    <xf numFmtId="0" fontId="23" fillId="9" borderId="4" applyNumberFormat="0" applyAlignment="0" applyProtection="0"/>
    <xf numFmtId="0" fontId="24" fillId="0" borderId="6" applyNumberFormat="0" applyFill="0" applyAlignment="0" applyProtection="0"/>
    <xf numFmtId="0" fontId="25" fillId="10" borderId="7" applyNumberFormat="0" applyAlignment="0" applyProtection="0"/>
    <xf numFmtId="0" fontId="26" fillId="0" borderId="0" applyNumberFormat="0" applyFill="0" applyBorder="0" applyAlignment="0" applyProtection="0"/>
    <xf numFmtId="0" fontId="17" fillId="11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</cellStyleXfs>
  <cellXfs count="4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8" fillId="4" borderId="0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9" fillId="4" borderId="0" xfId="2" applyFont="1" applyFill="1" applyBorder="1" applyAlignment="1">
      <alignment horizontal="left" vertical="top" indent="8"/>
    </xf>
    <xf numFmtId="14" fontId="10" fillId="4" borderId="0" xfId="3" applyNumberFormat="1" applyFont="1" applyFill="1" applyBorder="1" applyAlignment="1">
      <alignment horizontal="left" vertical="center" indent="8"/>
    </xf>
    <xf numFmtId="0" fontId="6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indent="2"/>
    </xf>
    <xf numFmtId="0" fontId="11" fillId="4" borderId="0" xfId="1" applyFont="1" applyFill="1" applyBorder="1" applyAlignment="1">
      <alignment horizontal="left" indent="7"/>
    </xf>
    <xf numFmtId="0" fontId="1" fillId="4" borderId="0" xfId="1" applyFill="1" applyBorder="1" applyAlignment="1">
      <alignment horizontal="center" vertical="center"/>
    </xf>
    <xf numFmtId="0" fontId="1" fillId="4" borderId="0" xfId="1" applyFill="1" applyBorder="1">
      <alignment horizontal="left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0" xfId="2" applyFont="1" applyFill="1" applyBorder="1">
      <alignment horizontal="left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0" xfId="3" applyFont="1" applyFill="1" applyBorder="1">
      <alignment horizontal="left" vertical="center"/>
    </xf>
    <xf numFmtId="0" fontId="14" fillId="4" borderId="0" xfId="4" applyFont="1" applyFill="1" applyBorder="1" applyAlignment="1">
      <alignment horizontal="left" vertical="center" indent="2"/>
    </xf>
    <xf numFmtId="0" fontId="14" fillId="4" borderId="0" xfId="4" applyFont="1" applyFill="1" applyBorder="1" applyAlignment="1">
      <alignment horizontal="right" vertical="center" indent="2"/>
    </xf>
    <xf numFmtId="9" fontId="0" fillId="0" borderId="0" xfId="0" applyNumberFormat="1" applyAlignment="1">
      <alignment horizontal="right" vertical="center" indent="2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right" vertical="center" indent="2"/>
    </xf>
    <xf numFmtId="0" fontId="15" fillId="4" borderId="0" xfId="0" applyFont="1" applyFill="1" applyAlignment="1">
      <alignment horizontal="left" vertical="center" indent="2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indent="2"/>
    </xf>
    <xf numFmtId="0" fontId="14" fillId="4" borderId="0" xfId="0" applyFont="1" applyFill="1" applyAlignment="1">
      <alignment horizontal="left" vertical="center" indent="2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indent="2"/>
    </xf>
    <xf numFmtId="0" fontId="16" fillId="4" borderId="0" xfId="0" applyFont="1" applyFill="1" applyAlignment="1">
      <alignment horizontal="right" vertical="center"/>
    </xf>
    <xf numFmtId="166" fontId="0" fillId="0" borderId="0" xfId="0" applyNumberFormat="1" applyAlignment="1">
      <alignment vertical="center"/>
    </xf>
    <xf numFmtId="8" fontId="0" fillId="0" borderId="0" xfId="0" applyNumberFormat="1" applyAlignment="1">
      <alignment horizontal="right" vertical="center" indent="2"/>
    </xf>
    <xf numFmtId="8" fontId="0" fillId="0" borderId="0" xfId="0" applyNumberFormat="1" applyAlignment="1">
      <alignment vertical="center"/>
    </xf>
    <xf numFmtId="8" fontId="0" fillId="2" borderId="0" xfId="0" applyNumberFormat="1" applyFill="1" applyAlignment="1">
      <alignment vertical="center"/>
    </xf>
    <xf numFmtId="8" fontId="0" fillId="2" borderId="0" xfId="0" applyNumberFormat="1" applyFill="1" applyAlignment="1">
      <alignment horizontal="right" vertical="center" indent="2"/>
    </xf>
    <xf numFmtId="8" fontId="0" fillId="0" borderId="0" xfId="0" applyNumberFormat="1" applyAlignment="1">
      <alignment horizontal="right" vertical="center"/>
    </xf>
  </cellXfs>
  <cellStyles count="47">
    <cellStyle name="20 % - Akzent1" xfId="24" builtinId="30" customBuiltin="1"/>
    <cellStyle name="20 % - Akzent2" xfId="28" builtinId="34" customBuiltin="1"/>
    <cellStyle name="20 % - Akzent3" xfId="32" builtinId="38" customBuiltin="1"/>
    <cellStyle name="20 % - Akzent4" xfId="36" builtinId="42" customBuiltin="1"/>
    <cellStyle name="20 % - Akzent5" xfId="40" builtinId="46" customBuiltin="1"/>
    <cellStyle name="20 % - Akzent6" xfId="44" builtinId="50" customBuiltin="1"/>
    <cellStyle name="40 % - Akzent1" xfId="25" builtinId="31" customBuiltin="1"/>
    <cellStyle name="40 % - Akzent2" xfId="29" builtinId="35" customBuiltin="1"/>
    <cellStyle name="40 % - Akzent3" xfId="33" builtinId="39" customBuiltin="1"/>
    <cellStyle name="40 % - Akzent4" xfId="37" builtinId="43" customBuiltin="1"/>
    <cellStyle name="40 % - Akzent5" xfId="41" builtinId="47" customBuiltin="1"/>
    <cellStyle name="40 % - Akzent6" xfId="45" builtinId="51" customBuiltin="1"/>
    <cellStyle name="60 % - Akzent1" xfId="26" builtinId="32" customBuiltin="1"/>
    <cellStyle name="60 % - Akzent2" xfId="30" builtinId="36" customBuiltin="1"/>
    <cellStyle name="60 % - Akzent3" xfId="34" builtinId="40" customBuiltin="1"/>
    <cellStyle name="60 % - Akzent4" xfId="38" builtinId="44" customBuiltin="1"/>
    <cellStyle name="60 % - Akzent5" xfId="42" builtinId="48" customBuiltin="1"/>
    <cellStyle name="60 % - Akzent6" xfId="46" builtinId="52" customBuiltin="1"/>
    <cellStyle name="Akzent1" xfId="23" builtinId="29" customBuiltin="1"/>
    <cellStyle name="Akzent2" xfId="27" builtinId="33" customBuiltin="1"/>
    <cellStyle name="Akzent3" xfId="31" builtinId="37" customBuiltin="1"/>
    <cellStyle name="Akzent4" xfId="35" builtinId="41" customBuiltin="1"/>
    <cellStyle name="Akzent5" xfId="39" builtinId="45" customBuiltin="1"/>
    <cellStyle name="Akzent6" xfId="43" builtinId="49" customBuiltin="1"/>
    <cellStyle name="Ausgabe" xfId="15" builtinId="21" customBuiltin="1"/>
    <cellStyle name="Berechnung" xfId="16" builtinId="22" customBuiltin="1"/>
    <cellStyle name="Dezimal [0]" xfId="6" builtinId="6" customBuiltin="1"/>
    <cellStyle name="Eingabe" xfId="14" builtinId="20" customBuiltin="1"/>
    <cellStyle name="Ergebnis" xfId="22" builtinId="25" customBuiltin="1"/>
    <cellStyle name="Erklärender Text" xfId="21" builtinId="53" customBuiltin="1"/>
    <cellStyle name="Gut" xfId="11" builtinId="26" customBuiltin="1"/>
    <cellStyle name="Komma" xfId="5" builtinId="3" customBuiltin="1"/>
    <cellStyle name="Neutral" xfId="13" builtinId="28" customBuiltin="1"/>
    <cellStyle name="Notiz" xfId="20" builtinId="10" customBuiltin="1"/>
    <cellStyle name="Prozent" xfId="9" builtinId="5" customBuiltin="1"/>
    <cellStyle name="Schlecht" xfId="12" builtinId="27" customBuiltin="1"/>
    <cellStyle name="Standard" xfId="0" builtinId="0" customBuiltin="1"/>
    <cellStyle name="Überschrift" xfId="10" builtinId="15" customBuiltin="1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" xfId="4" builtinId="19" customBuiltin="1"/>
    <cellStyle name="Verknüpfte Zelle" xfId="17" builtinId="24" customBuiltin="1"/>
    <cellStyle name="Währung" xfId="7" builtinId="4" customBuiltin="1"/>
    <cellStyle name="Währung [0]" xfId="8" builtinId="7" customBuiltin="1"/>
    <cellStyle name="Warnender Text" xfId="19" builtinId="11" customBuiltin="1"/>
    <cellStyle name="Zelle überprüfen" xfId="18" builtinId="23" customBuiltin="1"/>
  </cellStyles>
  <dxfs count="5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lef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£&quot;#,##0.00;[Red]\-&quot;£&quot;#,##0.00"/>
      <alignment horizontal="right" vertical="center" textRotation="0" wrapText="0" indent="2" justifyLastLine="0" shrinkToFit="0" readingOrder="0"/>
    </dxf>
    <dxf>
      <numFmt numFmtId="12" formatCode="&quot;£&quot;#,##0.00;[Red]\-&quot;£&quot;#,##0.00"/>
      <alignment horizontal="right" vertical="center" textRotation="0" wrapText="0" indent="2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£&quot;#,##0.00;[Red]\-&quot;£&quot;#,##0.00"/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£&quot;#,##0.00;[Red]\-&quot;£&quot;#,##0.00"/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67" formatCode="&quot;£&quot;#,##0.00;[Red]&quot;£&quot;#,##0.00"/>
      <alignment horizontal="right" vertical="center" textRotation="0" wrapText="0" indent="2" justifyLastLine="0" shrinkToFit="0" readingOrder="0"/>
    </dxf>
    <dxf>
      <numFmt numFmtId="12" formatCode="&quot;£&quot;#,##0.00;[Red]\-&quot;£&quot;#,##0.00"/>
      <alignment horizontal="right" vertical="center" textRotation="0" wrapText="0" indent="2" justifyLastLine="0" shrinkToFit="0" readingOrder="0"/>
    </dxf>
    <dxf>
      <numFmt numFmtId="167" formatCode="&quot;£&quot;#,##0.00;[Red]&quot;£&quot;#,##0.00"/>
      <alignment horizontal="general" vertical="center" textRotation="0" indent="0" justifyLastLine="0" shrinkToFit="0" readingOrder="0"/>
    </dxf>
    <dxf>
      <numFmt numFmtId="12" formatCode="&quot;£&quot;#,##0.00;[Red]\-&quot;£&quot;#,##0.00"/>
      <alignment horizontal="general" vertical="center" textRotation="0" indent="0" justifyLastLine="0" shrinkToFit="0" readingOrder="0"/>
    </dxf>
    <dxf>
      <numFmt numFmtId="167" formatCode="&quot;£&quot;#,##0.00;[Red]&quot;£&quot;#,##0.00"/>
      <alignment horizontal="general" vertical="center" textRotation="0" indent="0" justifyLastLine="0" shrinkToFit="0" readingOrder="0"/>
    </dxf>
    <dxf>
      <numFmt numFmtId="12" formatCode="&quot;£&quot;#,##0.00;[Red]\-&quot;£&quot;#,##0.00"/>
      <alignment horizontal="general" vertical="center" textRotation="0" indent="0" justifyLastLine="0" shrinkToFit="0" readingOrder="0"/>
    </dxf>
    <dxf>
      <alignment horizontal="left" vertical="center" textRotation="0" indent="2" justifyLastLine="0" shrinkToFit="0" readingOrder="0"/>
    </dxf>
    <dxf>
      <alignment horizontal="left" vertical="center" textRotation="0" wrapText="1" indent="2" justifyLastLine="0" shrinkToFit="0" readingOrder="0"/>
      <border>
        <right style="thin">
          <color theme="1" tint="0.34998626667073579"/>
        </righ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67" formatCode="&quot;£&quot;#,##0.00;[Red]&quot;£&quot;#,##0.00"/>
      <alignment horizontal="right" vertical="center" textRotation="0" wrapText="0" indent="2" justifyLastLine="0" shrinkToFit="0" readingOrder="0"/>
    </dxf>
    <dxf>
      <numFmt numFmtId="12" formatCode="&quot;£&quot;#,##0.00;[Red]\-&quot;£&quot;#,##0.00"/>
      <alignment horizontal="right" vertical="center" textRotation="0" wrapText="0" indent="2" justifyLastLine="0" shrinkToFit="0" readingOrder="0"/>
    </dxf>
    <dxf>
      <numFmt numFmtId="167" formatCode="&quot;£&quot;#,##0.00;[Red]&quot;£&quot;#,##0.00"/>
      <alignment vertical="center" textRotation="0" indent="0" justifyLastLine="0" shrinkToFit="0" readingOrder="0"/>
    </dxf>
    <dxf>
      <numFmt numFmtId="12" formatCode="&quot;£&quot;#,##0.00;[Red]\-&quot;£&quot;#,##0.00"/>
      <alignment horizontal="general" vertical="center" textRotation="0" indent="0" justifyLastLine="0" shrinkToFit="0" readingOrder="0"/>
    </dxf>
    <dxf>
      <numFmt numFmtId="167" formatCode="&quot;£&quot;#,##0.00;[Red]&quot;£&quot;#,##0.00"/>
      <alignment vertical="center" textRotation="0" indent="0" justifyLastLine="0" shrinkToFit="0" readingOrder="0"/>
    </dxf>
    <dxf>
      <numFmt numFmtId="12" formatCode="&quot;£&quot;#,##0.00;[Red]\-&quot;£&quot;#,##0.00"/>
      <alignment horizontal="general" vertical="center" textRotation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1" indent="2" justifyLastLine="0" shrinkToFit="0" readingOrder="0"/>
      <border>
        <right style="thin">
          <color theme="1" tint="0.34998626667073579"/>
        </righ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67" formatCode="&quot;£&quot;#,##0.00;[Red]&quot;£&quot;#,##0.00"/>
      <alignment horizontal="right" vertical="center" textRotation="0" wrapText="0" indent="2" justifyLastLine="0" shrinkToFit="0" readingOrder="0"/>
    </dxf>
    <dxf>
      <numFmt numFmtId="12" formatCode="&quot;£&quot;#,##0.00;[Red]\-&quot;£&quot;#,##0.00"/>
      <alignment horizontal="righ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indent="2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/>
        <right/>
        <top/>
        <bottom style="thin">
          <color theme="3" tint="-0.499984740745262"/>
        </bottom>
        <vertical/>
        <horizontal/>
      </border>
    </dxf>
  </dxfs>
  <tableStyles count="1" defaultTableStyle="TableStyleMedium2" defaultPivotStyle="PivotStyleLight16">
    <tableStyle name="Table Style 1" pivot="0" count="3" xr9:uid="{98CBFB15-DEE7-6941-8736-31AE29E73073}">
      <tableStyleElement type="wholeTable" dxfId="53"/>
      <tableStyleElement type="headerRow" dxfId="52"/>
      <tableStyleElement type="totalRow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itialInvest" displayName="InitialInvest" ref="B10:C14" totalsRowCount="1" headerRowDxfId="50" dataDxfId="49" totalsRowDxfId="48">
  <autoFilter ref="B10:C13" xr:uid="{00000000-000C-0000-FFFF-FFFF00000000}">
    <filterColumn colId="0" hiddenButton="1"/>
    <filterColumn colId="1" hiddenButton="1"/>
  </autoFilter>
  <tableColumns count="2">
    <tableColumn id="1" xr3:uid="{00000000-0010-0000-0000-000001000000}" name="Initial investment in website" totalsRowLabel="Total initial investments" dataDxfId="47" totalsRowDxfId="46"/>
    <tableColumn id="2" xr3:uid="{00000000-0010-0000-0000-000002000000}" name="Year" totalsRowFunction="sum" dataDxfId="45" totalsRowDxfId="44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itial Investment in Web Site items and Annual amoun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enefits" displayName="Benefits" ref="B16:E22" totalsRowCount="1" headerRowDxfId="43" dataDxfId="42" totalsRowDxfId="41">
  <autoFilter ref="B16:E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Benefits from website" totalsRowLabel="Total benefits" dataDxfId="40" totalsRowDxfId="39"/>
    <tableColumn id="3" xr3:uid="{00000000-0010-0000-0100-000003000000}" name="Year 1" totalsRowFunction="sum" dataDxfId="38" totalsRowDxfId="37"/>
    <tableColumn id="4" xr3:uid="{00000000-0010-0000-0100-000004000000}" name="Year 2" totalsRowFunction="sum" dataDxfId="36" totalsRowDxfId="35"/>
    <tableColumn id="5" xr3:uid="{00000000-0010-0000-0100-000005000000}" name="Year 3" totalsRowFunction="sum" dataDxfId="34" totalsRowDxfId="33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Benefits from Web Site items and Annual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sts" displayName="Costs" ref="B24:E30" totalsRowCount="1" headerRowDxfId="32" dataDxfId="31" totalsRowDxfId="30">
  <autoFilter ref="B24:E2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osts (excluding initial capital investments)" totalsRowLabel="Total costs" dataDxfId="29" totalsRowDxfId="28"/>
    <tableColumn id="3" xr3:uid="{00000000-0010-0000-0200-000003000000}" name="YEAR 1" totalsRowFunction="sum" dataDxfId="27" totalsRowDxfId="26"/>
    <tableColumn id="4" xr3:uid="{00000000-0010-0000-0200-000004000000}" name="YEAR 2" totalsRowFunction="sum" dataDxfId="25" totalsRowDxfId="24"/>
    <tableColumn id="5" xr3:uid="{00000000-0010-0000-0200-000005000000}" name="YEAR 3" totalsRowFunction="sum" dataDxfId="23" totalsRowDxfId="22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Costs Excluding Initial Capital Investments and Annual amount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otals" displayName="Totals" ref="B32:F38" headerRowDxfId="21" dataDxfId="20">
  <autoFilter ref="B32:F38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Totals" totalsRowLabel="Total" dataDxfId="19" totalsRowDxfId="18"/>
    <tableColumn id="2" xr3:uid="{00000000-0010-0000-0300-000002000000}" name=" " dataDxfId="17" totalsRowDxfId="16"/>
    <tableColumn id="3" xr3:uid="{00000000-0010-0000-0300-000003000000}" name="Year 1" dataDxfId="15" totalsRowDxfId="14"/>
    <tableColumn id="4" xr3:uid="{00000000-0010-0000-0300-000004000000}" name="Year 2" dataDxfId="13" totalsRowDxfId="12"/>
    <tableColumn id="5" xr3:uid="{00000000-0010-0000-0300-000005000000}" name="Year 3" totalsRowFunction="sum" dataDxfId="11" totalsRowDxfId="1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Totals items in this table. Annual amounts are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trics" displayName="Metrics" ref="B40:C43" headerRowDxfId="9" dataDxfId="8">
  <autoFilter ref="B40:C43" xr:uid="{00000000-0009-0000-0100-000005000000}">
    <filterColumn colId="0" hiddenButton="1"/>
    <filterColumn colId="1" hiddenButton="1"/>
  </autoFilter>
  <tableColumns count="2">
    <tableColumn id="1" xr3:uid="{00000000-0010-0000-0400-000001000000}" name="Evaluation metrics" totalsRowLabel="Total" dataDxfId="7" totalsRowDxfId="6"/>
    <tableColumn id="2" xr3:uid="{00000000-0010-0000-0400-000002000000}" name="Values" totalsRowFunction="sum" dataDxfId="5" totalsRowDxfId="4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valuation Metrics items and amounts are auto updated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A38FE-B7B1-4DBB-95BF-23DDFD246CD1}" name="Rate" displayName="Rate" ref="B6:C8" totalsRowShown="0" headerRowDxfId="3" dataDxfId="2">
  <autoFilter ref="B6:C8" xr:uid="{4A48B7AE-0418-4013-B926-B2BE0A0E551C}">
    <filterColumn colId="0" hiddenButton="1"/>
    <filterColumn colId="1" hiddenButton="1"/>
  </autoFilter>
  <tableColumns count="2">
    <tableColumn id="1" xr3:uid="{11FD8CE5-F029-46A8-8385-67BD6BB8C0F6}" name="Company data" dataDxfId="1"/>
    <tableColumn id="2" xr3:uid="{D234CEAA-BCAD-4F41-A5C2-1F7BCE4E636F}" name="Rate" dataDxfId="0"/>
  </tableColumns>
  <tableStyleInfo name="Table Style 1" showFirstColumn="0" showLastColumn="0" showRowStripes="0" showColumnStripes="0"/>
  <extLst>
    <ext xmlns:x14="http://schemas.microsoft.com/office/spreadsheetml/2009/9/main" uri="{504A1905-F514-4f6f-8877-14C23A59335A}">
      <x14:table altTextSummary="Enter Company Data and Rate in this table"/>
    </ext>
  </extLst>
</table>
</file>

<file path=xl/theme/theme1.xml><?xml version="1.0" encoding="utf-8"?>
<a:theme xmlns:a="http://schemas.openxmlformats.org/drawingml/2006/main" name="Mortgage refinancing">
  <a:themeElements>
    <a:clrScheme name="Custom 54">
      <a:dk1>
        <a:srgbClr val="000000"/>
      </a:dk1>
      <a:lt1>
        <a:srgbClr val="FFFFFF"/>
      </a:lt1>
      <a:dk2>
        <a:srgbClr val="4B9844"/>
      </a:dk2>
      <a:lt2>
        <a:srgbClr val="ECECEC"/>
      </a:lt2>
      <a:accent1>
        <a:srgbClr val="92CDCD"/>
      </a:accent1>
      <a:accent2>
        <a:srgbClr val="86B07D"/>
      </a:accent2>
      <a:accent3>
        <a:srgbClr val="EACF6E"/>
      </a:accent3>
      <a:accent4>
        <a:srgbClr val="DA7056"/>
      </a:accent4>
      <a:accent5>
        <a:srgbClr val="E28653"/>
      </a:accent5>
      <a:accent6>
        <a:srgbClr val="A57290"/>
      </a:accent6>
      <a:hlink>
        <a:srgbClr val="5D8853"/>
      </a:hlink>
      <a:folHlink>
        <a:srgbClr val="51AEAE"/>
      </a:folHlink>
    </a:clrScheme>
    <a:fontScheme name="Custom 47">
      <a:majorFont>
        <a:latin typeface="Tahom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2:F44"/>
  <sheetViews>
    <sheetView showGridLines="0" tabSelected="1" zoomScaleNormal="100" workbookViewId="0"/>
  </sheetViews>
  <sheetFormatPr baseColWidth="10" defaultColWidth="8.7109375" defaultRowHeight="15" x14ac:dyDescent="0.25"/>
  <cols>
    <col min="1" max="1" width="1.7109375" style="1" customWidth="1"/>
    <col min="2" max="2" width="71.140625" customWidth="1"/>
    <col min="3" max="6" width="14.7109375" customWidth="1"/>
    <col min="7" max="7" width="1.7109375" customWidth="1"/>
  </cols>
  <sheetData>
    <row r="2" spans="1:6" ht="79.900000000000006" customHeight="1" x14ac:dyDescent="0.7">
      <c r="A2" s="9"/>
      <c r="B2" s="15" t="s">
        <v>0</v>
      </c>
      <c r="C2" s="3"/>
      <c r="D2" s="16"/>
      <c r="E2" s="16"/>
      <c r="F2" s="17"/>
    </row>
    <row r="3" spans="1:6" ht="40.15" customHeight="1" x14ac:dyDescent="0.25">
      <c r="A3" s="9"/>
      <c r="B3" s="7" t="s">
        <v>1</v>
      </c>
      <c r="C3" s="18"/>
      <c r="D3" s="18"/>
      <c r="E3" s="18"/>
      <c r="F3" s="19"/>
    </row>
    <row r="4" spans="1:6" ht="40.15" customHeight="1" x14ac:dyDescent="0.25">
      <c r="A4" s="9"/>
      <c r="B4" s="8">
        <v>44896</v>
      </c>
      <c r="C4" s="20"/>
      <c r="D4" s="20"/>
      <c r="E4" s="20"/>
      <c r="F4" s="21"/>
    </row>
    <row r="5" spans="1:6" ht="30" customHeight="1" x14ac:dyDescent="0.25"/>
    <row r="6" spans="1:6" ht="30" customHeight="1" x14ac:dyDescent="0.25">
      <c r="B6" s="22" t="s">
        <v>2</v>
      </c>
      <c r="C6" s="23" t="s">
        <v>35</v>
      </c>
      <c r="D6" s="2"/>
      <c r="E6" s="2"/>
      <c r="F6" s="2"/>
    </row>
    <row r="7" spans="1:6" ht="30" customHeight="1" x14ac:dyDescent="0.25">
      <c r="B7" s="5" t="s">
        <v>3</v>
      </c>
      <c r="C7" s="24">
        <v>0.1</v>
      </c>
      <c r="D7" s="2"/>
      <c r="E7" s="2"/>
      <c r="F7" s="2"/>
    </row>
    <row r="8" spans="1:6" ht="30" customHeight="1" x14ac:dyDescent="0.25">
      <c r="B8" s="5" t="s">
        <v>4</v>
      </c>
      <c r="C8" s="24">
        <v>0.3</v>
      </c>
      <c r="D8" s="2"/>
      <c r="E8" s="2"/>
      <c r="F8" s="2"/>
    </row>
    <row r="9" spans="1:6" ht="30" customHeight="1" x14ac:dyDescent="0.25">
      <c r="B9" s="5"/>
      <c r="C9" s="14"/>
      <c r="D9" s="2"/>
      <c r="E9" s="2"/>
      <c r="F9" s="2"/>
    </row>
    <row r="10" spans="1:6" ht="30" customHeight="1" x14ac:dyDescent="0.25">
      <c r="B10" s="25" t="s">
        <v>5</v>
      </c>
      <c r="C10" s="26" t="s">
        <v>36</v>
      </c>
      <c r="D10" s="2"/>
      <c r="E10" s="2"/>
      <c r="F10" s="2"/>
    </row>
    <row r="11" spans="1:6" ht="30" customHeight="1" x14ac:dyDescent="0.25">
      <c r="B11" s="4" t="s">
        <v>6</v>
      </c>
      <c r="C11" s="36">
        <v>25000</v>
      </c>
      <c r="D11" s="2"/>
      <c r="E11" s="2"/>
      <c r="F11" s="2"/>
    </row>
    <row r="12" spans="1:6" ht="30" customHeight="1" x14ac:dyDescent="0.25">
      <c r="B12" s="4" t="s">
        <v>7</v>
      </c>
      <c r="C12" s="36">
        <v>15000</v>
      </c>
      <c r="D12" s="2"/>
      <c r="E12" s="2"/>
      <c r="F12" s="2"/>
    </row>
    <row r="13" spans="1:6" ht="30" customHeight="1" x14ac:dyDescent="0.25">
      <c r="B13" s="4" t="s">
        <v>8</v>
      </c>
      <c r="C13" s="36">
        <v>150000</v>
      </c>
      <c r="D13" s="2"/>
      <c r="E13" s="2"/>
      <c r="F13" s="2"/>
    </row>
    <row r="14" spans="1:6" ht="30" customHeight="1" x14ac:dyDescent="0.25">
      <c r="B14" s="5" t="s">
        <v>9</v>
      </c>
      <c r="C14" s="36">
        <f>SUBTOTAL(109,InitialInvest[Year])</f>
        <v>190000</v>
      </c>
      <c r="D14" s="2"/>
      <c r="E14" s="2"/>
      <c r="F14" s="2"/>
    </row>
    <row r="15" spans="1:6" ht="30" customHeight="1" x14ac:dyDescent="0.25">
      <c r="B15" s="4"/>
      <c r="C15" s="10"/>
      <c r="D15" s="10"/>
      <c r="E15" s="10"/>
      <c r="F15" s="10"/>
    </row>
    <row r="16" spans="1:6" ht="30" customHeight="1" x14ac:dyDescent="0.25">
      <c r="B16" s="27" t="s">
        <v>10</v>
      </c>
      <c r="C16" s="28" t="s">
        <v>37</v>
      </c>
      <c r="D16" s="28" t="s">
        <v>41</v>
      </c>
      <c r="E16" s="29" t="s">
        <v>43</v>
      </c>
      <c r="F16" s="2"/>
    </row>
    <row r="17" spans="2:6" ht="30" customHeight="1" x14ac:dyDescent="0.25">
      <c r="B17" s="4" t="s">
        <v>11</v>
      </c>
      <c r="C17" s="37">
        <v>15000</v>
      </c>
      <c r="D17" s="37">
        <v>50000</v>
      </c>
      <c r="E17" s="36">
        <v>75000</v>
      </c>
      <c r="F17" s="2"/>
    </row>
    <row r="18" spans="2:6" ht="30" customHeight="1" x14ac:dyDescent="0.25">
      <c r="B18" s="4" t="s">
        <v>12</v>
      </c>
      <c r="C18" s="37">
        <v>25000</v>
      </c>
      <c r="D18" s="37">
        <v>25000</v>
      </c>
      <c r="E18" s="36">
        <v>25000</v>
      </c>
      <c r="F18" s="2"/>
    </row>
    <row r="19" spans="2:6" ht="30" customHeight="1" x14ac:dyDescent="0.25">
      <c r="B19" s="4" t="s">
        <v>13</v>
      </c>
      <c r="C19" s="37">
        <v>25000</v>
      </c>
      <c r="D19" s="37">
        <v>25000</v>
      </c>
      <c r="E19" s="36">
        <v>25000</v>
      </c>
      <c r="F19" s="2"/>
    </row>
    <row r="20" spans="2:6" ht="30" customHeight="1" x14ac:dyDescent="0.25">
      <c r="B20" s="4" t="s">
        <v>14</v>
      </c>
      <c r="C20" s="37">
        <v>25000</v>
      </c>
      <c r="D20" s="37">
        <v>25000</v>
      </c>
      <c r="E20" s="36">
        <v>25000</v>
      </c>
      <c r="F20" s="2"/>
    </row>
    <row r="21" spans="2:6" ht="30" customHeight="1" x14ac:dyDescent="0.25">
      <c r="B21" s="4" t="s">
        <v>15</v>
      </c>
      <c r="C21" s="37">
        <v>50000</v>
      </c>
      <c r="D21" s="37">
        <v>50000</v>
      </c>
      <c r="E21" s="36">
        <v>50000</v>
      </c>
      <c r="F21" s="2"/>
    </row>
    <row r="22" spans="2:6" ht="30" customHeight="1" x14ac:dyDescent="0.25">
      <c r="B22" s="5" t="s">
        <v>16</v>
      </c>
      <c r="C22" s="37">
        <f>SUBTOTAL(109,Benefits[Year 1])</f>
        <v>140000</v>
      </c>
      <c r="D22" s="37">
        <f>SUBTOTAL(109,Benefits[Year 2])</f>
        <v>175000</v>
      </c>
      <c r="E22" s="36">
        <f>SUBTOTAL(109,Benefits[Year 3])</f>
        <v>200000</v>
      </c>
      <c r="F22" s="2"/>
    </row>
    <row r="23" spans="2:6" ht="30" customHeight="1" x14ac:dyDescent="0.25">
      <c r="B23" s="5"/>
      <c r="C23" s="11"/>
      <c r="D23" s="11"/>
      <c r="E23" s="14"/>
      <c r="F23" s="11"/>
    </row>
    <row r="24" spans="2:6" ht="30" customHeight="1" x14ac:dyDescent="0.25">
      <c r="B24" s="27" t="s">
        <v>17</v>
      </c>
      <c r="C24" s="28" t="s">
        <v>38</v>
      </c>
      <c r="D24" s="28" t="s">
        <v>42</v>
      </c>
      <c r="E24" s="29" t="s">
        <v>44</v>
      </c>
      <c r="F24" s="2"/>
    </row>
    <row r="25" spans="2:6" ht="30" customHeight="1" x14ac:dyDescent="0.25">
      <c r="B25" s="4" t="s">
        <v>18</v>
      </c>
      <c r="C25" s="37">
        <v>7500</v>
      </c>
      <c r="D25" s="37">
        <v>25000</v>
      </c>
      <c r="E25" s="36">
        <v>37500</v>
      </c>
      <c r="F25" s="2"/>
    </row>
    <row r="26" spans="2:6" ht="30" customHeight="1" x14ac:dyDescent="0.25">
      <c r="B26" s="4" t="s">
        <v>19</v>
      </c>
      <c r="C26" s="37">
        <v>15000</v>
      </c>
      <c r="D26" s="37">
        <v>15000</v>
      </c>
      <c r="E26" s="36">
        <v>15000</v>
      </c>
      <c r="F26" s="2"/>
    </row>
    <row r="27" spans="2:6" ht="30" customHeight="1" x14ac:dyDescent="0.25">
      <c r="B27" s="4" t="s">
        <v>20</v>
      </c>
      <c r="C27" s="37">
        <v>35000</v>
      </c>
      <c r="D27" s="37">
        <v>35000</v>
      </c>
      <c r="E27" s="36">
        <v>35000</v>
      </c>
      <c r="F27" s="2"/>
    </row>
    <row r="28" spans="2:6" ht="30" customHeight="1" x14ac:dyDescent="0.25">
      <c r="B28" s="4" t="s">
        <v>21</v>
      </c>
      <c r="C28" s="37">
        <v>10000</v>
      </c>
      <c r="D28" s="37">
        <v>10000</v>
      </c>
      <c r="E28" s="36">
        <v>10000</v>
      </c>
      <c r="F28" s="2"/>
    </row>
    <row r="29" spans="2:6" ht="30" customHeight="1" x14ac:dyDescent="0.25">
      <c r="B29" s="4" t="s">
        <v>22</v>
      </c>
      <c r="C29" s="38">
        <f>InitialInvest[[#Totals],[Year]]/3</f>
        <v>63333.333333333336</v>
      </c>
      <c r="D29" s="38">
        <f>InitialInvest[[#Totals],[Year]]/3</f>
        <v>63333.333333333336</v>
      </c>
      <c r="E29" s="39">
        <f>InitialInvest[[#Totals],[Year]]/3</f>
        <v>63333.333333333336</v>
      </c>
      <c r="F29" s="2"/>
    </row>
    <row r="30" spans="2:6" ht="30" customHeight="1" x14ac:dyDescent="0.25">
      <c r="B30" s="5" t="s">
        <v>23</v>
      </c>
      <c r="C30" s="37">
        <f>SUBTOTAL(109,Costs[YEAR 1])</f>
        <v>130833.33333333334</v>
      </c>
      <c r="D30" s="37">
        <f>SUBTOTAL(109,Costs[YEAR 2])</f>
        <v>148333.33333333334</v>
      </c>
      <c r="E30" s="36">
        <f>SUBTOTAL(109,Costs[YEAR 3])</f>
        <v>160833.33333333334</v>
      </c>
      <c r="F30" s="2"/>
    </row>
    <row r="31" spans="2:6" ht="30" customHeight="1" x14ac:dyDescent="0.25">
      <c r="B31" s="4"/>
      <c r="C31" s="10"/>
      <c r="D31" s="10"/>
      <c r="E31" s="10"/>
      <c r="F31" s="10"/>
    </row>
    <row r="32" spans="2:6" ht="30" customHeight="1" x14ac:dyDescent="0.25">
      <c r="B32" s="30" t="s">
        <v>24</v>
      </c>
      <c r="C32" s="31" t="s">
        <v>39</v>
      </c>
      <c r="D32" s="32" t="s">
        <v>37</v>
      </c>
      <c r="E32" s="32" t="s">
        <v>41</v>
      </c>
      <c r="F32" s="33" t="s">
        <v>43</v>
      </c>
    </row>
    <row r="33" spans="2:6" ht="30" customHeight="1" x14ac:dyDescent="0.25">
      <c r="B33" s="4" t="s">
        <v>25</v>
      </c>
      <c r="C33" s="2"/>
      <c r="D33" s="37">
        <f>Benefits[[#Totals],[Year 1]]-Costs[[#Totals],[YEAR 1]]</f>
        <v>9166.666666666657</v>
      </c>
      <c r="E33" s="37">
        <f>Benefits[[#Totals],[Year 2]]-Costs[[#Totals],[YEAR 2]]</f>
        <v>26666.666666666657</v>
      </c>
      <c r="F33" s="36">
        <f>Benefits[[#Totals],[Year 3]]-Costs[[#Totals],[YEAR 3]]</f>
        <v>39166.666666666657</v>
      </c>
    </row>
    <row r="34" spans="2:6" ht="30" customHeight="1" x14ac:dyDescent="0.25">
      <c r="B34" s="4" t="s">
        <v>26</v>
      </c>
      <c r="C34" s="2"/>
      <c r="D34" s="37">
        <f>D33*TaxRate</f>
        <v>2749.9999999999968</v>
      </c>
      <c r="E34" s="37">
        <f>E33*TaxRate</f>
        <v>7999.9999999999964</v>
      </c>
      <c r="F34" s="36">
        <f>F33*TaxRate</f>
        <v>11749.999999999996</v>
      </c>
    </row>
    <row r="35" spans="2:6" ht="30" customHeight="1" x14ac:dyDescent="0.25">
      <c r="B35" s="4" t="s">
        <v>27</v>
      </c>
      <c r="C35" s="2"/>
      <c r="D35" s="37">
        <f t="shared" ref="D35:F35" si="0">D33-D34</f>
        <v>6416.6666666666606</v>
      </c>
      <c r="E35" s="37">
        <f t="shared" si="0"/>
        <v>18666.666666666661</v>
      </c>
      <c r="F35" s="36">
        <f t="shared" si="0"/>
        <v>27416.666666666661</v>
      </c>
    </row>
    <row r="36" spans="2:6" ht="30" customHeight="1" x14ac:dyDescent="0.25">
      <c r="B36" s="4" t="s">
        <v>28</v>
      </c>
      <c r="C36" s="2"/>
      <c r="D36" s="37">
        <f>C29</f>
        <v>63333.333333333336</v>
      </c>
      <c r="E36" s="37">
        <f>D29</f>
        <v>63333.333333333336</v>
      </c>
      <c r="F36" s="36">
        <f>E29</f>
        <v>63333.333333333336</v>
      </c>
    </row>
    <row r="37" spans="2:6" ht="30" customHeight="1" x14ac:dyDescent="0.25">
      <c r="B37" s="4" t="s">
        <v>29</v>
      </c>
      <c r="C37" s="35">
        <f>-InitialInvest[[#Totals],[Year]]</f>
        <v>-190000</v>
      </c>
      <c r="D37" s="37">
        <f t="shared" ref="D37:F37" si="1">D35+D36</f>
        <v>69750</v>
      </c>
      <c r="E37" s="37">
        <f t="shared" si="1"/>
        <v>82000</v>
      </c>
      <c r="F37" s="36">
        <f t="shared" si="1"/>
        <v>90750</v>
      </c>
    </row>
    <row r="38" spans="2:6" ht="30" customHeight="1" x14ac:dyDescent="0.25">
      <c r="B38" s="4" t="s">
        <v>30</v>
      </c>
      <c r="C38" s="35">
        <f>C37</f>
        <v>-190000</v>
      </c>
      <c r="D38" s="37">
        <f t="shared" ref="D38:F38" si="2">C38+D37</f>
        <v>-120250</v>
      </c>
      <c r="E38" s="37">
        <f t="shared" si="2"/>
        <v>-38250</v>
      </c>
      <c r="F38" s="36">
        <f t="shared" si="2"/>
        <v>52500</v>
      </c>
    </row>
    <row r="39" spans="2:6" ht="30" customHeight="1" x14ac:dyDescent="0.25">
      <c r="B39" s="4"/>
      <c r="C39" s="10"/>
      <c r="D39" s="10"/>
      <c r="E39" s="10"/>
      <c r="F39" s="10"/>
    </row>
    <row r="40" spans="2:6" ht="30" customHeight="1" x14ac:dyDescent="0.25">
      <c r="B40" s="30" t="s">
        <v>31</v>
      </c>
      <c r="C40" s="34" t="s">
        <v>40</v>
      </c>
      <c r="D40" s="2"/>
      <c r="E40" s="2"/>
      <c r="F40" s="2"/>
    </row>
    <row r="41" spans="2:6" ht="30" customHeight="1" x14ac:dyDescent="0.25">
      <c r="B41" s="4" t="s">
        <v>32</v>
      </c>
      <c r="C41" s="40">
        <f>C37+(NPV(ROR,D37:F37))</f>
        <v>9359.5041322313773</v>
      </c>
      <c r="D41" s="2"/>
      <c r="E41" s="2"/>
      <c r="F41" s="2"/>
    </row>
    <row r="42" spans="2:6" ht="30" customHeight="1" x14ac:dyDescent="0.25">
      <c r="B42" s="4" t="s">
        <v>33</v>
      </c>
      <c r="C42" s="12">
        <f>IRR(C37:F37)</f>
        <v>0.12655165144706393</v>
      </c>
      <c r="D42" s="2"/>
      <c r="E42" s="2"/>
      <c r="F42" s="2"/>
    </row>
    <row r="43" spans="2:6" ht="30" customHeight="1" x14ac:dyDescent="0.25">
      <c r="B43" s="4" t="s">
        <v>34</v>
      </c>
      <c r="C43" s="13">
        <f>IF(F38&lt;=0,"Exceeds 3 years",IF(E38&lt;=0,(F37-F38)/F37+2,IF(D38&lt;=0,(E37-E38)/E37+1,IF(C38&lt;=0,(D37-D38)/D37,"NA"))))</f>
        <v>2.4214876033057853</v>
      </c>
      <c r="D43" s="2"/>
      <c r="E43" s="2"/>
      <c r="F43" s="2"/>
    </row>
    <row r="44" spans="2:6" x14ac:dyDescent="0.25">
      <c r="B44" s="6"/>
      <c r="C44" s="6"/>
    </row>
  </sheetData>
  <phoneticPr fontId="7" type="noConversion"/>
  <dataValidations count="7">
    <dataValidation allowBlank="1" showInputMessage="1" showErrorMessage="1" prompt="Create Website Budget in this worksheet. Helpful instructions on how to use this worksheet are in cells in this column. Arrow down to get started." sqref="A1" xr:uid="{26070A88-671A-4DE1-BFFE-6983F17125BC}"/>
    <dataValidation allowBlank="1" showInputMessage="1" showErrorMessage="1" prompt="Enter details in Rate table starting in cell at right. Next instruction is in cell A10." sqref="A6" xr:uid="{3C968F2B-859C-4EDF-A044-30417D019011}"/>
    <dataValidation allowBlank="1" showInputMessage="1" showErrorMessage="1" prompt="Enter details in Initial Invest table starting in cell at right. Next instruction is in cell A16." sqref="A10" xr:uid="{1DD41C7D-5D43-42CA-AA71-75DCC5839777}"/>
    <dataValidation allowBlank="1" showInputMessage="1" showErrorMessage="1" prompt="Enter details in Benefits table starting in cell at right. Next instruction is in cell A24." sqref="A16" xr:uid="{6C542594-E020-4FA1-82D1-63FD12774AC4}"/>
    <dataValidation allowBlank="1" showInputMessage="1" showErrorMessage="1" prompt="Enter details in Costs table starting in cell at right. Values are auto calculated in cells containing formulae. Next instruction is in cell A32." sqref="A24" xr:uid="{6916CC61-03A0-4863-90DA-8446429BC3F0}"/>
    <dataValidation allowBlank="1" showInputMessage="1" showErrorMessage="1" prompt="Values are auto calculated in Totals table starting in cell at right. Next instruction is in cell A40." sqref="A32" xr:uid="{9DD6D791-0C68-4FF6-971E-A2204DC9D069}"/>
    <dataValidation allowBlank="1" showInputMessage="1" showErrorMessage="1" prompt="Evaluation Metrics are auto calculated in Metrics table starting in cell at right." sqref="A40" xr:uid="{6D1AFC92-32E9-4EC3-A6FC-EF81567F0825}"/>
  </dataValidations>
  <pageMargins left="0.4" right="0.4" top="0.4" bottom="0.6" header="0.3" footer="0.3"/>
  <pageSetup paperSize="9" fitToHeight="0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2D14BF6-A4BB-41AA-8791-37F22C17F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72CAC-AF66-42F3-A69F-0067F74105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4150B-EAEB-4F58-836F-FF600CAF90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TM04035480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BUDGET TOOL</vt:lpstr>
      <vt:lpstr>ROR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2022-11-10T17:23:27Z</dcterms:created>
  <dcterms:modified xsi:type="dcterms:W3CDTF">2025-01-30T13:03:33Z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4f911b5a-300f-4864-a368-a3dc759b63e2_Enabled">
    <vt:lpwstr>true</vt:lpwstr>
  </property>
  <property fmtid="{D5CDD505-2E9C-101B-9397-08002B2CF9AE}" pid="4" name="MSIP_Label_4f911b5a-300f-4864-a368-a3dc759b63e2_SetDate">
    <vt:lpwstr>2025-01-30T13:03:22Z</vt:lpwstr>
  </property>
  <property fmtid="{D5CDD505-2E9C-101B-9397-08002B2CF9AE}" pid="5" name="MSIP_Label_4f911b5a-300f-4864-a368-a3dc759b63e2_Method">
    <vt:lpwstr>Standard</vt:lpwstr>
  </property>
  <property fmtid="{D5CDD505-2E9C-101B-9397-08002B2CF9AE}" pid="6" name="MSIP_Label_4f911b5a-300f-4864-a368-a3dc759b63e2_Name">
    <vt:lpwstr>Intern</vt:lpwstr>
  </property>
  <property fmtid="{D5CDD505-2E9C-101B-9397-08002B2CF9AE}" pid="7" name="MSIP_Label_4f911b5a-300f-4864-a368-a3dc759b63e2_SiteId">
    <vt:lpwstr>17a28b0e-dea1-4ab6-82fd-ccf73c7d198e</vt:lpwstr>
  </property>
  <property fmtid="{D5CDD505-2E9C-101B-9397-08002B2CF9AE}" pid="8" name="MSIP_Label_4f911b5a-300f-4864-a368-a3dc759b63e2_ActionId">
    <vt:lpwstr>47d42d6d-5b2e-4bbc-a3ba-46020c5e81fc</vt:lpwstr>
  </property>
  <property fmtid="{D5CDD505-2E9C-101B-9397-08002B2CF9AE}" pid="9" name="MSIP_Label_4f911b5a-300f-4864-a368-a3dc759b63e2_ContentBits">
    <vt:lpwstr>0</vt:lpwstr>
  </property>
</Properties>
</file>