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350" firstSheet="6" activeTab="6"/>
  </bookViews>
  <sheets>
    <sheet name="Annexure P2" sheetId="6" state="hidden" r:id="rId1"/>
    <sheet name="Annexure P1" sheetId="5" state="hidden" r:id="rId2"/>
    <sheet name="Form 12BB-Submission of support" sheetId="8" state="hidden" r:id="rId3"/>
    <sheet name="Form 12B" sheetId="4" state="hidden" r:id="rId4"/>
    <sheet name="Tax Cal Prev Emp" sheetId="3" state="hidden" r:id="rId5"/>
    <sheet name="Tax Cal BI-TL (2)" sheetId="9" state="hidden" r:id="rId6"/>
    <sheet name="Tax Cal BI-TL" sheetId="7" r:id="rId7"/>
    <sheet name="Declaration" sheetId="1" r:id="rId8"/>
  </sheets>
  <definedNames>
    <definedName name="_xlnm.Print_Area" localSheetId="1">'Annexure P1'!$B$5:$J$17</definedName>
    <definedName name="_xlnm.Print_Area" localSheetId="0">'Annexure P2'!$B$5:$H$12</definedName>
    <definedName name="_xlnm.Print_Area" localSheetId="7">Declaration!$A$5:$G$92</definedName>
    <definedName name="_xlnm.Print_Area" localSheetId="3">'Form 12B'!$B$5:$M$25</definedName>
    <definedName name="_xlnm.Print_Area" localSheetId="6">'Tax Cal BI-TL'!$B$2:$G$93</definedName>
    <definedName name="_xlnm.Print_Area" localSheetId="5">'Tax Cal BI-TL (2)'!$A$2:$F$92</definedName>
    <definedName name="_xlnm.Print_Area" localSheetId="4">'Tax Cal Prev Emp'!$A$2:$F$49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1" i="7" l="1"/>
  <c r="D48" i="7" s="1"/>
  <c r="G91" i="7" l="1"/>
  <c r="G89" i="7"/>
  <c r="G88" i="7"/>
  <c r="M69" i="7"/>
  <c r="D24" i="7" l="1"/>
  <c r="T80" i="7"/>
  <c r="T79" i="7"/>
  <c r="T78" i="7"/>
  <c r="T77" i="7"/>
  <c r="T76" i="7"/>
  <c r="S80" i="7"/>
  <c r="S79" i="7"/>
  <c r="S78" i="7"/>
  <c r="S77" i="7"/>
  <c r="S76" i="7"/>
  <c r="M47" i="7" l="1"/>
  <c r="G47" i="7" s="1"/>
  <c r="M3" i="7"/>
  <c r="G36" i="7" l="1"/>
  <c r="G35" i="7"/>
  <c r="G34" i="7"/>
  <c r="G33" i="7"/>
  <c r="F88" i="9"/>
  <c r="F70" i="9"/>
  <c r="F68" i="9"/>
  <c r="C64" i="9"/>
  <c r="C65" i="9" s="1"/>
  <c r="F66" i="9" s="1"/>
  <c r="C57" i="9"/>
  <c r="C56" i="9"/>
  <c r="F52" i="9"/>
  <c r="F46" i="9"/>
  <c r="F45" i="9"/>
  <c r="D36" i="9"/>
  <c r="C47" i="9" s="1"/>
  <c r="F24" i="9"/>
  <c r="C23" i="9"/>
  <c r="C17" i="9" s="1"/>
  <c r="D17" i="9" s="1"/>
  <c r="F17" i="9" s="1"/>
  <c r="C22" i="9"/>
  <c r="C21" i="9"/>
  <c r="L15" i="9"/>
  <c r="L3" i="9"/>
  <c r="F27" i="9" s="1"/>
  <c r="F28" i="9" l="1"/>
  <c r="F47" i="9"/>
  <c r="F15" i="9"/>
  <c r="F25" i="9"/>
  <c r="F36" i="9" s="1"/>
  <c r="F29" i="9"/>
  <c r="F26" i="9"/>
  <c r="F30" i="9"/>
  <c r="L5" i="9"/>
  <c r="M45" i="7" l="1"/>
  <c r="G46" i="7" s="1"/>
  <c r="E37" i="7"/>
  <c r="M68" i="7" l="1"/>
  <c r="G69" i="7" s="1"/>
  <c r="G16" i="7" l="1"/>
  <c r="G25" i="7"/>
  <c r="M53" i="7"/>
  <c r="G53" i="7" s="1"/>
  <c r="D23" i="7" l="1"/>
  <c r="D22" i="7"/>
  <c r="D18" i="7" l="1"/>
  <c r="E18" i="7" s="1"/>
  <c r="M70" i="7" l="1"/>
  <c r="G71" i="7" s="1"/>
  <c r="D8" i="5"/>
  <c r="R2" i="3"/>
  <c r="R3" i="3" s="1"/>
  <c r="D32" i="3"/>
  <c r="C21" i="3"/>
  <c r="C22" i="3"/>
  <c r="C23" i="3"/>
  <c r="C43" i="3"/>
  <c r="C44" i="3" s="1"/>
  <c r="D9" i="5"/>
  <c r="R15" i="3"/>
  <c r="S3" i="3"/>
  <c r="M16" i="7"/>
  <c r="J14" i="5"/>
  <c r="H9" i="6" s="1"/>
  <c r="H14" i="5"/>
  <c r="G55" i="1"/>
  <c r="F25" i="3" l="1"/>
  <c r="F24" i="3"/>
  <c r="C17" i="3"/>
  <c r="D17" i="3" s="1"/>
  <c r="F17" i="3" s="1"/>
  <c r="G18" i="7"/>
  <c r="D57" i="7"/>
  <c r="G27" i="7"/>
  <c r="G31" i="7"/>
  <c r="G30" i="7"/>
  <c r="G26" i="7"/>
  <c r="G29" i="7"/>
  <c r="G28" i="7"/>
  <c r="M5" i="7"/>
  <c r="F29" i="3"/>
  <c r="F27" i="3"/>
  <c r="F43" i="3"/>
  <c r="D58" i="7" s="1"/>
  <c r="F28" i="3"/>
  <c r="R5" i="3"/>
  <c r="F37" i="3"/>
  <c r="F30" i="3"/>
  <c r="F26" i="3"/>
  <c r="F15" i="3"/>
  <c r="G37" i="7" l="1"/>
  <c r="F32" i="3"/>
  <c r="F34" i="3" s="1"/>
  <c r="F39" i="3" s="1"/>
  <c r="J12" i="4" s="1"/>
  <c r="M49" i="7"/>
  <c r="G48" i="7" s="1"/>
  <c r="G41" i="7" l="1"/>
  <c r="M43" i="7" s="1"/>
  <c r="G43" i="7" s="1"/>
  <c r="F39" i="9"/>
  <c r="F40" i="9" s="1"/>
  <c r="D65" i="7"/>
  <c r="F42" i="9" l="1"/>
  <c r="F48" i="9"/>
  <c r="F72" i="9" s="1"/>
  <c r="G49" i="7"/>
  <c r="M66" i="7"/>
  <c r="G67" i="7" s="1"/>
  <c r="G73" i="7" l="1"/>
  <c r="N73" i="7" s="1"/>
  <c r="P76" i="7" s="1"/>
  <c r="E76" i="9"/>
  <c r="D77" i="9" s="1"/>
  <c r="F83" i="9"/>
  <c r="D76" i="9"/>
  <c r="F78" i="9" s="1"/>
  <c r="F80" i="9" s="1"/>
  <c r="L82" i="9" s="1"/>
  <c r="L81" i="9"/>
  <c r="D78" i="9"/>
  <c r="Q77" i="7" l="1"/>
  <c r="Q80" i="7"/>
  <c r="Q79" i="7"/>
  <c r="O76" i="7"/>
  <c r="Q78" i="7"/>
  <c r="Q76" i="7"/>
  <c r="F81" i="9"/>
  <c r="F82" i="9" s="1"/>
  <c r="F84" i="9" s="1"/>
  <c r="F85" i="9" s="1"/>
  <c r="F86" i="9" s="1"/>
  <c r="F89" i="9" s="1"/>
  <c r="F91" i="9" s="1"/>
  <c r="B93" i="9" s="1"/>
  <c r="M85" i="7"/>
  <c r="O80" i="7" l="1"/>
  <c r="P80" i="7"/>
  <c r="O77" i="7"/>
  <c r="P77" i="7"/>
  <c r="P81" i="7"/>
  <c r="O81" i="7"/>
  <c r="O79" i="7"/>
  <c r="P79" i="7"/>
  <c r="O78" i="7"/>
  <c r="P78" i="7"/>
  <c r="C1" i="9"/>
  <c r="O82" i="7" l="1"/>
  <c r="P82" i="7"/>
  <c r="G75" i="7" l="1"/>
  <c r="G81" i="7" s="1"/>
  <c r="M86" i="7" s="1"/>
  <c r="G82" i="7" s="1"/>
  <c r="G83" i="7" l="1"/>
  <c r="G84" i="7" l="1"/>
  <c r="G85" i="7" s="1"/>
  <c r="G86" i="7" s="1"/>
  <c r="G87" i="7" s="1"/>
  <c r="G90" i="7" s="1"/>
  <c r="G92" i="7" s="1"/>
  <c r="C94" i="7" l="1"/>
  <c r="D1" i="7"/>
</calcChain>
</file>

<file path=xl/comments1.xml><?xml version="1.0" encoding="utf-8"?>
<comments xmlns="http://schemas.openxmlformats.org/spreadsheetml/2006/main">
  <authors>
    <author xml:space="preserve"> </author>
  </authors>
  <commentList>
    <comment ref="I14" authorId="0" shapeId="0">
      <text>
        <r>
          <rPr>
            <b/>
            <sz val="8"/>
            <color indexed="81"/>
            <rFont val="Tahoma"/>
            <family val="2"/>
          </rPr>
          <t xml:space="preserve"> :</t>
        </r>
        <r>
          <rPr>
            <sz val="8"/>
            <color indexed="81"/>
            <rFont val="Tahoma"/>
            <family val="2"/>
          </rPr>
          <t xml:space="preserve">
To be filled only if rent is deducted by the employer against residence provided by employer</t>
        </r>
      </text>
    </comment>
  </commentList>
</comments>
</file>

<file path=xl/sharedStrings.xml><?xml version="1.0" encoding="utf-8"?>
<sst xmlns="http://schemas.openxmlformats.org/spreadsheetml/2006/main" count="507" uniqueCount="361">
  <si>
    <t>Name  :</t>
  </si>
  <si>
    <t>GENDER :</t>
  </si>
  <si>
    <t xml:space="preserve">DOJ: </t>
  </si>
  <si>
    <t>PAN NO.</t>
  </si>
  <si>
    <t xml:space="preserve">ADDRESS   </t>
  </si>
  <si>
    <t xml:space="preserve"> </t>
  </si>
  <si>
    <t>Details of Dependents</t>
  </si>
  <si>
    <t>S.NO.</t>
  </si>
  <si>
    <t>DESCRIPTION</t>
  </si>
  <si>
    <t>AMOUNT</t>
  </si>
  <si>
    <t>A.</t>
  </si>
  <si>
    <t>INVESTMENTS U/S 80C / 80CCC</t>
  </si>
  <si>
    <t>Provident Fund deducted through Salary</t>
  </si>
  <si>
    <t>Public Provident Fund (PPF)</t>
  </si>
  <si>
    <t xml:space="preserve">      Policy No.          Name of Policyholder     Relation              Sum Assured            Premium Paid</t>
  </si>
  <si>
    <t>National Savings Certificates (NSCs)</t>
  </si>
  <si>
    <t>National Saving Scheme  (NSS)</t>
  </si>
  <si>
    <t>Tuition Fee paid for full time education of any two children (excluding development fee, donation, )
Please provide details of Students' Name, School/Institution, Class/Course &amp; Tuition Fee Paid</t>
  </si>
  <si>
    <t xml:space="preserve">   Students' Name      School / Institution                                Class / Course     Tuition Fee Paid</t>
  </si>
  <si>
    <t xml:space="preserve">Housing Loan - Principal Payment </t>
  </si>
  <si>
    <t>Bank Term Deposit under Bank Term Deposit Scheme, 2006 (for a period not less than 5 years)</t>
  </si>
  <si>
    <t>Mutual Funds (Tax Saving Only)</t>
  </si>
  <si>
    <t>B.</t>
  </si>
  <si>
    <t>DEDUCTIONS UNDER  CHAPTER VI-A (Other than Section 80C / 80CCC)</t>
  </si>
  <si>
    <t>-</t>
  </si>
  <si>
    <t>for self / spouce / dependant children</t>
  </si>
  <si>
    <t>for parents     (Whether senior citizen  - Y / N)</t>
  </si>
  <si>
    <t xml:space="preserve">80E - Payment of interest on Educational Loan </t>
  </si>
  <si>
    <t>Name of the person</t>
  </si>
  <si>
    <t>year of deduction (ded. Available for max. 8 years))</t>
  </si>
  <si>
    <t>Total Investments under chapter VI A (Other than 80 C / 80 CCC)</t>
  </si>
  <si>
    <t>C.</t>
  </si>
  <si>
    <t>INCOME OTHER THAN SALARY- (Attach form 12-C detailing other Income)</t>
  </si>
  <si>
    <t>D.</t>
  </si>
  <si>
    <t>INTEREST PAYMENT ON HOUSING LOAN - (Only in case of Self Occupied Property)</t>
  </si>
  <si>
    <t>Name of the Institution/ Bank</t>
  </si>
  <si>
    <t>Purpose &amp; Amount of Loan Availed</t>
  </si>
  <si>
    <t>Address of the Property</t>
  </si>
  <si>
    <t xml:space="preserve">Loan Availed on </t>
  </si>
  <si>
    <t>Interest for the year</t>
  </si>
  <si>
    <t>I, hereby, declare that the I am owner of the above mentioned property and the is in my possession.</t>
  </si>
  <si>
    <t>Further, the property has not been let out.</t>
  </si>
  <si>
    <t>E.</t>
  </si>
  <si>
    <t>HOUSE RENT PAID PER MONTH  ( Please mention the starting and ending month)</t>
  </si>
  <si>
    <t>Rent per month</t>
  </si>
  <si>
    <t xml:space="preserve">(If the rent amount changes during the financial year please specify the </t>
  </si>
  <si>
    <t>amount and the period separately)</t>
  </si>
  <si>
    <t>(DD/MM/YYYY format)</t>
  </si>
  <si>
    <t>The house is located in a Metro / Non Metro</t>
  </si>
  <si>
    <t>I undertake that I am staying in a rented houe and will submit rent receipts (in Original) from landlord whenever required.</t>
  </si>
  <si>
    <t>F.</t>
  </si>
  <si>
    <t>Please attach Form 16 from previous employer or Form 12 B.</t>
  </si>
  <si>
    <t>In case of company leased accomodation please do not update (E) House Rent Paid column</t>
  </si>
  <si>
    <t>VERIFICATION</t>
  </si>
  <si>
    <t xml:space="preserve">I do hereby declare that what is stated above is true to the best of my knowledge and belief. Further, in case of change in any of the above </t>
  </si>
  <si>
    <t>details,  I undertake to revise the declaration &amp; inform immediately.</t>
  </si>
  <si>
    <t>Employees' Signature…………………………</t>
  </si>
  <si>
    <t>Date:</t>
  </si>
  <si>
    <t>See rule 26A</t>
  </si>
  <si>
    <t>Name of the employee</t>
  </si>
  <si>
    <t>Permanent Account No</t>
  </si>
  <si>
    <t>Address of the employee</t>
  </si>
  <si>
    <t>Residential Status</t>
  </si>
  <si>
    <t>Resident</t>
  </si>
  <si>
    <t>Sl No</t>
  </si>
  <si>
    <t>Name &amp; Address of Employer(s)</t>
  </si>
  <si>
    <t>TAN of the employer(s) as allotted by the ITO</t>
  </si>
  <si>
    <t>Permanent Account Number of the employer(s)</t>
  </si>
  <si>
    <t>Period of employment</t>
  </si>
  <si>
    <t>Particulars of salary as defined in section 17, paid or due to be paid to the employee during the year</t>
  </si>
  <si>
    <t>Total of columns 6, 7 and 8</t>
  </si>
  <si>
    <t>Amount deducted in respect of life insurance premium, provident contribution etc to which 80C applies (Give details)</t>
  </si>
  <si>
    <t>Total amount of tax deducted during the year (enclose certificate issued under section 203)</t>
  </si>
  <si>
    <t>Remarks</t>
  </si>
  <si>
    <t>Total amount of salary excluding amounts required to be shown in columns 7 and 8</t>
  </si>
  <si>
    <t>Total amount of house rent allowance, and other allowances to the extent chargeable to tax {See sec 10(13A) read with rile 2A and sec 10(14)}</t>
  </si>
  <si>
    <t>Value of perquisites and amount of accretion to provident fund account (give detail in Annexure)</t>
  </si>
  <si>
    <t>I, _________________________________, do hereby declare that what is stated above is true to the best of my knowledge &amp; belief, verified today</t>
  </si>
  <si>
    <t>Signature of employee</t>
  </si>
  <si>
    <t>Name of past employer</t>
  </si>
  <si>
    <t>TAX CALCULATOR</t>
  </si>
  <si>
    <t>Name of the Employee</t>
  </si>
  <si>
    <t>Employee Code</t>
  </si>
  <si>
    <t>PAN No.( Mandatory requirement)</t>
  </si>
  <si>
    <t>Male (M) / Female (F)</t>
  </si>
  <si>
    <t>Do you have PF in your Salary (Y/N)</t>
  </si>
  <si>
    <t xml:space="preserve">Details of Salary </t>
  </si>
  <si>
    <t>Per Month</t>
  </si>
  <si>
    <t>Yearly</t>
  </si>
  <si>
    <t>Basic Salary</t>
  </si>
  <si>
    <t>HRA</t>
  </si>
  <si>
    <t>Less HRA Exemption U/s 10(13)(A)</t>
  </si>
  <si>
    <t>Place of Stay</t>
  </si>
  <si>
    <t>(For Delhi/Bombay/Calcutta/Madras Say "Y" otherwise "N")</t>
  </si>
  <si>
    <t>N</t>
  </si>
  <si>
    <t>Actual rent paid</t>
  </si>
  <si>
    <t>Rent paid in excess of 10% of Basic</t>
  </si>
  <si>
    <t>50%(for D/B/C/M)/otherwise 40% of Basic</t>
  </si>
  <si>
    <t>Actual HRA</t>
  </si>
  <si>
    <t>Conveyance Allowance</t>
  </si>
  <si>
    <t>Special Allowance/ MGB</t>
  </si>
  <si>
    <t>Allowance in lieu of Super Annuation / CCA</t>
  </si>
  <si>
    <t>Medical Allowance ( paid with monthly salary)</t>
  </si>
  <si>
    <t>Project Completion Bonus / Incentives ( if any)</t>
  </si>
  <si>
    <t>Mobile /Telephone Allowance ( if any)</t>
  </si>
  <si>
    <t>Other Taxable Incomes (Such as arrears etc)</t>
  </si>
  <si>
    <t>Sub total</t>
  </si>
  <si>
    <t>Annexure</t>
  </si>
  <si>
    <t>[See column 8 of Form No 12B]</t>
  </si>
  <si>
    <t>Particulars of value of perquisites amount of accretion to employee's fund account</t>
  </si>
  <si>
    <t>TAN /PAN of the employer</t>
  </si>
  <si>
    <t>Value of rent-free accomadtion or value of of any concession in rent for the accomadation provided by the employer (give basis of computation) [see rules 3(a) and 3(b)]</t>
  </si>
  <si>
    <t>Where accomadation is unfurnished</t>
  </si>
  <si>
    <t>Where accomadation is furnished</t>
  </si>
  <si>
    <t>Rent, if any, paid by the employee</t>
  </si>
  <si>
    <t>Value of perquisite (column 3 minus column 8 or column 7 minus 8, as may be applicable)</t>
  </si>
  <si>
    <t>Value as if  accomadation is unfurnished</t>
  </si>
  <si>
    <t>Cost of furniture (including television sets, radio sets, refrigerators, other household appliances and air- conditioning plant or equipment) Or Hire Charges, if hired from a third party</t>
  </si>
  <si>
    <t>Perquisite value of furniture (10% of column 5) Or actual hire charges payable</t>
  </si>
  <si>
    <t>Total of Columns 4 to 6</t>
  </si>
  <si>
    <t>NOTE: Information to be filled if accomadation whether rent free or at concessational rate has been provided by employer</t>
  </si>
  <si>
    <t>(Cond…)</t>
  </si>
  <si>
    <t>Total of columns 9 to 15 carried to column 8 of Form No 12B</t>
  </si>
  <si>
    <t>Calculated Per Months Tax Liability</t>
  </si>
  <si>
    <t xml:space="preserve">Past employer earnings </t>
  </si>
  <si>
    <t>As per Form 16 attached</t>
  </si>
  <si>
    <t>If Form 16 not available, pl furnish Form 12B attached</t>
  </si>
  <si>
    <t>Taxable Salaries</t>
  </si>
  <si>
    <t>Other Deductions</t>
  </si>
  <si>
    <t>Professional Tax</t>
  </si>
  <si>
    <t>Net Income</t>
  </si>
  <si>
    <t>Less Investments</t>
  </si>
  <si>
    <t>Section 24(b)</t>
  </si>
  <si>
    <t>Section 80 C (Investments)</t>
  </si>
  <si>
    <t>BIL - PF (Employee Share)</t>
  </si>
  <si>
    <t>Past Employer - PF (Employee Share)</t>
  </si>
  <si>
    <t>Mutual Fund</t>
  </si>
  <si>
    <t>Fixed Deposit with Scheduled Bank for 5 years or more</t>
  </si>
  <si>
    <t>Housing Loan Principal Amount</t>
  </si>
  <si>
    <t>Children Education Fees ( Only School Tuition fees)</t>
  </si>
  <si>
    <t>Subtotal</t>
  </si>
  <si>
    <t>Total Deductible Amount</t>
  </si>
  <si>
    <t>Section 80E</t>
  </si>
  <si>
    <t>Interest on Loan for Higher Education</t>
  </si>
  <si>
    <t>Net Taxable Income</t>
  </si>
  <si>
    <t>Income Tax rates applicable for income as stated below :-</t>
  </si>
  <si>
    <t>Net Tax Payable</t>
  </si>
  <si>
    <t>Total Tax payable</t>
  </si>
  <si>
    <t>Less Tax already deducted by BIL</t>
  </si>
  <si>
    <t>Less Tax deducted by Past Employer</t>
  </si>
  <si>
    <t>Balance deductable</t>
  </si>
  <si>
    <t>Balance salary months</t>
  </si>
  <si>
    <t xml:space="preserve">Date : </t>
  </si>
  <si>
    <t>Signature of Employee</t>
  </si>
  <si>
    <t>BE HAPPY YOU DO NOT HAVE ANY TAX</t>
  </si>
  <si>
    <t>PROUD TO BE A TAX  PAYEE</t>
  </si>
  <si>
    <t>Taxable Salary (Column No 6)</t>
  </si>
  <si>
    <t>Taxable Allowance (Column No 7)</t>
  </si>
  <si>
    <t>PF (Employee Share by Past employer)</t>
  </si>
  <si>
    <t>PF by past Employer (Column No 10)</t>
  </si>
  <si>
    <t>Tax Deducted at Source (Past employer)</t>
  </si>
  <si>
    <t>TDS by past Employer (Column No 11)</t>
  </si>
  <si>
    <t>Project Based Allowance</t>
  </si>
  <si>
    <t>Advance Bonus Payout</t>
  </si>
  <si>
    <t xml:space="preserve">Other Taxable Incomes </t>
  </si>
  <si>
    <t>LTA (Taxable)</t>
  </si>
  <si>
    <t>Annual Performance Bonus</t>
  </si>
  <si>
    <t>Annual Medical Allowance</t>
  </si>
  <si>
    <t>Sub-total</t>
  </si>
  <si>
    <t xml:space="preserve">Rs. 500,001.00 to Rs 10,00,000.00 --- 20% </t>
  </si>
  <si>
    <t>Rs.10,00,001.00 and above --- 30%</t>
  </si>
  <si>
    <t>Bhilwara Infotechnology Limited</t>
  </si>
  <si>
    <t>Mobile Allowance</t>
  </si>
  <si>
    <t>Minimum Guaranteed Bonus (MGB)</t>
  </si>
  <si>
    <t>Others Perquisites (Driver's salary etc</t>
  </si>
  <si>
    <t>Rebate under section 87A</t>
  </si>
  <si>
    <t>Net Tax Payable (after rebate u/s 87A)</t>
  </si>
  <si>
    <t>Project</t>
  </si>
  <si>
    <r>
      <t>PAN No.</t>
    </r>
    <r>
      <rPr>
        <b/>
        <sz val="10"/>
        <color indexed="10"/>
        <rFont val="Arial"/>
        <family val="2"/>
      </rPr>
      <t>( Mandatory requirement)</t>
    </r>
  </si>
  <si>
    <r>
      <t xml:space="preserve">Housing Loan Interest( </t>
    </r>
    <r>
      <rPr>
        <sz val="10"/>
        <color indexed="10"/>
        <rFont val="Arial"/>
        <family val="2"/>
      </rPr>
      <t>On Claming this HRA Exemption Not applicable</t>
    </r>
    <r>
      <rPr>
        <sz val="10"/>
        <rFont val="Arial"/>
        <family val="2"/>
      </rPr>
      <t>)</t>
    </r>
  </si>
  <si>
    <t xml:space="preserve">I hereby undertake to furnish complete evidences in respect of abve mentioned payments/savings as and when required by the Company (latest  </t>
  </si>
  <si>
    <t>NOTE: Information to be filled if facilities marked in red colour, as under, have been provided by employer.</t>
  </si>
  <si>
    <r>
      <t xml:space="preserve">Whether any </t>
    </r>
    <r>
      <rPr>
        <b/>
        <sz val="10"/>
        <color rgb="FFFF0000"/>
        <rFont val="Arial"/>
        <family val="2"/>
      </rPr>
      <t>conveyance</t>
    </r>
    <r>
      <rPr>
        <sz val="10"/>
        <rFont val="Arial"/>
        <family val="2"/>
      </rPr>
      <t xml:space="preserve"> has been provided by the employer free or at a concessional rate or where employee is allowed the use of one or more motor cars owned or hired by the employer, estimated value of perquisites (give details [See rule 3©</t>
    </r>
  </si>
  <si>
    <r>
      <rPr>
        <b/>
        <sz val="10"/>
        <color rgb="FFFF0000"/>
        <rFont val="Arial"/>
        <family val="2"/>
      </rPr>
      <t>Remuneration paid by employer</t>
    </r>
    <r>
      <rPr>
        <sz val="10"/>
        <rFont val="Arial"/>
        <family val="2"/>
      </rPr>
      <t xml:space="preserve"> for domestic and / or personal services provided to the employee (give details) [See rule 3(g)]</t>
    </r>
  </si>
  <si>
    <r>
      <t xml:space="preserve">Value of free or concessional </t>
    </r>
    <r>
      <rPr>
        <b/>
        <sz val="10"/>
        <color rgb="FFFF0000"/>
        <rFont val="Arial"/>
        <family val="2"/>
      </rPr>
      <t>passages on home leave</t>
    </r>
    <r>
      <rPr>
        <sz val="10"/>
        <rFont val="Arial"/>
        <family val="2"/>
      </rPr>
      <t xml:space="preserve"> and other </t>
    </r>
    <r>
      <rPr>
        <b/>
        <sz val="10"/>
        <color rgb="FFFF0000"/>
        <rFont val="Arial"/>
        <family val="2"/>
      </rPr>
      <t>travelling</t>
    </r>
    <r>
      <rPr>
        <sz val="10"/>
        <rFont val="Arial"/>
        <family val="2"/>
      </rPr>
      <t xml:space="preserve"> to the extent chargeable to tax (give details) [See rule 2B read with section 10(5)(ii)]</t>
    </r>
  </si>
  <si>
    <r>
      <t xml:space="preserve">Estimated value of any other </t>
    </r>
    <r>
      <rPr>
        <b/>
        <sz val="10"/>
        <color rgb="FFFF0000"/>
        <rFont val="Arial"/>
        <family val="2"/>
      </rPr>
      <t xml:space="preserve">benefit or amenity </t>
    </r>
    <r>
      <rPr>
        <sz val="10"/>
        <rFont val="Arial"/>
        <family val="2"/>
      </rPr>
      <t>provided by the employer, free of cost or at concessional rate not included in the preceeding columns (give details), e.g. supply of gas, electricity, or water for household consumption, free educational facilities, transport for family, etc. [See rules 3(d), 3(e) and 3(f)</t>
    </r>
  </si>
  <si>
    <r>
      <t xml:space="preserve">Employer's contribution to </t>
    </r>
    <r>
      <rPr>
        <sz val="10"/>
        <color rgb="FFFF0000"/>
        <rFont val="Arial"/>
        <family val="2"/>
      </rPr>
      <t>recognised provident fund in excess of 10%</t>
    </r>
    <r>
      <rPr>
        <sz val="10"/>
        <rFont val="Arial"/>
        <family val="2"/>
      </rPr>
      <t xml:space="preserve"> of the employee's salary [See Schedule IV - Part A]</t>
    </r>
  </si>
  <si>
    <r>
      <rPr>
        <sz val="10"/>
        <color rgb="FFFF0000"/>
        <rFont val="Arial"/>
        <family val="2"/>
      </rPr>
      <t>Interest</t>
    </r>
    <r>
      <rPr>
        <sz val="10"/>
        <rFont val="Arial"/>
        <family val="2"/>
      </rPr>
      <t xml:space="preserve"> credited to the assessee's account in recognised provident fund in excess of the rate fixed by the Central Government [See Scgedule IV - PartA]</t>
    </r>
  </si>
  <si>
    <t>To</t>
  </si>
  <si>
    <r>
      <t xml:space="preserve">Date of Joining ( </t>
    </r>
    <r>
      <rPr>
        <b/>
        <sz val="10"/>
        <color indexed="10"/>
        <rFont val="Arial"/>
        <family val="2"/>
      </rPr>
      <t>Pls Mention Dates in the same format MM-DD-YY</t>
    </r>
    <r>
      <rPr>
        <sz val="10"/>
        <rFont val="Arial"/>
        <family val="2"/>
      </rPr>
      <t>)</t>
    </r>
  </si>
  <si>
    <r>
      <t xml:space="preserve">Date of Leaving </t>
    </r>
    <r>
      <rPr>
        <b/>
        <sz val="10"/>
        <color indexed="10"/>
        <rFont val="Arial"/>
        <family val="2"/>
      </rPr>
      <t>( Pls Mention Dates in the same format MM-DD-YY)</t>
    </r>
  </si>
  <si>
    <t>information and recover the tax due from my salary as per the ncome Tax Laws. Company will be be held responsible under any circumstances</t>
  </si>
  <si>
    <t>in case of default in submission of evidences.</t>
  </si>
  <si>
    <t>Rebate Under Section 80C (investments Of Max Limit Rs. 1,50,000/-)</t>
  </si>
  <si>
    <t>Upto Rs. 250,000.00  ----  Nil</t>
  </si>
  <si>
    <t>Must disclose PAN of landlord (if annual rent paid exceeds Rs 100000/- or monthly Rs 8333/-); Circular No 17/2014 dated 10.12.2014</t>
  </si>
  <si>
    <t>Total Investments U/S 80C (Maximum Rs 150000/-)</t>
  </si>
  <si>
    <r>
      <t xml:space="preserve">80U - Permanent Physical Disability  </t>
    </r>
    <r>
      <rPr>
        <sz val="8"/>
        <color rgb="FFFF0000"/>
        <rFont val="Arial"/>
        <family val="2"/>
      </rPr>
      <t>Specify disease and attach Certificate issued by specified authority</t>
    </r>
  </si>
  <si>
    <t>(up to Rs.2 .0 Lacs if the loan taken after 1-4-99, 30000 if it is prior to 1-4-1999)</t>
  </si>
  <si>
    <t>31st March, 2016</t>
  </si>
  <si>
    <t>Guidelines only</t>
  </si>
  <si>
    <t>Not for printing</t>
  </si>
  <si>
    <t>Date of leaving ( Pls Mention Dates in the same format MM-DD-YY) *</t>
  </si>
  <si>
    <t>Date of Joining ( Pls Mention Dates in the same format MM-DD-YY) *</t>
  </si>
  <si>
    <t>80 D Mediclaim Insurance Policy- Self (Max Rs 25,000)</t>
  </si>
  <si>
    <t>80 D Mediclaim Insurance Policy - Parents (Max Rs 25,000)</t>
  </si>
  <si>
    <t>Public Provident Fund</t>
  </si>
  <si>
    <t>National Saving Certificate</t>
  </si>
  <si>
    <t>Sukanya Samridhi Yojana</t>
  </si>
  <si>
    <t>Section 80CCD</t>
  </si>
  <si>
    <t>Contribution to National Pension Scheme</t>
  </si>
  <si>
    <t>Sukanya Samridhi Yojna</t>
  </si>
  <si>
    <t>80CCD - Contribution to National Pension Scheme</t>
  </si>
  <si>
    <t>FORM 12BB</t>
  </si>
  <si>
    <t>(See rule 26C)</t>
  </si>
  <si>
    <t>Statement showing particulars of claims by an employee for deduction of tax under section 192</t>
  </si>
  <si>
    <t>Name and address of the employee:</t>
  </si>
  <si>
    <t>Permanent Account Number of the employee:</t>
  </si>
  <si>
    <t>Financial Year</t>
  </si>
  <si>
    <t>Details of claims and evidence thereof</t>
  </si>
  <si>
    <t>Nature of claim</t>
  </si>
  <si>
    <t>Amount</t>
  </si>
  <si>
    <t>Evidance / particulars</t>
  </si>
  <si>
    <t>House Rent Allowance</t>
  </si>
  <si>
    <t>(i) Rent paid to the landlord</t>
  </si>
  <si>
    <t>(ii) Name of the landlord</t>
  </si>
  <si>
    <t>(iii) Address of the landlord</t>
  </si>
  <si>
    <t>(iv) Permanent Account Number of the landlord</t>
  </si>
  <si>
    <t>Note: Permanent Account Number shall be furnished if the aggregate rent paid during the previous year exceeds on lakh rupees</t>
  </si>
  <si>
    <t>Leave travel concessions or assistance</t>
  </si>
  <si>
    <t>Deduction of interest on borrowing:</t>
  </si>
  <si>
    <t>(i) Interest payable / paid to the lender</t>
  </si>
  <si>
    <t>(ii) Name of the lender</t>
  </si>
  <si>
    <t>(iii) Address of the lender</t>
  </si>
  <si>
    <t>(iv) Permanent Account Number of the lender</t>
  </si>
  <si>
    <t>(a) Financial Institutions (if available)</t>
  </si>
  <si>
    <t>(b) Employer (if available)</t>
  </si>
  <si>
    <t>(c ) Others</t>
  </si>
  <si>
    <t>Deductions under Chapter VI-A</t>
  </si>
  <si>
    <t>(A) Section 80C, 80CCC, and 80CCD</t>
  </si>
  <si>
    <t xml:space="preserve">  (i) Section 80C</t>
  </si>
  <si>
    <t xml:space="preserve">      (a) Provident Fund</t>
  </si>
  <si>
    <t xml:space="preserve">      (b) Life Insurance Policy</t>
  </si>
  <si>
    <t xml:space="preserve">      (c ) Public Provident Fund</t>
  </si>
  <si>
    <t xml:space="preserve">      (d) National Saving Certificate</t>
  </si>
  <si>
    <t xml:space="preserve">      (e) National Saving Scheme</t>
  </si>
  <si>
    <t xml:space="preserve">      (f) Tuition Fees</t>
  </si>
  <si>
    <t xml:space="preserve">      (h) Housing Loan Principal</t>
  </si>
  <si>
    <t xml:space="preserve">      (i) Bank Term Deposit</t>
  </si>
  <si>
    <t xml:space="preserve">      (j) Sukanya Smridhi Yojana</t>
  </si>
  <si>
    <t xml:space="preserve">      (k) Mutual Funds</t>
  </si>
  <si>
    <t xml:space="preserve">      (l)</t>
  </si>
  <si>
    <t xml:space="preserve">      (m)</t>
  </si>
  <si>
    <t xml:space="preserve">   (ii) Section 80CCC</t>
  </si>
  <si>
    <t xml:space="preserve">   (iii) Section 80CCD</t>
  </si>
  <si>
    <t xml:space="preserve">        Contribution to National Pension Scheme</t>
  </si>
  <si>
    <t xml:space="preserve">        Contribution to Pension Fund</t>
  </si>
  <si>
    <t xml:space="preserve">(B) Other Sections </t>
  </si>
  <si>
    <t xml:space="preserve">     (i) Section 80E</t>
  </si>
  <si>
    <t xml:space="preserve">         Interest on loan taken for higher education</t>
  </si>
  <si>
    <t xml:space="preserve">     (ii) Section </t>
  </si>
  <si>
    <t xml:space="preserve">     (iii) Section </t>
  </si>
  <si>
    <t>Verification</t>
  </si>
  <si>
    <t>I, ………………………..son / daughter of …………………..do hereby certify that the information given above is complete &amp; correct.</t>
  </si>
  <si>
    <t>Place:</t>
  </si>
  <si>
    <t>(Signature of employee)</t>
  </si>
  <si>
    <t>Designation</t>
  </si>
  <si>
    <t>Full Name</t>
  </si>
  <si>
    <t>(1)</t>
  </si>
  <si>
    <t>(2)</t>
  </si>
  <si>
    <t>(3)</t>
  </si>
  <si>
    <t>(4)</t>
  </si>
  <si>
    <t>Form 12BB is required to be submitted with Investment supports</t>
  </si>
  <si>
    <t>Rs. 250,001.00 to Rs 500,000.00 --- 5 %</t>
  </si>
  <si>
    <t>Other Annual Perks</t>
  </si>
  <si>
    <t>Less: Standard Deduction</t>
  </si>
  <si>
    <t>BITL Employee Code</t>
  </si>
  <si>
    <t>Assessment Year 2020-21</t>
  </si>
  <si>
    <t>LIC Premium payable during 1.4.19 to 31.3.20</t>
  </si>
  <si>
    <r>
      <t>Monthly Tax deductible</t>
    </r>
    <r>
      <rPr>
        <sz val="10"/>
        <rFont val="Arial"/>
        <family val="2"/>
      </rPr>
      <t xml:space="preserve"> ( in </t>
    </r>
    <r>
      <rPr>
        <b/>
        <sz val="10"/>
        <rFont val="Arial"/>
        <family val="2"/>
      </rPr>
      <t>April 19 to March' 2020</t>
    </r>
    <r>
      <rPr>
        <sz val="10"/>
        <rFont val="Arial"/>
        <family val="2"/>
      </rPr>
      <t>)</t>
    </r>
  </si>
  <si>
    <t>Financial Year 2019-20 (1st April' 2019 to 31st March'2020)</t>
  </si>
  <si>
    <t>Form for furnishing details of income under section 192(2) for the year ending 31st March, 2020</t>
  </si>
  <si>
    <t>Date must be 1st April-2019 or thereafter</t>
  </si>
  <si>
    <t>Date must be after 1st April-2019</t>
  </si>
  <si>
    <t>Surcharge @ 10% (If Taxable Income &gt;50 lacs &lt; 100 lacs)</t>
  </si>
  <si>
    <t>Health &amp; Education Cess</t>
  </si>
  <si>
    <t>Sub Total</t>
  </si>
  <si>
    <t>Ayush Datta</t>
  </si>
  <si>
    <t>BZRPD7554B</t>
  </si>
  <si>
    <t>INTUIT INDIA PRODUCT DEVELOPMENT CENTRE PRIVATE LIMITED</t>
  </si>
  <si>
    <t>Campus 4A, 6Th Floor, Bellandur Village</t>
  </si>
  <si>
    <t>Pritech Park (Ecospace),</t>
  </si>
  <si>
    <t>Bangalore</t>
  </si>
  <si>
    <t>BLRI04506F</t>
  </si>
  <si>
    <r>
      <t>Name &amp; Address of</t>
    </r>
    <r>
      <rPr>
        <sz val="12"/>
        <rFont val="Arial"/>
        <family val="2"/>
      </rPr>
      <t xml:space="preserve"> Employer(s)</t>
    </r>
  </si>
  <si>
    <t>Select "N" for new regime &amp; "O" for old regime</t>
  </si>
  <si>
    <t>Tax Regime Option ("N" for new regime and "O" for old regime) *</t>
  </si>
  <si>
    <t>Name of the Employee *</t>
  </si>
  <si>
    <t>BITL Employee Code *</t>
  </si>
  <si>
    <r>
      <t>PAN No.</t>
    </r>
    <r>
      <rPr>
        <b/>
        <sz val="10"/>
        <color indexed="10"/>
        <rFont val="Arial"/>
        <family val="2"/>
      </rPr>
      <t>( Mandatory requirement) *</t>
    </r>
  </si>
  <si>
    <t>Male (M) / Female (F) *</t>
  </si>
  <si>
    <t>Do you have PF in your Salary (Y/N) *</t>
  </si>
  <si>
    <t>Old Regime</t>
  </si>
  <si>
    <t>New Regime</t>
  </si>
  <si>
    <t>80D Self</t>
  </si>
  <si>
    <t>80D Parents</t>
  </si>
  <si>
    <t>Std Ded</t>
  </si>
  <si>
    <t>P Tax</t>
  </si>
  <si>
    <t>Housing Loan</t>
  </si>
  <si>
    <t>Section 80C</t>
  </si>
  <si>
    <t>Tax Calculation</t>
  </si>
  <si>
    <t>Old regime</t>
  </si>
  <si>
    <t>New regime</t>
  </si>
  <si>
    <t xml:space="preserve">Income Tax rates applicable for income </t>
  </si>
  <si>
    <t>F</t>
  </si>
  <si>
    <t>LIC Premium</t>
  </si>
  <si>
    <t>No benefit under Section 16, 24, Chapter VIA (80C, 80CCD, 80D, 80DD, 80G will be allowed in new tax regime</t>
  </si>
  <si>
    <t>A</t>
  </si>
  <si>
    <t>B</t>
  </si>
  <si>
    <t>C</t>
  </si>
  <si>
    <t>D</t>
  </si>
  <si>
    <t>E</t>
  </si>
  <si>
    <t>G</t>
  </si>
  <si>
    <t>H</t>
  </si>
  <si>
    <t>I</t>
  </si>
  <si>
    <t xml:space="preserve">Insurance Premium Paid for Self, Spouce &amp; Children (Like LIC,ICICI Prudential, TATA AIG etc..)
-  Please provide policy wise details. </t>
  </si>
  <si>
    <t>Pension Fund (Like Jeevan Suraksha of LIC) (U/s 80CCC)</t>
  </si>
  <si>
    <r>
      <t>80D - Medical Insurance Premium paid, otherwise than in Cash.</t>
    </r>
    <r>
      <rPr>
        <sz val="8"/>
        <color rgb="FFFF0000"/>
        <rFont val="Arial"/>
        <family val="2"/>
      </rPr>
      <t xml:space="preserve"> </t>
    </r>
  </si>
  <si>
    <t>Y</t>
  </si>
  <si>
    <r>
      <t xml:space="preserve">Date of Joining ( </t>
    </r>
    <r>
      <rPr>
        <b/>
        <sz val="10"/>
        <color indexed="10"/>
        <rFont val="Arial"/>
        <family val="2"/>
      </rPr>
      <t>Pls Mention Dates in the same format DD-MM-YY</t>
    </r>
    <r>
      <rPr>
        <sz val="10"/>
        <rFont val="Arial"/>
        <family val="2"/>
      </rPr>
      <t>) *</t>
    </r>
  </si>
  <si>
    <r>
      <t xml:space="preserve">Date of Leaving </t>
    </r>
    <r>
      <rPr>
        <b/>
        <sz val="10"/>
        <color indexed="10"/>
        <rFont val="Arial"/>
        <family val="2"/>
      </rPr>
      <t>( Pls Mention Dates in the same format DD-MM-YY)</t>
    </r>
  </si>
  <si>
    <t>O</t>
  </si>
  <si>
    <t>DECLARATION FOR INCOME TAX PURPOSES FOR THE FINANCIAL YEAR 2021-2022</t>
  </si>
  <si>
    <t>(1.4.2021 to 31.3.22)</t>
  </si>
  <si>
    <t xml:space="preserve">I undertake to make the following investments / payments during the financial year 2021-2022 and </t>
  </si>
  <si>
    <t>submit the proof thereof on or before Feburary 20, 2022</t>
  </si>
  <si>
    <t>Policy should be taken on own life, life of spouse or child. Paid during 1.4.21 to 31.3.22.</t>
  </si>
  <si>
    <t>From Date: 01/04/2021</t>
  </si>
  <si>
    <t>To Date:- 31/03/2022</t>
  </si>
  <si>
    <t>Rent Receipt for April-21 / First month after joining must be furnished for awailing deduction</t>
  </si>
  <si>
    <t>PREVIOUS EMPLOYMENT SALARY (Salary earned from 01/04/21 till date of Joining)</t>
  </si>
  <si>
    <t>Form 12B must be furnished at the time of joining to BITL, if joined after 1st April-2021</t>
  </si>
  <si>
    <t xml:space="preserve">by 20th Feb, 2022), failing which the company may remove the above furnished information from my Income tax calculation without any  </t>
  </si>
  <si>
    <t>Financial Year 2020-21 (1st April' 2021 to 31st March'2022)</t>
  </si>
  <si>
    <t>Assessment Year 2022-23</t>
  </si>
  <si>
    <r>
      <t xml:space="preserve">Section 80 C (Investments) </t>
    </r>
    <r>
      <rPr>
        <sz val="10"/>
        <rFont val="Arial"/>
        <family val="2"/>
      </rPr>
      <t>(paid during 1.4.21 to 31.3.22)</t>
    </r>
  </si>
  <si>
    <r>
      <t>Monthly Tax deductible</t>
    </r>
    <r>
      <rPr>
        <sz val="10"/>
        <rFont val="Arial"/>
        <family val="2"/>
      </rPr>
      <t xml:space="preserve"> ( in </t>
    </r>
    <r>
      <rPr>
        <b/>
        <sz val="10"/>
        <rFont val="Arial"/>
        <family val="2"/>
      </rPr>
      <t>April 21 to March' 2022</t>
    </r>
    <r>
      <rPr>
        <sz val="10"/>
        <rFont val="Arial"/>
        <family val="2"/>
      </rPr>
      <t>)</t>
    </r>
  </si>
  <si>
    <t>PRASHANT KINAGI</t>
  </si>
  <si>
    <t>BIL4136</t>
  </si>
  <si>
    <t>HPE</t>
  </si>
  <si>
    <t>BCGPK1815G</t>
  </si>
  <si>
    <t>M</t>
  </si>
  <si>
    <t>MALE</t>
  </si>
  <si>
    <t>PRASHANT KINAGI, No.5, 13th Cross, Ramiah Reddy Street, NGR Layout, Roopean Agarhara, Bangalore 560 068</t>
  </si>
  <si>
    <t>Tax Regime:- O</t>
  </si>
  <si>
    <t>Father</t>
  </si>
  <si>
    <t>Mother</t>
  </si>
  <si>
    <t>Spouse</t>
  </si>
  <si>
    <t>PRASHANT K Kinagi</t>
  </si>
  <si>
    <t>SANGEETA ONAMASHEETY</t>
  </si>
  <si>
    <t>From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</si>
</sst>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_(* #,##0_);_(* \(#,##0\);_(* &quot;-&quot;??_);_(@_)"/>
    <numFmt numFmtId="166" formatCode="0.0000"/>
    <numFmt numFmtId="167" formatCode="[$-409]dd\-mmm\-yy;@"/>
  </numFmts>
  <fonts count="31" x14ac:knownFonts="1">
    <font>
      <sz val="10"/>
      <name val="Arial"/>
    </font>
    <font>
      <sz val="10"/>
      <name val="Arial"/>
      <family val="2"/>
    </font>
    <font>
      <sz val="10"/>
      <name val="Arial"/>
      <family val="2"/>
    </font>
    <font>
      <b/>
      <sz val="18"/>
      <name val="Arial Narrow"/>
      <family val="2"/>
    </font>
    <font>
      <b/>
      <sz val="11"/>
      <name val="Arial"/>
      <family val="2"/>
    </font>
    <font>
      <b/>
      <sz val="10"/>
      <name val="Arial"/>
      <family val="2"/>
    </font>
    <font>
      <b/>
      <sz val="12"/>
      <name val="Arial"/>
      <family val="2"/>
    </font>
    <font>
      <sz val="8"/>
      <name val="Arial"/>
      <family val="2"/>
    </font>
    <font>
      <b/>
      <sz val="8"/>
      <name val="Arial"/>
      <family val="2"/>
    </font>
    <font>
      <u/>
      <sz val="8"/>
      <name val="Arial"/>
      <family val="2"/>
    </font>
    <font>
      <strike/>
      <sz val="8"/>
      <color indexed="10"/>
      <name val="Arial"/>
      <family val="2"/>
    </font>
    <font>
      <b/>
      <sz val="8"/>
      <color indexed="10"/>
      <name val="Arial"/>
      <family val="2"/>
    </font>
    <font>
      <sz val="7"/>
      <name val="Arial"/>
      <family val="2"/>
    </font>
    <font>
      <b/>
      <sz val="10"/>
      <color indexed="12"/>
      <name val="Arial"/>
      <family val="2"/>
    </font>
    <font>
      <b/>
      <sz val="10"/>
      <color indexed="10"/>
      <name val="Arial"/>
      <family val="2"/>
    </font>
    <font>
      <b/>
      <sz val="11"/>
      <color indexed="10"/>
      <name val="Arial"/>
      <family val="2"/>
    </font>
    <font>
      <b/>
      <sz val="10"/>
      <color indexed="17"/>
      <name val="Arial"/>
      <family val="2"/>
    </font>
    <font>
      <sz val="8"/>
      <color indexed="81"/>
      <name val="Tahoma"/>
      <family val="2"/>
    </font>
    <font>
      <b/>
      <sz val="8"/>
      <color indexed="81"/>
      <name val="Tahoma"/>
      <family val="2"/>
    </font>
    <font>
      <sz val="10"/>
      <color indexed="10"/>
      <name val="Arial"/>
      <family val="2"/>
    </font>
    <font>
      <sz val="9"/>
      <name val="Verdana"/>
      <family val="2"/>
    </font>
    <font>
      <sz val="9"/>
      <color rgb="FFFF0000"/>
      <name val="Times New Roman"/>
      <family val="1"/>
    </font>
    <font>
      <sz val="8"/>
      <color rgb="FFFF0000"/>
      <name val="Arial"/>
      <family val="2"/>
    </font>
    <font>
      <b/>
      <sz val="12"/>
      <color indexed="10"/>
      <name val="Arial"/>
      <family val="2"/>
    </font>
    <font>
      <sz val="10"/>
      <color rgb="FFFF0000"/>
      <name val="Arial"/>
      <family val="2"/>
    </font>
    <font>
      <b/>
      <sz val="10"/>
      <color rgb="FFFF0000"/>
      <name val="Arial"/>
      <family val="2"/>
    </font>
    <font>
      <sz val="9"/>
      <color rgb="FFFF0000"/>
      <name val="Arial"/>
      <family val="2"/>
    </font>
    <font>
      <sz val="12"/>
      <name val="Arial"/>
      <family val="2"/>
    </font>
    <font>
      <sz val="14"/>
      <color rgb="FFFF0000"/>
      <name val="Arial"/>
      <family val="2"/>
    </font>
    <font>
      <sz val="9"/>
      <name val="Arial"/>
      <family val="2"/>
    </font>
    <font>
      <sz val="11"/>
      <name val="Bookman Old Style"/>
      <family val="1"/>
    </font>
  </fonts>
  <fills count="11">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47"/>
        <bgColor indexed="64"/>
      </patternFill>
    </fill>
    <fill>
      <patternFill patternType="solid">
        <fgColor indexed="42"/>
        <bgColor indexed="64"/>
      </patternFill>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bottom style="thin">
        <color indexed="64"/>
      </bottom>
      <diagonal/>
    </border>
    <border>
      <left/>
      <right/>
      <top style="dotted">
        <color indexed="64"/>
      </top>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top/>
      <bottom style="dashDot">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dotted">
        <color indexed="64"/>
      </top>
      <bottom style="dotted">
        <color indexed="64"/>
      </bottom>
      <diagonal/>
    </border>
    <border>
      <left style="medium">
        <color indexed="64"/>
      </left>
      <right/>
      <top style="thin">
        <color indexed="64"/>
      </top>
      <bottom/>
      <diagonal/>
    </border>
  </borders>
  <cellStyleXfs count="5">
    <xf numFmtId="0" fontId="0" fillId="0" borderId="0"/>
    <xf numFmtId="164" fontId="1" fillId="0" borderId="0" applyFon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528">
    <xf numFmtId="0" fontId="0" fillId="0" borderId="0" xfId="0"/>
    <xf numFmtId="0" fontId="2" fillId="0" borderId="0" xfId="0" applyFont="1"/>
    <xf numFmtId="0" fontId="3" fillId="0" borderId="0" xfId="0" applyFont="1" applyAlignment="1">
      <alignment horizontal="centerContinuous"/>
    </xf>
    <xf numFmtId="0" fontId="2" fillId="0" borderId="0" xfId="0" applyFont="1" applyAlignment="1">
      <alignment horizontal="centerContinuous"/>
    </xf>
    <xf numFmtId="0" fontId="4" fillId="0" borderId="0" xfId="0" applyFont="1" applyAlignment="1">
      <alignment horizontal="centerContinuous"/>
    </xf>
    <xf numFmtId="0" fontId="5" fillId="0" borderId="4" xfId="0" applyFont="1" applyFill="1" applyBorder="1"/>
    <xf numFmtId="0" fontId="2" fillId="0" borderId="5" xfId="0" applyFont="1" applyFill="1" applyBorder="1" applyAlignment="1">
      <alignment horizontal="center"/>
    </xf>
    <xf numFmtId="0" fontId="2" fillId="0" borderId="7" xfId="0" applyFont="1" applyFill="1" applyBorder="1" applyAlignment="1">
      <alignment horizontal="right"/>
    </xf>
    <xf numFmtId="0" fontId="5" fillId="2" borderId="8" xfId="0" applyFont="1" applyFill="1" applyBorder="1" applyAlignment="1">
      <alignment horizontal="center"/>
    </xf>
    <xf numFmtId="0" fontId="2" fillId="0" borderId="9" xfId="0" applyFont="1" applyFill="1" applyBorder="1" applyAlignment="1">
      <alignment horizontal="right"/>
    </xf>
    <xf numFmtId="0" fontId="5" fillId="2" borderId="10" xfId="0" applyFont="1" applyFill="1" applyBorder="1" applyAlignment="1">
      <alignment horizontal="center"/>
    </xf>
    <xf numFmtId="0" fontId="2" fillId="0" borderId="11" xfId="0" applyFont="1" applyFill="1" applyBorder="1" applyAlignment="1">
      <alignment vertical="center"/>
    </xf>
    <xf numFmtId="0" fontId="2" fillId="0" borderId="12" xfId="0" applyFont="1" applyFill="1" applyBorder="1" applyAlignment="1">
      <alignment vertical="center"/>
    </xf>
    <xf numFmtId="0" fontId="2" fillId="2" borderId="13" xfId="0" applyFont="1" applyFill="1" applyBorder="1" applyAlignment="1">
      <alignment vertical="top" wrapText="1"/>
    </xf>
    <xf numFmtId="0" fontId="2" fillId="2" borderId="14" xfId="0" applyFont="1" applyFill="1" applyBorder="1" applyAlignment="1"/>
    <xf numFmtId="0" fontId="5" fillId="0" borderId="16" xfId="0" applyFont="1" applyFill="1" applyBorder="1" applyAlignment="1">
      <alignment horizontal="center"/>
    </xf>
    <xf numFmtId="0" fontId="5" fillId="0" borderId="9" xfId="0" applyFont="1" applyFill="1" applyBorder="1" applyAlignment="1">
      <alignment horizontal="center"/>
    </xf>
    <xf numFmtId="0" fontId="5" fillId="3" borderId="9" xfId="0" applyFont="1" applyFill="1" applyBorder="1" applyAlignment="1">
      <alignment horizontal="center"/>
    </xf>
    <xf numFmtId="0" fontId="5" fillId="3" borderId="13" xfId="0" applyFont="1" applyFill="1" applyBorder="1" applyAlignment="1"/>
    <xf numFmtId="0" fontId="5" fillId="3" borderId="13" xfId="0" applyFont="1" applyFill="1" applyBorder="1" applyAlignment="1">
      <alignment horizontal="center"/>
    </xf>
    <xf numFmtId="0" fontId="5" fillId="3" borderId="10" xfId="0" applyFont="1" applyFill="1" applyBorder="1" applyAlignment="1">
      <alignment horizontal="center"/>
    </xf>
    <xf numFmtId="0" fontId="7" fillId="0" borderId="17" xfId="0" applyFont="1" applyFill="1" applyBorder="1" applyAlignment="1">
      <alignment horizontal="center" vertical="center"/>
    </xf>
    <xf numFmtId="0" fontId="8" fillId="0" borderId="18" xfId="0" applyFont="1" applyFill="1" applyBorder="1" applyAlignment="1"/>
    <xf numFmtId="0" fontId="8" fillId="0" borderId="18" xfId="0" applyFont="1" applyFill="1" applyBorder="1" applyAlignment="1">
      <alignment horizontal="center"/>
    </xf>
    <xf numFmtId="0" fontId="2" fillId="2" borderId="9" xfId="0" applyFont="1" applyFill="1" applyBorder="1" applyAlignment="1">
      <alignment horizontal="center"/>
    </xf>
    <xf numFmtId="0" fontId="7" fillId="0" borderId="18" xfId="0" applyFont="1" applyFill="1" applyBorder="1" applyAlignment="1"/>
    <xf numFmtId="0" fontId="2" fillId="2" borderId="9" xfId="0" applyFont="1" applyFill="1" applyBorder="1"/>
    <xf numFmtId="0" fontId="7" fillId="0" borderId="19" xfId="0" applyFont="1" applyFill="1" applyBorder="1" applyAlignment="1">
      <alignment horizontal="center" vertical="center"/>
    </xf>
    <xf numFmtId="3" fontId="2" fillId="2" borderId="9" xfId="0" applyNumberFormat="1" applyFont="1" applyFill="1" applyBorder="1" applyAlignment="1">
      <alignment horizontal="center" vertical="center"/>
    </xf>
    <xf numFmtId="0" fontId="2" fillId="2" borderId="20"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19" xfId="0" applyFont="1" applyFill="1" applyBorder="1" applyAlignment="1">
      <alignment horizontal="center"/>
    </xf>
    <xf numFmtId="0" fontId="7" fillId="2" borderId="21" xfId="0" applyFont="1" applyFill="1" applyBorder="1" applyAlignment="1">
      <alignment horizontal="center"/>
    </xf>
    <xf numFmtId="0" fontId="7" fillId="0" borderId="21" xfId="0" applyFont="1" applyFill="1" applyBorder="1" applyAlignment="1">
      <alignment horizontal="center"/>
    </xf>
    <xf numFmtId="0" fontId="7" fillId="0" borderId="21" xfId="0" applyFont="1" applyFill="1" applyBorder="1" applyAlignment="1">
      <alignment horizontal="left"/>
    </xf>
    <xf numFmtId="0" fontId="2" fillId="2" borderId="9" xfId="0" applyFont="1" applyFill="1" applyBorder="1" applyAlignment="1">
      <alignment horizontal="center" vertical="center"/>
    </xf>
    <xf numFmtId="0" fontId="7" fillId="0" borderId="21" xfId="0" applyFont="1" applyFill="1" applyBorder="1" applyAlignment="1">
      <alignment wrapText="1"/>
    </xf>
    <xf numFmtId="0" fontId="0" fillId="0" borderId="21" xfId="0" applyBorder="1" applyAlignment="1"/>
    <xf numFmtId="0" fontId="7" fillId="0" borderId="21" xfId="0" applyFont="1" applyFill="1" applyBorder="1" applyAlignment="1"/>
    <xf numFmtId="0" fontId="8" fillId="0" borderId="21" xfId="0" applyFont="1" applyFill="1" applyBorder="1" applyAlignment="1">
      <alignment horizontal="center"/>
    </xf>
    <xf numFmtId="0" fontId="2" fillId="2" borderId="9" xfId="0" applyFont="1" applyFill="1" applyBorder="1" applyAlignment="1">
      <alignment vertical="center"/>
    </xf>
    <xf numFmtId="0" fontId="7" fillId="0" borderId="22" xfId="0" applyFont="1" applyFill="1" applyBorder="1" applyAlignment="1">
      <alignment vertical="center"/>
    </xf>
    <xf numFmtId="0" fontId="8" fillId="0" borderId="22" xfId="0" applyFont="1" applyFill="1" applyBorder="1" applyAlignment="1">
      <alignment vertical="center"/>
    </xf>
    <xf numFmtId="0" fontId="7" fillId="0" borderId="22" xfId="0" applyFont="1" applyFill="1" applyBorder="1" applyAlignment="1">
      <alignment horizontal="center" vertical="center"/>
    </xf>
    <xf numFmtId="0" fontId="9" fillId="0" borderId="23" xfId="0" applyFont="1" applyFill="1" applyBorder="1" applyAlignment="1">
      <alignment vertical="center"/>
    </xf>
    <xf numFmtId="0" fontId="7" fillId="0" borderId="18" xfId="0" applyFont="1" applyFill="1" applyBorder="1" applyAlignment="1">
      <alignment vertical="center"/>
    </xf>
    <xf numFmtId="0" fontId="7" fillId="0" borderId="24" xfId="0" applyFont="1" applyFill="1" applyBorder="1" applyAlignment="1">
      <alignment horizontal="center" vertical="center"/>
    </xf>
    <xf numFmtId="0" fontId="8" fillId="0" borderId="7" xfId="0" applyFont="1" applyFill="1" applyBorder="1" applyAlignment="1">
      <alignment horizontal="left" vertical="center"/>
    </xf>
    <xf numFmtId="0" fontId="7" fillId="0" borderId="25" xfId="0" applyFont="1" applyBorder="1" applyAlignment="1"/>
    <xf numFmtId="0" fontId="7" fillId="0" borderId="8" xfId="0" applyFont="1" applyBorder="1" applyAlignment="1"/>
    <xf numFmtId="2" fontId="5" fillId="0" borderId="8" xfId="0" applyNumberFormat="1" applyFont="1" applyFill="1" applyBorder="1" applyAlignment="1">
      <alignment horizontal="center" vertical="center"/>
    </xf>
    <xf numFmtId="0" fontId="5" fillId="3" borderId="13" xfId="0" applyFont="1" applyFill="1" applyBorder="1" applyAlignment="1">
      <alignment vertical="center"/>
    </xf>
    <xf numFmtId="0" fontId="2" fillId="3" borderId="13" xfId="0" applyFont="1" applyFill="1" applyBorder="1" applyAlignment="1">
      <alignment vertical="center"/>
    </xf>
    <xf numFmtId="0" fontId="2" fillId="3" borderId="10" xfId="0" applyFont="1" applyFill="1" applyBorder="1" applyAlignment="1">
      <alignment vertical="center"/>
    </xf>
    <xf numFmtId="0" fontId="2" fillId="3" borderId="9" xfId="0" applyFont="1" applyFill="1" applyBorder="1" applyAlignment="1">
      <alignment vertical="center"/>
    </xf>
    <xf numFmtId="0" fontId="7" fillId="2" borderId="9" xfId="0" applyFont="1" applyFill="1" applyBorder="1" applyAlignment="1">
      <alignment vertical="center"/>
    </xf>
    <xf numFmtId="0" fontId="7" fillId="0" borderId="21" xfId="0" quotePrefix="1" applyFont="1" applyFill="1" applyBorder="1" applyAlignment="1">
      <alignment horizontal="right" vertical="center" wrapText="1"/>
    </xf>
    <xf numFmtId="0" fontId="0" fillId="0" borderId="21" xfId="0" applyBorder="1" applyAlignment="1">
      <alignment vertical="center"/>
    </xf>
    <xf numFmtId="0" fontId="7" fillId="2" borderId="9" xfId="0" applyFont="1" applyFill="1" applyBorder="1" applyAlignment="1">
      <alignment horizontal="center" vertical="center"/>
    </xf>
    <xf numFmtId="0" fontId="7" fillId="0" borderId="21" xfId="0" applyFont="1" applyFill="1" applyBorder="1" applyAlignment="1">
      <alignment vertical="center"/>
    </xf>
    <xf numFmtId="0" fontId="7" fillId="0" borderId="26" xfId="0" applyFont="1" applyFill="1" applyBorder="1" applyAlignment="1">
      <alignment horizontal="center" vertical="center"/>
    </xf>
    <xf numFmtId="0" fontId="7" fillId="0" borderId="25" xfId="0" applyFont="1" applyFill="1" applyBorder="1" applyAlignment="1">
      <alignment vertical="center"/>
    </xf>
    <xf numFmtId="0" fontId="8" fillId="0" borderId="0" xfId="0" applyFont="1" applyFill="1" applyBorder="1" applyAlignment="1">
      <alignment vertical="center"/>
    </xf>
    <xf numFmtId="0" fontId="7" fillId="0" borderId="0" xfId="0" applyFont="1" applyFill="1" applyBorder="1" applyAlignment="1">
      <alignment vertical="center"/>
    </xf>
    <xf numFmtId="2" fontId="5" fillId="0" borderId="9" xfId="0" applyNumberFormat="1" applyFont="1" applyFill="1" applyBorder="1" applyAlignment="1">
      <alignment horizontal="center" vertical="center"/>
    </xf>
    <xf numFmtId="0" fontId="8" fillId="3" borderId="9" xfId="0" applyFont="1" applyFill="1" applyBorder="1" applyAlignment="1">
      <alignment horizontal="center" vertical="center"/>
    </xf>
    <xf numFmtId="0" fontId="8" fillId="3" borderId="16" xfId="0" applyFont="1" applyFill="1" applyBorder="1" applyAlignment="1">
      <alignment vertical="center"/>
    </xf>
    <xf numFmtId="0" fontId="7" fillId="3" borderId="13" xfId="0" applyFont="1" applyFill="1" applyBorder="1" applyAlignment="1">
      <alignment vertical="center"/>
    </xf>
    <xf numFmtId="0" fontId="7" fillId="3" borderId="10" xfId="0" applyFont="1" applyFill="1" applyBorder="1" applyAlignment="1">
      <alignment vertical="center"/>
    </xf>
    <xf numFmtId="2" fontId="5" fillId="2" borderId="9" xfId="0" applyNumberFormat="1" applyFont="1" applyFill="1" applyBorder="1" applyAlignment="1">
      <alignment horizontal="center" vertical="center"/>
    </xf>
    <xf numFmtId="0" fontId="8" fillId="0" borderId="26" xfId="0" applyFont="1" applyFill="1" applyBorder="1" applyAlignment="1">
      <alignment horizontal="center" vertical="center"/>
    </xf>
    <xf numFmtId="0" fontId="7" fillId="0" borderId="27" xfId="0" applyFont="1" applyFill="1" applyBorder="1" applyAlignment="1">
      <alignment vertical="center"/>
    </xf>
    <xf numFmtId="0" fontId="7" fillId="0" borderId="28" xfId="0" applyFont="1" applyFill="1" applyBorder="1" applyAlignment="1">
      <alignment vertical="center"/>
    </xf>
    <xf numFmtId="0" fontId="7" fillId="2" borderId="0" xfId="0" applyFont="1" applyFill="1" applyBorder="1" applyAlignment="1">
      <alignment vertical="center"/>
    </xf>
    <xf numFmtId="0" fontId="8" fillId="0" borderId="20" xfId="0" applyFont="1" applyFill="1" applyBorder="1" applyAlignment="1">
      <alignment horizontal="center" vertical="center"/>
    </xf>
    <xf numFmtId="0" fontId="10" fillId="0" borderId="7" xfId="0" applyFont="1" applyFill="1" applyBorder="1" applyAlignment="1">
      <alignment vertical="center"/>
    </xf>
    <xf numFmtId="0" fontId="7" fillId="0" borderId="8" xfId="0" applyFont="1" applyFill="1" applyBorder="1" applyAlignment="1">
      <alignment vertical="center"/>
    </xf>
    <xf numFmtId="0" fontId="8" fillId="3" borderId="13" xfId="0" applyFont="1" applyFill="1" applyBorder="1" applyAlignment="1">
      <alignment vertical="center"/>
    </xf>
    <xf numFmtId="0" fontId="8" fillId="3" borderId="10" xfId="0" applyFont="1" applyFill="1" applyBorder="1" applyAlignment="1">
      <alignment vertical="center"/>
    </xf>
    <xf numFmtId="0" fontId="8" fillId="0" borderId="10" xfId="0" applyFont="1" applyFill="1" applyBorder="1" applyAlignment="1">
      <alignment vertical="center"/>
    </xf>
    <xf numFmtId="0" fontId="8" fillId="0" borderId="29" xfId="0" applyFont="1" applyFill="1" applyBorder="1" applyAlignment="1">
      <alignment horizontal="center" vertical="center"/>
    </xf>
    <xf numFmtId="0" fontId="7" fillId="0" borderId="29" xfId="0" applyFont="1" applyFill="1" applyBorder="1" applyAlignment="1">
      <alignment vertical="center"/>
    </xf>
    <xf numFmtId="0" fontId="7" fillId="0" borderId="30" xfId="0" applyFont="1" applyFill="1" applyBorder="1" applyAlignment="1">
      <alignment vertical="center"/>
    </xf>
    <xf numFmtId="0" fontId="7" fillId="0" borderId="14" xfId="0" applyFont="1" applyFill="1" applyBorder="1" applyAlignment="1">
      <alignment vertical="center"/>
    </xf>
    <xf numFmtId="0" fontId="8" fillId="0" borderId="28" xfId="0" applyFont="1" applyFill="1" applyBorder="1" applyAlignment="1">
      <alignment vertical="center"/>
    </xf>
    <xf numFmtId="0" fontId="8" fillId="0" borderId="27" xfId="0" applyFont="1" applyFill="1" applyBorder="1" applyAlignment="1">
      <alignment horizontal="center" vertical="center"/>
    </xf>
    <xf numFmtId="0" fontId="8" fillId="0" borderId="9" xfId="0" applyFont="1" applyFill="1" applyBorder="1" applyAlignment="1">
      <alignment vertical="center"/>
    </xf>
    <xf numFmtId="0" fontId="8" fillId="0" borderId="7" xfId="0" applyFont="1" applyFill="1" applyBorder="1" applyAlignment="1">
      <alignment vertical="center"/>
    </xf>
    <xf numFmtId="0" fontId="11" fillId="0" borderId="7" xfId="0" applyFont="1" applyFill="1" applyBorder="1" applyAlignment="1">
      <alignment vertical="center"/>
    </xf>
    <xf numFmtId="0" fontId="8" fillId="0" borderId="13" xfId="0" applyFont="1" applyFill="1" applyBorder="1" applyAlignment="1">
      <alignment vertical="center"/>
    </xf>
    <xf numFmtId="0" fontId="8" fillId="0" borderId="13" xfId="0" applyFont="1" applyFill="1" applyBorder="1" applyAlignment="1">
      <alignment horizontal="left" vertical="center"/>
    </xf>
    <xf numFmtId="0" fontId="8" fillId="0" borderId="7" xfId="0" applyFont="1" applyFill="1" applyBorder="1" applyAlignment="1">
      <alignment horizontal="center" vertical="center"/>
    </xf>
    <xf numFmtId="0" fontId="7" fillId="0" borderId="16" xfId="0" applyFont="1" applyFill="1" applyBorder="1" applyAlignment="1">
      <alignment vertical="center"/>
    </xf>
    <xf numFmtId="0" fontId="7" fillId="0" borderId="13" xfId="0" applyFont="1" applyFill="1" applyBorder="1" applyAlignment="1">
      <alignment vertical="center"/>
    </xf>
    <xf numFmtId="0" fontId="12" fillId="0" borderId="29" xfId="0" applyFont="1" applyFill="1" applyBorder="1" applyAlignment="1">
      <alignment vertical="center"/>
    </xf>
    <xf numFmtId="0" fontId="7" fillId="0" borderId="9" xfId="0" applyFont="1" applyFill="1" applyBorder="1" applyAlignment="1">
      <alignment vertical="center"/>
    </xf>
    <xf numFmtId="0" fontId="8" fillId="3" borderId="9" xfId="0" applyFont="1" applyFill="1" applyBorder="1" applyAlignment="1">
      <alignment horizontal="center"/>
    </xf>
    <xf numFmtId="0" fontId="8" fillId="3" borderId="13" xfId="0" applyFont="1" applyFill="1" applyBorder="1"/>
    <xf numFmtId="0" fontId="8" fillId="3" borderId="13" xfId="0" applyFont="1" applyFill="1" applyBorder="1" applyAlignment="1"/>
    <xf numFmtId="0" fontId="7" fillId="3" borderId="13" xfId="0" applyFont="1" applyFill="1" applyBorder="1" applyAlignment="1"/>
    <xf numFmtId="0" fontId="7" fillId="2" borderId="10" xfId="0" applyFont="1" applyFill="1" applyBorder="1" applyAlignment="1"/>
    <xf numFmtId="0" fontId="7" fillId="0" borderId="31" xfId="0" applyFont="1" applyBorder="1" applyAlignment="1"/>
    <xf numFmtId="0" fontId="7" fillId="0" borderId="32" xfId="0" applyFont="1" applyFill="1" applyBorder="1" applyAlignment="1">
      <alignment vertical="center"/>
    </xf>
    <xf numFmtId="0" fontId="7" fillId="0" borderId="33" xfId="0" applyFont="1" applyBorder="1" applyAlignment="1">
      <alignment horizontal="center"/>
    </xf>
    <xf numFmtId="0" fontId="7" fillId="0" borderId="26" xfId="0" applyFont="1" applyBorder="1" applyAlignment="1"/>
    <xf numFmtId="0" fontId="11" fillId="0" borderId="0" xfId="0" applyFont="1" applyFill="1" applyBorder="1" applyAlignment="1">
      <alignment vertical="center"/>
    </xf>
    <xf numFmtId="0" fontId="7" fillId="0" borderId="28" xfId="0" applyFont="1" applyBorder="1" applyAlignment="1"/>
    <xf numFmtId="0" fontId="7" fillId="0" borderId="20" xfId="0" applyFont="1" applyBorder="1" applyAlignment="1"/>
    <xf numFmtId="0" fontId="7" fillId="0" borderId="0" xfId="0" applyFont="1" applyBorder="1" applyAlignment="1"/>
    <xf numFmtId="0" fontId="11" fillId="0" borderId="0" xfId="0" applyFont="1" applyBorder="1" applyAlignment="1"/>
    <xf numFmtId="0" fontId="8" fillId="0" borderId="0" xfId="0" applyFont="1" applyFill="1" applyBorder="1" applyAlignment="1">
      <alignment horizontal="left"/>
    </xf>
    <xf numFmtId="0" fontId="8" fillId="0" borderId="0" xfId="0" applyFont="1" applyFill="1" applyBorder="1" applyAlignment="1">
      <alignment horizontal="center"/>
    </xf>
    <xf numFmtId="0" fontId="7" fillId="0" borderId="0" xfId="0" applyFont="1" applyFill="1" applyAlignment="1"/>
    <xf numFmtId="0" fontId="8" fillId="0" borderId="0" xfId="0" applyFont="1" applyFill="1" applyAlignment="1"/>
    <xf numFmtId="0" fontId="7" fillId="2" borderId="0" xfId="0" applyFont="1" applyFill="1" applyAlignment="1"/>
    <xf numFmtId="0" fontId="7" fillId="0" borderId="0" xfId="0" applyFont="1" applyFill="1" applyBorder="1" applyAlignment="1"/>
    <xf numFmtId="0" fontId="8" fillId="0" borderId="0" xfId="0" applyFont="1" applyFill="1" applyBorder="1" applyAlignment="1">
      <alignment horizontal="right"/>
    </xf>
    <xf numFmtId="14" fontId="8" fillId="2" borderId="0" xfId="0" applyNumberFormat="1" applyFont="1" applyFill="1" applyAlignment="1"/>
    <xf numFmtId="0" fontId="8" fillId="0" borderId="34" xfId="0" applyFont="1" applyFill="1" applyBorder="1" applyAlignment="1"/>
    <xf numFmtId="0" fontId="7" fillId="0" borderId="34" xfId="0" applyFont="1" applyFill="1" applyBorder="1" applyAlignment="1"/>
    <xf numFmtId="0" fontId="8" fillId="0" borderId="34" xfId="0" applyFont="1" applyFill="1" applyBorder="1" applyAlignment="1">
      <alignment horizontal="right"/>
    </xf>
    <xf numFmtId="14" fontId="8" fillId="0" borderId="34" xfId="0" applyNumberFormat="1" applyFont="1" applyFill="1" applyBorder="1" applyAlignment="1"/>
    <xf numFmtId="0" fontId="0" fillId="0" borderId="0" xfId="0" applyProtection="1">
      <protection locked="0"/>
    </xf>
    <xf numFmtId="0" fontId="5" fillId="4" borderId="0" xfId="0" applyFont="1" applyFill="1" applyBorder="1" applyProtection="1">
      <protection locked="0"/>
    </xf>
    <xf numFmtId="0" fontId="2" fillId="4" borderId="0" xfId="0" applyFont="1" applyFill="1" applyBorder="1" applyProtection="1">
      <protection locked="0"/>
    </xf>
    <xf numFmtId="165" fontId="5" fillId="4" borderId="0" xfId="1" applyNumberFormat="1" applyFont="1" applyFill="1" applyBorder="1" applyProtection="1">
      <protection locked="0"/>
    </xf>
    <xf numFmtId="0" fontId="5" fillId="0" borderId="0" xfId="0" applyFont="1" applyBorder="1" applyProtection="1">
      <protection locked="0"/>
    </xf>
    <xf numFmtId="0" fontId="2" fillId="0" borderId="0" xfId="0" applyFont="1" applyBorder="1" applyProtection="1">
      <protection locked="0"/>
    </xf>
    <xf numFmtId="0" fontId="2" fillId="5" borderId="0" xfId="0" applyFont="1" applyFill="1" applyBorder="1" applyProtection="1">
      <protection locked="0"/>
    </xf>
    <xf numFmtId="0" fontId="2" fillId="0" borderId="0" xfId="0" applyFont="1" applyFill="1" applyBorder="1" applyProtection="1">
      <protection locked="0"/>
    </xf>
    <xf numFmtId="15" fontId="2" fillId="5" borderId="0" xfId="0" applyNumberFormat="1" applyFont="1" applyFill="1" applyBorder="1" applyAlignment="1" applyProtection="1">
      <alignment horizontal="center"/>
      <protection locked="0"/>
    </xf>
    <xf numFmtId="0" fontId="14" fillId="0" borderId="0" xfId="0" applyFont="1" applyBorder="1" applyProtection="1">
      <protection locked="0"/>
    </xf>
    <xf numFmtId="0" fontId="14" fillId="0" borderId="0" xfId="0" applyFont="1" applyFill="1" applyBorder="1" applyProtection="1">
      <protection locked="0"/>
    </xf>
    <xf numFmtId="165" fontId="2" fillId="0" borderId="0" xfId="1" applyNumberFormat="1" applyFont="1" applyFill="1" applyBorder="1" applyProtection="1">
      <protection locked="0"/>
    </xf>
    <xf numFmtId="165" fontId="2" fillId="5" borderId="0" xfId="1" applyNumberFormat="1" applyFont="1" applyFill="1" applyBorder="1" applyProtection="1">
      <protection locked="0"/>
    </xf>
    <xf numFmtId="165" fontId="2" fillId="0" borderId="0" xfId="1" applyNumberFormat="1" applyFont="1" applyBorder="1" applyProtection="1">
      <protection locked="0"/>
    </xf>
    <xf numFmtId="165" fontId="2" fillId="0" borderId="25" xfId="1" applyNumberFormat="1" applyFont="1" applyBorder="1" applyProtection="1">
      <protection locked="0"/>
    </xf>
    <xf numFmtId="165" fontId="2" fillId="5" borderId="0" xfId="1" applyNumberFormat="1" applyFont="1" applyFill="1" applyBorder="1" applyAlignment="1" applyProtection="1">
      <alignment horizontal="center"/>
      <protection locked="0"/>
    </xf>
    <xf numFmtId="165" fontId="2" fillId="0" borderId="0" xfId="1" applyNumberFormat="1" applyFont="1" applyBorder="1" applyAlignment="1" applyProtection="1">
      <alignment horizontal="center"/>
      <protection locked="0"/>
    </xf>
    <xf numFmtId="0" fontId="0" fillId="0" borderId="2" xfId="0" applyBorder="1" applyAlignment="1">
      <alignment horizontal="left"/>
    </xf>
    <xf numFmtId="0" fontId="0" fillId="0" borderId="15" xfId="0" applyBorder="1" applyAlignment="1">
      <alignment horizontal="left"/>
    </xf>
    <xf numFmtId="0" fontId="0" fillId="0" borderId="9" xfId="0" applyBorder="1" applyAlignment="1">
      <alignment horizontal="center" vertical="top" wrapText="1"/>
    </xf>
    <xf numFmtId="0" fontId="0" fillId="0" borderId="9" xfId="0" applyBorder="1" applyAlignment="1">
      <alignment vertical="top" wrapText="1"/>
    </xf>
    <xf numFmtId="0" fontId="0" fillId="0" borderId="39"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2" borderId="39" xfId="0" applyFill="1" applyBorder="1"/>
    <xf numFmtId="0" fontId="0" fillId="2" borderId="9" xfId="0" applyFill="1" applyBorder="1"/>
    <xf numFmtId="0" fontId="0" fillId="0" borderId="9" xfId="0" applyBorder="1"/>
    <xf numFmtId="0" fontId="0" fillId="0" borderId="40" xfId="0" applyBorder="1"/>
    <xf numFmtId="0" fontId="0" fillId="0" borderId="39" xfId="0" applyFill="1" applyBorder="1"/>
    <xf numFmtId="0" fontId="0" fillId="0" borderId="9" xfId="0" applyFill="1" applyBorder="1"/>
    <xf numFmtId="0" fontId="0" fillId="0" borderId="41" xfId="0" applyBorder="1"/>
    <xf numFmtId="0" fontId="0" fillId="0" borderId="42" xfId="0" applyBorder="1"/>
    <xf numFmtId="0" fontId="0" fillId="0" borderId="43" xfId="0" applyBorder="1"/>
    <xf numFmtId="0" fontId="1" fillId="0" borderId="39" xfId="0" applyFont="1" applyBorder="1" applyAlignment="1">
      <alignment horizontal="center" vertical="top" wrapText="1"/>
    </xf>
    <xf numFmtId="0" fontId="1" fillId="0" borderId="9" xfId="0" applyFont="1" applyBorder="1" applyAlignment="1">
      <alignment horizontal="center" vertical="top" wrapText="1"/>
    </xf>
    <xf numFmtId="0" fontId="1" fillId="0" borderId="9" xfId="0" applyFont="1" applyBorder="1" applyAlignment="1">
      <alignment vertical="top" wrapText="1"/>
    </xf>
    <xf numFmtId="0" fontId="1" fillId="0" borderId="40" xfId="0" applyFont="1" applyBorder="1" applyAlignment="1">
      <alignment horizontal="center" vertical="top" wrapText="1"/>
    </xf>
    <xf numFmtId="0" fontId="1" fillId="0" borderId="39" xfId="0" applyFont="1" applyBorder="1" applyAlignment="1">
      <alignment horizontal="center"/>
    </xf>
    <xf numFmtId="0" fontId="1" fillId="0" borderId="9" xfId="0" applyFont="1" applyBorder="1" applyAlignment="1">
      <alignment horizontal="center"/>
    </xf>
    <xf numFmtId="0" fontId="1" fillId="0" borderId="40" xfId="0" applyFont="1" applyBorder="1" applyAlignment="1">
      <alignment horizontal="center"/>
    </xf>
    <xf numFmtId="0" fontId="1" fillId="2" borderId="39" xfId="0" applyFont="1" applyFill="1" applyBorder="1"/>
    <xf numFmtId="0" fontId="1" fillId="2" borderId="9" xfId="0" applyFont="1" applyFill="1" applyBorder="1"/>
    <xf numFmtId="0" fontId="1" fillId="0" borderId="40" xfId="0" applyFont="1" applyBorder="1"/>
    <xf numFmtId="0" fontId="1" fillId="0" borderId="39" xfId="0" applyFont="1" applyBorder="1"/>
    <xf numFmtId="0" fontId="1" fillId="0" borderId="9" xfId="0" applyFont="1" applyBorder="1"/>
    <xf numFmtId="0" fontId="1" fillId="0" borderId="41" xfId="0" applyFont="1" applyBorder="1"/>
    <xf numFmtId="0" fontId="1" fillId="0" borderId="42" xfId="0" applyFont="1" applyBorder="1"/>
    <xf numFmtId="0" fontId="1" fillId="0" borderId="43" xfId="0" applyFont="1" applyBorder="1"/>
    <xf numFmtId="15" fontId="2" fillId="0" borderId="0" xfId="0" applyNumberFormat="1" applyFont="1" applyFill="1" applyBorder="1" applyAlignment="1" applyProtection="1">
      <alignment horizontal="center"/>
      <protection locked="0"/>
    </xf>
    <xf numFmtId="2" fontId="2" fillId="0" borderId="0" xfId="0" applyNumberFormat="1" applyFont="1" applyBorder="1" applyProtection="1">
      <protection locked="0"/>
    </xf>
    <xf numFmtId="164" fontId="2" fillId="0" borderId="0" xfId="1" applyFont="1" applyBorder="1" applyProtection="1">
      <protection locked="0"/>
    </xf>
    <xf numFmtId="165" fontId="2" fillId="0" borderId="0" xfId="0" applyNumberFormat="1" applyFont="1" applyBorder="1" applyProtection="1">
      <protection locked="0"/>
    </xf>
    <xf numFmtId="0" fontId="5" fillId="0" borderId="0" xfId="0" applyFont="1" applyFill="1" applyBorder="1" applyProtection="1">
      <protection locked="0"/>
    </xf>
    <xf numFmtId="0" fontId="16" fillId="0" borderId="0" xfId="0" applyFont="1" applyBorder="1" applyProtection="1">
      <protection locked="0"/>
    </xf>
    <xf numFmtId="0" fontId="14" fillId="5" borderId="0" xfId="0" applyFont="1" applyFill="1" applyBorder="1" applyProtection="1">
      <protection locked="0"/>
    </xf>
    <xf numFmtId="0" fontId="21" fillId="0" borderId="7" xfId="0" applyFont="1" applyFill="1" applyBorder="1" applyAlignment="1">
      <alignment vertical="center"/>
    </xf>
    <xf numFmtId="3" fontId="2" fillId="2" borderId="20" xfId="0" applyNumberFormat="1" applyFont="1" applyFill="1" applyBorder="1" applyAlignment="1">
      <alignment horizontal="center" vertical="center"/>
    </xf>
    <xf numFmtId="0" fontId="23" fillId="0" borderId="0" xfId="0" applyFont="1"/>
    <xf numFmtId="0" fontId="1" fillId="0" borderId="0" xfId="0" applyFont="1" applyBorder="1" applyProtection="1">
      <protection locked="0"/>
    </xf>
    <xf numFmtId="0" fontId="2" fillId="0" borderId="0" xfId="0" applyFont="1" applyFill="1" applyBorder="1" applyAlignment="1">
      <alignment horizontal="left"/>
    </xf>
    <xf numFmtId="0" fontId="2" fillId="0" borderId="0" xfId="0" applyFont="1" applyFill="1" applyBorder="1" applyAlignment="1">
      <alignment horizontal="center"/>
    </xf>
    <xf numFmtId="0" fontId="2" fillId="0" borderId="14" xfId="0" applyFont="1" applyFill="1" applyBorder="1" applyAlignment="1">
      <alignment horizontal="center"/>
    </xf>
    <xf numFmtId="0" fontId="2" fillId="0" borderId="9" xfId="0" applyFont="1" applyFill="1" applyBorder="1" applyAlignment="1"/>
    <xf numFmtId="0" fontId="5" fillId="0" borderId="9" xfId="0" applyFont="1" applyFill="1" applyBorder="1" applyAlignment="1"/>
    <xf numFmtId="0" fontId="2" fillId="0" borderId="9" xfId="0" applyFont="1" applyFill="1" applyBorder="1" applyAlignment="1">
      <alignment horizontal="left" vertical="top"/>
    </xf>
    <xf numFmtId="0" fontId="25" fillId="0" borderId="9" xfId="0" applyFont="1" applyFill="1" applyBorder="1" applyAlignment="1"/>
    <xf numFmtId="0" fontId="25" fillId="0" borderId="9" xfId="0" applyFont="1" applyFill="1" applyBorder="1" applyAlignment="1">
      <alignment horizontal="left" vertical="top"/>
    </xf>
    <xf numFmtId="0" fontId="24" fillId="0" borderId="0" xfId="0" applyFont="1" applyBorder="1" applyProtection="1">
      <protection locked="0"/>
    </xf>
    <xf numFmtId="0" fontId="2" fillId="8" borderId="0" xfId="0" applyFont="1" applyFill="1" applyBorder="1" applyProtection="1">
      <protection locked="0"/>
    </xf>
    <xf numFmtId="165" fontId="2" fillId="8" borderId="0" xfId="0" applyNumberFormat="1" applyFont="1" applyFill="1" applyBorder="1" applyProtection="1">
      <protection locked="0"/>
    </xf>
    <xf numFmtId="0" fontId="2" fillId="0" borderId="0" xfId="0" applyFont="1" applyBorder="1" applyAlignment="1" applyProtection="1">
      <alignment horizontal="center"/>
      <protection locked="0"/>
    </xf>
    <xf numFmtId="0" fontId="5" fillId="5" borderId="0" xfId="0" applyFont="1" applyFill="1" applyBorder="1" applyAlignment="1" applyProtection="1">
      <alignment horizontal="center"/>
      <protection locked="0"/>
    </xf>
    <xf numFmtId="14" fontId="2" fillId="0" borderId="0" xfId="0" applyNumberFormat="1" applyFont="1" applyBorder="1" applyProtection="1">
      <protection locked="0"/>
    </xf>
    <xf numFmtId="15" fontId="2" fillId="0" borderId="0" xfId="0" applyNumberFormat="1" applyFont="1" applyFill="1" applyBorder="1" applyAlignment="1" applyProtection="1">
      <alignment horizontal="center"/>
      <protection hidden="1"/>
    </xf>
    <xf numFmtId="0" fontId="0" fillId="8" borderId="0" xfId="0" applyFill="1" applyProtection="1">
      <protection locked="0"/>
    </xf>
    <xf numFmtId="15" fontId="2" fillId="0" borderId="0" xfId="0" applyNumberFormat="1" applyFont="1" applyFill="1" applyBorder="1" applyProtection="1">
      <protection hidden="1"/>
    </xf>
    <xf numFmtId="2" fontId="2" fillId="0" borderId="0" xfId="0" applyNumberFormat="1" applyFont="1" applyBorder="1" applyProtection="1">
      <protection hidden="1"/>
    </xf>
    <xf numFmtId="164" fontId="2" fillId="0" borderId="0" xfId="1" applyFont="1" applyBorder="1" applyProtection="1">
      <protection hidden="1"/>
    </xf>
    <xf numFmtId="166" fontId="2" fillId="0" borderId="0" xfId="0" applyNumberFormat="1" applyFont="1" applyBorder="1" applyProtection="1">
      <protection hidden="1"/>
    </xf>
    <xf numFmtId="165" fontId="2" fillId="0" borderId="0" xfId="1" applyNumberFormat="1" applyFont="1" applyBorder="1" applyProtection="1">
      <protection hidden="1"/>
    </xf>
    <xf numFmtId="0" fontId="2" fillId="0" borderId="0" xfId="0" applyFont="1" applyBorder="1" applyProtection="1">
      <protection hidden="1"/>
    </xf>
    <xf numFmtId="165" fontId="2" fillId="0" borderId="25" xfId="1" applyNumberFormat="1" applyFont="1" applyBorder="1" applyProtection="1">
      <protection hidden="1"/>
    </xf>
    <xf numFmtId="165" fontId="5" fillId="0" borderId="0" xfId="1" applyNumberFormat="1" applyFont="1" applyBorder="1" applyProtection="1">
      <protection hidden="1"/>
    </xf>
    <xf numFmtId="0" fontId="5" fillId="4" borderId="0" xfId="0" applyFont="1" applyFill="1" applyBorder="1" applyProtection="1">
      <protection hidden="1"/>
    </xf>
    <xf numFmtId="0" fontId="2" fillId="4" borderId="0" xfId="0" applyFont="1" applyFill="1" applyBorder="1" applyProtection="1">
      <protection hidden="1"/>
    </xf>
    <xf numFmtId="165" fontId="5" fillId="4" borderId="0" xfId="1" applyNumberFormat="1" applyFont="1" applyFill="1" applyBorder="1" applyProtection="1">
      <protection hidden="1"/>
    </xf>
    <xf numFmtId="0" fontId="0" fillId="0" borderId="0" xfId="0" applyProtection="1">
      <protection hidden="1"/>
    </xf>
    <xf numFmtId="0" fontId="5" fillId="0" borderId="0" xfId="2" applyFont="1" applyBorder="1" applyProtection="1">
      <protection hidden="1"/>
    </xf>
    <xf numFmtId="0" fontId="1" fillId="0" borderId="0" xfId="2" applyFont="1" applyBorder="1" applyProtection="1">
      <protection hidden="1"/>
    </xf>
    <xf numFmtId="0" fontId="5" fillId="5" borderId="0" xfId="2" applyFont="1" applyFill="1" applyBorder="1" applyProtection="1">
      <protection hidden="1"/>
    </xf>
    <xf numFmtId="0" fontId="1" fillId="5" borderId="0" xfId="2" applyFont="1" applyFill="1" applyBorder="1" applyProtection="1">
      <protection hidden="1"/>
    </xf>
    <xf numFmtId="0" fontId="1" fillId="5" borderId="0" xfId="2" applyFont="1" applyFill="1" applyBorder="1" applyAlignment="1" applyProtection="1">
      <alignment horizontal="center"/>
      <protection hidden="1"/>
    </xf>
    <xf numFmtId="167" fontId="20" fillId="8" borderId="0" xfId="0" applyNumberFormat="1" applyFont="1" applyFill="1" applyBorder="1" applyAlignment="1" applyProtection="1">
      <alignment horizontal="center" vertical="center" wrapText="1"/>
      <protection hidden="1"/>
    </xf>
    <xf numFmtId="0" fontId="1" fillId="0" borderId="0" xfId="2" applyFont="1" applyFill="1" applyBorder="1" applyProtection="1">
      <protection hidden="1"/>
    </xf>
    <xf numFmtId="0" fontId="5" fillId="5" borderId="0" xfId="2" applyFont="1" applyFill="1" applyBorder="1" applyAlignment="1" applyProtection="1">
      <alignment horizontal="center"/>
      <protection hidden="1"/>
    </xf>
    <xf numFmtId="15" fontId="1" fillId="5" borderId="0" xfId="2" applyNumberFormat="1" applyFont="1" applyFill="1" applyBorder="1" applyAlignment="1" applyProtection="1">
      <alignment horizontal="center"/>
      <protection hidden="1"/>
    </xf>
    <xf numFmtId="0" fontId="14" fillId="0" borderId="0" xfId="2" applyFont="1" applyFill="1" applyBorder="1" applyProtection="1">
      <protection hidden="1"/>
    </xf>
    <xf numFmtId="0" fontId="14" fillId="0" borderId="0" xfId="2" applyFont="1" applyBorder="1" applyProtection="1">
      <protection hidden="1"/>
    </xf>
    <xf numFmtId="0" fontId="5" fillId="0" borderId="0" xfId="2" applyFont="1" applyBorder="1" applyAlignment="1" applyProtection="1">
      <alignment horizontal="center"/>
      <protection hidden="1"/>
    </xf>
    <xf numFmtId="165" fontId="1" fillId="0" borderId="0" xfId="1" applyNumberFormat="1" applyFont="1" applyFill="1" applyBorder="1" applyProtection="1">
      <protection hidden="1"/>
    </xf>
    <xf numFmtId="165" fontId="1" fillId="5" borderId="0" xfId="1" applyNumberFormat="1" applyFont="1" applyFill="1" applyBorder="1" applyProtection="1">
      <protection hidden="1"/>
    </xf>
    <xf numFmtId="165" fontId="1" fillId="0" borderId="0" xfId="1" applyNumberFormat="1" applyFont="1" applyBorder="1" applyProtection="1">
      <protection hidden="1"/>
    </xf>
    <xf numFmtId="165" fontId="1" fillId="0" borderId="25" xfId="1" applyNumberFormat="1" applyFont="1" applyBorder="1" applyProtection="1">
      <protection hidden="1"/>
    </xf>
    <xf numFmtId="165" fontId="5" fillId="5" borderId="0" xfId="1" applyNumberFormat="1" applyFont="1" applyFill="1" applyBorder="1" applyAlignment="1" applyProtection="1">
      <alignment horizontal="center"/>
      <protection hidden="1"/>
    </xf>
    <xf numFmtId="165" fontId="1" fillId="0" borderId="0" xfId="1" applyNumberFormat="1" applyFont="1" applyBorder="1" applyAlignment="1" applyProtection="1">
      <alignment horizontal="center"/>
      <protection hidden="1"/>
    </xf>
    <xf numFmtId="0" fontId="2" fillId="0" borderId="0" xfId="0" applyFont="1" applyFill="1" applyBorder="1" applyProtection="1">
      <protection hidden="1"/>
    </xf>
    <xf numFmtId="0" fontId="5" fillId="0" borderId="0" xfId="2" applyFont="1" applyFill="1" applyBorder="1" applyAlignment="1" applyProtection="1">
      <alignment horizontal="center"/>
      <protection hidden="1"/>
    </xf>
    <xf numFmtId="165" fontId="2" fillId="0" borderId="0" xfId="0" applyNumberFormat="1" applyFont="1" applyBorder="1" applyProtection="1">
      <protection hidden="1"/>
    </xf>
    <xf numFmtId="0" fontId="1" fillId="0" borderId="0" xfId="2" applyFont="1" applyFill="1" applyBorder="1" applyAlignment="1" applyProtection="1">
      <alignment horizontal="center"/>
      <protection hidden="1"/>
    </xf>
    <xf numFmtId="0" fontId="1" fillId="0" borderId="0" xfId="2" applyProtection="1">
      <protection hidden="1"/>
    </xf>
    <xf numFmtId="1" fontId="1" fillId="6" borderId="0" xfId="2" applyNumberFormat="1" applyFont="1" applyFill="1" applyBorder="1" applyProtection="1">
      <protection hidden="1"/>
    </xf>
    <xf numFmtId="0" fontId="5" fillId="0" borderId="0" xfId="2" applyFont="1" applyFill="1" applyBorder="1" applyProtection="1">
      <protection hidden="1"/>
    </xf>
    <xf numFmtId="165" fontId="1" fillId="0" borderId="25" xfId="1" applyNumberFormat="1" applyFont="1" applyFill="1" applyBorder="1" applyProtection="1">
      <protection hidden="1"/>
    </xf>
    <xf numFmtId="0" fontId="5" fillId="0" borderId="0" xfId="2" applyFont="1" applyProtection="1">
      <protection hidden="1"/>
    </xf>
    <xf numFmtId="0" fontId="0" fillId="0" borderId="0" xfId="2" applyFont="1" applyFill="1" applyBorder="1" applyProtection="1">
      <protection hidden="1"/>
    </xf>
    <xf numFmtId="165" fontId="1" fillId="6" borderId="0" xfId="1" applyNumberFormat="1" applyFont="1" applyFill="1" applyBorder="1" applyProtection="1">
      <protection hidden="1"/>
    </xf>
    <xf numFmtId="165" fontId="1" fillId="5" borderId="25" xfId="1" applyNumberFormat="1" applyFont="1" applyFill="1" applyBorder="1" applyProtection="1">
      <protection hidden="1"/>
    </xf>
    <xf numFmtId="0" fontId="0" fillId="0" borderId="0" xfId="2" applyFont="1" applyProtection="1">
      <protection hidden="1"/>
    </xf>
    <xf numFmtId="165" fontId="1" fillId="8" borderId="0" xfId="1" applyNumberFormat="1" applyFont="1" applyFill="1" applyBorder="1" applyProtection="1">
      <protection hidden="1"/>
    </xf>
    <xf numFmtId="0" fontId="1" fillId="0" borderId="0" xfId="2" applyFont="1" applyProtection="1">
      <protection hidden="1"/>
    </xf>
    <xf numFmtId="9" fontId="2" fillId="0" borderId="0" xfId="0" applyNumberFormat="1" applyFont="1" applyBorder="1" applyProtection="1">
      <protection hidden="1"/>
    </xf>
    <xf numFmtId="10" fontId="1" fillId="0" borderId="0" xfId="3" applyNumberFormat="1" applyFont="1" applyBorder="1" applyProtection="1">
      <protection hidden="1"/>
    </xf>
    <xf numFmtId="165" fontId="1" fillId="0" borderId="0" xfId="2" applyNumberFormat="1" applyFont="1" applyBorder="1" applyProtection="1">
      <protection hidden="1"/>
    </xf>
    <xf numFmtId="165" fontId="1" fillId="5" borderId="0" xfId="2" applyNumberFormat="1" applyFont="1" applyFill="1" applyBorder="1" applyProtection="1">
      <protection hidden="1"/>
    </xf>
    <xf numFmtId="0" fontId="13" fillId="0" borderId="0" xfId="2" applyFont="1" applyFill="1" applyBorder="1" applyProtection="1">
      <protection hidden="1"/>
    </xf>
    <xf numFmtId="165" fontId="14" fillId="7" borderId="44" xfId="1" applyNumberFormat="1" applyFont="1" applyFill="1" applyBorder="1" applyProtection="1">
      <protection hidden="1"/>
    </xf>
    <xf numFmtId="0" fontId="16" fillId="0" borderId="0" xfId="0" applyFont="1" applyBorder="1" applyProtection="1">
      <protection hidden="1"/>
    </xf>
    <xf numFmtId="0" fontId="14" fillId="5" borderId="0" xfId="0" applyFont="1" applyFill="1" applyBorder="1" applyProtection="1">
      <protection hidden="1"/>
    </xf>
    <xf numFmtId="0" fontId="0" fillId="0" borderId="9" xfId="0" applyBorder="1" applyAlignment="1" applyProtection="1">
      <alignment horizontal="center" vertical="top" wrapText="1"/>
      <protection hidden="1"/>
    </xf>
    <xf numFmtId="0" fontId="0" fillId="0" borderId="9" xfId="0" applyBorder="1" applyAlignment="1" applyProtection="1">
      <alignment horizontal="center"/>
      <protection hidden="1"/>
    </xf>
    <xf numFmtId="14" fontId="0" fillId="0" borderId="9" xfId="0" applyNumberFormat="1" applyFill="1" applyBorder="1" applyProtection="1">
      <protection hidden="1"/>
    </xf>
    <xf numFmtId="1" fontId="0" fillId="0" borderId="9" xfId="0" applyNumberFormat="1" applyBorder="1" applyProtection="1">
      <protection hidden="1"/>
    </xf>
    <xf numFmtId="0" fontId="0" fillId="0" borderId="9" xfId="0" applyBorder="1" applyProtection="1">
      <protection hidden="1"/>
    </xf>
    <xf numFmtId="0" fontId="0" fillId="0" borderId="9" xfId="0" applyFill="1" applyBorder="1" applyProtection="1">
      <protection hidden="1"/>
    </xf>
    <xf numFmtId="0" fontId="1" fillId="0" borderId="9" xfId="0" applyFont="1" applyFill="1" applyBorder="1" applyProtection="1">
      <protection hidden="1"/>
    </xf>
    <xf numFmtId="14" fontId="1" fillId="0" borderId="9" xfId="0" applyNumberFormat="1" applyFont="1" applyFill="1" applyBorder="1" applyAlignment="1" applyProtection="1">
      <alignment horizontal="center"/>
      <protection hidden="1"/>
    </xf>
    <xf numFmtId="0" fontId="0" fillId="0" borderId="35" xfId="0" applyBorder="1" applyProtection="1">
      <protection hidden="1"/>
    </xf>
    <xf numFmtId="0" fontId="0" fillId="0" borderId="0" xfId="0" applyBorder="1" applyProtection="1">
      <protection hidden="1"/>
    </xf>
    <xf numFmtId="0" fontId="0" fillId="0" borderId="36" xfId="0" applyBorder="1" applyProtection="1">
      <protection hidden="1"/>
    </xf>
    <xf numFmtId="0" fontId="0" fillId="0" borderId="37" xfId="0" applyBorder="1" applyProtection="1">
      <protection hidden="1"/>
    </xf>
    <xf numFmtId="0" fontId="0" fillId="0" borderId="15" xfId="0" applyBorder="1" applyProtection="1">
      <protection hidden="1"/>
    </xf>
    <xf numFmtId="0" fontId="0" fillId="0" borderId="38" xfId="0" applyBorder="1" applyProtection="1">
      <protection hidden="1"/>
    </xf>
    <xf numFmtId="165" fontId="1" fillId="5" borderId="0" xfId="1" applyNumberFormat="1" applyFont="1" applyFill="1" applyBorder="1"/>
    <xf numFmtId="0" fontId="1" fillId="0" borderId="0" xfId="0" applyFont="1" applyBorder="1" applyProtection="1">
      <protection hidden="1"/>
    </xf>
    <xf numFmtId="165" fontId="0" fillId="0" borderId="0" xfId="0" applyNumberFormat="1" applyProtection="1">
      <protection hidden="1"/>
    </xf>
    <xf numFmtId="0" fontId="0" fillId="0" borderId="0" xfId="0" applyAlignment="1">
      <alignment horizontal="center"/>
    </xf>
    <xf numFmtId="0" fontId="5" fillId="0" borderId="0" xfId="0" applyFont="1"/>
    <xf numFmtId="0" fontId="1" fillId="0" borderId="9" xfId="0" quotePrefix="1" applyNumberFormat="1" applyFont="1" applyBorder="1" applyAlignment="1">
      <alignment horizontal="center"/>
    </xf>
    <xf numFmtId="0" fontId="1" fillId="0" borderId="9" xfId="0" quotePrefix="1" applyFont="1" applyBorder="1" applyAlignment="1">
      <alignment horizontal="center"/>
    </xf>
    <xf numFmtId="0" fontId="0" fillId="0" borderId="12" xfId="0" applyBorder="1" applyAlignment="1">
      <alignment horizontal="center"/>
    </xf>
    <xf numFmtId="0" fontId="0" fillId="0" borderId="26" xfId="0" applyBorder="1" applyAlignment="1">
      <alignment horizontal="center"/>
    </xf>
    <xf numFmtId="0" fontId="0" fillId="0" borderId="20" xfId="0" applyBorder="1" applyAlignment="1">
      <alignment horizontal="center"/>
    </xf>
    <xf numFmtId="0" fontId="1" fillId="0" borderId="14" xfId="0" applyFont="1" applyBorder="1"/>
    <xf numFmtId="0" fontId="1" fillId="0" borderId="28" xfId="0" applyFont="1" applyBorder="1"/>
    <xf numFmtId="0" fontId="0" fillId="0" borderId="28" xfId="0" applyBorder="1"/>
    <xf numFmtId="0" fontId="1" fillId="0" borderId="8" xfId="0" applyFont="1" applyBorder="1" applyAlignment="1">
      <alignment horizontal="left" vertical="top" wrapText="1"/>
    </xf>
    <xf numFmtId="0" fontId="0" fillId="0" borderId="14" xfId="0" applyBorder="1"/>
    <xf numFmtId="0" fontId="0" fillId="0" borderId="8" xfId="0" applyBorder="1"/>
    <xf numFmtId="0" fontId="1" fillId="0" borderId="8" xfId="0" applyFont="1" applyBorder="1"/>
    <xf numFmtId="49" fontId="1" fillId="0" borderId="8" xfId="0" quotePrefix="1" applyNumberFormat="1" applyFont="1" applyBorder="1"/>
    <xf numFmtId="0" fontId="0" fillId="0" borderId="29" xfId="0" applyBorder="1" applyAlignment="1">
      <alignment horizontal="center"/>
    </xf>
    <xf numFmtId="0" fontId="0" fillId="0" borderId="27" xfId="0" applyBorder="1" applyAlignment="1">
      <alignment horizontal="center"/>
    </xf>
    <xf numFmtId="0" fontId="0" fillId="0" borderId="27" xfId="0" applyBorder="1"/>
    <xf numFmtId="0" fontId="1" fillId="0" borderId="28" xfId="0" applyFont="1" applyBorder="1" applyAlignment="1">
      <alignment horizontal="left"/>
    </xf>
    <xf numFmtId="0" fontId="0" fillId="0" borderId="7" xfId="0" applyBorder="1"/>
    <xf numFmtId="0" fontId="1" fillId="0" borderId="8" xfId="0" applyFont="1" applyBorder="1" applyAlignment="1">
      <alignment horizontal="left"/>
    </xf>
    <xf numFmtId="0" fontId="0" fillId="0" borderId="29" xfId="0" applyBorder="1"/>
    <xf numFmtId="164" fontId="2" fillId="0" borderId="0" xfId="0" applyNumberFormat="1" applyFont="1" applyBorder="1" applyProtection="1">
      <protection hidden="1"/>
    </xf>
    <xf numFmtId="0" fontId="2" fillId="0" borderId="0" xfId="0" applyFont="1" applyBorder="1" applyAlignment="1" applyProtection="1">
      <alignment horizontal="center"/>
      <protection locked="0"/>
    </xf>
    <xf numFmtId="165" fontId="2" fillId="8" borderId="0" xfId="1" applyNumberFormat="1" applyFont="1" applyFill="1" applyBorder="1" applyProtection="1">
      <protection locked="0"/>
    </xf>
    <xf numFmtId="0" fontId="1" fillId="2" borderId="5" xfId="0" applyFont="1" applyFill="1" applyBorder="1" applyAlignment="1">
      <alignment horizontal="center"/>
    </xf>
    <xf numFmtId="0" fontId="2" fillId="2" borderId="5" xfId="0" applyFont="1" applyFill="1" applyBorder="1" applyAlignment="1">
      <alignment horizontal="center"/>
    </xf>
    <xf numFmtId="0" fontId="0" fillId="2" borderId="6" xfId="0" applyFill="1" applyBorder="1" applyAlignment="1"/>
    <xf numFmtId="0" fontId="5" fillId="0" borderId="4" xfId="2" applyFont="1" applyBorder="1" applyProtection="1">
      <protection hidden="1"/>
    </xf>
    <xf numFmtId="14" fontId="7" fillId="2" borderId="0" xfId="0" applyNumberFormat="1" applyFont="1" applyFill="1" applyBorder="1" applyAlignment="1">
      <alignment vertical="center"/>
    </xf>
    <xf numFmtId="0" fontId="1" fillId="0" borderId="0" xfId="2" applyFont="1" applyBorder="1" applyAlignment="1" applyProtection="1">
      <alignment horizontal="center"/>
      <protection hidden="1"/>
    </xf>
    <xf numFmtId="0" fontId="0" fillId="0" borderId="0" xfId="2" applyFont="1" applyFill="1" applyBorder="1"/>
    <xf numFmtId="10" fontId="1" fillId="0" borderId="0" xfId="1" applyNumberFormat="1" applyFont="1" applyBorder="1"/>
    <xf numFmtId="165" fontId="1" fillId="0" borderId="0" xfId="1" applyNumberFormat="1" applyFont="1" applyBorder="1"/>
    <xf numFmtId="165" fontId="1" fillId="0" borderId="0" xfId="4" applyNumberFormat="1" applyFont="1" applyBorder="1"/>
    <xf numFmtId="0" fontId="29" fillId="0" borderId="0" xfId="0" applyFont="1"/>
    <xf numFmtId="14" fontId="1" fillId="0" borderId="9" xfId="0" applyNumberFormat="1" applyFont="1" applyFill="1" applyBorder="1" applyProtection="1">
      <protection hidden="1"/>
    </xf>
    <xf numFmtId="0" fontId="0" fillId="0" borderId="9" xfId="0" applyFill="1" applyBorder="1" applyAlignment="1">
      <alignment horizontal="left" vertical="top" wrapText="1"/>
    </xf>
    <xf numFmtId="0" fontId="0" fillId="0" borderId="9" xfId="0" applyBorder="1" applyAlignment="1">
      <alignment horizontal="left" vertical="top" wrapText="1"/>
    </xf>
    <xf numFmtId="0" fontId="0" fillId="8" borderId="9" xfId="0" applyFill="1" applyBorder="1" applyProtection="1">
      <protection hidden="1"/>
    </xf>
    <xf numFmtId="0" fontId="0" fillId="0" borderId="0" xfId="0" applyProtection="1">
      <protection locked="0" hidden="1"/>
    </xf>
    <xf numFmtId="0" fontId="5" fillId="4" borderId="0" xfId="0" applyFont="1" applyFill="1" applyBorder="1" applyProtection="1">
      <protection locked="0" hidden="1"/>
    </xf>
    <xf numFmtId="0" fontId="2" fillId="4" borderId="0" xfId="0" applyFont="1" applyFill="1" applyBorder="1" applyProtection="1">
      <protection locked="0" hidden="1"/>
    </xf>
    <xf numFmtId="165" fontId="5" fillId="4" borderId="0" xfId="1" applyNumberFormat="1" applyFont="1" applyFill="1" applyBorder="1" applyProtection="1">
      <protection locked="0" hidden="1"/>
    </xf>
    <xf numFmtId="0" fontId="2" fillId="9" borderId="0" xfId="0" applyFont="1" applyFill="1" applyBorder="1" applyProtection="1">
      <protection locked="0" hidden="1"/>
    </xf>
    <xf numFmtId="0" fontId="2" fillId="0" borderId="0" xfId="0" applyFont="1" applyBorder="1" applyProtection="1">
      <protection locked="0" hidden="1"/>
    </xf>
    <xf numFmtId="15" fontId="2" fillId="9" borderId="0" xfId="0" applyNumberFormat="1" applyFont="1" applyFill="1" applyBorder="1" applyAlignment="1" applyProtection="1">
      <alignment horizontal="center"/>
      <protection locked="0" hidden="1"/>
    </xf>
    <xf numFmtId="15" fontId="2" fillId="9" borderId="0" xfId="0" applyNumberFormat="1" applyFont="1" applyFill="1" applyBorder="1" applyProtection="1">
      <protection locked="0" hidden="1"/>
    </xf>
    <xf numFmtId="2" fontId="2" fillId="9" borderId="0" xfId="0" applyNumberFormat="1" applyFont="1" applyFill="1" applyBorder="1" applyProtection="1">
      <protection locked="0" hidden="1"/>
    </xf>
    <xf numFmtId="164" fontId="2" fillId="9" borderId="0" xfId="1" applyFont="1" applyFill="1" applyBorder="1" applyProtection="1">
      <protection locked="0" hidden="1"/>
    </xf>
    <xf numFmtId="166" fontId="2" fillId="9" borderId="0" xfId="0" applyNumberFormat="1" applyFont="1" applyFill="1" applyBorder="1" applyProtection="1">
      <protection locked="0" hidden="1"/>
    </xf>
    <xf numFmtId="0" fontId="1" fillId="0" borderId="0" xfId="0" applyFont="1" applyAlignment="1" applyProtection="1">
      <alignment horizontal="center"/>
      <protection locked="0" hidden="1"/>
    </xf>
    <xf numFmtId="0" fontId="5" fillId="0" borderId="0" xfId="2" applyFont="1" applyBorder="1" applyProtection="1">
      <protection locked="0" hidden="1"/>
    </xf>
    <xf numFmtId="0" fontId="1" fillId="0" borderId="0" xfId="2" applyFont="1" applyBorder="1" applyProtection="1">
      <protection locked="0" hidden="1"/>
    </xf>
    <xf numFmtId="0" fontId="1" fillId="5" borderId="0" xfId="2" applyFont="1" applyFill="1" applyBorder="1" applyProtection="1">
      <protection locked="0" hidden="1"/>
    </xf>
    <xf numFmtId="0" fontId="1" fillId="0" borderId="0" xfId="2" applyFont="1" applyFill="1" applyBorder="1" applyProtection="1">
      <protection locked="0" hidden="1"/>
    </xf>
    <xf numFmtId="15" fontId="1" fillId="5" borderId="0" xfId="2" applyNumberFormat="1" applyFont="1" applyFill="1" applyBorder="1" applyAlignment="1" applyProtection="1">
      <alignment horizontal="center"/>
      <protection locked="0" hidden="1"/>
    </xf>
    <xf numFmtId="0" fontId="25" fillId="0" borderId="0" xfId="2" applyFont="1" applyBorder="1" applyProtection="1">
      <protection locked="0" hidden="1"/>
    </xf>
    <xf numFmtId="0" fontId="14" fillId="0" borderId="0" xfId="2" applyFont="1" applyFill="1" applyBorder="1" applyProtection="1">
      <protection locked="0" hidden="1"/>
    </xf>
    <xf numFmtId="0" fontId="14" fillId="0" borderId="0" xfId="2" applyFont="1" applyBorder="1" applyProtection="1">
      <protection locked="0" hidden="1"/>
    </xf>
    <xf numFmtId="0" fontId="5" fillId="0" borderId="0" xfId="2" applyFont="1" applyBorder="1" applyAlignment="1" applyProtection="1">
      <alignment horizontal="center"/>
      <protection locked="0" hidden="1"/>
    </xf>
    <xf numFmtId="0" fontId="1" fillId="0" borderId="0" xfId="2" applyFont="1" applyBorder="1" applyAlignment="1" applyProtection="1">
      <alignment horizontal="center"/>
      <protection locked="0" hidden="1"/>
    </xf>
    <xf numFmtId="165" fontId="1" fillId="0" borderId="0" xfId="1" applyNumberFormat="1" applyFont="1" applyFill="1" applyBorder="1" applyProtection="1">
      <protection locked="0" hidden="1"/>
    </xf>
    <xf numFmtId="165" fontId="1" fillId="5" borderId="0" xfId="1" applyNumberFormat="1" applyFont="1" applyFill="1" applyBorder="1" applyProtection="1">
      <protection locked="0" hidden="1"/>
    </xf>
    <xf numFmtId="165" fontId="1" fillId="9" borderId="0" xfId="1" applyNumberFormat="1" applyFont="1" applyFill="1" applyBorder="1" applyProtection="1">
      <protection locked="0" hidden="1"/>
    </xf>
    <xf numFmtId="165" fontId="1" fillId="8" borderId="0" xfId="1" applyNumberFormat="1" applyFont="1" applyFill="1" applyBorder="1" applyProtection="1">
      <protection locked="0" hidden="1"/>
    </xf>
    <xf numFmtId="165" fontId="1" fillId="0" borderId="0" xfId="1" applyNumberFormat="1" applyFont="1" applyBorder="1" applyProtection="1">
      <protection locked="0" hidden="1"/>
    </xf>
    <xf numFmtId="165" fontId="1" fillId="0" borderId="25" xfId="1" applyNumberFormat="1" applyFont="1" applyBorder="1" applyProtection="1">
      <protection locked="0" hidden="1"/>
    </xf>
    <xf numFmtId="165" fontId="5" fillId="5" borderId="0" xfId="1" applyNumberFormat="1" applyFont="1" applyFill="1" applyBorder="1" applyAlignment="1" applyProtection="1">
      <alignment horizontal="center"/>
      <protection locked="0" hidden="1"/>
    </xf>
    <xf numFmtId="165" fontId="1" fillId="0" borderId="0" xfId="1" applyNumberFormat="1" applyFont="1" applyBorder="1" applyAlignment="1" applyProtection="1">
      <alignment horizontal="center"/>
      <protection locked="0" hidden="1"/>
    </xf>
    <xf numFmtId="0" fontId="5" fillId="0" borderId="0" xfId="2" applyFont="1" applyFill="1" applyBorder="1" applyAlignment="1" applyProtection="1">
      <alignment horizontal="center"/>
      <protection locked="0" hidden="1"/>
    </xf>
    <xf numFmtId="165" fontId="2" fillId="0" borderId="0" xfId="0" applyNumberFormat="1" applyFont="1" applyBorder="1" applyProtection="1">
      <protection locked="0" hidden="1"/>
    </xf>
    <xf numFmtId="165" fontId="2" fillId="9" borderId="0" xfId="0" applyNumberFormat="1" applyFont="1" applyFill="1" applyBorder="1" applyProtection="1">
      <protection locked="0" hidden="1"/>
    </xf>
    <xf numFmtId="0" fontId="1" fillId="0" borderId="0" xfId="2" applyFont="1" applyFill="1" applyBorder="1" applyAlignment="1" applyProtection="1">
      <alignment horizontal="center"/>
      <protection locked="0" hidden="1"/>
    </xf>
    <xf numFmtId="0" fontId="1" fillId="8" borderId="0" xfId="2" applyFill="1" applyProtection="1">
      <protection locked="0" hidden="1"/>
    </xf>
    <xf numFmtId="0" fontId="5" fillId="0" borderId="0" xfId="2" applyFont="1" applyFill="1" applyBorder="1" applyProtection="1">
      <protection locked="0" hidden="1"/>
    </xf>
    <xf numFmtId="0" fontId="1" fillId="9" borderId="0" xfId="0" applyFont="1" applyFill="1" applyProtection="1">
      <protection locked="0" hidden="1"/>
    </xf>
    <xf numFmtId="165" fontId="1" fillId="9" borderId="0" xfId="0" applyNumberFormat="1" applyFont="1" applyFill="1" applyBorder="1" applyProtection="1">
      <protection locked="0" hidden="1"/>
    </xf>
    <xf numFmtId="165" fontId="5" fillId="0" borderId="0" xfId="1" applyNumberFormat="1" applyFont="1" applyBorder="1" applyProtection="1">
      <protection locked="0" hidden="1"/>
    </xf>
    <xf numFmtId="0" fontId="5" fillId="0" borderId="0" xfId="2" applyFont="1" applyProtection="1">
      <protection locked="0" hidden="1"/>
    </xf>
    <xf numFmtId="0" fontId="1" fillId="9" borderId="0" xfId="0" applyFont="1" applyFill="1" applyBorder="1" applyProtection="1">
      <protection locked="0" hidden="1"/>
    </xf>
    <xf numFmtId="165" fontId="1" fillId="5" borderId="0" xfId="1" applyNumberFormat="1" applyFont="1" applyFill="1" applyBorder="1" applyProtection="1">
      <protection locked="0"/>
    </xf>
    <xf numFmtId="0" fontId="0" fillId="0" borderId="0" xfId="2" applyFont="1" applyFill="1" applyBorder="1" applyProtection="1">
      <protection locked="0" hidden="1"/>
    </xf>
    <xf numFmtId="165" fontId="1" fillId="6" borderId="0" xfId="1" applyNumberFormat="1" applyFont="1" applyFill="1" applyBorder="1" applyProtection="1">
      <protection locked="0" hidden="1"/>
    </xf>
    <xf numFmtId="0" fontId="1" fillId="0" borderId="0" xfId="2" applyProtection="1">
      <protection locked="0" hidden="1"/>
    </xf>
    <xf numFmtId="165" fontId="1" fillId="5" borderId="25" xfId="1" applyNumberFormat="1" applyFont="1" applyFill="1" applyBorder="1" applyProtection="1">
      <protection locked="0" hidden="1"/>
    </xf>
    <xf numFmtId="0" fontId="0" fillId="0" borderId="0" xfId="2" applyFont="1" applyProtection="1">
      <protection locked="0" hidden="1"/>
    </xf>
    <xf numFmtId="0" fontId="1" fillId="0" borderId="0" xfId="2" applyFont="1" applyProtection="1">
      <protection locked="0" hidden="1"/>
    </xf>
    <xf numFmtId="0" fontId="5" fillId="9" borderId="0" xfId="0" applyFont="1" applyFill="1" applyBorder="1" applyProtection="1">
      <protection locked="0" hidden="1"/>
    </xf>
    <xf numFmtId="9" fontId="2" fillId="9" borderId="0" xfId="0" applyNumberFormat="1" applyFont="1" applyFill="1" applyBorder="1" applyProtection="1">
      <protection locked="0" hidden="1"/>
    </xf>
    <xf numFmtId="0" fontId="0" fillId="9" borderId="0" xfId="0" applyFill="1" applyProtection="1">
      <protection locked="0" hidden="1"/>
    </xf>
    <xf numFmtId="165" fontId="1" fillId="9" borderId="0" xfId="4" applyNumberFormat="1" applyFont="1" applyFill="1" applyBorder="1" applyProtection="1">
      <protection locked="0"/>
    </xf>
    <xf numFmtId="165" fontId="1" fillId="0" borderId="0" xfId="4" applyNumberFormat="1" applyFont="1" applyBorder="1" applyProtection="1">
      <protection locked="0"/>
    </xf>
    <xf numFmtId="165" fontId="1" fillId="0" borderId="25" xfId="1" applyNumberFormat="1" applyFont="1" applyFill="1" applyBorder="1" applyProtection="1">
      <protection locked="0" hidden="1"/>
    </xf>
    <xf numFmtId="0" fontId="0" fillId="0" borderId="0" xfId="2" applyFont="1" applyFill="1" applyBorder="1" applyProtection="1">
      <protection locked="0"/>
    </xf>
    <xf numFmtId="10" fontId="1" fillId="0" borderId="0" xfId="1" applyNumberFormat="1" applyFont="1" applyBorder="1" applyProtection="1">
      <protection locked="0"/>
    </xf>
    <xf numFmtId="10" fontId="1" fillId="0" borderId="0" xfId="3" applyNumberFormat="1" applyFont="1" applyBorder="1" applyProtection="1">
      <protection locked="0" hidden="1"/>
    </xf>
    <xf numFmtId="0" fontId="25" fillId="0" borderId="0" xfId="2" applyFont="1" applyFill="1" applyBorder="1" applyProtection="1">
      <protection locked="0" hidden="1"/>
    </xf>
    <xf numFmtId="165" fontId="25" fillId="0" borderId="0" xfId="1" applyNumberFormat="1" applyFont="1" applyBorder="1" applyProtection="1">
      <protection locked="0" hidden="1"/>
    </xf>
    <xf numFmtId="165" fontId="1" fillId="10" borderId="0" xfId="1" applyNumberFormat="1" applyFont="1" applyFill="1" applyBorder="1" applyProtection="1">
      <protection locked="0" hidden="1"/>
    </xf>
    <xf numFmtId="0" fontId="1" fillId="8" borderId="0" xfId="2" applyFont="1" applyFill="1" applyBorder="1" applyProtection="1">
      <protection locked="0" hidden="1"/>
    </xf>
    <xf numFmtId="0" fontId="13" fillId="0" borderId="0" xfId="2" applyFont="1" applyFill="1" applyBorder="1" applyProtection="1">
      <protection locked="0" hidden="1"/>
    </xf>
    <xf numFmtId="0" fontId="16" fillId="0" borderId="0" xfId="0" applyFont="1" applyBorder="1" applyProtection="1">
      <protection locked="0" hidden="1"/>
    </xf>
    <xf numFmtId="0" fontId="14" fillId="5" borderId="0" xfId="0" applyFont="1" applyFill="1" applyBorder="1" applyProtection="1">
      <protection locked="0" hidden="1"/>
    </xf>
    <xf numFmtId="0" fontId="2" fillId="0" borderId="0" xfId="0" applyFont="1" applyFill="1" applyBorder="1" applyProtection="1"/>
    <xf numFmtId="0" fontId="5" fillId="0" borderId="0" xfId="0" applyFont="1" applyFill="1" applyBorder="1" applyAlignment="1" applyProtection="1"/>
    <xf numFmtId="0" fontId="13" fillId="0" borderId="0" xfId="0" applyFont="1" applyFill="1" applyBorder="1" applyAlignment="1" applyProtection="1"/>
    <xf numFmtId="0" fontId="1" fillId="0" borderId="0" xfId="2" applyFont="1" applyFill="1" applyBorder="1" applyAlignment="1" applyProtection="1"/>
    <xf numFmtId="0" fontId="1" fillId="0" borderId="0" xfId="2" applyFont="1" applyFill="1" applyBorder="1" applyProtection="1"/>
    <xf numFmtId="0" fontId="5" fillId="0" borderId="0" xfId="2" applyFont="1" applyFill="1" applyBorder="1" applyAlignment="1" applyProtection="1">
      <alignment horizontal="center"/>
    </xf>
    <xf numFmtId="165" fontId="1" fillId="0" borderId="0" xfId="1" applyNumberFormat="1" applyFont="1" applyFill="1" applyBorder="1" applyProtection="1"/>
    <xf numFmtId="165" fontId="5" fillId="0" borderId="0" xfId="1" applyNumberFormat="1" applyFont="1" applyFill="1" applyBorder="1" applyProtection="1"/>
    <xf numFmtId="1" fontId="1" fillId="0" borderId="0" xfId="2" applyNumberFormat="1" applyFont="1" applyFill="1" applyBorder="1" applyProtection="1"/>
    <xf numFmtId="165" fontId="1" fillId="0" borderId="25" xfId="1" applyNumberFormat="1" applyFont="1" applyFill="1" applyBorder="1" applyProtection="1"/>
    <xf numFmtId="0" fontId="1" fillId="0" borderId="0" xfId="0" applyFont="1" applyFill="1" applyProtection="1"/>
    <xf numFmtId="165" fontId="0" fillId="0" borderId="0" xfId="0" applyNumberFormat="1" applyFill="1" applyProtection="1"/>
    <xf numFmtId="165" fontId="25" fillId="0" borderId="0" xfId="1" applyNumberFormat="1" applyFont="1" applyFill="1" applyBorder="1" applyProtection="1"/>
    <xf numFmtId="165" fontId="1" fillId="0" borderId="0" xfId="2" applyNumberFormat="1" applyFont="1" applyFill="1" applyBorder="1" applyProtection="1"/>
    <xf numFmtId="165" fontId="14" fillId="0" borderId="44" xfId="1" applyNumberFormat="1" applyFont="1" applyFill="1" applyBorder="1" applyProtection="1"/>
    <xf numFmtId="0" fontId="0" fillId="0" borderId="0" xfId="0" applyFill="1" applyProtection="1"/>
    <xf numFmtId="165" fontId="2" fillId="0" borderId="0" xfId="0" applyNumberFormat="1" applyFont="1" applyFill="1" applyBorder="1" applyProtection="1"/>
    <xf numFmtId="165" fontId="1" fillId="0" borderId="0" xfId="0" applyNumberFormat="1" applyFont="1" applyFill="1" applyBorder="1" applyProtection="1"/>
    <xf numFmtId="0" fontId="1" fillId="0" borderId="0" xfId="0" applyFont="1" applyFill="1" applyBorder="1" applyProtection="1"/>
    <xf numFmtId="164" fontId="2" fillId="0" borderId="0" xfId="0" applyNumberFormat="1" applyFont="1" applyFill="1" applyBorder="1" applyProtection="1"/>
    <xf numFmtId="165" fontId="1" fillId="5" borderId="0" xfId="4" applyNumberFormat="1" applyFont="1" applyFill="1" applyBorder="1" applyProtection="1">
      <protection locked="0"/>
    </xf>
    <xf numFmtId="165" fontId="5" fillId="0" borderId="0" xfId="4" applyNumberFormat="1" applyFont="1" applyBorder="1" applyProtection="1">
      <protection locked="0"/>
    </xf>
    <xf numFmtId="1" fontId="1" fillId="8" borderId="0" xfId="2" applyNumberFormat="1" applyFont="1" applyFill="1" applyBorder="1" applyProtection="1"/>
    <xf numFmtId="0" fontId="30" fillId="8" borderId="0" xfId="0" applyFont="1" applyFill="1" applyBorder="1" applyAlignment="1">
      <alignment horizontal="center"/>
    </xf>
    <xf numFmtId="0" fontId="1" fillId="8" borderId="0" xfId="0" applyFont="1" applyFill="1" applyBorder="1" applyAlignment="1">
      <alignment horizontal="left" vertical="center" shrinkToFit="1"/>
    </xf>
    <xf numFmtId="0" fontId="1" fillId="8" borderId="0" xfId="0" applyFont="1" applyFill="1" applyBorder="1" applyAlignment="1">
      <alignment horizontal="left" vertical="center"/>
    </xf>
    <xf numFmtId="0" fontId="1" fillId="8" borderId="0" xfId="2" applyFont="1" applyFill="1" applyBorder="1"/>
    <xf numFmtId="0" fontId="5" fillId="5" borderId="0" xfId="2" applyFont="1" applyFill="1" applyBorder="1" applyAlignment="1">
      <alignment horizontal="center"/>
    </xf>
    <xf numFmtId="0" fontId="1" fillId="0" borderId="0" xfId="2" applyFont="1" applyFill="1" applyBorder="1"/>
    <xf numFmtId="15" fontId="1" fillId="8" borderId="0" xfId="0" applyNumberFormat="1" applyFont="1" applyFill="1" applyBorder="1" applyAlignment="1">
      <alignment horizontal="center" shrinkToFit="1"/>
    </xf>
    <xf numFmtId="0" fontId="1" fillId="0" borderId="0" xfId="2" applyFont="1" applyBorder="1"/>
    <xf numFmtId="15" fontId="1" fillId="5" borderId="0" xfId="2" applyNumberFormat="1" applyFont="1" applyFill="1" applyBorder="1" applyAlignment="1">
      <alignment horizontal="center"/>
    </xf>
    <xf numFmtId="1" fontId="1" fillId="0" borderId="0" xfId="0" applyNumberFormat="1" applyFont="1" applyFill="1" applyProtection="1"/>
    <xf numFmtId="0" fontId="2" fillId="2" borderId="14" xfId="0" applyFont="1" applyFill="1" applyBorder="1" applyAlignment="1">
      <alignment horizontal="center"/>
    </xf>
    <xf numFmtId="0" fontId="1" fillId="0" borderId="49" xfId="0" applyFont="1" applyFill="1" applyBorder="1" applyAlignment="1">
      <alignment wrapText="1"/>
    </xf>
    <xf numFmtId="0" fontId="1" fillId="0" borderId="30" xfId="0" applyFont="1" applyBorder="1" applyAlignment="1">
      <alignment wrapText="1"/>
    </xf>
    <xf numFmtId="0" fontId="30" fillId="8" borderId="0" xfId="0" applyFont="1" applyFill="1" applyBorder="1" applyAlignment="1">
      <alignment horizontal="left"/>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37" xfId="0" applyFont="1" applyBorder="1" applyAlignment="1">
      <alignment horizontal="center"/>
    </xf>
    <xf numFmtId="0" fontId="1" fillId="0" borderId="15" xfId="0" applyFont="1" applyBorder="1" applyAlignment="1">
      <alignment horizontal="center"/>
    </xf>
    <xf numFmtId="0" fontId="1" fillId="0" borderId="38" xfId="0" applyFont="1" applyBorder="1" applyAlignment="1">
      <alignment horizontal="center"/>
    </xf>
    <xf numFmtId="0" fontId="0" fillId="0" borderId="37" xfId="0" applyBorder="1" applyAlignment="1">
      <alignment horizontal="left"/>
    </xf>
    <xf numFmtId="0" fontId="0" fillId="0" borderId="15" xfId="0" applyBorder="1" applyAlignment="1">
      <alignment horizontal="left"/>
    </xf>
    <xf numFmtId="0" fontId="0" fillId="0" borderId="15" xfId="0" applyFill="1" applyBorder="1" applyAlignment="1">
      <alignment horizontal="center"/>
    </xf>
    <xf numFmtId="0" fontId="0" fillId="0" borderId="38" xfId="0" applyBorder="1" applyAlignment="1">
      <alignment horizontal="center"/>
    </xf>
    <xf numFmtId="0" fontId="0" fillId="0" borderId="45" xfId="0" applyBorder="1" applyAlignment="1">
      <alignment horizontal="center" vertical="top" wrapText="1"/>
    </xf>
    <xf numFmtId="0" fontId="0" fillId="0" borderId="39" xfId="0" applyBorder="1" applyAlignment="1">
      <alignment horizontal="center" vertical="top" wrapText="1"/>
    </xf>
    <xf numFmtId="0" fontId="0" fillId="0" borderId="20" xfId="0" applyBorder="1" applyAlignment="1">
      <alignment horizontal="center" vertical="top" wrapText="1"/>
    </xf>
    <xf numFmtId="0" fontId="0" fillId="0" borderId="9" xfId="0" applyBorder="1" applyAlignment="1">
      <alignment horizontal="center" vertical="top" wrapText="1"/>
    </xf>
    <xf numFmtId="0" fontId="0" fillId="0" borderId="46" xfId="0" applyBorder="1" applyAlignment="1">
      <alignment horizontal="center" vertical="top" wrapText="1"/>
    </xf>
    <xf numFmtId="0" fontId="0" fillId="0" borderId="40" xfId="0" applyBorder="1" applyAlignment="1">
      <alignment horizontal="center" vertical="top" wrapText="1"/>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0" fillId="0" borderId="35" xfId="0" applyBorder="1" applyAlignment="1">
      <alignment horizontal="center"/>
    </xf>
    <xf numFmtId="0" fontId="0" fillId="0" borderId="0"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15" xfId="0"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2"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8" fillId="0" borderId="0" xfId="0" applyFont="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5" fillId="0" borderId="9" xfId="0" applyFont="1" applyBorder="1" applyAlignment="1">
      <alignment horizontal="center"/>
    </xf>
    <xf numFmtId="0" fontId="1" fillId="0" borderId="16" xfId="0" applyFont="1"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1" fillId="0" borderId="7" xfId="0" applyFont="1" applyBorder="1" applyAlignment="1">
      <alignment horizontal="center" vertical="top" wrapText="1"/>
    </xf>
    <xf numFmtId="0" fontId="1" fillId="0" borderId="25" xfId="0" applyFont="1" applyBorder="1" applyAlignment="1">
      <alignment horizontal="center" vertical="top" wrapText="1"/>
    </xf>
    <xf numFmtId="0" fontId="1" fillId="0" borderId="8" xfId="0" applyFont="1" applyBorder="1" applyAlignment="1">
      <alignment horizontal="center" vertical="top" wrapText="1"/>
    </xf>
    <xf numFmtId="0" fontId="5" fillId="0" borderId="0" xfId="0" applyFont="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0" fillId="0" borderId="15"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1" fillId="0" borderId="20" xfId="0" applyFont="1" applyBorder="1" applyAlignment="1" applyProtection="1">
      <alignment horizontal="center" vertical="top" wrapText="1"/>
      <protection hidden="1"/>
    </xf>
    <xf numFmtId="0" fontId="1" fillId="0" borderId="9" xfId="0" applyFont="1" applyBorder="1" applyAlignment="1" applyProtection="1">
      <alignment horizontal="center" vertical="top" wrapText="1"/>
      <protection hidden="1"/>
    </xf>
    <xf numFmtId="0" fontId="0" fillId="0" borderId="20" xfId="0" applyBorder="1" applyAlignment="1" applyProtection="1">
      <alignment horizontal="center" vertical="top" wrapText="1"/>
      <protection hidden="1"/>
    </xf>
    <xf numFmtId="0" fontId="0" fillId="0" borderId="9" xfId="0" applyBorder="1" applyAlignment="1" applyProtection="1">
      <alignment horizontal="center" vertical="top" wrapText="1"/>
      <protection hidden="1"/>
    </xf>
    <xf numFmtId="0" fontId="1" fillId="0" borderId="37" xfId="0" applyFont="1" applyBorder="1" applyAlignment="1" applyProtection="1">
      <alignment horizontal="left"/>
      <protection hidden="1"/>
    </xf>
    <xf numFmtId="0" fontId="1" fillId="0" borderId="15" xfId="0" applyFont="1" applyBorder="1" applyAlignment="1" applyProtection="1">
      <alignment horizontal="left"/>
      <protection hidden="1"/>
    </xf>
    <xf numFmtId="0" fontId="0" fillId="8" borderId="15" xfId="0" applyFill="1" applyBorder="1" applyAlignment="1" applyProtection="1">
      <alignment horizontal="center"/>
      <protection hidden="1"/>
    </xf>
    <xf numFmtId="0" fontId="0" fillId="0" borderId="15" xfId="0" applyBorder="1" applyAlignment="1" applyProtection="1">
      <alignment horizontal="left"/>
      <protection hidden="1"/>
    </xf>
    <xf numFmtId="0" fontId="0" fillId="0" borderId="1" xfId="0" applyBorder="1" applyAlignment="1" applyProtection="1">
      <alignment horizontal="center"/>
      <protection hidden="1"/>
    </xf>
    <xf numFmtId="0" fontId="0" fillId="0" borderId="2" xfId="0" applyBorder="1" applyAlignment="1" applyProtection="1">
      <alignment horizontal="center"/>
      <protection hidden="1"/>
    </xf>
    <xf numFmtId="0" fontId="0" fillId="0" borderId="3" xfId="0" applyBorder="1" applyAlignment="1" applyProtection="1">
      <alignment horizontal="center"/>
      <protection hidden="1"/>
    </xf>
    <xf numFmtId="0" fontId="1" fillId="0" borderId="37" xfId="0" applyFont="1" applyBorder="1" applyAlignment="1" applyProtection="1">
      <alignment horizontal="center"/>
      <protection hidden="1"/>
    </xf>
    <xf numFmtId="0" fontId="0" fillId="0" borderId="15" xfId="0" applyBorder="1" applyAlignment="1" applyProtection="1">
      <alignment horizontal="center"/>
      <protection hidden="1"/>
    </xf>
    <xf numFmtId="0" fontId="0" fillId="0" borderId="38" xfId="0" applyBorder="1" applyAlignment="1" applyProtection="1">
      <alignment horizontal="center"/>
      <protection hidden="1"/>
    </xf>
    <xf numFmtId="0" fontId="1" fillId="0" borderId="1" xfId="0" applyFont="1" applyBorder="1" applyAlignment="1" applyProtection="1">
      <alignment horizontal="left"/>
      <protection hidden="1"/>
    </xf>
    <xf numFmtId="0" fontId="1" fillId="0" borderId="2" xfId="0" applyFont="1" applyBorder="1" applyAlignment="1" applyProtection="1">
      <alignment horizontal="left"/>
      <protection hidden="1"/>
    </xf>
    <xf numFmtId="0" fontId="0" fillId="0" borderId="2" xfId="0" applyFill="1" applyBorder="1" applyAlignment="1" applyProtection="1">
      <alignment horizontal="center"/>
      <protection hidden="1"/>
    </xf>
    <xf numFmtId="0" fontId="0" fillId="0" borderId="2" xfId="0" applyBorder="1" applyAlignment="1" applyProtection="1">
      <alignment horizontal="left"/>
      <protection hidden="1"/>
    </xf>
    <xf numFmtId="0" fontId="0" fillId="0" borderId="3" xfId="0" applyFill="1" applyBorder="1" applyAlignment="1" applyProtection="1">
      <alignment horizontal="center"/>
      <protection hidden="1"/>
    </xf>
    <xf numFmtId="0" fontId="2" fillId="0" borderId="0" xfId="0" applyFont="1" applyBorder="1" applyAlignment="1" applyProtection="1">
      <alignment horizontal="center"/>
      <protection locked="0"/>
    </xf>
    <xf numFmtId="0" fontId="15" fillId="6" borderId="0" xfId="0" applyFont="1" applyFill="1" applyBorder="1" applyAlignment="1" applyProtection="1">
      <alignment horizontal="center"/>
      <protection locked="0"/>
    </xf>
    <xf numFmtId="0" fontId="5" fillId="5" borderId="0" xfId="0" applyFont="1" applyFill="1" applyBorder="1" applyAlignment="1" applyProtection="1">
      <alignment horizontal="center"/>
      <protection locked="0"/>
    </xf>
    <xf numFmtId="0" fontId="13" fillId="0" borderId="0" xfId="0" applyFont="1" applyBorder="1" applyAlignment="1" applyProtection="1">
      <alignment horizontal="center"/>
      <protection locked="0"/>
    </xf>
    <xf numFmtId="0" fontId="1" fillId="0" borderId="0" xfId="2" applyFont="1" applyBorder="1" applyAlignment="1" applyProtection="1">
      <alignment horizontal="center"/>
      <protection locked="0"/>
    </xf>
    <xf numFmtId="0" fontId="5" fillId="0" borderId="0" xfId="0" applyFont="1" applyBorder="1" applyAlignment="1" applyProtection="1">
      <alignment horizontal="center"/>
      <protection hidden="1"/>
    </xf>
    <xf numFmtId="0" fontId="13" fillId="0" borderId="0" xfId="0" applyFont="1" applyBorder="1" applyAlignment="1" applyProtection="1">
      <alignment horizontal="center"/>
      <protection hidden="1"/>
    </xf>
    <xf numFmtId="0" fontId="1" fillId="0" borderId="0" xfId="2" applyFont="1" applyBorder="1" applyAlignment="1" applyProtection="1">
      <alignment horizontal="center"/>
      <protection hidden="1"/>
    </xf>
    <xf numFmtId="0" fontId="15" fillId="6" borderId="0" xfId="0" applyFont="1" applyFill="1" applyBorder="1" applyAlignment="1" applyProtection="1">
      <alignment horizontal="center"/>
      <protection hidden="1"/>
    </xf>
    <xf numFmtId="0" fontId="15" fillId="6" borderId="0" xfId="0" applyFont="1" applyFill="1" applyBorder="1" applyAlignment="1" applyProtection="1">
      <alignment horizontal="center"/>
      <protection locked="0" hidden="1"/>
    </xf>
    <xf numFmtId="165" fontId="1" fillId="9" borderId="0" xfId="0" applyNumberFormat="1" applyFont="1" applyFill="1" applyBorder="1" applyAlignment="1" applyProtection="1">
      <alignment horizontal="center"/>
      <protection locked="0" hidden="1"/>
    </xf>
    <xf numFmtId="165" fontId="2" fillId="9" borderId="0" xfId="0" applyNumberFormat="1" applyFont="1" applyFill="1" applyBorder="1" applyAlignment="1" applyProtection="1">
      <alignment horizontal="center"/>
      <protection locked="0" hidden="1"/>
    </xf>
    <xf numFmtId="0" fontId="5" fillId="0" borderId="0" xfId="0" applyFont="1" applyBorder="1" applyAlignment="1" applyProtection="1">
      <alignment horizontal="center"/>
      <protection locked="0" hidden="1"/>
    </xf>
    <xf numFmtId="0" fontId="13" fillId="0" borderId="0" xfId="0" applyFont="1" applyBorder="1" applyAlignment="1" applyProtection="1">
      <alignment horizontal="center"/>
      <protection locked="0" hidden="1"/>
    </xf>
    <xf numFmtId="0" fontId="1" fillId="0" borderId="0" xfId="2" applyFont="1" applyBorder="1" applyAlignment="1" applyProtection="1">
      <alignment horizontal="center"/>
      <protection locked="0" hidden="1"/>
    </xf>
    <xf numFmtId="0" fontId="1" fillId="5" borderId="0" xfId="0" applyFont="1" applyFill="1" applyBorder="1" applyAlignment="1">
      <alignment horizontal="left" vertical="center" shrinkToFit="1"/>
    </xf>
    <xf numFmtId="0" fontId="5" fillId="0" borderId="16" xfId="0" applyFont="1" applyFill="1" applyBorder="1" applyAlignment="1">
      <alignment horizontal="center"/>
    </xf>
    <xf numFmtId="0" fontId="5" fillId="0" borderId="13" xfId="0" applyFont="1" applyFill="1" applyBorder="1" applyAlignment="1">
      <alignment horizontal="center"/>
    </xf>
    <xf numFmtId="0" fontId="5" fillId="0" borderId="10" xfId="0" applyFont="1" applyFill="1" applyBorder="1" applyAlignment="1">
      <alignment horizontal="center"/>
    </xf>
    <xf numFmtId="0" fontId="7" fillId="0" borderId="48" xfId="0" applyFont="1" applyFill="1" applyBorder="1" applyAlignment="1">
      <alignment wrapText="1"/>
    </xf>
    <xf numFmtId="0" fontId="0" fillId="0" borderId="22" xfId="0" applyBorder="1" applyAlignment="1"/>
    <xf numFmtId="0" fontId="0" fillId="0" borderId="23" xfId="0" applyBorder="1" applyAlignment="1"/>
    <xf numFmtId="0" fontId="8" fillId="0" borderId="16" xfId="0" applyFont="1" applyFill="1" applyBorder="1" applyAlignment="1">
      <alignment horizontal="left" vertical="center"/>
    </xf>
    <xf numFmtId="0" fontId="8" fillId="0" borderId="10" xfId="0" applyFont="1" applyFill="1" applyBorder="1" applyAlignment="1">
      <alignment horizontal="left" vertical="center"/>
    </xf>
    <xf numFmtId="0" fontId="7" fillId="0" borderId="48" xfId="0" applyFont="1" applyFill="1" applyBorder="1" applyAlignment="1">
      <alignment horizontal="left" vertical="center" wrapText="1"/>
    </xf>
    <xf numFmtId="0" fontId="7" fillId="0" borderId="22"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7" fillId="0" borderId="48" xfId="0" applyFont="1" applyFill="1" applyBorder="1" applyAlignment="1">
      <alignment vertical="center" wrapText="1"/>
    </xf>
    <xf numFmtId="0" fontId="0" fillId="0" borderId="22" xfId="0" applyBorder="1" applyAlignment="1">
      <alignment vertical="center"/>
    </xf>
    <xf numFmtId="0" fontId="0" fillId="0" borderId="23" xfId="0" applyBorder="1" applyAlignment="1">
      <alignment vertical="center"/>
    </xf>
    <xf numFmtId="0" fontId="26" fillId="0" borderId="48" xfId="0" applyFont="1" applyFill="1" applyBorder="1" applyAlignment="1">
      <alignment horizontal="left" wrapText="1"/>
    </xf>
    <xf numFmtId="0" fontId="26" fillId="0" borderId="22" xfId="0" applyFont="1" applyFill="1" applyBorder="1" applyAlignment="1">
      <alignment horizontal="left" wrapText="1"/>
    </xf>
    <xf numFmtId="0" fontId="26" fillId="0" borderId="23" xfId="0" applyFont="1" applyFill="1" applyBorder="1" applyAlignment="1">
      <alignment horizontal="left" wrapText="1"/>
    </xf>
    <xf numFmtId="0" fontId="7" fillId="0" borderId="48" xfId="0"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23" xfId="0" applyFont="1" applyFill="1" applyBorder="1" applyAlignment="1">
      <alignment horizontal="left" vertical="top" wrapText="1"/>
    </xf>
    <xf numFmtId="0" fontId="2" fillId="2" borderId="39" xfId="0" applyFont="1" applyFill="1" applyBorder="1" applyAlignment="1">
      <alignment horizontal="left"/>
    </xf>
    <xf numFmtId="0" fontId="2" fillId="2" borderId="9" xfId="0" applyFont="1" applyFill="1" applyBorder="1" applyAlignment="1">
      <alignment horizontal="left"/>
    </xf>
    <xf numFmtId="0" fontId="1" fillId="2" borderId="13" xfId="0" applyFont="1" applyFill="1" applyBorder="1" applyAlignment="1">
      <alignment horizontal="center"/>
    </xf>
    <xf numFmtId="0" fontId="2" fillId="2" borderId="13" xfId="0" applyFont="1" applyFill="1" applyBorder="1"/>
    <xf numFmtId="0" fontId="1" fillId="2" borderId="16" xfId="0" applyFont="1" applyFill="1" applyBorder="1" applyAlignment="1">
      <alignment horizontal="left" vertical="top" wrapText="1"/>
    </xf>
    <xf numFmtId="0" fontId="2" fillId="2" borderId="13" xfId="0" applyFont="1" applyFill="1" applyBorder="1" applyAlignment="1">
      <alignment horizontal="left" vertical="top" wrapText="1"/>
    </xf>
    <xf numFmtId="0" fontId="2" fillId="0" borderId="47" xfId="0" applyFont="1" applyFill="1" applyBorder="1" applyAlignment="1">
      <alignment horizontal="left" wrapText="1"/>
    </xf>
    <xf numFmtId="0" fontId="2" fillId="0" borderId="13" xfId="0" applyFont="1" applyFill="1" applyBorder="1" applyAlignment="1">
      <alignment horizontal="left" wrapText="1"/>
    </xf>
    <xf numFmtId="0" fontId="1" fillId="2" borderId="13" xfId="0" applyFont="1" applyFill="1" applyBorder="1" applyAlignment="1">
      <alignment horizontal="left" wrapText="1"/>
    </xf>
    <xf numFmtId="0" fontId="1" fillId="2" borderId="10" xfId="0" applyFont="1" applyFill="1" applyBorder="1" applyAlignment="1">
      <alignment horizontal="left" wrapText="1"/>
    </xf>
    <xf numFmtId="0" fontId="1" fillId="0" borderId="16"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4" fillId="0" borderId="13" xfId="0" applyFont="1" applyFill="1" applyBorder="1" applyAlignment="1">
      <alignment horizontal="center" vertical="center" wrapText="1"/>
    </xf>
    <xf numFmtId="0" fontId="25" fillId="0" borderId="13" xfId="0" applyFont="1" applyFill="1" applyBorder="1" applyAlignment="1">
      <alignment horizontal="left" vertical="center" wrapText="1"/>
    </xf>
    <xf numFmtId="0" fontId="25" fillId="0" borderId="10" xfId="0" applyFont="1" applyFill="1" applyBorder="1" applyAlignment="1">
      <alignment horizontal="left" vertical="center" wrapText="1"/>
    </xf>
    <xf numFmtId="0" fontId="6" fillId="0" borderId="0" xfId="0" applyFont="1" applyFill="1" applyAlignment="1">
      <alignment horizontal="center"/>
    </xf>
    <xf numFmtId="0" fontId="5" fillId="0" borderId="15" xfId="0" applyFont="1" applyFill="1" applyBorder="1" applyAlignment="1">
      <alignment horizontal="center"/>
    </xf>
    <xf numFmtId="0" fontId="2" fillId="2" borderId="45" xfId="0" applyFont="1" applyFill="1" applyBorder="1" applyAlignment="1">
      <alignment horizontal="left"/>
    </xf>
    <xf numFmtId="0" fontId="2" fillId="2" borderId="20" xfId="0" applyFont="1" applyFill="1" applyBorder="1" applyAlignment="1">
      <alignment horizontal="left"/>
    </xf>
    <xf numFmtId="0" fontId="1" fillId="2" borderId="7" xfId="0" applyFont="1" applyFill="1" applyBorder="1" applyAlignment="1">
      <alignment horizontal="left"/>
    </xf>
    <xf numFmtId="0" fontId="2" fillId="2" borderId="25" xfId="0" applyFont="1" applyFill="1" applyBorder="1" applyAlignment="1">
      <alignment horizontal="left"/>
    </xf>
  </cellXfs>
  <cellStyles count="5">
    <cellStyle name="Comma" xfId="1" builtinId="3"/>
    <cellStyle name="Comma 2" xfId="4"/>
    <cellStyle name="Normal" xfId="0" builtinId="0"/>
    <cellStyle name="Normal_Tax_Calculator_FY_2010-11 updated 3.3.11"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2362200</xdr:colOff>
      <xdr:row>87</xdr:row>
      <xdr:rowOff>0</xdr:rowOff>
    </xdr:from>
    <xdr:to>
      <xdr:col>2</xdr:col>
      <xdr:colOff>847725</xdr:colOff>
      <xdr:row>87</xdr:row>
      <xdr:rowOff>0</xdr:rowOff>
    </xdr:to>
    <xdr:sp macro="" textlink="">
      <xdr:nvSpPr>
        <xdr:cNvPr id="2" name="AutoShape 18">
          <a:extLst>
            <a:ext uri="{FF2B5EF4-FFF2-40B4-BE49-F238E27FC236}">
              <a16:creationId xmlns:a16="http://schemas.microsoft.com/office/drawing/2014/main" id="{00000000-0008-0000-0500-000002000000}"/>
            </a:ext>
          </a:extLst>
        </xdr:cNvPr>
        <xdr:cNvSpPr>
          <a:spLocks noChangeArrowheads="1"/>
        </xdr:cNvSpPr>
      </xdr:nvSpPr>
      <xdr:spPr bwMode="auto">
        <a:xfrm>
          <a:off x="4800600" y="14097000"/>
          <a:ext cx="0" cy="0"/>
        </a:xfrm>
        <a:prstGeom prst="sun">
          <a:avLst>
            <a:gd name="adj" fmla="val 25000"/>
          </a:avLst>
        </a:prstGeom>
        <a:solidFill>
          <a:srgbClr val="FFFFFF"/>
        </a:solidFill>
        <a:ln w="9525">
          <a:solidFill>
            <a:srgbClr val="000000"/>
          </a:solidFill>
          <a:miter lim="800000"/>
          <a:headEnd/>
          <a:tailEnd/>
        </a:ln>
      </xdr:spPr>
    </xdr:sp>
    <xdr:clientData/>
  </xdr:twoCellAnchor>
  <xdr:twoCellAnchor>
    <xdr:from>
      <xdr:col>2</xdr:col>
      <xdr:colOff>2362200</xdr:colOff>
      <xdr:row>87</xdr:row>
      <xdr:rowOff>0</xdr:rowOff>
    </xdr:from>
    <xdr:to>
      <xdr:col>2</xdr:col>
      <xdr:colOff>847725</xdr:colOff>
      <xdr:row>87</xdr:row>
      <xdr:rowOff>0</xdr:rowOff>
    </xdr:to>
    <xdr:sp macro="" textlink="">
      <xdr:nvSpPr>
        <xdr:cNvPr id="3" name="AutoShape 18">
          <a:extLst>
            <a:ext uri="{FF2B5EF4-FFF2-40B4-BE49-F238E27FC236}">
              <a16:creationId xmlns:a16="http://schemas.microsoft.com/office/drawing/2014/main" id="{00000000-0008-0000-0500-000003000000}"/>
            </a:ext>
          </a:extLst>
        </xdr:cNvPr>
        <xdr:cNvSpPr>
          <a:spLocks noChangeArrowheads="1"/>
        </xdr:cNvSpPr>
      </xdr:nvSpPr>
      <xdr:spPr bwMode="auto">
        <a:xfrm>
          <a:off x="4800600" y="14097000"/>
          <a:ext cx="0" cy="0"/>
        </a:xfrm>
        <a:prstGeom prst="sun">
          <a:avLst>
            <a:gd name="adj" fmla="val 25000"/>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2362200</xdr:colOff>
      <xdr:row>88</xdr:row>
      <xdr:rowOff>0</xdr:rowOff>
    </xdr:from>
    <xdr:to>
      <xdr:col>3</xdr:col>
      <xdr:colOff>847725</xdr:colOff>
      <xdr:row>88</xdr:row>
      <xdr:rowOff>0</xdr:rowOff>
    </xdr:to>
    <xdr:sp macro="" textlink="">
      <xdr:nvSpPr>
        <xdr:cNvPr id="2" name="AutoShape 18">
          <a:extLst>
            <a:ext uri="{FF2B5EF4-FFF2-40B4-BE49-F238E27FC236}">
              <a16:creationId xmlns:a16="http://schemas.microsoft.com/office/drawing/2014/main" id="{00000000-0008-0000-0600-000002000000}"/>
            </a:ext>
          </a:extLst>
        </xdr:cNvPr>
        <xdr:cNvSpPr>
          <a:spLocks noChangeArrowheads="1"/>
        </xdr:cNvSpPr>
      </xdr:nvSpPr>
      <xdr:spPr bwMode="auto">
        <a:xfrm>
          <a:off x="4924425" y="15430500"/>
          <a:ext cx="0" cy="0"/>
        </a:xfrm>
        <a:prstGeom prst="sun">
          <a:avLst>
            <a:gd name="adj" fmla="val 25000"/>
          </a:avLst>
        </a:prstGeom>
        <a:solidFill>
          <a:srgbClr val="FFFFFF"/>
        </a:solidFill>
        <a:ln w="9525">
          <a:solidFill>
            <a:srgbClr val="000000"/>
          </a:solidFill>
          <a:miter lim="800000"/>
          <a:headEnd/>
          <a:tailEnd/>
        </a:ln>
      </xdr:spPr>
    </xdr:sp>
    <xdr:clientData/>
  </xdr:twoCellAnchor>
  <xdr:twoCellAnchor>
    <xdr:from>
      <xdr:col>3</xdr:col>
      <xdr:colOff>2362200</xdr:colOff>
      <xdr:row>88</xdr:row>
      <xdr:rowOff>0</xdr:rowOff>
    </xdr:from>
    <xdr:to>
      <xdr:col>3</xdr:col>
      <xdr:colOff>847725</xdr:colOff>
      <xdr:row>88</xdr:row>
      <xdr:rowOff>0</xdr:rowOff>
    </xdr:to>
    <xdr:sp macro="" textlink="">
      <xdr:nvSpPr>
        <xdr:cNvPr id="3" name="AutoShape 18">
          <a:extLst>
            <a:ext uri="{FF2B5EF4-FFF2-40B4-BE49-F238E27FC236}">
              <a16:creationId xmlns:a16="http://schemas.microsoft.com/office/drawing/2014/main" id="{00000000-0008-0000-0600-000003000000}"/>
            </a:ext>
          </a:extLst>
        </xdr:cNvPr>
        <xdr:cNvSpPr>
          <a:spLocks noChangeArrowheads="1"/>
        </xdr:cNvSpPr>
      </xdr:nvSpPr>
      <xdr:spPr bwMode="auto">
        <a:xfrm>
          <a:off x="4924425" y="15430500"/>
          <a:ext cx="0" cy="0"/>
        </a:xfrm>
        <a:prstGeom prst="sun">
          <a:avLst>
            <a:gd name="adj" fmla="val 25000"/>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pageSetUpPr fitToPage="1"/>
  </sheetPr>
  <dimension ref="B3:O12"/>
  <sheetViews>
    <sheetView workbookViewId="0">
      <selection activeCell="D9" sqref="D9:D10"/>
    </sheetView>
  </sheetViews>
  <sheetFormatPr defaultRowHeight="12.75" x14ac:dyDescent="0.2"/>
  <cols>
    <col min="1" max="1" width="7" customWidth="1"/>
    <col min="2" max="8" width="20.7109375" customWidth="1"/>
  </cols>
  <sheetData>
    <row r="3" spans="2:15" ht="15.75" x14ac:dyDescent="0.25">
      <c r="B3" s="179" t="s">
        <v>181</v>
      </c>
    </row>
    <row r="4" spans="2:15" ht="13.5" thickBot="1" x14ac:dyDescent="0.25"/>
    <row r="5" spans="2:15" x14ac:dyDescent="0.2">
      <c r="B5" s="408" t="s">
        <v>107</v>
      </c>
      <c r="C5" s="409"/>
      <c r="D5" s="409"/>
      <c r="E5" s="409"/>
      <c r="F5" s="409"/>
      <c r="G5" s="409"/>
      <c r="H5" s="410"/>
    </row>
    <row r="6" spans="2:15" ht="13.5" thickBot="1" x14ac:dyDescent="0.25">
      <c r="B6" s="411" t="s">
        <v>121</v>
      </c>
      <c r="C6" s="412"/>
      <c r="D6" s="412"/>
      <c r="E6" s="412"/>
      <c r="F6" s="412"/>
      <c r="G6" s="412"/>
      <c r="H6" s="413"/>
    </row>
    <row r="7" spans="2:15" ht="204" x14ac:dyDescent="0.2">
      <c r="B7" s="155" t="s">
        <v>182</v>
      </c>
      <c r="C7" s="156" t="s">
        <v>183</v>
      </c>
      <c r="D7" s="156" t="s">
        <v>184</v>
      </c>
      <c r="E7" s="157" t="s">
        <v>185</v>
      </c>
      <c r="F7" s="156" t="s">
        <v>186</v>
      </c>
      <c r="G7" s="156" t="s">
        <v>187</v>
      </c>
      <c r="H7" s="158" t="s">
        <v>122</v>
      </c>
    </row>
    <row r="8" spans="2:15" x14ac:dyDescent="0.2">
      <c r="B8" s="159">
        <v>10</v>
      </c>
      <c r="C8" s="160">
        <v>11</v>
      </c>
      <c r="D8" s="160">
        <v>12</v>
      </c>
      <c r="E8" s="160">
        <v>13</v>
      </c>
      <c r="F8" s="160">
        <v>14</v>
      </c>
      <c r="G8" s="160">
        <v>15</v>
      </c>
      <c r="H8" s="161">
        <v>16</v>
      </c>
    </row>
    <row r="9" spans="2:15" x14ac:dyDescent="0.2">
      <c r="B9" s="162"/>
      <c r="C9" s="163"/>
      <c r="D9" s="163"/>
      <c r="E9" s="163"/>
      <c r="F9" s="163"/>
      <c r="G9" s="163"/>
      <c r="H9" s="164">
        <f>+'Annexure P1'!J14+SUM('Annexure P2'!B9:G9)</f>
        <v>0</v>
      </c>
    </row>
    <row r="10" spans="2:15" x14ac:dyDescent="0.2">
      <c r="B10" s="165"/>
      <c r="C10" s="166"/>
      <c r="D10" s="166"/>
      <c r="E10" s="166"/>
      <c r="F10" s="166"/>
      <c r="G10" s="166"/>
      <c r="H10" s="164"/>
      <c r="O10" s="122"/>
    </row>
    <row r="11" spans="2:15" x14ac:dyDescent="0.2">
      <c r="B11" s="165"/>
      <c r="C11" s="166"/>
      <c r="D11" s="166"/>
      <c r="E11" s="166"/>
      <c r="F11" s="166"/>
      <c r="G11" s="166"/>
      <c r="H11" s="164"/>
    </row>
    <row r="12" spans="2:15" ht="13.5" thickBot="1" x14ac:dyDescent="0.25">
      <c r="B12" s="167"/>
      <c r="C12" s="168"/>
      <c r="D12" s="168"/>
      <c r="E12" s="168"/>
      <c r="F12" s="168"/>
      <c r="G12" s="168"/>
      <c r="H12" s="169"/>
    </row>
  </sheetData>
  <mergeCells count="2">
    <mergeCell ref="B5:H5"/>
    <mergeCell ref="B6:H6"/>
  </mergeCells>
  <phoneticPr fontId="0" type="noConversion"/>
  <pageMargins left="0.74803149606299213" right="0.15748031496062992" top="0.98425196850393704" bottom="0.98425196850393704" header="0.51181102362204722" footer="0.51181102362204722"/>
  <pageSetup scale="90" orientation="landscape" vertic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3"/>
    <pageSetUpPr fitToPage="1"/>
  </sheetPr>
  <dimension ref="B3:J17"/>
  <sheetViews>
    <sheetView topLeftCell="A7" workbookViewId="0">
      <selection activeCell="D9" sqref="D9:D10"/>
    </sheetView>
  </sheetViews>
  <sheetFormatPr defaultRowHeight="12.75" x14ac:dyDescent="0.2"/>
  <cols>
    <col min="2" max="2" width="27.42578125" customWidth="1"/>
    <col min="3" max="3" width="14.85546875" customWidth="1"/>
    <col min="4" max="4" width="12.28515625" customWidth="1"/>
    <col min="5" max="5" width="10.5703125" customWidth="1"/>
    <col min="6" max="6" width="11.140625" customWidth="1"/>
    <col min="7" max="7" width="9.7109375" customWidth="1"/>
    <col min="8" max="8" width="9.85546875" customWidth="1"/>
    <col min="9" max="9" width="9.28515625" customWidth="1"/>
    <col min="10" max="10" width="9.85546875" customWidth="1"/>
  </cols>
  <sheetData>
    <row r="3" spans="2:10" ht="15.75" x14ac:dyDescent="0.25">
      <c r="B3" s="179" t="s">
        <v>120</v>
      </c>
    </row>
    <row r="4" spans="2:10" ht="13.5" thickBot="1" x14ac:dyDescent="0.25"/>
    <row r="5" spans="2:10" x14ac:dyDescent="0.2">
      <c r="B5" s="424" t="s">
        <v>107</v>
      </c>
      <c r="C5" s="425"/>
      <c r="D5" s="425"/>
      <c r="E5" s="425"/>
      <c r="F5" s="425"/>
      <c r="G5" s="425"/>
      <c r="H5" s="425"/>
      <c r="I5" s="425"/>
      <c r="J5" s="426"/>
    </row>
    <row r="6" spans="2:10" x14ac:dyDescent="0.2">
      <c r="B6" s="427" t="s">
        <v>108</v>
      </c>
      <c r="C6" s="428"/>
      <c r="D6" s="428"/>
      <c r="E6" s="428"/>
      <c r="F6" s="428"/>
      <c r="G6" s="428"/>
      <c r="H6" s="428"/>
      <c r="I6" s="428"/>
      <c r="J6" s="429"/>
    </row>
    <row r="7" spans="2:10" ht="13.5" thickBot="1" x14ac:dyDescent="0.25">
      <c r="B7" s="430" t="s">
        <v>109</v>
      </c>
      <c r="C7" s="431"/>
      <c r="D7" s="431"/>
      <c r="E7" s="431"/>
      <c r="F7" s="431"/>
      <c r="G7" s="431"/>
      <c r="H7" s="431"/>
      <c r="I7" s="431"/>
      <c r="J7" s="417"/>
    </row>
    <row r="8" spans="2:10" x14ac:dyDescent="0.2">
      <c r="B8" s="432" t="s">
        <v>59</v>
      </c>
      <c r="C8" s="433"/>
      <c r="D8" s="434">
        <f>+'Tax Cal Prev Emp'!C6</f>
        <v>0</v>
      </c>
      <c r="E8" s="434"/>
      <c r="F8" s="434"/>
      <c r="G8" s="434"/>
      <c r="H8" s="139"/>
      <c r="I8" s="435"/>
      <c r="J8" s="436"/>
    </row>
    <row r="9" spans="2:10" ht="13.5" thickBot="1" x14ac:dyDescent="0.25">
      <c r="B9" s="414" t="s">
        <v>61</v>
      </c>
      <c r="C9" s="415"/>
      <c r="D9" s="416">
        <f>+'Form 12B'!D8:I8</f>
        <v>0</v>
      </c>
      <c r="E9" s="416"/>
      <c r="F9" s="416"/>
      <c r="G9" s="416"/>
      <c r="H9" s="140"/>
      <c r="I9" s="412" t="s">
        <v>199</v>
      </c>
      <c r="J9" s="417"/>
    </row>
    <row r="10" spans="2:10" x14ac:dyDescent="0.2">
      <c r="B10" s="418" t="s">
        <v>65</v>
      </c>
      <c r="C10" s="420" t="s">
        <v>110</v>
      </c>
      <c r="D10" s="420" t="s">
        <v>111</v>
      </c>
      <c r="E10" s="420"/>
      <c r="F10" s="420"/>
      <c r="G10" s="420"/>
      <c r="H10" s="420"/>
      <c r="I10" s="420"/>
      <c r="J10" s="422"/>
    </row>
    <row r="11" spans="2:10" x14ac:dyDescent="0.2">
      <c r="B11" s="419"/>
      <c r="C11" s="421"/>
      <c r="D11" s="421" t="s">
        <v>112</v>
      </c>
      <c r="E11" s="421" t="s">
        <v>113</v>
      </c>
      <c r="F11" s="421"/>
      <c r="G11" s="421"/>
      <c r="H11" s="421"/>
      <c r="I11" s="421" t="s">
        <v>114</v>
      </c>
      <c r="J11" s="423" t="s">
        <v>115</v>
      </c>
    </row>
    <row r="12" spans="2:10" ht="229.5" x14ac:dyDescent="0.2">
      <c r="B12" s="419"/>
      <c r="C12" s="421"/>
      <c r="D12" s="421"/>
      <c r="E12" s="142" t="s">
        <v>116</v>
      </c>
      <c r="F12" s="141" t="s">
        <v>117</v>
      </c>
      <c r="G12" s="141" t="s">
        <v>118</v>
      </c>
      <c r="H12" s="141" t="s">
        <v>119</v>
      </c>
      <c r="I12" s="421"/>
      <c r="J12" s="423"/>
    </row>
    <row r="13" spans="2:10" x14ac:dyDescent="0.2">
      <c r="B13" s="143">
        <v>1</v>
      </c>
      <c r="C13" s="144">
        <v>2</v>
      </c>
      <c r="D13" s="144">
        <v>3</v>
      </c>
      <c r="E13" s="144">
        <v>4</v>
      </c>
      <c r="F13" s="144">
        <v>5</v>
      </c>
      <c r="G13" s="144">
        <v>6</v>
      </c>
      <c r="H13" s="144">
        <v>7</v>
      </c>
      <c r="I13" s="144">
        <v>8</v>
      </c>
      <c r="J13" s="145">
        <v>9</v>
      </c>
    </row>
    <row r="14" spans="2:10" x14ac:dyDescent="0.2">
      <c r="B14" s="146"/>
      <c r="C14" s="147"/>
      <c r="D14" s="147"/>
      <c r="E14" s="147"/>
      <c r="F14" s="147"/>
      <c r="G14" s="147"/>
      <c r="H14" s="148">
        <f>+SUM(E14:G14)</f>
        <v>0</v>
      </c>
      <c r="I14" s="147"/>
      <c r="J14" s="149">
        <f>+D14-I14</f>
        <v>0</v>
      </c>
    </row>
    <row r="15" spans="2:10" x14ac:dyDescent="0.2">
      <c r="B15" s="150"/>
      <c r="C15" s="151"/>
      <c r="D15" s="151"/>
      <c r="E15" s="151"/>
      <c r="F15" s="151"/>
      <c r="G15" s="151"/>
      <c r="H15" s="151"/>
      <c r="I15" s="151"/>
      <c r="J15" s="149"/>
    </row>
    <row r="16" spans="2:10" x14ac:dyDescent="0.2">
      <c r="B16" s="150"/>
      <c r="C16" s="151"/>
      <c r="D16" s="151"/>
      <c r="E16" s="151"/>
      <c r="F16" s="151"/>
      <c r="G16" s="151"/>
      <c r="H16" s="151"/>
      <c r="I16" s="151"/>
      <c r="J16" s="149"/>
    </row>
    <row r="17" spans="2:10" ht="13.5" thickBot="1" x14ac:dyDescent="0.25">
      <c r="B17" s="152"/>
      <c r="C17" s="153"/>
      <c r="D17" s="153"/>
      <c r="E17" s="153"/>
      <c r="F17" s="153"/>
      <c r="G17" s="153"/>
      <c r="H17" s="153"/>
      <c r="I17" s="153"/>
      <c r="J17" s="154"/>
    </row>
  </sheetData>
  <mergeCells count="16">
    <mergeCell ref="B5:J5"/>
    <mergeCell ref="B6:J6"/>
    <mergeCell ref="B7:J7"/>
    <mergeCell ref="B8:C8"/>
    <mergeCell ref="D8:G8"/>
    <mergeCell ref="I8:J8"/>
    <mergeCell ref="B9:C9"/>
    <mergeCell ref="D9:G9"/>
    <mergeCell ref="I9:J9"/>
    <mergeCell ref="B10:B12"/>
    <mergeCell ref="C10:C12"/>
    <mergeCell ref="D10:J10"/>
    <mergeCell ref="D11:D12"/>
    <mergeCell ref="E11:H11"/>
    <mergeCell ref="I11:I12"/>
    <mergeCell ref="J11:J12"/>
  </mergeCells>
  <phoneticPr fontId="0" type="noConversion"/>
  <pageMargins left="0.74803149606299213" right="0.15748031496062992" top="0.98425196850393704" bottom="0.98425196850393704" header="0.51181102362204722" footer="0.51181102362204722"/>
  <pageSetup orientation="landscape"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workbookViewId="0">
      <selection activeCell="C7" sqref="C7"/>
    </sheetView>
  </sheetViews>
  <sheetFormatPr defaultRowHeight="12.75" x14ac:dyDescent="0.2"/>
  <cols>
    <col min="1" max="1" width="5.42578125" customWidth="1"/>
    <col min="2" max="2" width="51.42578125" customWidth="1"/>
    <col min="3" max="3" width="14.42578125" customWidth="1"/>
    <col min="4" max="4" width="16.42578125" customWidth="1"/>
  </cols>
  <sheetData>
    <row r="1" spans="1:4" ht="18" x14ac:dyDescent="0.25">
      <c r="A1" s="437" t="s">
        <v>272</v>
      </c>
      <c r="B1" s="437"/>
      <c r="C1" s="437"/>
      <c r="D1" s="437"/>
    </row>
    <row r="3" spans="1:4" x14ac:dyDescent="0.2">
      <c r="A3" s="447" t="s">
        <v>213</v>
      </c>
      <c r="B3" s="447"/>
      <c r="C3" s="447"/>
      <c r="D3" s="447"/>
    </row>
    <row r="4" spans="1:4" x14ac:dyDescent="0.2">
      <c r="A4" s="447" t="s">
        <v>214</v>
      </c>
      <c r="B4" s="447"/>
      <c r="C4" s="447"/>
      <c r="D4" s="447"/>
    </row>
    <row r="6" spans="1:4" x14ac:dyDescent="0.2">
      <c r="A6" s="268" t="s">
        <v>215</v>
      </c>
      <c r="B6" s="268"/>
      <c r="C6" s="268"/>
      <c r="D6" s="268"/>
    </row>
    <row r="8" spans="1:4" x14ac:dyDescent="0.2">
      <c r="A8" s="267">
        <v>1</v>
      </c>
      <c r="B8" t="s">
        <v>216</v>
      </c>
    </row>
    <row r="9" spans="1:4" x14ac:dyDescent="0.2">
      <c r="A9" s="267">
        <v>2</v>
      </c>
      <c r="B9" t="s">
        <v>217</v>
      </c>
    </row>
    <row r="10" spans="1:4" x14ac:dyDescent="0.2">
      <c r="A10" s="267">
        <v>3</v>
      </c>
      <c r="B10" t="s">
        <v>218</v>
      </c>
    </row>
    <row r="12" spans="1:4" x14ac:dyDescent="0.2">
      <c r="A12" s="440" t="s">
        <v>219</v>
      </c>
      <c r="B12" s="440"/>
      <c r="C12" s="440"/>
      <c r="D12" s="440"/>
    </row>
    <row r="13" spans="1:4" ht="25.5" x14ac:dyDescent="0.2">
      <c r="A13" s="156" t="s">
        <v>64</v>
      </c>
      <c r="B13" s="156" t="s">
        <v>220</v>
      </c>
      <c r="C13" s="156" t="s">
        <v>221</v>
      </c>
      <c r="D13" s="156" t="s">
        <v>222</v>
      </c>
    </row>
    <row r="14" spans="1:4" x14ac:dyDescent="0.2">
      <c r="A14" s="269" t="s">
        <v>268</v>
      </c>
      <c r="B14" s="270" t="s">
        <v>269</v>
      </c>
      <c r="C14" s="270" t="s">
        <v>270</v>
      </c>
      <c r="D14" s="270" t="s">
        <v>271</v>
      </c>
    </row>
    <row r="15" spans="1:4" x14ac:dyDescent="0.2">
      <c r="A15" s="271">
        <v>1</v>
      </c>
      <c r="B15" s="274" t="s">
        <v>223</v>
      </c>
      <c r="C15" s="278"/>
      <c r="D15" s="278"/>
    </row>
    <row r="16" spans="1:4" x14ac:dyDescent="0.2">
      <c r="A16" s="272"/>
      <c r="B16" s="275" t="s">
        <v>224</v>
      </c>
      <c r="C16" s="276"/>
      <c r="D16" s="276"/>
    </row>
    <row r="17" spans="1:4" x14ac:dyDescent="0.2">
      <c r="A17" s="272"/>
      <c r="B17" s="275" t="s">
        <v>225</v>
      </c>
      <c r="C17" s="276"/>
      <c r="D17" s="276"/>
    </row>
    <row r="18" spans="1:4" x14ac:dyDescent="0.2">
      <c r="A18" s="272"/>
      <c r="B18" s="275" t="s">
        <v>226</v>
      </c>
      <c r="C18" s="276"/>
      <c r="D18" s="276"/>
    </row>
    <row r="19" spans="1:4" x14ac:dyDescent="0.2">
      <c r="A19" s="272"/>
      <c r="B19" s="275" t="s">
        <v>227</v>
      </c>
      <c r="C19" s="276"/>
      <c r="D19" s="276"/>
    </row>
    <row r="20" spans="1:4" x14ac:dyDescent="0.2">
      <c r="A20" s="272"/>
      <c r="B20" s="276"/>
      <c r="C20" s="276"/>
      <c r="D20" s="276"/>
    </row>
    <row r="21" spans="1:4" ht="38.25" x14ac:dyDescent="0.2">
      <c r="A21" s="273"/>
      <c r="B21" s="277" t="s">
        <v>228</v>
      </c>
      <c r="C21" s="279"/>
      <c r="D21" s="279"/>
    </row>
    <row r="22" spans="1:4" x14ac:dyDescent="0.2">
      <c r="A22" s="271"/>
      <c r="B22" s="278"/>
      <c r="C22" s="278"/>
      <c r="D22" s="278"/>
    </row>
    <row r="23" spans="1:4" x14ac:dyDescent="0.2">
      <c r="A23" s="273">
        <v>2</v>
      </c>
      <c r="B23" s="280" t="s">
        <v>229</v>
      </c>
      <c r="C23" s="279"/>
      <c r="D23" s="279"/>
    </row>
    <row r="24" spans="1:4" x14ac:dyDescent="0.2">
      <c r="A24" s="271"/>
      <c r="B24" s="274"/>
      <c r="C24" s="278"/>
      <c r="D24" s="278"/>
    </row>
    <row r="25" spans="1:4" x14ac:dyDescent="0.2">
      <c r="A25" s="272">
        <v>3</v>
      </c>
      <c r="B25" s="275" t="s">
        <v>230</v>
      </c>
      <c r="C25" s="276"/>
      <c r="D25" s="276"/>
    </row>
    <row r="26" spans="1:4" x14ac:dyDescent="0.2">
      <c r="A26" s="272"/>
      <c r="B26" s="275" t="s">
        <v>231</v>
      </c>
      <c r="C26" s="276"/>
      <c r="D26" s="276"/>
    </row>
    <row r="27" spans="1:4" x14ac:dyDescent="0.2">
      <c r="A27" s="272"/>
      <c r="B27" s="275" t="s">
        <v>232</v>
      </c>
      <c r="C27" s="276"/>
      <c r="D27" s="276"/>
    </row>
    <row r="28" spans="1:4" x14ac:dyDescent="0.2">
      <c r="A28" s="272"/>
      <c r="B28" s="275" t="s">
        <v>233</v>
      </c>
      <c r="C28" s="276"/>
      <c r="D28" s="276"/>
    </row>
    <row r="29" spans="1:4" x14ac:dyDescent="0.2">
      <c r="A29" s="272"/>
      <c r="B29" s="275" t="s">
        <v>234</v>
      </c>
      <c r="C29" s="276"/>
      <c r="D29" s="276"/>
    </row>
    <row r="30" spans="1:4" x14ac:dyDescent="0.2">
      <c r="A30" s="272"/>
      <c r="B30" s="275" t="s">
        <v>235</v>
      </c>
      <c r="C30" s="276"/>
      <c r="D30" s="276"/>
    </row>
    <row r="31" spans="1:4" x14ac:dyDescent="0.2">
      <c r="A31" s="272"/>
      <c r="B31" s="275" t="s">
        <v>236</v>
      </c>
      <c r="C31" s="276"/>
      <c r="D31" s="276"/>
    </row>
    <row r="32" spans="1:4" x14ac:dyDescent="0.2">
      <c r="A32" s="273"/>
      <c r="B32" s="281" t="s">
        <v>237</v>
      </c>
      <c r="C32" s="279"/>
      <c r="D32" s="279"/>
    </row>
    <row r="33" spans="1:4" x14ac:dyDescent="0.2">
      <c r="A33" s="271"/>
      <c r="B33" s="278"/>
      <c r="C33" s="278"/>
      <c r="D33" s="278"/>
    </row>
    <row r="34" spans="1:4" x14ac:dyDescent="0.2">
      <c r="A34" s="272">
        <v>4</v>
      </c>
      <c r="B34" s="275" t="s">
        <v>238</v>
      </c>
      <c r="C34" s="276"/>
      <c r="D34" s="276"/>
    </row>
    <row r="35" spans="1:4" x14ac:dyDescent="0.2">
      <c r="A35" s="272"/>
      <c r="B35" s="275" t="s">
        <v>239</v>
      </c>
      <c r="C35" s="276"/>
      <c r="D35" s="276"/>
    </row>
    <row r="36" spans="1:4" x14ac:dyDescent="0.2">
      <c r="A36" s="272"/>
      <c r="B36" s="275" t="s">
        <v>240</v>
      </c>
      <c r="C36" s="276"/>
      <c r="D36" s="276"/>
    </row>
    <row r="37" spans="1:4" x14ac:dyDescent="0.2">
      <c r="A37" s="272"/>
      <c r="B37" s="275" t="s">
        <v>241</v>
      </c>
      <c r="C37" s="276"/>
      <c r="D37" s="276"/>
    </row>
    <row r="38" spans="1:4" x14ac:dyDescent="0.2">
      <c r="A38" s="272"/>
      <c r="B38" s="275" t="s">
        <v>242</v>
      </c>
      <c r="C38" s="276"/>
      <c r="D38" s="276"/>
    </row>
    <row r="39" spans="1:4" x14ac:dyDescent="0.2">
      <c r="A39" s="272"/>
      <c r="B39" s="275" t="s">
        <v>243</v>
      </c>
      <c r="C39" s="276"/>
      <c r="D39" s="276"/>
    </row>
    <row r="40" spans="1:4" x14ac:dyDescent="0.2">
      <c r="A40" s="272"/>
      <c r="B40" s="275" t="s">
        <v>244</v>
      </c>
      <c r="C40" s="276"/>
      <c r="D40" s="276"/>
    </row>
    <row r="41" spans="1:4" x14ac:dyDescent="0.2">
      <c r="A41" s="272"/>
      <c r="B41" s="275" t="s">
        <v>245</v>
      </c>
      <c r="C41" s="276"/>
      <c r="D41" s="276"/>
    </row>
    <row r="42" spans="1:4" x14ac:dyDescent="0.2">
      <c r="A42" s="272"/>
      <c r="B42" s="275" t="s">
        <v>246</v>
      </c>
      <c r="C42" s="276"/>
      <c r="D42" s="276"/>
    </row>
    <row r="43" spans="1:4" x14ac:dyDescent="0.2">
      <c r="A43" s="272"/>
      <c r="B43" s="275" t="s">
        <v>247</v>
      </c>
      <c r="C43" s="276"/>
      <c r="D43" s="276"/>
    </row>
    <row r="44" spans="1:4" x14ac:dyDescent="0.2">
      <c r="A44" s="272"/>
      <c r="B44" s="275" t="s">
        <v>248</v>
      </c>
      <c r="C44" s="276"/>
      <c r="D44" s="276"/>
    </row>
    <row r="45" spans="1:4" x14ac:dyDescent="0.2">
      <c r="A45" s="272"/>
      <c r="B45" s="275" t="s">
        <v>249</v>
      </c>
      <c r="C45" s="276"/>
      <c r="D45" s="276"/>
    </row>
    <row r="46" spans="1:4" x14ac:dyDescent="0.2">
      <c r="A46" s="272"/>
      <c r="B46" s="275" t="s">
        <v>250</v>
      </c>
      <c r="C46" s="276"/>
      <c r="D46" s="276"/>
    </row>
    <row r="47" spans="1:4" x14ac:dyDescent="0.2">
      <c r="A47" s="272"/>
      <c r="B47" s="275" t="s">
        <v>251</v>
      </c>
      <c r="C47" s="276"/>
      <c r="D47" s="276"/>
    </row>
    <row r="48" spans="1:4" x14ac:dyDescent="0.2">
      <c r="A48" s="272"/>
      <c r="B48" s="275" t="s">
        <v>252</v>
      </c>
      <c r="C48" s="276"/>
      <c r="D48" s="276"/>
    </row>
    <row r="49" spans="1:4" x14ac:dyDescent="0.2">
      <c r="A49" s="272"/>
      <c r="B49" s="276"/>
      <c r="C49" s="276"/>
      <c r="D49" s="276"/>
    </row>
    <row r="50" spans="1:4" x14ac:dyDescent="0.2">
      <c r="A50" s="272"/>
      <c r="B50" s="276"/>
      <c r="C50" s="276"/>
      <c r="D50" s="276"/>
    </row>
    <row r="51" spans="1:4" x14ac:dyDescent="0.2">
      <c r="A51" s="272"/>
      <c r="B51" s="276"/>
      <c r="C51" s="276"/>
      <c r="D51" s="276"/>
    </row>
    <row r="52" spans="1:4" x14ac:dyDescent="0.2">
      <c r="A52" s="272"/>
      <c r="B52" s="275" t="s">
        <v>253</v>
      </c>
      <c r="C52" s="276"/>
      <c r="D52" s="276"/>
    </row>
    <row r="53" spans="1:4" x14ac:dyDescent="0.2">
      <c r="A53" s="272"/>
      <c r="B53" s="275" t="s">
        <v>256</v>
      </c>
      <c r="C53" s="276"/>
      <c r="D53" s="276"/>
    </row>
    <row r="54" spans="1:4" x14ac:dyDescent="0.2">
      <c r="A54" s="272"/>
      <c r="B54" s="276"/>
      <c r="C54" s="276"/>
      <c r="D54" s="276"/>
    </row>
    <row r="55" spans="1:4" x14ac:dyDescent="0.2">
      <c r="A55" s="272"/>
      <c r="B55" s="275" t="s">
        <v>254</v>
      </c>
      <c r="C55" s="276"/>
      <c r="D55" s="276"/>
    </row>
    <row r="56" spans="1:4" x14ac:dyDescent="0.2">
      <c r="A56" s="272"/>
      <c r="B56" s="275" t="s">
        <v>255</v>
      </c>
      <c r="C56" s="276"/>
      <c r="D56" s="276"/>
    </row>
    <row r="57" spans="1:4" x14ac:dyDescent="0.2">
      <c r="A57" s="272"/>
      <c r="B57" s="276"/>
      <c r="C57" s="276"/>
      <c r="D57" s="276"/>
    </row>
    <row r="58" spans="1:4" x14ac:dyDescent="0.2">
      <c r="A58" s="272"/>
      <c r="B58" s="275" t="s">
        <v>257</v>
      </c>
      <c r="C58" s="276"/>
      <c r="D58" s="276"/>
    </row>
    <row r="59" spans="1:4" x14ac:dyDescent="0.2">
      <c r="A59" s="272"/>
      <c r="B59" s="275" t="s">
        <v>258</v>
      </c>
      <c r="C59" s="276"/>
      <c r="D59" s="276"/>
    </row>
    <row r="60" spans="1:4" x14ac:dyDescent="0.2">
      <c r="A60" s="272"/>
      <c r="B60" s="275" t="s">
        <v>259</v>
      </c>
      <c r="C60" s="276"/>
      <c r="D60" s="276"/>
    </row>
    <row r="61" spans="1:4" x14ac:dyDescent="0.2">
      <c r="A61" s="272"/>
      <c r="B61" s="276"/>
      <c r="C61" s="276"/>
      <c r="D61" s="276"/>
    </row>
    <row r="62" spans="1:4" x14ac:dyDescent="0.2">
      <c r="A62" s="272"/>
      <c r="B62" s="275" t="s">
        <v>260</v>
      </c>
      <c r="C62" s="276"/>
      <c r="D62" s="276"/>
    </row>
    <row r="63" spans="1:4" x14ac:dyDescent="0.2">
      <c r="A63" s="272"/>
      <c r="B63" s="275"/>
      <c r="C63" s="276"/>
      <c r="D63" s="276"/>
    </row>
    <row r="64" spans="1:4" x14ac:dyDescent="0.2">
      <c r="A64" s="272"/>
      <c r="B64" s="275" t="s">
        <v>261</v>
      </c>
      <c r="C64" s="276"/>
      <c r="D64" s="276"/>
    </row>
    <row r="65" spans="1:4" x14ac:dyDescent="0.2">
      <c r="A65" s="273"/>
      <c r="B65" s="279"/>
      <c r="C65" s="279"/>
      <c r="D65" s="279"/>
    </row>
    <row r="66" spans="1:4" x14ac:dyDescent="0.2">
      <c r="A66" s="267"/>
    </row>
    <row r="67" spans="1:4" x14ac:dyDescent="0.2">
      <c r="A67" s="441" t="s">
        <v>262</v>
      </c>
      <c r="B67" s="442"/>
      <c r="C67" s="442"/>
      <c r="D67" s="443"/>
    </row>
    <row r="68" spans="1:4" ht="25.5" customHeight="1" x14ac:dyDescent="0.2">
      <c r="A68" s="444" t="s">
        <v>263</v>
      </c>
      <c r="B68" s="445"/>
      <c r="C68" s="445"/>
      <c r="D68" s="446"/>
    </row>
    <row r="69" spans="1:4" x14ac:dyDescent="0.2">
      <c r="A69" s="282"/>
      <c r="B69" s="278"/>
      <c r="C69" s="288"/>
      <c r="D69" s="278"/>
    </row>
    <row r="70" spans="1:4" x14ac:dyDescent="0.2">
      <c r="A70" s="283"/>
      <c r="B70" s="276"/>
      <c r="C70" s="284"/>
      <c r="D70" s="276"/>
    </row>
    <row r="71" spans="1:4" x14ac:dyDescent="0.2">
      <c r="A71" s="283"/>
      <c r="B71" s="276"/>
      <c r="C71" s="284"/>
      <c r="D71" s="276"/>
    </row>
    <row r="72" spans="1:4" x14ac:dyDescent="0.2">
      <c r="A72" s="284"/>
      <c r="B72" s="285" t="s">
        <v>264</v>
      </c>
      <c r="C72" s="284"/>
      <c r="D72" s="276"/>
    </row>
    <row r="73" spans="1:4" x14ac:dyDescent="0.2">
      <c r="A73" s="284"/>
      <c r="B73" s="285" t="s">
        <v>57</v>
      </c>
      <c r="C73" s="448" t="s">
        <v>265</v>
      </c>
      <c r="D73" s="449"/>
    </row>
    <row r="74" spans="1:4" x14ac:dyDescent="0.2">
      <c r="A74" s="286"/>
      <c r="B74" s="287" t="s">
        <v>266</v>
      </c>
      <c r="C74" s="438" t="s">
        <v>267</v>
      </c>
      <c r="D74" s="439"/>
    </row>
    <row r="75" spans="1:4" x14ac:dyDescent="0.2">
      <c r="A75" s="267"/>
    </row>
    <row r="76" spans="1:4" x14ac:dyDescent="0.2">
      <c r="A76" s="267"/>
    </row>
    <row r="77" spans="1:4" x14ac:dyDescent="0.2">
      <c r="A77" s="267"/>
    </row>
    <row r="78" spans="1:4" x14ac:dyDescent="0.2">
      <c r="A78" s="267"/>
    </row>
    <row r="79" spans="1:4" x14ac:dyDescent="0.2">
      <c r="A79" s="267"/>
    </row>
    <row r="80" spans="1:4" x14ac:dyDescent="0.2">
      <c r="A80" s="267"/>
    </row>
    <row r="81" spans="1:1" x14ac:dyDescent="0.2">
      <c r="A81" s="267"/>
    </row>
    <row r="82" spans="1:1" x14ac:dyDescent="0.2">
      <c r="A82" s="267"/>
    </row>
    <row r="83" spans="1:1" x14ac:dyDescent="0.2">
      <c r="A83" s="267"/>
    </row>
    <row r="84" spans="1:1" x14ac:dyDescent="0.2">
      <c r="A84" s="267"/>
    </row>
    <row r="85" spans="1:1" x14ac:dyDescent="0.2">
      <c r="A85" s="267"/>
    </row>
    <row r="86" spans="1:1" x14ac:dyDescent="0.2">
      <c r="A86" s="267"/>
    </row>
  </sheetData>
  <mergeCells count="8">
    <mergeCell ref="A1:D1"/>
    <mergeCell ref="C74:D74"/>
    <mergeCell ref="A12:D12"/>
    <mergeCell ref="A67:D67"/>
    <mergeCell ref="A68:D68"/>
    <mergeCell ref="A3:D3"/>
    <mergeCell ref="A4:D4"/>
    <mergeCell ref="C73:D73"/>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pageSetUpPr fitToPage="1"/>
  </sheetPr>
  <dimension ref="B4:M25"/>
  <sheetViews>
    <sheetView topLeftCell="A15" workbookViewId="0">
      <selection activeCell="K12" sqref="K12:L12"/>
    </sheetView>
  </sheetViews>
  <sheetFormatPr defaultColWidth="9.140625" defaultRowHeight="12.75" x14ac:dyDescent="0.2"/>
  <cols>
    <col min="1" max="1" width="9.140625" style="208"/>
    <col min="2" max="2" width="5.85546875" style="208" customWidth="1"/>
    <col min="3" max="3" width="27.5703125" style="208" customWidth="1"/>
    <col min="4" max="4" width="9.140625" style="208"/>
    <col min="5" max="5" width="10.85546875" style="208" customWidth="1"/>
    <col min="6" max="6" width="11.140625" style="208" customWidth="1"/>
    <col min="7" max="8" width="9.7109375" style="208" customWidth="1"/>
    <col min="9" max="9" width="10" style="208" customWidth="1"/>
    <col min="10" max="11" width="9.85546875" style="208" customWidth="1"/>
    <col min="12" max="12" width="9.28515625" style="208" customWidth="1"/>
    <col min="13" max="13" width="9.85546875" style="208" customWidth="1"/>
    <col min="14" max="16384" width="9.140625" style="208"/>
  </cols>
  <sheetData>
    <row r="4" spans="2:13" ht="13.5" thickBot="1" x14ac:dyDescent="0.25"/>
    <row r="5" spans="2:13" x14ac:dyDescent="0.2">
      <c r="B5" s="460" t="s">
        <v>58</v>
      </c>
      <c r="C5" s="461"/>
      <c r="D5" s="461"/>
      <c r="E5" s="461"/>
      <c r="F5" s="461"/>
      <c r="G5" s="461"/>
      <c r="H5" s="461"/>
      <c r="I5" s="461"/>
      <c r="J5" s="461"/>
      <c r="K5" s="461"/>
      <c r="L5" s="461"/>
      <c r="M5" s="462"/>
    </row>
    <row r="6" spans="2:13" ht="13.5" thickBot="1" x14ac:dyDescent="0.25">
      <c r="B6" s="463" t="s">
        <v>281</v>
      </c>
      <c r="C6" s="464"/>
      <c r="D6" s="464"/>
      <c r="E6" s="464"/>
      <c r="F6" s="464"/>
      <c r="G6" s="464"/>
      <c r="H6" s="464"/>
      <c r="I6" s="464"/>
      <c r="J6" s="464"/>
      <c r="K6" s="464"/>
      <c r="L6" s="464"/>
      <c r="M6" s="465"/>
    </row>
    <row r="7" spans="2:13" x14ac:dyDescent="0.2">
      <c r="B7" s="466" t="s">
        <v>59</v>
      </c>
      <c r="C7" s="467"/>
      <c r="D7" s="468" t="s">
        <v>287</v>
      </c>
      <c r="E7" s="468"/>
      <c r="F7" s="468"/>
      <c r="G7" s="468"/>
      <c r="H7" s="468"/>
      <c r="I7" s="468"/>
      <c r="J7" s="469" t="s">
        <v>60</v>
      </c>
      <c r="K7" s="469"/>
      <c r="L7" s="468" t="s">
        <v>288</v>
      </c>
      <c r="M7" s="470"/>
    </row>
    <row r="8" spans="2:13" ht="13.5" thickBot="1" x14ac:dyDescent="0.25">
      <c r="B8" s="456" t="s">
        <v>61</v>
      </c>
      <c r="C8" s="457"/>
      <c r="D8" s="458"/>
      <c r="E8" s="458"/>
      <c r="F8" s="458"/>
      <c r="G8" s="458"/>
      <c r="H8" s="458"/>
      <c r="I8" s="458"/>
      <c r="J8" s="459" t="s">
        <v>62</v>
      </c>
      <c r="K8" s="459"/>
      <c r="L8" s="450" t="s">
        <v>63</v>
      </c>
      <c r="M8" s="451"/>
    </row>
    <row r="9" spans="2:13" x14ac:dyDescent="0.2">
      <c r="B9" s="452" t="s">
        <v>64</v>
      </c>
      <c r="C9" s="452" t="s">
        <v>294</v>
      </c>
      <c r="D9" s="454" t="s">
        <v>66</v>
      </c>
      <c r="E9" s="454" t="s">
        <v>67</v>
      </c>
      <c r="F9" s="454" t="s">
        <v>68</v>
      </c>
      <c r="G9" s="454" t="s">
        <v>69</v>
      </c>
      <c r="H9" s="454"/>
      <c r="I9" s="454"/>
      <c r="J9" s="454" t="s">
        <v>70</v>
      </c>
      <c r="K9" s="454" t="s">
        <v>71</v>
      </c>
      <c r="L9" s="454" t="s">
        <v>72</v>
      </c>
      <c r="M9" s="454" t="s">
        <v>73</v>
      </c>
    </row>
    <row r="10" spans="2:13" ht="204" x14ac:dyDescent="0.2">
      <c r="B10" s="453"/>
      <c r="C10" s="453"/>
      <c r="D10" s="455"/>
      <c r="E10" s="455"/>
      <c r="F10" s="455"/>
      <c r="G10" s="250" t="s">
        <v>74</v>
      </c>
      <c r="H10" s="250" t="s">
        <v>75</v>
      </c>
      <c r="I10" s="250" t="s">
        <v>76</v>
      </c>
      <c r="J10" s="455"/>
      <c r="K10" s="455"/>
      <c r="L10" s="455"/>
      <c r="M10" s="455"/>
    </row>
    <row r="11" spans="2:13" x14ac:dyDescent="0.2">
      <c r="B11" s="251">
        <v>1</v>
      </c>
      <c r="C11" s="251">
        <v>2</v>
      </c>
      <c r="D11" s="251">
        <v>3</v>
      </c>
      <c r="E11" s="251">
        <v>4</v>
      </c>
      <c r="F11" s="251">
        <v>5</v>
      </c>
      <c r="G11" s="251">
        <v>6</v>
      </c>
      <c r="H11" s="251">
        <v>7</v>
      </c>
      <c r="I11" s="251">
        <v>8</v>
      </c>
      <c r="J11" s="251">
        <v>9</v>
      </c>
      <c r="K11" s="251">
        <v>10</v>
      </c>
      <c r="L11" s="251">
        <v>11</v>
      </c>
      <c r="M11" s="251">
        <v>12</v>
      </c>
    </row>
    <row r="12" spans="2:13" ht="38.25" x14ac:dyDescent="0.2">
      <c r="B12" s="255">
        <v>1</v>
      </c>
      <c r="C12" s="304" t="s">
        <v>289</v>
      </c>
      <c r="D12" s="306"/>
      <c r="E12" s="302" t="s">
        <v>293</v>
      </c>
      <c r="F12" s="252">
        <v>43556</v>
      </c>
      <c r="G12" s="253"/>
      <c r="H12" s="253"/>
      <c r="I12" s="254"/>
      <c r="J12" s="253">
        <f>SUM(G12:I12)</f>
        <v>0</v>
      </c>
      <c r="K12" s="253"/>
      <c r="L12" s="254"/>
      <c r="M12" s="254"/>
    </row>
    <row r="13" spans="2:13" ht="25.5" x14ac:dyDescent="0.2">
      <c r="B13" s="255"/>
      <c r="C13" s="305" t="s">
        <v>290</v>
      </c>
      <c r="D13" s="255"/>
      <c r="E13" s="255"/>
      <c r="F13" s="257" t="s">
        <v>188</v>
      </c>
      <c r="G13" s="253"/>
      <c r="H13" s="253"/>
      <c r="I13" s="254"/>
      <c r="J13" s="253"/>
      <c r="K13" s="253"/>
      <c r="L13" s="254"/>
      <c r="M13" s="254"/>
    </row>
    <row r="14" spans="2:13" x14ac:dyDescent="0.2">
      <c r="B14" s="255"/>
      <c r="C14" s="305" t="s">
        <v>291</v>
      </c>
      <c r="D14" s="255"/>
      <c r="E14" s="255"/>
      <c r="F14" s="303">
        <v>43677</v>
      </c>
      <c r="G14" s="254"/>
      <c r="H14" s="254"/>
      <c r="I14" s="254"/>
      <c r="J14" s="254"/>
      <c r="K14" s="254"/>
      <c r="L14" s="254"/>
      <c r="M14" s="254"/>
    </row>
    <row r="15" spans="2:13" x14ac:dyDescent="0.2">
      <c r="B15" s="255"/>
      <c r="C15" s="305" t="s">
        <v>292</v>
      </c>
      <c r="D15" s="255"/>
      <c r="E15" s="255"/>
      <c r="F15" s="252"/>
      <c r="G15" s="254"/>
      <c r="H15" s="254"/>
      <c r="I15" s="254"/>
      <c r="J15" s="254"/>
      <c r="K15" s="254"/>
      <c r="L15" s="254"/>
      <c r="M15" s="254"/>
    </row>
    <row r="16" spans="2:13" x14ac:dyDescent="0.2">
      <c r="B16" s="255"/>
      <c r="C16" s="256"/>
      <c r="D16" s="255"/>
      <c r="E16" s="255"/>
      <c r="F16" s="255"/>
      <c r="G16" s="254"/>
      <c r="H16" s="254"/>
      <c r="I16" s="254"/>
      <c r="J16" s="254"/>
      <c r="K16" s="254"/>
      <c r="L16" s="254"/>
      <c r="M16" s="254"/>
    </row>
    <row r="17" spans="2:13" x14ac:dyDescent="0.2">
      <c r="B17" s="255"/>
      <c r="C17" s="256"/>
      <c r="D17" s="255"/>
      <c r="E17" s="255"/>
      <c r="F17" s="255"/>
      <c r="G17" s="254"/>
      <c r="H17" s="254"/>
      <c r="I17" s="254"/>
      <c r="J17" s="254"/>
      <c r="K17" s="254"/>
      <c r="L17" s="254"/>
      <c r="M17" s="254"/>
    </row>
    <row r="18" spans="2:13" x14ac:dyDescent="0.2">
      <c r="B18" s="255"/>
      <c r="C18" s="256"/>
      <c r="D18" s="255"/>
      <c r="E18" s="255"/>
      <c r="F18" s="255"/>
      <c r="G18" s="254"/>
      <c r="H18" s="254"/>
      <c r="I18" s="254"/>
      <c r="J18" s="253"/>
      <c r="K18" s="253"/>
      <c r="L18" s="253"/>
      <c r="M18" s="254"/>
    </row>
    <row r="19" spans="2:13" x14ac:dyDescent="0.2">
      <c r="B19" s="254"/>
      <c r="C19" s="254"/>
      <c r="D19" s="254"/>
      <c r="E19" s="254"/>
      <c r="F19" s="254"/>
      <c r="G19" s="254"/>
      <c r="H19" s="254"/>
      <c r="I19" s="254"/>
      <c r="J19" s="254"/>
      <c r="K19" s="254"/>
      <c r="L19" s="254"/>
      <c r="M19" s="254"/>
    </row>
    <row r="20" spans="2:13" x14ac:dyDescent="0.2">
      <c r="B20" s="258" t="s">
        <v>77</v>
      </c>
      <c r="C20" s="259"/>
      <c r="D20" s="259"/>
      <c r="E20" s="259"/>
      <c r="F20" s="259"/>
      <c r="G20" s="259"/>
      <c r="H20" s="259"/>
      <c r="I20" s="259"/>
      <c r="J20" s="259"/>
      <c r="K20" s="259"/>
      <c r="L20" s="259"/>
      <c r="M20" s="260"/>
    </row>
    <row r="21" spans="2:13" x14ac:dyDescent="0.2">
      <c r="B21" s="258"/>
      <c r="C21" s="259"/>
      <c r="D21" s="259"/>
      <c r="E21" s="259"/>
      <c r="F21" s="259"/>
      <c r="G21" s="259"/>
      <c r="H21" s="259"/>
      <c r="I21" s="259"/>
      <c r="J21" s="259"/>
      <c r="K21" s="259"/>
      <c r="L21" s="259"/>
      <c r="M21" s="260"/>
    </row>
    <row r="22" spans="2:13" x14ac:dyDescent="0.2">
      <c r="B22" s="258"/>
      <c r="C22" s="259"/>
      <c r="D22" s="259"/>
      <c r="E22" s="259"/>
      <c r="F22" s="259"/>
      <c r="G22" s="259"/>
      <c r="H22" s="259"/>
      <c r="I22" s="259"/>
      <c r="J22" s="259"/>
      <c r="K22" s="259"/>
      <c r="L22" s="259"/>
      <c r="M22" s="260"/>
    </row>
    <row r="23" spans="2:13" x14ac:dyDescent="0.2">
      <c r="B23" s="258"/>
      <c r="C23" s="259"/>
      <c r="D23" s="259"/>
      <c r="E23" s="259"/>
      <c r="F23" s="259"/>
      <c r="G23" s="259"/>
      <c r="H23" s="259"/>
      <c r="I23" s="259"/>
      <c r="J23" s="259"/>
      <c r="K23" s="259"/>
      <c r="L23" s="259"/>
      <c r="M23" s="260"/>
    </row>
    <row r="24" spans="2:13" x14ac:dyDescent="0.2">
      <c r="B24" s="258"/>
      <c r="C24" s="259"/>
      <c r="D24" s="259"/>
      <c r="E24" s="259"/>
      <c r="F24" s="259"/>
      <c r="G24" s="259"/>
      <c r="H24" s="259"/>
      <c r="I24" s="259"/>
      <c r="J24" s="259"/>
      <c r="K24" s="259" t="s">
        <v>78</v>
      </c>
      <c r="L24" s="259"/>
      <c r="M24" s="260"/>
    </row>
    <row r="25" spans="2:13" ht="13.5" thickBot="1" x14ac:dyDescent="0.25">
      <c r="B25" s="261"/>
      <c r="C25" s="262"/>
      <c r="D25" s="262"/>
      <c r="E25" s="262"/>
      <c r="F25" s="262"/>
      <c r="G25" s="262"/>
      <c r="H25" s="262"/>
      <c r="I25" s="262"/>
      <c r="J25" s="262"/>
      <c r="K25" s="262"/>
      <c r="L25" s="262"/>
      <c r="M25" s="263"/>
    </row>
  </sheetData>
  <mergeCells count="20">
    <mergeCell ref="B5:M5"/>
    <mergeCell ref="B6:M6"/>
    <mergeCell ref="B7:C7"/>
    <mergeCell ref="D7:I7"/>
    <mergeCell ref="J7:K7"/>
    <mergeCell ref="L7:M7"/>
    <mergeCell ref="L8:M8"/>
    <mergeCell ref="B9:B10"/>
    <mergeCell ref="C9:C10"/>
    <mergeCell ref="D9:D10"/>
    <mergeCell ref="E9:E10"/>
    <mergeCell ref="L9:L10"/>
    <mergeCell ref="M9:M10"/>
    <mergeCell ref="F9:F10"/>
    <mergeCell ref="G9:I9"/>
    <mergeCell ref="J9:J10"/>
    <mergeCell ref="K9:K10"/>
    <mergeCell ref="B8:C8"/>
    <mergeCell ref="D8:I8"/>
    <mergeCell ref="J8:K8"/>
  </mergeCells>
  <phoneticPr fontId="0" type="noConversion"/>
  <printOptions gridLines="1"/>
  <pageMargins left="0.35433070866141736" right="0.35433070866141736" top="0.98425196850393704" bottom="0.98425196850393704" header="0.51181102362204722" footer="0.51181102362204722"/>
  <pageSetup orientation="landscape" blackAndWhite="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pageSetUpPr fitToPage="1"/>
  </sheetPr>
  <dimension ref="A1:AO116"/>
  <sheetViews>
    <sheetView workbookViewId="0">
      <selection activeCell="C21" sqref="C21"/>
    </sheetView>
  </sheetViews>
  <sheetFormatPr defaultColWidth="9.140625" defaultRowHeight="12.75" x14ac:dyDescent="0.2"/>
  <cols>
    <col min="1" max="1" width="5" style="122" customWidth="1"/>
    <col min="2" max="2" width="53.42578125" style="122" customWidth="1"/>
    <col min="3" max="4" width="12.7109375" style="122" customWidth="1"/>
    <col min="5" max="5" width="0" style="122" hidden="1" customWidth="1"/>
    <col min="6" max="6" width="12.7109375" style="122" customWidth="1"/>
    <col min="7" max="7" width="3.5703125" style="196" customWidth="1"/>
    <col min="8" max="8" width="28.28515625" style="122" customWidth="1"/>
    <col min="9" max="14" width="9.140625" style="122"/>
    <col min="15" max="15" width="9.42578125" style="122" bestFit="1" customWidth="1"/>
    <col min="16" max="16" width="9.140625" style="122"/>
    <col min="17" max="17" width="9.140625" style="122" customWidth="1"/>
    <col min="18" max="18" width="10.85546875" style="122" hidden="1" customWidth="1"/>
    <col min="19" max="19" width="14.42578125" style="122" hidden="1" customWidth="1"/>
    <col min="20" max="20" width="9.140625" style="122" customWidth="1"/>
    <col min="21" max="16384" width="9.140625" style="122"/>
  </cols>
  <sheetData>
    <row r="1" spans="1:41" x14ac:dyDescent="0.2">
      <c r="A1" s="123"/>
      <c r="B1" s="124"/>
      <c r="C1" s="125"/>
      <c r="D1" s="124"/>
      <c r="E1" s="124"/>
      <c r="F1" s="124"/>
      <c r="G1" s="190"/>
      <c r="H1" s="127"/>
      <c r="I1" s="127"/>
      <c r="J1" s="127"/>
      <c r="K1" s="127"/>
      <c r="L1" s="127"/>
      <c r="M1" s="127"/>
      <c r="N1" s="127"/>
      <c r="O1" s="127"/>
      <c r="P1" s="127"/>
      <c r="Q1" s="127"/>
      <c r="R1" s="170">
        <v>43555</v>
      </c>
      <c r="S1" s="127"/>
      <c r="T1" s="127"/>
      <c r="U1" s="127"/>
      <c r="V1" s="127"/>
      <c r="W1" s="127"/>
      <c r="X1" s="127"/>
      <c r="Y1" s="127"/>
      <c r="Z1" s="127"/>
      <c r="AA1" s="127"/>
      <c r="AB1" s="127"/>
      <c r="AC1" s="127"/>
      <c r="AD1" s="127"/>
      <c r="AE1" s="127"/>
      <c r="AF1" s="127"/>
      <c r="AG1" s="127"/>
      <c r="AH1" s="127"/>
      <c r="AI1" s="127"/>
      <c r="AJ1" s="127"/>
      <c r="AK1" s="127"/>
      <c r="AL1" s="127"/>
      <c r="AM1" s="127"/>
      <c r="AN1" s="127"/>
      <c r="AO1" s="127"/>
    </row>
    <row r="2" spans="1:41" x14ac:dyDescent="0.2">
      <c r="A2" s="473" t="s">
        <v>79</v>
      </c>
      <c r="B2" s="473"/>
      <c r="C2" s="473"/>
      <c r="D2" s="473"/>
      <c r="E2" s="473"/>
      <c r="F2" s="473"/>
      <c r="G2" s="190"/>
      <c r="H2" s="189" t="s">
        <v>200</v>
      </c>
      <c r="I2" s="127"/>
      <c r="J2" s="127"/>
      <c r="K2" s="127"/>
      <c r="L2" s="127"/>
      <c r="M2" s="127"/>
      <c r="N2" s="127"/>
      <c r="O2" s="127"/>
      <c r="P2" s="127"/>
      <c r="Q2" s="127"/>
      <c r="R2" s="197">
        <f>+C11</f>
        <v>0</v>
      </c>
      <c r="S2" s="127"/>
      <c r="T2" s="127"/>
      <c r="U2" s="127"/>
      <c r="V2" s="127"/>
      <c r="W2" s="127"/>
      <c r="X2" s="127"/>
      <c r="Y2" s="127"/>
      <c r="Z2" s="127"/>
      <c r="AA2" s="127"/>
      <c r="AB2" s="127"/>
      <c r="AC2" s="127"/>
      <c r="AD2" s="127"/>
      <c r="AE2" s="127"/>
      <c r="AF2" s="127"/>
      <c r="AG2" s="127"/>
      <c r="AH2" s="127"/>
      <c r="AI2" s="127"/>
      <c r="AJ2" s="127"/>
      <c r="AK2" s="127"/>
      <c r="AL2" s="127"/>
      <c r="AM2" s="127"/>
      <c r="AN2" s="127"/>
      <c r="AO2" s="127"/>
    </row>
    <row r="3" spans="1:41" x14ac:dyDescent="0.2">
      <c r="A3" s="474" t="s">
        <v>80</v>
      </c>
      <c r="B3" s="474"/>
      <c r="C3" s="474"/>
      <c r="D3" s="474"/>
      <c r="E3" s="474"/>
      <c r="F3" s="474"/>
      <c r="G3" s="190"/>
      <c r="H3" s="180" t="s">
        <v>201</v>
      </c>
      <c r="I3" s="127"/>
      <c r="J3" s="127"/>
      <c r="K3" s="127"/>
      <c r="L3" s="127"/>
      <c r="M3" s="127"/>
      <c r="N3" s="127"/>
      <c r="O3" s="127"/>
      <c r="P3" s="127"/>
      <c r="Q3" s="127"/>
      <c r="R3" s="198">
        <f>IF(C10&lt;R1,(R2-R1),(R2-C10))+1</f>
        <v>-43554</v>
      </c>
      <c r="S3" s="199">
        <f>+C10-R1</f>
        <v>-43555</v>
      </c>
      <c r="T3" s="127"/>
      <c r="U3" s="127"/>
      <c r="V3" s="127"/>
      <c r="W3" s="127"/>
      <c r="X3" s="127"/>
      <c r="Y3" s="127"/>
      <c r="Z3" s="127"/>
      <c r="AA3" s="127"/>
      <c r="AB3" s="127"/>
      <c r="AC3" s="127"/>
      <c r="AD3" s="127"/>
      <c r="AE3" s="127"/>
      <c r="AF3" s="127"/>
      <c r="AG3" s="127"/>
      <c r="AH3" s="127"/>
      <c r="AI3" s="127"/>
      <c r="AJ3" s="127"/>
      <c r="AK3" s="127"/>
      <c r="AL3" s="127"/>
      <c r="AM3" s="127"/>
      <c r="AN3" s="127"/>
      <c r="AO3" s="127"/>
    </row>
    <row r="4" spans="1:41" x14ac:dyDescent="0.2">
      <c r="A4" s="475" t="s">
        <v>280</v>
      </c>
      <c r="B4" s="475"/>
      <c r="C4" s="475"/>
      <c r="D4" s="475"/>
      <c r="E4" s="475"/>
      <c r="F4" s="475"/>
      <c r="G4" s="190"/>
      <c r="H4" s="127"/>
      <c r="I4" s="127"/>
      <c r="J4" s="127"/>
      <c r="K4" s="127"/>
      <c r="L4" s="127"/>
      <c r="M4" s="127"/>
      <c r="N4" s="127"/>
      <c r="O4" s="171"/>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row>
    <row r="5" spans="1:41" x14ac:dyDescent="0.2">
      <c r="A5" s="475" t="s">
        <v>277</v>
      </c>
      <c r="B5" s="475"/>
      <c r="C5" s="475"/>
      <c r="D5" s="475"/>
      <c r="E5" s="475"/>
      <c r="F5" s="475"/>
      <c r="G5" s="190"/>
      <c r="H5" s="127"/>
      <c r="I5" s="127"/>
      <c r="J5" s="127"/>
      <c r="K5" s="127"/>
      <c r="L5" s="127"/>
      <c r="M5" s="127"/>
      <c r="N5" s="127"/>
      <c r="O5" s="127"/>
      <c r="P5" s="127"/>
      <c r="Q5" s="127"/>
      <c r="R5" s="200">
        <f>+R3/365</f>
        <v>-119.32602739726028</v>
      </c>
      <c r="S5" s="127"/>
      <c r="T5" s="127"/>
      <c r="U5" s="127"/>
      <c r="V5" s="127"/>
      <c r="W5" s="127"/>
      <c r="X5" s="127"/>
      <c r="Y5" s="127"/>
      <c r="Z5" s="127"/>
      <c r="AA5" s="127"/>
      <c r="AB5" s="127"/>
      <c r="AC5" s="127"/>
      <c r="AD5" s="127"/>
      <c r="AE5" s="127"/>
      <c r="AF5" s="127"/>
      <c r="AG5" s="127"/>
      <c r="AH5" s="127"/>
      <c r="AI5" s="127"/>
      <c r="AJ5" s="127"/>
      <c r="AK5" s="127"/>
      <c r="AL5" s="127"/>
      <c r="AM5" s="127"/>
      <c r="AN5" s="127"/>
      <c r="AO5" s="127"/>
    </row>
    <row r="6" spans="1:41" x14ac:dyDescent="0.2">
      <c r="A6" s="126" t="s">
        <v>81</v>
      </c>
      <c r="B6" s="127"/>
      <c r="C6" s="211"/>
      <c r="D6" s="128"/>
      <c r="E6" s="128"/>
      <c r="F6" s="128"/>
      <c r="G6" s="190"/>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row>
    <row r="7" spans="1:41" x14ac:dyDescent="0.2">
      <c r="A7" s="127" t="s">
        <v>82</v>
      </c>
      <c r="B7" s="127"/>
      <c r="C7" s="128"/>
      <c r="D7" s="128"/>
      <c r="E7" s="128"/>
      <c r="F7" s="128"/>
      <c r="G7" s="190"/>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row>
    <row r="8" spans="1:41" x14ac:dyDescent="0.2">
      <c r="A8" s="126" t="s">
        <v>83</v>
      </c>
      <c r="B8" s="127"/>
      <c r="C8" s="214"/>
      <c r="D8" s="128"/>
      <c r="E8" s="128"/>
      <c r="F8" s="129"/>
      <c r="G8" s="190"/>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row>
    <row r="9" spans="1:41" x14ac:dyDescent="0.2">
      <c r="A9" s="129" t="s">
        <v>84</v>
      </c>
      <c r="B9" s="127"/>
      <c r="C9" s="193"/>
      <c r="D9" s="129"/>
      <c r="E9" s="129"/>
      <c r="F9" s="129"/>
      <c r="G9" s="190"/>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row>
    <row r="10" spans="1:41" x14ac:dyDescent="0.2">
      <c r="A10" s="180" t="s">
        <v>203</v>
      </c>
      <c r="B10" s="127"/>
      <c r="C10" s="195"/>
      <c r="E10" s="127"/>
      <c r="F10" s="127"/>
      <c r="G10" s="190"/>
      <c r="H10" s="131" t="s">
        <v>282</v>
      </c>
      <c r="I10" s="127"/>
      <c r="J10" s="127"/>
      <c r="K10" s="127"/>
      <c r="L10" s="127"/>
      <c r="M10" s="127"/>
      <c r="N10" s="127"/>
      <c r="O10" s="127"/>
      <c r="P10" s="127"/>
      <c r="Q10" s="127"/>
      <c r="R10" s="194">
        <v>43556</v>
      </c>
      <c r="S10" s="127"/>
      <c r="T10" s="127"/>
      <c r="U10" s="127"/>
      <c r="V10" s="127"/>
      <c r="W10" s="127"/>
      <c r="X10" s="127"/>
      <c r="Y10" s="127"/>
      <c r="Z10" s="127"/>
      <c r="AA10" s="127"/>
      <c r="AB10" s="127"/>
      <c r="AC10" s="127"/>
      <c r="AD10" s="127"/>
      <c r="AE10" s="127"/>
      <c r="AF10" s="127"/>
      <c r="AG10" s="127"/>
      <c r="AH10" s="127"/>
      <c r="AI10" s="127"/>
      <c r="AJ10" s="127"/>
      <c r="AK10" s="127"/>
      <c r="AL10" s="127"/>
      <c r="AM10" s="127"/>
      <c r="AN10" s="127"/>
      <c r="AO10" s="127"/>
    </row>
    <row r="11" spans="1:41" x14ac:dyDescent="0.2">
      <c r="A11" s="180" t="s">
        <v>202</v>
      </c>
      <c r="B11" s="127"/>
      <c r="C11" s="130"/>
      <c r="E11" s="127"/>
      <c r="F11" s="127"/>
      <c r="G11" s="190"/>
      <c r="H11" s="131" t="s">
        <v>283</v>
      </c>
      <c r="I11" s="127"/>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row>
    <row r="12" spans="1:41" x14ac:dyDescent="0.2">
      <c r="A12" s="132" t="s">
        <v>85</v>
      </c>
      <c r="B12" s="131"/>
      <c r="C12" s="193"/>
      <c r="D12" s="127"/>
      <c r="E12" s="127"/>
      <c r="F12" s="127"/>
      <c r="G12" s="190"/>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row>
    <row r="13" spans="1:41" x14ac:dyDescent="0.2">
      <c r="A13" s="127" t="s">
        <v>86</v>
      </c>
      <c r="B13" s="127"/>
      <c r="C13" s="127"/>
      <c r="D13" s="127"/>
      <c r="E13" s="127"/>
      <c r="F13" s="127"/>
      <c r="G13" s="190"/>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7"/>
      <c r="AH13" s="127"/>
      <c r="AI13" s="127"/>
      <c r="AJ13" s="127"/>
      <c r="AK13" s="127"/>
      <c r="AL13" s="127"/>
      <c r="AM13" s="127"/>
      <c r="AN13" s="127"/>
      <c r="AO13" s="127"/>
    </row>
    <row r="14" spans="1:41" x14ac:dyDescent="0.2">
      <c r="A14" s="127"/>
      <c r="B14" s="127"/>
      <c r="C14" s="192" t="s">
        <v>87</v>
      </c>
      <c r="D14" s="192" t="s">
        <v>87</v>
      </c>
      <c r="E14" s="192"/>
      <c r="F14" s="192" t="s">
        <v>88</v>
      </c>
      <c r="G14" s="190"/>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c r="AG14" s="127"/>
      <c r="AH14" s="127"/>
      <c r="AI14" s="127"/>
      <c r="AJ14" s="127"/>
      <c r="AK14" s="127"/>
      <c r="AL14" s="127"/>
      <c r="AM14" s="127"/>
      <c r="AN14" s="127"/>
      <c r="AO14" s="127"/>
    </row>
    <row r="15" spans="1:41" x14ac:dyDescent="0.2">
      <c r="A15" s="192">
        <v>1</v>
      </c>
      <c r="B15" s="127" t="s">
        <v>89</v>
      </c>
      <c r="C15" s="133"/>
      <c r="D15" s="134"/>
      <c r="E15" s="134"/>
      <c r="F15" s="201">
        <f>+D15*12*$R$3/365</f>
        <v>0</v>
      </c>
      <c r="G15" s="190"/>
      <c r="H15" s="127" t="s">
        <v>156</v>
      </c>
      <c r="I15" s="127"/>
      <c r="J15" s="127"/>
      <c r="K15" s="127"/>
      <c r="L15" s="127"/>
      <c r="M15" s="127"/>
      <c r="N15" s="127"/>
      <c r="O15" s="127"/>
      <c r="P15" s="127"/>
      <c r="Q15" s="127"/>
      <c r="R15" s="202">
        <f>365/12</f>
        <v>30.416666666666668</v>
      </c>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row>
    <row r="16" spans="1:41" x14ac:dyDescent="0.2">
      <c r="A16" s="192">
        <v>2</v>
      </c>
      <c r="B16" s="127" t="s">
        <v>90</v>
      </c>
      <c r="C16" s="134"/>
      <c r="D16" s="135"/>
      <c r="E16" s="135"/>
      <c r="F16" s="135"/>
      <c r="G16" s="190"/>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row>
    <row r="17" spans="1:41" x14ac:dyDescent="0.2">
      <c r="A17" s="192"/>
      <c r="B17" s="127" t="s">
        <v>91</v>
      </c>
      <c r="C17" s="203">
        <f>IF(MIN(C20:C23)&lt;0,0,MIN(C20:C23))</f>
        <v>0</v>
      </c>
      <c r="D17" s="201">
        <f>+C16-C17</f>
        <v>0</v>
      </c>
      <c r="E17" s="135"/>
      <c r="F17" s="201">
        <f>+D17*12*$R$3/365</f>
        <v>0</v>
      </c>
      <c r="G17" s="191"/>
      <c r="H17" s="127" t="s">
        <v>157</v>
      </c>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row>
    <row r="18" spans="1:41" x14ac:dyDescent="0.2">
      <c r="A18" s="192"/>
      <c r="B18" s="129" t="s">
        <v>92</v>
      </c>
      <c r="C18" s="135"/>
      <c r="D18" s="135"/>
      <c r="E18" s="135"/>
      <c r="F18" s="135"/>
      <c r="G18" s="190"/>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row>
    <row r="19" spans="1:41" x14ac:dyDescent="0.2">
      <c r="A19" s="192"/>
      <c r="B19" s="129" t="s">
        <v>93</v>
      </c>
      <c r="C19" s="137" t="s">
        <v>94</v>
      </c>
      <c r="D19" s="138"/>
      <c r="E19" s="138"/>
      <c r="F19" s="135"/>
      <c r="G19" s="190"/>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row>
    <row r="20" spans="1:41" x14ac:dyDescent="0.2">
      <c r="A20" s="192"/>
      <c r="B20" s="129" t="s">
        <v>95</v>
      </c>
      <c r="C20" s="134"/>
      <c r="D20" s="133"/>
      <c r="E20" s="133"/>
      <c r="F20" s="135"/>
      <c r="G20" s="190"/>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row>
    <row r="21" spans="1:41" x14ac:dyDescent="0.2">
      <c r="A21" s="192"/>
      <c r="B21" s="129" t="s">
        <v>96</v>
      </c>
      <c r="C21" s="201">
        <f>+C20-0.1*D15</f>
        <v>0</v>
      </c>
      <c r="D21" s="135"/>
      <c r="E21" s="135"/>
      <c r="F21" s="135"/>
      <c r="G21" s="190"/>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row>
    <row r="22" spans="1:41" x14ac:dyDescent="0.2">
      <c r="A22" s="192"/>
      <c r="B22" s="129" t="s">
        <v>97</v>
      </c>
      <c r="C22" s="201">
        <f>IF(C19="Y",0.5*D15,0.4*D15)</f>
        <v>0</v>
      </c>
      <c r="D22" s="135"/>
      <c r="E22" s="135"/>
      <c r="F22" s="135"/>
      <c r="G22" s="190"/>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row>
    <row r="23" spans="1:41" x14ac:dyDescent="0.2">
      <c r="A23" s="192"/>
      <c r="B23" s="129" t="s">
        <v>98</v>
      </c>
      <c r="C23" s="201">
        <f>+C16</f>
        <v>0</v>
      </c>
      <c r="D23" s="135"/>
      <c r="E23" s="135"/>
      <c r="F23" s="135"/>
      <c r="G23" s="190"/>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row>
    <row r="24" spans="1:41" x14ac:dyDescent="0.2">
      <c r="A24" s="192">
        <v>3</v>
      </c>
      <c r="B24" s="127" t="s">
        <v>99</v>
      </c>
      <c r="C24" s="133"/>
      <c r="D24" s="291"/>
      <c r="E24" s="135"/>
      <c r="F24" s="201">
        <f t="shared" ref="F24:F30" si="0">+D24*12*$R$3/365</f>
        <v>0</v>
      </c>
      <c r="G24" s="190"/>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row>
    <row r="25" spans="1:41" x14ac:dyDescent="0.2">
      <c r="A25" s="192">
        <v>4</v>
      </c>
      <c r="B25" s="127" t="s">
        <v>100</v>
      </c>
      <c r="C25" s="135"/>
      <c r="D25" s="134"/>
      <c r="E25" s="134"/>
      <c r="F25" s="201">
        <f t="shared" si="0"/>
        <v>0</v>
      </c>
      <c r="G25" s="190"/>
      <c r="H25" s="127" t="s">
        <v>157</v>
      </c>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row>
    <row r="26" spans="1:41" x14ac:dyDescent="0.2">
      <c r="A26" s="192">
        <v>5</v>
      </c>
      <c r="B26" s="127" t="s">
        <v>101</v>
      </c>
      <c r="C26" s="135"/>
      <c r="D26" s="134"/>
      <c r="E26" s="134"/>
      <c r="F26" s="201">
        <f t="shared" si="0"/>
        <v>0</v>
      </c>
      <c r="G26" s="190"/>
      <c r="H26" s="127" t="s">
        <v>157</v>
      </c>
      <c r="I26" s="127"/>
      <c r="J26" s="127"/>
      <c r="K26" s="127"/>
      <c r="L26" s="127"/>
      <c r="M26" s="127"/>
      <c r="N26" s="127"/>
      <c r="O26" s="127"/>
      <c r="P26" s="127"/>
      <c r="Q26" s="127"/>
      <c r="R26" s="127"/>
      <c r="S26" s="127"/>
      <c r="T26" s="127"/>
      <c r="U26" s="127"/>
      <c r="V26" s="127"/>
      <c r="W26" s="172"/>
      <c r="X26" s="127"/>
      <c r="Y26" s="127"/>
      <c r="Z26" s="127"/>
      <c r="AA26" s="127"/>
      <c r="AB26" s="127"/>
      <c r="AC26" s="127"/>
      <c r="AD26" s="127"/>
      <c r="AE26" s="127"/>
      <c r="AF26" s="127"/>
      <c r="AG26" s="127"/>
      <c r="AH26" s="127"/>
      <c r="AI26" s="127"/>
      <c r="AJ26" s="127"/>
      <c r="AK26" s="127"/>
      <c r="AL26" s="127"/>
      <c r="AM26" s="127"/>
      <c r="AN26" s="127"/>
      <c r="AO26" s="127"/>
    </row>
    <row r="27" spans="1:41" x14ac:dyDescent="0.2">
      <c r="A27" s="192">
        <v>6</v>
      </c>
      <c r="B27" s="127" t="s">
        <v>102</v>
      </c>
      <c r="C27" s="135"/>
      <c r="D27" s="134"/>
      <c r="E27" s="134"/>
      <c r="F27" s="201">
        <f t="shared" si="0"/>
        <v>0</v>
      </c>
      <c r="G27" s="190"/>
      <c r="H27" s="127" t="s">
        <v>157</v>
      </c>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row>
    <row r="28" spans="1:41" x14ac:dyDescent="0.2">
      <c r="A28" s="192">
        <v>7</v>
      </c>
      <c r="B28" s="129" t="s">
        <v>103</v>
      </c>
      <c r="C28" s="135"/>
      <c r="D28" s="134"/>
      <c r="E28" s="134"/>
      <c r="F28" s="201">
        <f t="shared" si="0"/>
        <v>0</v>
      </c>
      <c r="G28" s="190"/>
      <c r="H28" s="127" t="s">
        <v>157</v>
      </c>
      <c r="I28" s="127"/>
      <c r="J28" s="127"/>
      <c r="K28" s="127"/>
      <c r="L28" s="127"/>
      <c r="M28" s="127"/>
      <c r="N28" s="127"/>
      <c r="O28" s="127"/>
      <c r="P28" s="127"/>
      <c r="Q28" s="127"/>
      <c r="R28" s="127"/>
      <c r="S28" s="127"/>
      <c r="T28" s="127"/>
      <c r="U28" s="129"/>
      <c r="V28" s="127"/>
      <c r="W28" s="127"/>
      <c r="X28" s="127"/>
      <c r="Y28" s="127"/>
      <c r="Z28" s="127"/>
      <c r="AA28" s="127"/>
      <c r="AB28" s="127"/>
      <c r="AC28" s="127"/>
      <c r="AD28" s="127"/>
      <c r="AE28" s="127"/>
      <c r="AF28" s="127"/>
      <c r="AG28" s="127"/>
      <c r="AH28" s="127"/>
      <c r="AI28" s="127"/>
      <c r="AJ28" s="127"/>
      <c r="AK28" s="127"/>
      <c r="AL28" s="127"/>
      <c r="AM28" s="127"/>
      <c r="AN28" s="127"/>
      <c r="AO28" s="127"/>
    </row>
    <row r="29" spans="1:41" x14ac:dyDescent="0.2">
      <c r="A29" s="192">
        <v>8</v>
      </c>
      <c r="B29" s="127" t="s">
        <v>104</v>
      </c>
      <c r="C29" s="135"/>
      <c r="D29" s="134"/>
      <c r="E29" s="134"/>
      <c r="F29" s="201">
        <f t="shared" si="0"/>
        <v>0</v>
      </c>
      <c r="G29" s="190"/>
      <c r="H29" s="127" t="s">
        <v>157</v>
      </c>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row>
    <row r="30" spans="1:41" x14ac:dyDescent="0.2">
      <c r="A30" s="192">
        <v>9</v>
      </c>
      <c r="B30" s="127" t="s">
        <v>105</v>
      </c>
      <c r="C30" s="135"/>
      <c r="D30" s="134"/>
      <c r="E30" s="133"/>
      <c r="F30" s="201">
        <f t="shared" si="0"/>
        <v>0</v>
      </c>
      <c r="G30" s="190"/>
      <c r="H30" s="127" t="s">
        <v>157</v>
      </c>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row>
    <row r="31" spans="1:41" x14ac:dyDescent="0.2">
      <c r="A31" s="290">
        <v>10</v>
      </c>
      <c r="B31" s="180" t="s">
        <v>274</v>
      </c>
      <c r="C31" s="135"/>
      <c r="D31" s="134"/>
      <c r="E31" s="133"/>
      <c r="F31" s="201">
        <v>0</v>
      </c>
      <c r="G31" s="190"/>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c r="AL31" s="127"/>
      <c r="AM31" s="127"/>
      <c r="AN31" s="127"/>
      <c r="AO31" s="127"/>
    </row>
    <row r="32" spans="1:41" x14ac:dyDescent="0.2">
      <c r="A32" s="192"/>
      <c r="B32" s="129" t="s">
        <v>106</v>
      </c>
      <c r="C32" s="135"/>
      <c r="D32" s="201">
        <f>+D15+C16+C24+SUM(D25:D30)</f>
        <v>0</v>
      </c>
      <c r="E32" s="135"/>
      <c r="F32" s="201">
        <f>SUM(F15:F31)</f>
        <v>0</v>
      </c>
      <c r="G32" s="191"/>
      <c r="H32" s="173"/>
      <c r="I32" s="173"/>
      <c r="J32" s="173"/>
      <c r="K32" s="173"/>
      <c r="L32" s="173"/>
      <c r="M32" s="173"/>
      <c r="N32" s="173"/>
      <c r="O32" s="173"/>
      <c r="P32" s="173"/>
      <c r="Q32" s="173"/>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row>
    <row r="33" spans="1:41" x14ac:dyDescent="0.2">
      <c r="A33" s="192"/>
      <c r="B33" s="129"/>
      <c r="C33" s="135"/>
      <c r="D33" s="135"/>
      <c r="E33" s="135"/>
      <c r="F33" s="136"/>
      <c r="G33" s="191"/>
      <c r="H33" s="173"/>
      <c r="I33" s="173"/>
      <c r="J33" s="173"/>
      <c r="K33" s="173"/>
      <c r="L33" s="173"/>
      <c r="M33" s="173"/>
      <c r="N33" s="173"/>
      <c r="O33" s="173"/>
      <c r="P33" s="173"/>
      <c r="Q33" s="173"/>
      <c r="R33" s="127"/>
      <c r="S33" s="127"/>
      <c r="T33" s="127"/>
      <c r="U33" s="127"/>
      <c r="V33" s="127"/>
      <c r="W33" s="127"/>
      <c r="X33" s="127"/>
      <c r="Y33" s="127"/>
      <c r="Z33" s="127"/>
      <c r="AA33" s="127"/>
      <c r="AB33" s="127"/>
      <c r="AC33" s="127"/>
      <c r="AD33" s="127"/>
      <c r="AE33" s="127"/>
      <c r="AF33" s="127"/>
      <c r="AG33" s="127"/>
      <c r="AH33" s="127"/>
      <c r="AI33" s="127"/>
      <c r="AJ33" s="127"/>
      <c r="AK33" s="127"/>
      <c r="AL33" s="127"/>
      <c r="AM33" s="127"/>
      <c r="AN33" s="127"/>
      <c r="AO33" s="127"/>
    </row>
    <row r="34" spans="1:41" x14ac:dyDescent="0.2">
      <c r="A34" s="192"/>
      <c r="B34" s="174" t="s">
        <v>127</v>
      </c>
      <c r="C34" s="135"/>
      <c r="D34" s="135"/>
      <c r="E34" s="135"/>
      <c r="F34" s="201">
        <f>+F32</f>
        <v>0</v>
      </c>
      <c r="G34" s="191"/>
      <c r="H34" s="173"/>
      <c r="I34" s="173"/>
      <c r="J34" s="173"/>
      <c r="K34" s="173"/>
      <c r="L34" s="173"/>
      <c r="M34" s="173"/>
      <c r="N34" s="173"/>
      <c r="O34" s="173"/>
      <c r="P34" s="173"/>
      <c r="Q34" s="173"/>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row>
    <row r="35" spans="1:41" x14ac:dyDescent="0.2">
      <c r="A35" s="192"/>
      <c r="B35" s="129"/>
      <c r="C35" s="138" t="s">
        <v>87</v>
      </c>
      <c r="D35" s="135"/>
      <c r="E35" s="135"/>
      <c r="F35" s="135"/>
      <c r="G35" s="190"/>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c r="AN35" s="127"/>
      <c r="AO35" s="127"/>
    </row>
    <row r="36" spans="1:41" x14ac:dyDescent="0.2">
      <c r="A36" s="127"/>
      <c r="B36" s="129"/>
      <c r="C36" s="133"/>
      <c r="D36" s="135"/>
      <c r="E36" s="135"/>
      <c r="F36" s="135"/>
      <c r="G36" s="190"/>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row>
    <row r="37" spans="1:41" x14ac:dyDescent="0.2">
      <c r="A37" s="127"/>
      <c r="B37" s="174" t="s">
        <v>129</v>
      </c>
      <c r="C37" s="134"/>
      <c r="D37" s="135"/>
      <c r="E37" s="135"/>
      <c r="F37" s="201">
        <f>+C37*12*$R$3/365</f>
        <v>0</v>
      </c>
      <c r="G37" s="190"/>
      <c r="H37" s="127" t="s">
        <v>157</v>
      </c>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c r="AK37" s="127"/>
      <c r="AL37" s="127"/>
      <c r="AM37" s="127"/>
      <c r="AN37" s="127"/>
      <c r="AO37" s="127"/>
    </row>
    <row r="38" spans="1:41" x14ac:dyDescent="0.2">
      <c r="A38" s="127"/>
      <c r="B38" s="129"/>
      <c r="C38" s="133"/>
      <c r="D38" s="135"/>
      <c r="E38" s="135"/>
      <c r="F38" s="133"/>
      <c r="G38" s="190"/>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27"/>
      <c r="AH38" s="127"/>
      <c r="AI38" s="127"/>
      <c r="AJ38" s="127"/>
      <c r="AK38" s="127"/>
      <c r="AL38" s="127"/>
      <c r="AM38" s="127"/>
      <c r="AN38" s="127"/>
      <c r="AO38" s="127"/>
    </row>
    <row r="39" spans="1:41" x14ac:dyDescent="0.2">
      <c r="A39" s="127"/>
      <c r="B39" s="129" t="s">
        <v>130</v>
      </c>
      <c r="C39" s="135"/>
      <c r="D39" s="135"/>
      <c r="E39" s="135"/>
      <c r="F39" s="201">
        <f>+F34-F37</f>
        <v>0</v>
      </c>
      <c r="G39" s="190"/>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row>
    <row r="40" spans="1:41" x14ac:dyDescent="0.2">
      <c r="A40" s="127"/>
      <c r="B40" s="129"/>
      <c r="C40" s="135"/>
      <c r="D40" s="135"/>
      <c r="E40" s="135"/>
      <c r="F40" s="135"/>
      <c r="G40" s="190"/>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27"/>
      <c r="AH40" s="127"/>
      <c r="AI40" s="127"/>
      <c r="AJ40" s="127"/>
      <c r="AK40" s="127"/>
      <c r="AL40" s="127"/>
      <c r="AM40" s="127"/>
      <c r="AN40" s="127"/>
      <c r="AO40" s="127"/>
    </row>
    <row r="41" spans="1:41" x14ac:dyDescent="0.2">
      <c r="A41" s="127"/>
      <c r="B41" s="174" t="s">
        <v>131</v>
      </c>
      <c r="C41" s="135"/>
      <c r="D41" s="135"/>
      <c r="E41" s="135"/>
      <c r="F41" s="135"/>
      <c r="G41" s="190"/>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127"/>
      <c r="AK41" s="127"/>
      <c r="AL41" s="127"/>
      <c r="AM41" s="127"/>
      <c r="AN41" s="127"/>
      <c r="AO41" s="127"/>
    </row>
    <row r="42" spans="1:41" x14ac:dyDescent="0.2">
      <c r="A42" s="127"/>
      <c r="B42" s="174" t="s">
        <v>133</v>
      </c>
      <c r="C42" s="135"/>
      <c r="D42" s="135"/>
      <c r="E42" s="135"/>
      <c r="F42" s="135"/>
      <c r="G42" s="190"/>
      <c r="H42" s="127"/>
      <c r="I42" s="127"/>
      <c r="J42" s="127"/>
      <c r="K42" s="127"/>
      <c r="L42" s="127"/>
      <c r="M42" s="127"/>
      <c r="N42" s="127"/>
      <c r="O42" s="127"/>
      <c r="P42" s="127"/>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127"/>
      <c r="AO42" s="127"/>
    </row>
    <row r="43" spans="1:41" x14ac:dyDescent="0.2">
      <c r="A43" s="127"/>
      <c r="B43" s="129" t="s">
        <v>158</v>
      </c>
      <c r="C43" s="201">
        <f>IF(C12="Y",D15*0.12,0)</f>
        <v>0</v>
      </c>
      <c r="D43" s="135"/>
      <c r="E43" s="135"/>
      <c r="F43" s="201">
        <f>+C43*12*$R$3/365</f>
        <v>0</v>
      </c>
      <c r="G43" s="190"/>
      <c r="H43" s="127" t="s">
        <v>159</v>
      </c>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c r="AG43" s="127"/>
      <c r="AH43" s="127"/>
      <c r="AI43" s="127"/>
      <c r="AJ43" s="127"/>
      <c r="AK43" s="127"/>
      <c r="AL43" s="127"/>
      <c r="AM43" s="127"/>
      <c r="AN43" s="127"/>
      <c r="AO43" s="127"/>
    </row>
    <row r="44" spans="1:41" x14ac:dyDescent="0.2">
      <c r="A44" s="127"/>
      <c r="B44" s="174"/>
      <c r="C44" s="204">
        <f>+C43</f>
        <v>0</v>
      </c>
      <c r="D44" s="135"/>
      <c r="E44" s="135"/>
      <c r="F44" s="135"/>
      <c r="G44" s="190"/>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127"/>
      <c r="AK44" s="127"/>
      <c r="AL44" s="127"/>
      <c r="AM44" s="127"/>
      <c r="AN44" s="127"/>
      <c r="AO44" s="127"/>
    </row>
    <row r="45" spans="1:41" x14ac:dyDescent="0.2">
      <c r="A45" s="127"/>
      <c r="B45" s="127"/>
      <c r="C45" s="127"/>
      <c r="D45" s="135"/>
      <c r="E45" s="135"/>
      <c r="F45" s="135"/>
      <c r="G45" s="190"/>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127"/>
      <c r="AO45" s="127"/>
    </row>
    <row r="46" spans="1:41" x14ac:dyDescent="0.2">
      <c r="A46" s="127"/>
      <c r="B46" s="129" t="s">
        <v>160</v>
      </c>
      <c r="C46" s="127"/>
      <c r="D46" s="127"/>
      <c r="E46" s="127"/>
      <c r="F46" s="128"/>
      <c r="G46" s="190"/>
      <c r="H46" s="127" t="s">
        <v>161</v>
      </c>
      <c r="I46" s="127"/>
      <c r="J46" s="127"/>
      <c r="K46" s="127"/>
      <c r="L46" s="127"/>
      <c r="M46" s="127"/>
      <c r="N46" s="127"/>
      <c r="O46" s="127"/>
      <c r="P46" s="127"/>
      <c r="Q46" s="127"/>
      <c r="R46" s="127"/>
      <c r="S46" s="127"/>
      <c r="T46" s="127"/>
      <c r="U46" s="127"/>
      <c r="V46" s="127"/>
      <c r="W46" s="127"/>
      <c r="X46" s="127"/>
      <c r="Y46" s="127"/>
      <c r="Z46" s="127"/>
      <c r="AA46" s="127"/>
      <c r="AB46" s="127"/>
      <c r="AC46" s="127"/>
      <c r="AD46" s="127"/>
      <c r="AE46" s="127"/>
      <c r="AF46" s="127"/>
      <c r="AG46" s="127"/>
      <c r="AH46" s="127"/>
      <c r="AI46" s="127"/>
      <c r="AJ46" s="127"/>
      <c r="AK46" s="127"/>
      <c r="AL46" s="127"/>
      <c r="AM46" s="127"/>
      <c r="AN46" s="127"/>
      <c r="AO46" s="127"/>
    </row>
    <row r="47" spans="1:41" x14ac:dyDescent="0.2">
      <c r="A47" s="127"/>
      <c r="B47" s="129"/>
      <c r="C47" s="127"/>
      <c r="D47" s="127"/>
      <c r="E47" s="127"/>
      <c r="F47" s="127"/>
      <c r="G47" s="190"/>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c r="AE47" s="127"/>
      <c r="AF47" s="127"/>
      <c r="AG47" s="127"/>
      <c r="AH47" s="127"/>
      <c r="AI47" s="127"/>
      <c r="AJ47" s="127"/>
      <c r="AK47" s="127"/>
      <c r="AL47" s="127"/>
      <c r="AM47" s="127"/>
      <c r="AN47" s="127"/>
      <c r="AO47" s="127"/>
    </row>
    <row r="48" spans="1:41" x14ac:dyDescent="0.2">
      <c r="A48" s="127"/>
      <c r="B48" s="127"/>
      <c r="C48" s="127"/>
      <c r="D48" s="127"/>
      <c r="E48" s="127"/>
      <c r="F48" s="127"/>
      <c r="G48" s="190"/>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c r="AE48" s="127"/>
      <c r="AF48" s="127"/>
      <c r="AG48" s="127"/>
      <c r="AH48" s="127"/>
      <c r="AI48" s="127"/>
      <c r="AJ48" s="127"/>
      <c r="AK48" s="127"/>
      <c r="AL48" s="127"/>
      <c r="AM48" s="127"/>
      <c r="AN48" s="127"/>
      <c r="AO48" s="127"/>
    </row>
    <row r="49" spans="1:41" x14ac:dyDescent="0.2">
      <c r="A49" s="127"/>
      <c r="B49" s="127" t="s">
        <v>152</v>
      </c>
      <c r="C49" s="471" t="s">
        <v>153</v>
      </c>
      <c r="D49" s="471"/>
      <c r="E49" s="471"/>
      <c r="F49" s="471"/>
      <c r="G49" s="190"/>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c r="AE49" s="127"/>
      <c r="AF49" s="127"/>
      <c r="AG49" s="127"/>
      <c r="AH49" s="127"/>
      <c r="AI49" s="127"/>
      <c r="AJ49" s="127"/>
      <c r="AK49" s="127"/>
      <c r="AL49" s="127"/>
      <c r="AM49" s="127"/>
      <c r="AN49" s="127"/>
      <c r="AO49" s="127"/>
    </row>
    <row r="50" spans="1:41" x14ac:dyDescent="0.2">
      <c r="A50" s="127"/>
      <c r="B50" s="127"/>
      <c r="C50" s="127"/>
      <c r="D50" s="127"/>
      <c r="E50" s="127"/>
      <c r="F50" s="127"/>
      <c r="G50" s="190"/>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c r="AE50" s="127"/>
      <c r="AF50" s="127"/>
      <c r="AG50" s="127"/>
      <c r="AH50" s="127"/>
      <c r="AI50" s="127"/>
      <c r="AJ50" s="127"/>
      <c r="AK50" s="127"/>
      <c r="AL50" s="127"/>
      <c r="AM50" s="127"/>
      <c r="AN50" s="127"/>
      <c r="AO50" s="127"/>
    </row>
    <row r="51" spans="1:41" ht="15" x14ac:dyDescent="0.25">
      <c r="A51" s="127"/>
      <c r="B51" s="472" t="s">
        <v>154</v>
      </c>
      <c r="C51" s="472"/>
      <c r="D51" s="472"/>
      <c r="E51" s="472"/>
      <c r="F51" s="472"/>
      <c r="G51" s="190"/>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c r="AE51" s="127"/>
      <c r="AF51" s="127"/>
      <c r="AG51" s="127"/>
      <c r="AH51" s="127"/>
      <c r="AI51" s="127"/>
      <c r="AJ51" s="127"/>
      <c r="AK51" s="127"/>
      <c r="AL51" s="127"/>
      <c r="AM51" s="127"/>
      <c r="AN51" s="127"/>
      <c r="AO51" s="127"/>
    </row>
    <row r="52" spans="1:41" x14ac:dyDescent="0.2">
      <c r="A52" s="127"/>
      <c r="B52" s="127"/>
      <c r="C52" s="127"/>
      <c r="D52" s="127"/>
      <c r="E52" s="127"/>
      <c r="F52" s="127"/>
      <c r="G52" s="190"/>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c r="AE52" s="127"/>
      <c r="AF52" s="127"/>
      <c r="AG52" s="127"/>
      <c r="AH52" s="127"/>
      <c r="AI52" s="127"/>
      <c r="AJ52" s="127"/>
      <c r="AK52" s="127"/>
      <c r="AL52" s="127"/>
      <c r="AM52" s="127"/>
      <c r="AN52" s="127"/>
      <c r="AO52" s="127"/>
    </row>
    <row r="53" spans="1:41" x14ac:dyDescent="0.2">
      <c r="A53" s="127"/>
      <c r="B53" s="127"/>
      <c r="C53" s="127"/>
      <c r="D53" s="127"/>
      <c r="E53" s="127"/>
      <c r="F53" s="127"/>
      <c r="G53" s="190"/>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c r="AE53" s="127"/>
      <c r="AF53" s="127"/>
      <c r="AG53" s="127"/>
      <c r="AH53" s="127"/>
      <c r="AI53" s="127"/>
      <c r="AJ53" s="127"/>
      <c r="AK53" s="127"/>
      <c r="AL53" s="127"/>
      <c r="AM53" s="127"/>
      <c r="AN53" s="127"/>
      <c r="AO53" s="127"/>
    </row>
    <row r="54" spans="1:41" x14ac:dyDescent="0.2">
      <c r="A54" s="127"/>
      <c r="B54" s="127"/>
      <c r="C54" s="127"/>
      <c r="D54" s="127"/>
      <c r="E54" s="127"/>
      <c r="F54" s="127"/>
      <c r="G54" s="190"/>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c r="AE54" s="127"/>
      <c r="AF54" s="127"/>
      <c r="AG54" s="127"/>
      <c r="AH54" s="127"/>
      <c r="AI54" s="127"/>
      <c r="AJ54" s="127"/>
      <c r="AK54" s="127"/>
      <c r="AL54" s="127"/>
      <c r="AM54" s="127"/>
      <c r="AN54" s="127"/>
      <c r="AO54" s="127"/>
    </row>
    <row r="55" spans="1:41" x14ac:dyDescent="0.2">
      <c r="A55" s="127"/>
      <c r="B55" s="127"/>
      <c r="C55" s="127"/>
      <c r="D55" s="127"/>
      <c r="E55" s="127"/>
      <c r="F55" s="127"/>
      <c r="G55" s="190"/>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c r="AE55" s="127"/>
      <c r="AF55" s="127"/>
      <c r="AG55" s="127"/>
      <c r="AH55" s="127"/>
      <c r="AI55" s="127"/>
      <c r="AJ55" s="127"/>
      <c r="AK55" s="127"/>
      <c r="AL55" s="127"/>
      <c r="AM55" s="127"/>
      <c r="AN55" s="127"/>
      <c r="AO55" s="127"/>
    </row>
    <row r="56" spans="1:41" x14ac:dyDescent="0.2">
      <c r="A56" s="127"/>
      <c r="B56" s="127"/>
      <c r="C56" s="127"/>
      <c r="D56" s="127"/>
      <c r="E56" s="127"/>
      <c r="F56" s="127"/>
      <c r="G56" s="190"/>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c r="AE56" s="127"/>
      <c r="AF56" s="127"/>
      <c r="AG56" s="127"/>
      <c r="AH56" s="127"/>
      <c r="AI56" s="127"/>
      <c r="AJ56" s="127"/>
      <c r="AK56" s="127"/>
      <c r="AL56" s="127"/>
      <c r="AM56" s="127"/>
      <c r="AN56" s="127"/>
      <c r="AO56" s="127"/>
    </row>
    <row r="57" spans="1:41" x14ac:dyDescent="0.2">
      <c r="A57" s="127"/>
      <c r="B57" s="127"/>
      <c r="C57" s="127"/>
      <c r="D57" s="127"/>
      <c r="E57" s="127"/>
      <c r="F57" s="127"/>
      <c r="G57" s="190"/>
      <c r="H57" s="127"/>
      <c r="I57" s="127"/>
      <c r="J57" s="127"/>
      <c r="K57" s="127"/>
      <c r="L57" s="127"/>
      <c r="M57" s="127"/>
      <c r="N57" s="127"/>
      <c r="O57" s="127"/>
      <c r="P57" s="127"/>
      <c r="Q57" s="127"/>
      <c r="R57" s="127"/>
      <c r="S57" s="127"/>
      <c r="T57" s="127"/>
      <c r="U57" s="127"/>
      <c r="V57" s="127"/>
      <c r="W57" s="127"/>
      <c r="X57" s="127"/>
      <c r="Y57" s="127"/>
      <c r="Z57" s="127"/>
      <c r="AA57" s="127"/>
      <c r="AB57" s="127"/>
      <c r="AC57" s="127"/>
      <c r="AD57" s="127"/>
      <c r="AE57" s="127"/>
      <c r="AF57" s="127"/>
      <c r="AG57" s="127"/>
      <c r="AH57" s="127"/>
      <c r="AI57" s="127"/>
      <c r="AJ57" s="127"/>
      <c r="AK57" s="127"/>
      <c r="AL57" s="127"/>
      <c r="AM57" s="127"/>
      <c r="AN57" s="127"/>
      <c r="AO57" s="127"/>
    </row>
    <row r="58" spans="1:41" x14ac:dyDescent="0.2">
      <c r="A58" s="127"/>
      <c r="B58" s="127"/>
      <c r="C58" s="127"/>
      <c r="D58" s="127"/>
      <c r="E58" s="127"/>
      <c r="F58" s="127"/>
      <c r="G58" s="190"/>
      <c r="H58" s="127"/>
      <c r="I58" s="127"/>
      <c r="J58" s="127"/>
      <c r="K58" s="127"/>
      <c r="L58" s="127"/>
      <c r="M58" s="127"/>
      <c r="N58" s="127"/>
      <c r="O58" s="127"/>
      <c r="P58" s="127"/>
      <c r="Q58" s="127"/>
      <c r="R58" s="127"/>
      <c r="S58" s="127"/>
      <c r="T58" s="127"/>
      <c r="U58" s="127"/>
      <c r="V58" s="127"/>
      <c r="W58" s="127"/>
      <c r="X58" s="127"/>
      <c r="Y58" s="127"/>
      <c r="Z58" s="127"/>
      <c r="AA58" s="127"/>
      <c r="AB58" s="127"/>
      <c r="AC58" s="127"/>
      <c r="AD58" s="127"/>
      <c r="AE58" s="127"/>
      <c r="AF58" s="127"/>
      <c r="AG58" s="127"/>
      <c r="AH58" s="127"/>
      <c r="AI58" s="127"/>
      <c r="AJ58" s="127"/>
      <c r="AK58" s="127"/>
      <c r="AL58" s="127"/>
      <c r="AM58" s="127"/>
      <c r="AN58" s="127"/>
      <c r="AO58" s="127"/>
    </row>
    <row r="59" spans="1:41" x14ac:dyDescent="0.2">
      <c r="A59" s="127"/>
      <c r="B59" s="127"/>
      <c r="C59" s="127"/>
      <c r="D59" s="127"/>
      <c r="E59" s="127"/>
      <c r="F59" s="127"/>
      <c r="G59" s="190"/>
      <c r="H59" s="127"/>
      <c r="I59" s="127"/>
      <c r="J59" s="127"/>
      <c r="K59" s="127"/>
      <c r="L59" s="127"/>
      <c r="M59" s="127"/>
      <c r="N59" s="127"/>
      <c r="O59" s="127"/>
      <c r="P59" s="127"/>
      <c r="Q59" s="127"/>
      <c r="R59" s="127"/>
      <c r="S59" s="127"/>
      <c r="T59" s="127"/>
      <c r="U59" s="127"/>
      <c r="V59" s="127"/>
      <c r="W59" s="127"/>
      <c r="X59" s="127"/>
      <c r="Y59" s="127"/>
      <c r="Z59" s="127"/>
      <c r="AA59" s="127"/>
      <c r="AB59" s="127"/>
      <c r="AC59" s="127"/>
      <c r="AD59" s="127"/>
      <c r="AE59" s="127"/>
      <c r="AF59" s="127"/>
      <c r="AG59" s="127"/>
      <c r="AH59" s="127"/>
      <c r="AI59" s="127"/>
      <c r="AJ59" s="127"/>
      <c r="AK59" s="127"/>
      <c r="AL59" s="127"/>
      <c r="AM59" s="127"/>
      <c r="AN59" s="127"/>
      <c r="AO59" s="127"/>
    </row>
    <row r="60" spans="1:41" x14ac:dyDescent="0.2">
      <c r="A60" s="127"/>
      <c r="B60" s="127"/>
      <c r="C60" s="127"/>
      <c r="D60" s="127"/>
      <c r="E60" s="127"/>
      <c r="F60" s="127"/>
      <c r="G60" s="190"/>
      <c r="H60" s="127"/>
      <c r="I60" s="127"/>
      <c r="J60" s="127"/>
      <c r="K60" s="127"/>
      <c r="L60" s="127"/>
      <c r="M60" s="127"/>
      <c r="N60" s="127"/>
      <c r="O60" s="127"/>
      <c r="P60" s="127"/>
      <c r="Q60" s="127"/>
      <c r="R60" s="127"/>
      <c r="S60" s="127"/>
      <c r="T60" s="127"/>
      <c r="U60" s="127"/>
      <c r="V60" s="127"/>
      <c r="W60" s="127"/>
      <c r="X60" s="127"/>
      <c r="Y60" s="127"/>
      <c r="Z60" s="127"/>
      <c r="AA60" s="127"/>
      <c r="AB60" s="127"/>
      <c r="AC60" s="127"/>
      <c r="AD60" s="127"/>
      <c r="AE60" s="127"/>
      <c r="AF60" s="127"/>
      <c r="AG60" s="127"/>
      <c r="AH60" s="127"/>
      <c r="AI60" s="127"/>
      <c r="AJ60" s="127"/>
      <c r="AK60" s="127"/>
      <c r="AL60" s="127"/>
      <c r="AM60" s="127"/>
      <c r="AN60" s="127"/>
      <c r="AO60" s="127"/>
    </row>
    <row r="61" spans="1:41" x14ac:dyDescent="0.2">
      <c r="A61" s="127"/>
      <c r="B61" s="127"/>
      <c r="C61" s="127"/>
      <c r="D61" s="127"/>
      <c r="E61" s="127"/>
      <c r="F61" s="127"/>
      <c r="G61" s="190"/>
      <c r="H61" s="127"/>
      <c r="I61" s="127"/>
      <c r="J61" s="127"/>
      <c r="K61" s="127"/>
      <c r="L61" s="127"/>
      <c r="M61" s="127"/>
      <c r="N61" s="127"/>
      <c r="O61" s="127"/>
      <c r="P61" s="127"/>
      <c r="Q61" s="127"/>
      <c r="R61" s="127"/>
      <c r="S61" s="127"/>
      <c r="T61" s="127"/>
      <c r="U61" s="127"/>
      <c r="V61" s="127"/>
      <c r="W61" s="127"/>
      <c r="X61" s="127"/>
      <c r="Y61" s="127"/>
      <c r="Z61" s="127"/>
      <c r="AA61" s="127"/>
      <c r="AB61" s="127"/>
      <c r="AC61" s="127"/>
      <c r="AD61" s="127"/>
      <c r="AE61" s="127"/>
      <c r="AF61" s="127"/>
      <c r="AG61" s="127"/>
      <c r="AH61" s="127"/>
      <c r="AI61" s="127"/>
      <c r="AJ61" s="127"/>
      <c r="AK61" s="127"/>
      <c r="AL61" s="127"/>
      <c r="AM61" s="127"/>
      <c r="AN61" s="127"/>
      <c r="AO61" s="127"/>
    </row>
    <row r="62" spans="1:41" x14ac:dyDescent="0.2">
      <c r="A62" s="127"/>
      <c r="B62" s="127"/>
      <c r="C62" s="127"/>
      <c r="D62" s="127"/>
      <c r="E62" s="127"/>
      <c r="F62" s="127"/>
      <c r="G62" s="190"/>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F62" s="127"/>
      <c r="AG62" s="127"/>
      <c r="AH62" s="127"/>
      <c r="AI62" s="127"/>
      <c r="AJ62" s="127"/>
      <c r="AK62" s="127"/>
      <c r="AL62" s="127"/>
      <c r="AM62" s="127"/>
      <c r="AN62" s="127"/>
      <c r="AO62" s="127"/>
    </row>
    <row r="63" spans="1:41" x14ac:dyDescent="0.2">
      <c r="A63" s="127"/>
      <c r="B63" s="127"/>
      <c r="C63" s="127"/>
      <c r="D63" s="127"/>
      <c r="E63" s="127"/>
      <c r="F63" s="127"/>
      <c r="G63" s="190"/>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c r="AE63" s="127"/>
      <c r="AF63" s="127"/>
      <c r="AG63" s="127"/>
      <c r="AH63" s="127"/>
      <c r="AI63" s="127"/>
      <c r="AJ63" s="127"/>
      <c r="AK63" s="127"/>
      <c r="AL63" s="127"/>
      <c r="AM63" s="127"/>
      <c r="AN63" s="127"/>
      <c r="AO63" s="127"/>
    </row>
    <row r="64" spans="1:41" x14ac:dyDescent="0.2">
      <c r="A64" s="127"/>
      <c r="B64" s="127"/>
      <c r="C64" s="127"/>
      <c r="D64" s="127"/>
      <c r="E64" s="127"/>
      <c r="F64" s="127"/>
      <c r="G64" s="190"/>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c r="AE64" s="127"/>
      <c r="AF64" s="127"/>
      <c r="AG64" s="127"/>
      <c r="AH64" s="127"/>
      <c r="AI64" s="127"/>
      <c r="AJ64" s="127"/>
      <c r="AK64" s="127"/>
      <c r="AL64" s="127"/>
      <c r="AM64" s="127"/>
      <c r="AN64" s="127"/>
      <c r="AO64" s="127"/>
    </row>
    <row r="65" spans="1:41" x14ac:dyDescent="0.2">
      <c r="A65" s="127"/>
      <c r="B65" s="127"/>
      <c r="C65" s="127"/>
      <c r="D65" s="127"/>
      <c r="E65" s="127"/>
      <c r="F65" s="127"/>
      <c r="G65" s="190"/>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c r="AE65" s="127"/>
      <c r="AF65" s="127"/>
      <c r="AG65" s="127"/>
      <c r="AH65" s="127"/>
      <c r="AI65" s="127"/>
      <c r="AJ65" s="127"/>
      <c r="AK65" s="127"/>
      <c r="AL65" s="127"/>
      <c r="AM65" s="127"/>
      <c r="AN65" s="127"/>
      <c r="AO65" s="127"/>
    </row>
    <row r="66" spans="1:41" x14ac:dyDescent="0.2">
      <c r="A66" s="127"/>
      <c r="B66" s="127"/>
      <c r="C66" s="127"/>
      <c r="D66" s="127"/>
      <c r="E66" s="127"/>
      <c r="F66" s="127"/>
      <c r="G66" s="190"/>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c r="AE66" s="127"/>
      <c r="AF66" s="127"/>
      <c r="AG66" s="127"/>
      <c r="AH66" s="127"/>
      <c r="AI66" s="127"/>
      <c r="AJ66" s="127"/>
      <c r="AK66" s="127"/>
      <c r="AL66" s="127"/>
      <c r="AM66" s="127"/>
      <c r="AN66" s="127"/>
      <c r="AO66" s="127"/>
    </row>
    <row r="67" spans="1:41" x14ac:dyDescent="0.2">
      <c r="A67" s="127"/>
      <c r="B67" s="127"/>
      <c r="C67" s="127"/>
      <c r="D67" s="127"/>
      <c r="E67" s="127"/>
      <c r="F67" s="127"/>
      <c r="G67" s="190"/>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c r="AE67" s="127"/>
      <c r="AF67" s="127"/>
      <c r="AG67" s="127"/>
      <c r="AH67" s="127"/>
      <c r="AI67" s="127"/>
      <c r="AJ67" s="127"/>
      <c r="AK67" s="127"/>
      <c r="AL67" s="127"/>
      <c r="AM67" s="127"/>
      <c r="AN67" s="127"/>
      <c r="AO67" s="127"/>
    </row>
    <row r="68" spans="1:41" x14ac:dyDescent="0.2">
      <c r="A68" s="127"/>
      <c r="B68" s="127"/>
      <c r="C68" s="127"/>
      <c r="D68" s="127"/>
      <c r="E68" s="127"/>
      <c r="F68" s="127"/>
      <c r="G68" s="190"/>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c r="AE68" s="127"/>
      <c r="AF68" s="127"/>
      <c r="AG68" s="127"/>
      <c r="AH68" s="127"/>
      <c r="AI68" s="127"/>
      <c r="AJ68" s="127"/>
      <c r="AK68" s="127"/>
      <c r="AL68" s="127"/>
      <c r="AM68" s="127"/>
      <c r="AN68" s="127"/>
      <c r="AO68" s="127"/>
    </row>
    <row r="69" spans="1:41" x14ac:dyDescent="0.2">
      <c r="A69" s="127"/>
      <c r="B69" s="127"/>
      <c r="C69" s="127"/>
      <c r="D69" s="127"/>
      <c r="E69" s="127"/>
      <c r="F69" s="127"/>
      <c r="G69" s="190"/>
      <c r="H69" s="127"/>
      <c r="I69" s="127"/>
      <c r="J69" s="127"/>
      <c r="K69" s="127"/>
      <c r="L69" s="127"/>
      <c r="M69" s="127"/>
      <c r="N69" s="127"/>
      <c r="O69" s="127"/>
      <c r="P69" s="127"/>
      <c r="Q69" s="127"/>
      <c r="R69" s="127"/>
      <c r="S69" s="127"/>
      <c r="T69" s="127"/>
      <c r="U69" s="127"/>
      <c r="V69" s="127"/>
      <c r="W69" s="127"/>
      <c r="X69" s="127"/>
      <c r="Y69" s="127"/>
      <c r="Z69" s="127"/>
      <c r="AA69" s="127"/>
      <c r="AB69" s="127"/>
      <c r="AC69" s="127"/>
      <c r="AD69" s="127"/>
      <c r="AE69" s="127"/>
      <c r="AF69" s="127"/>
      <c r="AG69" s="127"/>
      <c r="AH69" s="127"/>
      <c r="AI69" s="127"/>
      <c r="AJ69" s="127"/>
      <c r="AK69" s="127"/>
      <c r="AL69" s="127"/>
      <c r="AM69" s="127"/>
      <c r="AN69" s="127"/>
      <c r="AO69" s="127"/>
    </row>
    <row r="70" spans="1:41" x14ac:dyDescent="0.2">
      <c r="A70" s="127"/>
      <c r="B70" s="127"/>
      <c r="C70" s="127"/>
      <c r="D70" s="127"/>
      <c r="E70" s="127"/>
      <c r="F70" s="127"/>
      <c r="G70" s="190"/>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c r="AE70" s="127"/>
      <c r="AF70" s="127"/>
      <c r="AG70" s="127"/>
      <c r="AH70" s="127"/>
      <c r="AI70" s="127"/>
      <c r="AJ70" s="127"/>
      <c r="AK70" s="127"/>
      <c r="AL70" s="127"/>
      <c r="AM70" s="127"/>
      <c r="AN70" s="127"/>
      <c r="AO70" s="127"/>
    </row>
    <row r="71" spans="1:41" x14ac:dyDescent="0.2">
      <c r="A71" s="127"/>
      <c r="B71" s="127"/>
      <c r="C71" s="127"/>
      <c r="D71" s="127"/>
      <c r="E71" s="127"/>
      <c r="F71" s="127"/>
      <c r="G71" s="190"/>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c r="AE71" s="127"/>
      <c r="AF71" s="127"/>
      <c r="AG71" s="127"/>
      <c r="AH71" s="127"/>
      <c r="AI71" s="127"/>
      <c r="AJ71" s="127"/>
      <c r="AK71" s="127"/>
      <c r="AL71" s="127"/>
      <c r="AM71" s="127"/>
      <c r="AN71" s="127"/>
      <c r="AO71" s="127"/>
    </row>
    <row r="72" spans="1:41" x14ac:dyDescent="0.2">
      <c r="A72" s="127"/>
      <c r="B72" s="127"/>
      <c r="C72" s="127"/>
      <c r="D72" s="127"/>
      <c r="E72" s="127"/>
      <c r="F72" s="127"/>
      <c r="G72" s="190"/>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c r="AG72" s="127"/>
      <c r="AH72" s="127"/>
      <c r="AI72" s="127"/>
      <c r="AJ72" s="127"/>
      <c r="AK72" s="127"/>
      <c r="AL72" s="127"/>
      <c r="AM72" s="127"/>
      <c r="AN72" s="127"/>
      <c r="AO72" s="127"/>
    </row>
    <row r="73" spans="1:41" x14ac:dyDescent="0.2">
      <c r="A73" s="127"/>
      <c r="B73" s="127"/>
      <c r="C73" s="127"/>
      <c r="D73" s="127"/>
      <c r="E73" s="127"/>
      <c r="F73" s="127"/>
      <c r="G73" s="190"/>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7"/>
      <c r="AN73" s="127"/>
      <c r="AO73" s="127"/>
    </row>
    <row r="74" spans="1:41" x14ac:dyDescent="0.2">
      <c r="A74" s="127"/>
      <c r="B74" s="127"/>
      <c r="C74" s="127"/>
      <c r="D74" s="127"/>
      <c r="E74" s="127"/>
      <c r="F74" s="127"/>
      <c r="G74" s="190"/>
      <c r="H74" s="127"/>
      <c r="I74" s="127"/>
      <c r="J74" s="127"/>
      <c r="K74" s="127"/>
      <c r="L74" s="127"/>
      <c r="M74" s="127"/>
      <c r="N74" s="127"/>
      <c r="O74" s="127"/>
      <c r="P74" s="127"/>
      <c r="Q74" s="127"/>
      <c r="R74" s="127"/>
      <c r="S74" s="127"/>
      <c r="T74" s="127"/>
      <c r="U74" s="127"/>
      <c r="V74" s="127"/>
      <c r="W74" s="127"/>
      <c r="X74" s="127"/>
      <c r="Y74" s="127"/>
      <c r="Z74" s="127"/>
      <c r="AA74" s="127"/>
      <c r="AB74" s="127"/>
      <c r="AC74" s="127"/>
      <c r="AD74" s="127"/>
      <c r="AE74" s="127"/>
      <c r="AF74" s="127"/>
      <c r="AG74" s="127"/>
      <c r="AH74" s="127"/>
      <c r="AI74" s="127"/>
      <c r="AJ74" s="127"/>
      <c r="AK74" s="127"/>
      <c r="AL74" s="127"/>
      <c r="AM74" s="127"/>
      <c r="AN74" s="127"/>
      <c r="AO74" s="127"/>
    </row>
    <row r="75" spans="1:41" x14ac:dyDescent="0.2">
      <c r="A75" s="127"/>
      <c r="B75" s="127"/>
      <c r="C75" s="127"/>
      <c r="D75" s="127"/>
      <c r="E75" s="127"/>
      <c r="F75" s="127"/>
      <c r="G75" s="190"/>
      <c r="H75" s="127"/>
      <c r="I75" s="127"/>
      <c r="J75" s="127"/>
      <c r="K75" s="127"/>
      <c r="L75" s="127"/>
      <c r="M75" s="127"/>
      <c r="N75" s="127"/>
      <c r="O75" s="127"/>
      <c r="P75" s="127"/>
      <c r="Q75" s="127"/>
      <c r="R75" s="127"/>
      <c r="S75" s="127"/>
      <c r="T75" s="127"/>
      <c r="U75" s="127"/>
      <c r="V75" s="127"/>
      <c r="W75" s="127"/>
      <c r="X75" s="127"/>
      <c r="Y75" s="127"/>
      <c r="Z75" s="127"/>
      <c r="AA75" s="127"/>
      <c r="AB75" s="127"/>
      <c r="AC75" s="127"/>
      <c r="AD75" s="127"/>
      <c r="AE75" s="127"/>
      <c r="AF75" s="127"/>
      <c r="AG75" s="127"/>
      <c r="AH75" s="127"/>
      <c r="AI75" s="127"/>
      <c r="AJ75" s="127"/>
      <c r="AK75" s="127"/>
      <c r="AL75" s="127"/>
      <c r="AM75" s="127"/>
      <c r="AN75" s="127"/>
      <c r="AO75" s="127"/>
    </row>
    <row r="76" spans="1:41" x14ac:dyDescent="0.2">
      <c r="A76" s="127"/>
      <c r="B76" s="127"/>
      <c r="C76" s="127"/>
      <c r="D76" s="127"/>
      <c r="E76" s="127"/>
      <c r="F76" s="127"/>
      <c r="G76" s="190"/>
      <c r="H76" s="127"/>
      <c r="I76" s="127"/>
      <c r="J76" s="127"/>
      <c r="K76" s="127"/>
      <c r="L76" s="127"/>
      <c r="M76" s="127"/>
      <c r="N76" s="127"/>
      <c r="O76" s="127"/>
      <c r="P76" s="127"/>
      <c r="Q76" s="127"/>
      <c r="R76" s="127"/>
      <c r="S76" s="127"/>
      <c r="T76" s="127"/>
      <c r="U76" s="127"/>
      <c r="V76" s="127"/>
      <c r="W76" s="127"/>
      <c r="X76" s="127"/>
      <c r="Y76" s="127"/>
      <c r="Z76" s="127"/>
      <c r="AA76" s="127"/>
      <c r="AB76" s="127"/>
      <c r="AC76" s="127"/>
      <c r="AD76" s="127"/>
      <c r="AE76" s="127"/>
      <c r="AF76" s="127"/>
      <c r="AG76" s="127"/>
      <c r="AH76" s="127"/>
      <c r="AI76" s="127"/>
      <c r="AJ76" s="127"/>
      <c r="AK76" s="127"/>
      <c r="AL76" s="127"/>
      <c r="AM76" s="127"/>
      <c r="AN76" s="127"/>
      <c r="AO76" s="127"/>
    </row>
    <row r="77" spans="1:41" x14ac:dyDescent="0.2">
      <c r="A77" s="127"/>
      <c r="B77" s="127"/>
      <c r="C77" s="127"/>
      <c r="D77" s="127"/>
      <c r="E77" s="127"/>
      <c r="F77" s="127"/>
      <c r="G77" s="190"/>
      <c r="H77" s="127"/>
      <c r="I77" s="127"/>
      <c r="J77" s="127"/>
      <c r="K77" s="127"/>
      <c r="L77" s="127"/>
      <c r="M77" s="127"/>
      <c r="N77" s="127"/>
      <c r="O77" s="127"/>
      <c r="P77" s="127"/>
      <c r="Q77" s="127"/>
      <c r="R77" s="127"/>
      <c r="S77" s="127"/>
      <c r="T77" s="127"/>
      <c r="U77" s="127"/>
      <c r="V77" s="127"/>
      <c r="W77" s="127"/>
      <c r="X77" s="127"/>
      <c r="Y77" s="127"/>
      <c r="Z77" s="127"/>
      <c r="AA77" s="127"/>
      <c r="AB77" s="127"/>
      <c r="AC77" s="127"/>
      <c r="AD77" s="127"/>
      <c r="AE77" s="127"/>
      <c r="AF77" s="127"/>
      <c r="AG77" s="127"/>
      <c r="AH77" s="127"/>
      <c r="AI77" s="127"/>
      <c r="AJ77" s="127"/>
      <c r="AK77" s="127"/>
      <c r="AL77" s="127"/>
      <c r="AM77" s="127"/>
      <c r="AN77" s="127"/>
      <c r="AO77" s="127"/>
    </row>
    <row r="78" spans="1:41" x14ac:dyDescent="0.2">
      <c r="A78" s="127"/>
      <c r="B78" s="127"/>
      <c r="C78" s="127"/>
      <c r="D78" s="127"/>
      <c r="E78" s="127"/>
      <c r="F78" s="127"/>
      <c r="G78" s="190"/>
      <c r="H78" s="127"/>
      <c r="I78" s="127"/>
      <c r="J78" s="127"/>
      <c r="K78" s="127"/>
      <c r="L78" s="127"/>
      <c r="M78" s="127"/>
      <c r="N78" s="127"/>
      <c r="O78" s="127"/>
      <c r="P78" s="127"/>
      <c r="Q78" s="127"/>
      <c r="R78" s="127"/>
      <c r="S78" s="127"/>
      <c r="T78" s="127"/>
      <c r="U78" s="127"/>
      <c r="V78" s="127"/>
      <c r="W78" s="127"/>
      <c r="X78" s="127"/>
      <c r="Y78" s="127"/>
      <c r="Z78" s="127"/>
      <c r="AA78" s="127"/>
      <c r="AB78" s="127"/>
      <c r="AC78" s="127"/>
      <c r="AD78" s="127"/>
      <c r="AE78" s="127"/>
      <c r="AF78" s="127"/>
      <c r="AG78" s="127"/>
      <c r="AH78" s="127"/>
      <c r="AI78" s="127"/>
      <c r="AJ78" s="127"/>
      <c r="AK78" s="127"/>
      <c r="AL78" s="127"/>
      <c r="AM78" s="127"/>
      <c r="AN78" s="127"/>
      <c r="AO78" s="127"/>
    </row>
    <row r="79" spans="1:41" x14ac:dyDescent="0.2">
      <c r="A79" s="127"/>
      <c r="B79" s="127"/>
      <c r="C79" s="127"/>
      <c r="D79" s="127"/>
      <c r="E79" s="127"/>
      <c r="F79" s="127"/>
      <c r="G79" s="190"/>
      <c r="H79" s="127"/>
      <c r="I79" s="127"/>
      <c r="J79" s="127"/>
      <c r="K79" s="127"/>
      <c r="L79" s="127"/>
      <c r="M79" s="127"/>
      <c r="N79" s="127"/>
      <c r="O79" s="127"/>
      <c r="P79" s="127"/>
      <c r="Q79" s="127"/>
      <c r="R79" s="127"/>
      <c r="S79" s="127"/>
      <c r="T79" s="127"/>
      <c r="U79" s="127"/>
      <c r="V79" s="127"/>
      <c r="W79" s="127"/>
      <c r="X79" s="127"/>
      <c r="Y79" s="127"/>
      <c r="Z79" s="127"/>
      <c r="AA79" s="127"/>
      <c r="AB79" s="127"/>
      <c r="AC79" s="127"/>
      <c r="AD79" s="127"/>
      <c r="AE79" s="127"/>
      <c r="AF79" s="127"/>
      <c r="AG79" s="127"/>
      <c r="AH79" s="127"/>
      <c r="AI79" s="127"/>
      <c r="AJ79" s="127"/>
      <c r="AK79" s="127"/>
      <c r="AL79" s="127"/>
      <c r="AM79" s="127"/>
      <c r="AN79" s="127"/>
      <c r="AO79" s="127"/>
    </row>
    <row r="80" spans="1:41" x14ac:dyDescent="0.2">
      <c r="A80" s="127"/>
      <c r="B80" s="127"/>
      <c r="C80" s="127"/>
      <c r="D80" s="127"/>
      <c r="E80" s="127"/>
      <c r="F80" s="127"/>
      <c r="G80" s="190"/>
      <c r="H80" s="127"/>
      <c r="I80" s="127"/>
      <c r="J80" s="127"/>
      <c r="K80" s="127"/>
      <c r="L80" s="127"/>
      <c r="M80" s="127"/>
      <c r="N80" s="127"/>
      <c r="O80" s="127"/>
      <c r="P80" s="127"/>
      <c r="Q80" s="127"/>
      <c r="R80" s="127"/>
      <c r="S80" s="127"/>
      <c r="T80" s="127"/>
      <c r="U80" s="127"/>
      <c r="V80" s="127"/>
      <c r="W80" s="127"/>
      <c r="X80" s="127"/>
      <c r="Y80" s="127"/>
      <c r="Z80" s="127"/>
      <c r="AA80" s="127"/>
      <c r="AB80" s="127"/>
      <c r="AC80" s="127"/>
      <c r="AD80" s="127"/>
      <c r="AE80" s="127"/>
      <c r="AF80" s="127"/>
      <c r="AG80" s="127"/>
      <c r="AH80" s="127"/>
      <c r="AI80" s="127"/>
      <c r="AJ80" s="127"/>
      <c r="AK80" s="127"/>
      <c r="AL80" s="127"/>
      <c r="AM80" s="127"/>
      <c r="AN80" s="127"/>
      <c r="AO80" s="127"/>
    </row>
    <row r="81" spans="1:41" x14ac:dyDescent="0.2">
      <c r="A81" s="127"/>
      <c r="B81" s="127"/>
      <c r="C81" s="127"/>
      <c r="D81" s="127"/>
      <c r="E81" s="127"/>
      <c r="F81" s="127"/>
      <c r="G81" s="190"/>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c r="AG81" s="127"/>
      <c r="AH81" s="127"/>
      <c r="AI81" s="127"/>
      <c r="AJ81" s="127"/>
      <c r="AK81" s="127"/>
      <c r="AL81" s="127"/>
      <c r="AM81" s="127"/>
      <c r="AN81" s="127"/>
      <c r="AO81" s="127"/>
    </row>
    <row r="82" spans="1:41" x14ac:dyDescent="0.2">
      <c r="A82" s="127"/>
      <c r="B82" s="127"/>
      <c r="C82" s="127"/>
      <c r="D82" s="127"/>
      <c r="E82" s="127"/>
      <c r="F82" s="127"/>
      <c r="G82" s="190"/>
      <c r="H82" s="127"/>
      <c r="I82" s="127"/>
      <c r="J82" s="127"/>
      <c r="K82" s="127"/>
      <c r="L82" s="127"/>
      <c r="M82" s="127"/>
      <c r="N82" s="127"/>
      <c r="O82" s="127"/>
      <c r="P82" s="127"/>
      <c r="Q82" s="127"/>
      <c r="R82" s="127"/>
      <c r="S82" s="127"/>
      <c r="T82" s="127"/>
      <c r="U82" s="127"/>
      <c r="V82" s="127"/>
      <c r="W82" s="127"/>
      <c r="X82" s="127"/>
      <c r="Y82" s="127"/>
      <c r="Z82" s="127"/>
      <c r="AA82" s="127"/>
      <c r="AB82" s="127"/>
      <c r="AC82" s="127"/>
      <c r="AD82" s="127"/>
      <c r="AE82" s="127"/>
      <c r="AF82" s="127"/>
      <c r="AG82" s="127"/>
      <c r="AH82" s="127"/>
      <c r="AI82" s="127"/>
      <c r="AJ82" s="127"/>
      <c r="AK82" s="127"/>
      <c r="AL82" s="127"/>
      <c r="AM82" s="127"/>
      <c r="AN82" s="127"/>
      <c r="AO82" s="127"/>
    </row>
    <row r="83" spans="1:41" x14ac:dyDescent="0.2">
      <c r="A83" s="127"/>
      <c r="B83" s="127"/>
      <c r="C83" s="127"/>
      <c r="D83" s="127"/>
      <c r="E83" s="127"/>
      <c r="F83" s="127"/>
      <c r="G83" s="190"/>
      <c r="H83" s="127"/>
      <c r="I83" s="127"/>
      <c r="J83" s="127"/>
      <c r="K83" s="127"/>
      <c r="L83" s="127"/>
      <c r="M83" s="127"/>
      <c r="N83" s="127"/>
      <c r="O83" s="127"/>
      <c r="P83" s="127"/>
      <c r="Q83" s="127"/>
      <c r="R83" s="127"/>
      <c r="S83" s="127"/>
      <c r="T83" s="127"/>
      <c r="U83" s="127"/>
      <c r="V83" s="127"/>
      <c r="W83" s="127"/>
      <c r="X83" s="127"/>
      <c r="Y83" s="127"/>
      <c r="Z83" s="127"/>
      <c r="AA83" s="127"/>
      <c r="AB83" s="127"/>
      <c r="AC83" s="127"/>
      <c r="AD83" s="127"/>
      <c r="AE83" s="127"/>
      <c r="AF83" s="127"/>
      <c r="AG83" s="127"/>
      <c r="AH83" s="127"/>
      <c r="AI83" s="127"/>
      <c r="AJ83" s="127"/>
      <c r="AK83" s="127"/>
      <c r="AL83" s="127"/>
      <c r="AM83" s="127"/>
      <c r="AN83" s="127"/>
      <c r="AO83" s="127"/>
    </row>
    <row r="84" spans="1:41" x14ac:dyDescent="0.2">
      <c r="A84" s="127"/>
      <c r="B84" s="127"/>
      <c r="C84" s="127"/>
      <c r="D84" s="127"/>
      <c r="E84" s="127"/>
      <c r="F84" s="127"/>
      <c r="G84" s="190"/>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27"/>
      <c r="AI84" s="127"/>
      <c r="AJ84" s="127"/>
      <c r="AK84" s="127"/>
      <c r="AL84" s="127"/>
      <c r="AM84" s="127"/>
      <c r="AN84" s="127"/>
      <c r="AO84" s="127"/>
    </row>
    <row r="85" spans="1:41" x14ac:dyDescent="0.2">
      <c r="A85" s="127"/>
      <c r="B85" s="127"/>
      <c r="C85" s="127"/>
      <c r="D85" s="127"/>
      <c r="E85" s="127"/>
      <c r="F85" s="127"/>
      <c r="G85" s="190"/>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127"/>
      <c r="AK85" s="127"/>
      <c r="AL85" s="127"/>
      <c r="AM85" s="127"/>
      <c r="AN85" s="127"/>
      <c r="AO85" s="127"/>
    </row>
    <row r="86" spans="1:41" x14ac:dyDescent="0.2">
      <c r="A86" s="127"/>
      <c r="B86" s="127"/>
      <c r="C86" s="127"/>
      <c r="D86" s="127"/>
      <c r="E86" s="127"/>
      <c r="F86" s="127"/>
      <c r="G86" s="190"/>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F86" s="127"/>
      <c r="AG86" s="127"/>
      <c r="AH86" s="127"/>
      <c r="AI86" s="127"/>
      <c r="AJ86" s="127"/>
      <c r="AK86" s="127"/>
      <c r="AL86" s="127"/>
      <c r="AM86" s="127"/>
      <c r="AN86" s="127"/>
      <c r="AO86" s="127"/>
    </row>
    <row r="87" spans="1:41" x14ac:dyDescent="0.2">
      <c r="A87" s="127"/>
      <c r="B87" s="127"/>
      <c r="C87" s="127"/>
      <c r="D87" s="127"/>
      <c r="E87" s="127"/>
      <c r="F87" s="127"/>
      <c r="G87" s="190"/>
      <c r="H87" s="127"/>
      <c r="I87" s="127"/>
      <c r="J87" s="127"/>
      <c r="K87" s="127"/>
      <c r="L87" s="127"/>
      <c r="M87" s="127"/>
      <c r="N87" s="127"/>
      <c r="O87" s="127"/>
      <c r="P87" s="127"/>
      <c r="Q87" s="127"/>
      <c r="R87" s="127"/>
      <c r="S87" s="127"/>
      <c r="T87" s="127"/>
      <c r="U87" s="127"/>
      <c r="V87" s="127"/>
      <c r="W87" s="127"/>
      <c r="X87" s="127"/>
      <c r="Y87" s="127"/>
      <c r="Z87" s="127"/>
      <c r="AA87" s="127"/>
      <c r="AB87" s="127"/>
      <c r="AC87" s="127"/>
      <c r="AD87" s="127"/>
      <c r="AE87" s="127"/>
      <c r="AF87" s="127"/>
      <c r="AG87" s="127"/>
      <c r="AH87" s="127"/>
      <c r="AI87" s="127"/>
      <c r="AJ87" s="127"/>
      <c r="AK87" s="127"/>
      <c r="AL87" s="127"/>
      <c r="AM87" s="127"/>
      <c r="AN87" s="127"/>
      <c r="AO87" s="127"/>
    </row>
    <row r="88" spans="1:41" x14ac:dyDescent="0.2">
      <c r="A88" s="127"/>
      <c r="B88" s="127"/>
      <c r="C88" s="127"/>
      <c r="D88" s="127"/>
      <c r="E88" s="127"/>
      <c r="F88" s="127"/>
      <c r="G88" s="190"/>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7"/>
      <c r="AI88" s="127"/>
      <c r="AJ88" s="127"/>
      <c r="AK88" s="127"/>
      <c r="AL88" s="127"/>
      <c r="AM88" s="127"/>
      <c r="AN88" s="127"/>
      <c r="AO88" s="127"/>
    </row>
    <row r="89" spans="1:41" x14ac:dyDescent="0.2">
      <c r="A89" s="127"/>
      <c r="B89" s="127"/>
      <c r="C89" s="127"/>
      <c r="D89" s="127"/>
      <c r="E89" s="127"/>
      <c r="F89" s="127"/>
      <c r="G89" s="190"/>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row>
    <row r="90" spans="1:41" x14ac:dyDescent="0.2">
      <c r="A90" s="127"/>
      <c r="B90" s="127"/>
      <c r="C90" s="127"/>
      <c r="D90" s="127"/>
      <c r="E90" s="127"/>
      <c r="F90" s="127"/>
      <c r="G90" s="190"/>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row>
    <row r="91" spans="1:41" x14ac:dyDescent="0.2">
      <c r="A91" s="127"/>
      <c r="B91" s="175" t="s">
        <v>154</v>
      </c>
      <c r="C91" s="127"/>
      <c r="D91" s="127"/>
      <c r="E91" s="127"/>
      <c r="F91" s="127"/>
      <c r="G91" s="190"/>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row>
    <row r="92" spans="1:41" x14ac:dyDescent="0.2">
      <c r="A92" s="127"/>
      <c r="B92" s="176" t="s">
        <v>155</v>
      </c>
      <c r="C92" s="127"/>
      <c r="D92" s="127"/>
      <c r="E92" s="127"/>
      <c r="F92" s="127"/>
      <c r="G92" s="190"/>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row>
    <row r="93" spans="1:41" x14ac:dyDescent="0.2">
      <c r="A93" s="127"/>
      <c r="B93" s="127"/>
      <c r="C93" s="127"/>
      <c r="D93" s="127"/>
      <c r="E93" s="127"/>
      <c r="F93" s="127"/>
      <c r="G93" s="190"/>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row>
    <row r="94" spans="1:41" x14ac:dyDescent="0.2">
      <c r="A94" s="127"/>
      <c r="B94" s="127"/>
      <c r="C94" s="127"/>
      <c r="D94" s="127"/>
      <c r="E94" s="127"/>
      <c r="F94" s="127"/>
      <c r="G94" s="190"/>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row>
    <row r="95" spans="1:41" x14ac:dyDescent="0.2">
      <c r="A95" s="127"/>
      <c r="B95" s="127"/>
      <c r="C95" s="127"/>
      <c r="D95" s="127"/>
      <c r="E95" s="127"/>
      <c r="F95" s="127"/>
      <c r="G95" s="190"/>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row>
    <row r="96" spans="1:41" x14ac:dyDescent="0.2">
      <c r="A96" s="127"/>
      <c r="B96" s="127"/>
      <c r="C96" s="127"/>
      <c r="D96" s="127"/>
      <c r="E96" s="127"/>
      <c r="F96" s="127"/>
      <c r="G96" s="190"/>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row>
    <row r="97" spans="1:41" x14ac:dyDescent="0.2">
      <c r="A97" s="127"/>
      <c r="B97" s="127"/>
      <c r="C97" s="127"/>
      <c r="D97" s="127"/>
      <c r="E97" s="127"/>
      <c r="F97" s="127"/>
      <c r="G97" s="190"/>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row>
    <row r="98" spans="1:41" x14ac:dyDescent="0.2">
      <c r="A98" s="127"/>
      <c r="B98" s="127"/>
      <c r="C98" s="127"/>
      <c r="D98" s="127"/>
      <c r="E98" s="127"/>
      <c r="F98" s="127"/>
      <c r="G98" s="190"/>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row>
    <row r="99" spans="1:41" x14ac:dyDescent="0.2">
      <c r="A99" s="127"/>
      <c r="B99" s="127"/>
      <c r="C99" s="127"/>
      <c r="D99" s="127"/>
      <c r="E99" s="127"/>
      <c r="F99" s="127"/>
      <c r="G99" s="190"/>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127"/>
      <c r="AK99" s="127"/>
      <c r="AL99" s="127"/>
      <c r="AM99" s="127"/>
      <c r="AN99" s="127"/>
      <c r="AO99" s="127"/>
    </row>
    <row r="100" spans="1:41" x14ac:dyDescent="0.2">
      <c r="A100" s="127"/>
      <c r="B100" s="127"/>
      <c r="C100" s="127"/>
      <c r="D100" s="127"/>
      <c r="E100" s="127"/>
      <c r="F100" s="127"/>
      <c r="G100" s="190"/>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row>
    <row r="101" spans="1:41" x14ac:dyDescent="0.2">
      <c r="A101" s="127"/>
      <c r="B101" s="127"/>
      <c r="C101" s="127"/>
      <c r="D101" s="127"/>
      <c r="E101" s="127"/>
      <c r="F101" s="127"/>
      <c r="G101" s="190"/>
      <c r="H101" s="127"/>
      <c r="I101" s="127"/>
      <c r="J101" s="127"/>
      <c r="K101" s="127"/>
      <c r="L101" s="127"/>
      <c r="M101" s="127"/>
      <c r="N101" s="127"/>
      <c r="O101" s="127"/>
      <c r="P101" s="127"/>
      <c r="Q101" s="127"/>
      <c r="R101" s="127"/>
      <c r="S101" s="127"/>
      <c r="T101" s="127"/>
      <c r="U101" s="127"/>
      <c r="V101" s="127"/>
      <c r="W101" s="127"/>
      <c r="X101" s="127"/>
      <c r="Y101" s="127"/>
      <c r="Z101" s="127"/>
      <c r="AA101" s="127"/>
      <c r="AB101" s="127"/>
      <c r="AC101" s="127"/>
      <c r="AD101" s="127"/>
      <c r="AE101" s="127"/>
      <c r="AF101" s="127"/>
      <c r="AG101" s="127"/>
      <c r="AH101" s="127"/>
      <c r="AI101" s="127"/>
      <c r="AJ101" s="127"/>
      <c r="AK101" s="127"/>
      <c r="AL101" s="127"/>
      <c r="AM101" s="127"/>
      <c r="AN101" s="127"/>
      <c r="AO101" s="127"/>
    </row>
    <row r="102" spans="1:41" x14ac:dyDescent="0.2">
      <c r="A102" s="127"/>
      <c r="B102" s="127"/>
      <c r="C102" s="127"/>
      <c r="D102" s="127"/>
      <c r="E102" s="127"/>
      <c r="F102" s="127"/>
      <c r="G102" s="190"/>
      <c r="H102" s="127"/>
      <c r="I102" s="127"/>
      <c r="J102" s="127"/>
      <c r="K102" s="127"/>
      <c r="L102" s="127"/>
      <c r="M102" s="127"/>
      <c r="N102" s="127"/>
      <c r="O102" s="127"/>
      <c r="P102" s="127"/>
      <c r="Q102" s="127"/>
      <c r="R102" s="127"/>
      <c r="S102" s="127"/>
      <c r="T102" s="127"/>
      <c r="U102" s="127"/>
      <c r="V102" s="127"/>
      <c r="W102" s="127"/>
      <c r="X102" s="127"/>
      <c r="Y102" s="127"/>
      <c r="Z102" s="127"/>
      <c r="AA102" s="127"/>
      <c r="AB102" s="127"/>
      <c r="AC102" s="127"/>
      <c r="AD102" s="127"/>
      <c r="AE102" s="127"/>
      <c r="AF102" s="127"/>
      <c r="AG102" s="127"/>
      <c r="AH102" s="127"/>
      <c r="AI102" s="127"/>
      <c r="AJ102" s="127"/>
      <c r="AK102" s="127"/>
      <c r="AL102" s="127"/>
      <c r="AM102" s="127"/>
      <c r="AN102" s="127"/>
      <c r="AO102" s="127"/>
    </row>
    <row r="103" spans="1:41" x14ac:dyDescent="0.2">
      <c r="A103" s="127"/>
      <c r="B103" s="127"/>
      <c r="C103" s="127"/>
      <c r="D103" s="127"/>
      <c r="E103" s="127"/>
      <c r="F103" s="127"/>
      <c r="G103" s="190"/>
      <c r="H103" s="127"/>
      <c r="I103" s="127"/>
      <c r="J103" s="127"/>
      <c r="K103" s="127"/>
      <c r="L103" s="127"/>
      <c r="M103" s="127"/>
      <c r="N103" s="127"/>
      <c r="O103" s="127"/>
      <c r="P103" s="127"/>
      <c r="Q103" s="127"/>
      <c r="R103" s="127"/>
      <c r="S103" s="127"/>
      <c r="T103" s="127"/>
      <c r="U103" s="127"/>
      <c r="V103" s="127"/>
      <c r="W103" s="127"/>
      <c r="X103" s="127"/>
      <c r="Y103" s="127"/>
      <c r="Z103" s="127"/>
      <c r="AA103" s="127"/>
      <c r="AB103" s="127"/>
      <c r="AC103" s="127"/>
      <c r="AD103" s="127"/>
      <c r="AE103" s="127"/>
      <c r="AF103" s="127"/>
      <c r="AG103" s="127"/>
      <c r="AH103" s="127"/>
      <c r="AI103" s="127"/>
      <c r="AJ103" s="127"/>
      <c r="AK103" s="127"/>
      <c r="AL103" s="127"/>
      <c r="AM103" s="127"/>
      <c r="AN103" s="127"/>
      <c r="AO103" s="127"/>
    </row>
    <row r="104" spans="1:41" x14ac:dyDescent="0.2">
      <c r="A104" s="127"/>
      <c r="B104" s="127"/>
      <c r="C104" s="127"/>
      <c r="D104" s="127"/>
      <c r="E104" s="127"/>
      <c r="F104" s="127"/>
      <c r="G104" s="190"/>
      <c r="H104" s="127"/>
      <c r="I104" s="127"/>
      <c r="J104" s="127"/>
      <c r="K104" s="127"/>
      <c r="L104" s="127"/>
      <c r="M104" s="127"/>
      <c r="N104" s="127"/>
      <c r="O104" s="127"/>
      <c r="P104" s="127"/>
      <c r="Q104" s="127"/>
      <c r="R104" s="127"/>
      <c r="S104" s="127"/>
      <c r="T104" s="127"/>
      <c r="U104" s="127"/>
      <c r="V104" s="127"/>
      <c r="W104" s="127"/>
      <c r="X104" s="127"/>
      <c r="Y104" s="127"/>
      <c r="Z104" s="127"/>
      <c r="AA104" s="127"/>
      <c r="AB104" s="127"/>
      <c r="AC104" s="127"/>
      <c r="AD104" s="127"/>
      <c r="AE104" s="127"/>
      <c r="AF104" s="127"/>
      <c r="AG104" s="127"/>
      <c r="AH104" s="127"/>
      <c r="AI104" s="127"/>
      <c r="AJ104" s="127"/>
      <c r="AK104" s="127"/>
      <c r="AL104" s="127"/>
      <c r="AM104" s="127"/>
      <c r="AN104" s="127"/>
      <c r="AO104" s="127"/>
    </row>
    <row r="105" spans="1:41" x14ac:dyDescent="0.2">
      <c r="A105" s="127"/>
      <c r="B105" s="127"/>
      <c r="C105" s="127"/>
      <c r="D105" s="127"/>
      <c r="E105" s="127"/>
      <c r="F105" s="127"/>
      <c r="G105" s="190"/>
      <c r="H105" s="127"/>
      <c r="I105" s="127"/>
      <c r="J105" s="127"/>
      <c r="K105" s="127"/>
      <c r="L105" s="127"/>
      <c r="M105" s="127"/>
      <c r="N105" s="127"/>
      <c r="O105" s="127"/>
      <c r="P105" s="127"/>
      <c r="Q105" s="127"/>
      <c r="R105" s="127"/>
      <c r="S105" s="127"/>
      <c r="T105" s="127"/>
      <c r="U105" s="127"/>
      <c r="V105" s="127"/>
      <c r="W105" s="127"/>
      <c r="X105" s="127"/>
      <c r="Y105" s="127"/>
      <c r="Z105" s="127"/>
      <c r="AA105" s="127"/>
      <c r="AB105" s="127"/>
      <c r="AC105" s="127"/>
      <c r="AD105" s="127"/>
      <c r="AE105" s="127"/>
      <c r="AF105" s="127"/>
      <c r="AG105" s="127"/>
      <c r="AH105" s="127"/>
      <c r="AI105" s="127"/>
      <c r="AJ105" s="127"/>
      <c r="AK105" s="127"/>
      <c r="AL105" s="127"/>
      <c r="AM105" s="127"/>
      <c r="AN105" s="127"/>
      <c r="AO105" s="127"/>
    </row>
    <row r="106" spans="1:41" x14ac:dyDescent="0.2">
      <c r="A106" s="127"/>
      <c r="B106" s="127"/>
      <c r="C106" s="127"/>
      <c r="D106" s="127"/>
      <c r="E106" s="127"/>
      <c r="F106" s="127"/>
      <c r="G106" s="190"/>
      <c r="H106" s="127"/>
      <c r="I106" s="127"/>
      <c r="J106" s="127"/>
      <c r="K106" s="127"/>
      <c r="L106" s="127"/>
      <c r="M106" s="127"/>
      <c r="N106" s="127"/>
      <c r="O106" s="127"/>
      <c r="P106" s="127"/>
      <c r="Q106" s="127"/>
      <c r="R106" s="127"/>
      <c r="S106" s="127"/>
      <c r="T106" s="127"/>
      <c r="U106" s="127"/>
      <c r="V106" s="127"/>
      <c r="W106" s="127"/>
      <c r="X106" s="127"/>
      <c r="Y106" s="127"/>
      <c r="Z106" s="127"/>
      <c r="AA106" s="127"/>
      <c r="AB106" s="127"/>
      <c r="AC106" s="127"/>
      <c r="AD106" s="127"/>
      <c r="AE106" s="127"/>
      <c r="AF106" s="127"/>
      <c r="AG106" s="127"/>
      <c r="AH106" s="127"/>
      <c r="AI106" s="127"/>
      <c r="AJ106" s="127"/>
      <c r="AK106" s="127"/>
      <c r="AL106" s="127"/>
      <c r="AM106" s="127"/>
      <c r="AN106" s="127"/>
      <c r="AO106" s="127"/>
    </row>
    <row r="107" spans="1:41" x14ac:dyDescent="0.2">
      <c r="A107" s="127"/>
      <c r="B107" s="127"/>
      <c r="C107" s="127"/>
      <c r="D107" s="127"/>
      <c r="E107" s="127"/>
      <c r="F107" s="127"/>
      <c r="G107" s="190"/>
      <c r="H107" s="127"/>
      <c r="I107" s="127"/>
      <c r="J107" s="127"/>
      <c r="K107" s="127"/>
      <c r="L107" s="127"/>
      <c r="M107" s="127"/>
      <c r="N107" s="127"/>
      <c r="O107" s="127"/>
      <c r="P107" s="127"/>
      <c r="Q107" s="127"/>
      <c r="R107" s="127"/>
      <c r="S107" s="127"/>
      <c r="T107" s="127"/>
      <c r="U107" s="127"/>
      <c r="V107" s="127"/>
      <c r="W107" s="127"/>
      <c r="X107" s="127"/>
      <c r="Y107" s="127"/>
      <c r="Z107" s="127"/>
      <c r="AA107" s="127"/>
      <c r="AB107" s="127"/>
      <c r="AC107" s="127"/>
      <c r="AD107" s="127"/>
      <c r="AE107" s="127"/>
      <c r="AF107" s="127"/>
      <c r="AG107" s="127"/>
      <c r="AH107" s="127"/>
      <c r="AI107" s="127"/>
      <c r="AJ107" s="127"/>
      <c r="AK107" s="127"/>
      <c r="AL107" s="127"/>
      <c r="AM107" s="127"/>
      <c r="AN107" s="127"/>
      <c r="AO107" s="127"/>
    </row>
    <row r="108" spans="1:41" x14ac:dyDescent="0.2">
      <c r="A108" s="127"/>
      <c r="B108" s="127"/>
      <c r="C108" s="127"/>
      <c r="D108" s="127"/>
      <c r="E108" s="127"/>
      <c r="F108" s="127"/>
      <c r="G108" s="190"/>
      <c r="H108" s="127"/>
      <c r="I108" s="127"/>
      <c r="J108" s="127"/>
      <c r="K108" s="127"/>
      <c r="L108" s="127"/>
      <c r="M108" s="127"/>
      <c r="N108" s="127"/>
      <c r="O108" s="127"/>
      <c r="P108" s="127"/>
      <c r="Q108" s="127"/>
      <c r="R108" s="127"/>
      <c r="S108" s="127"/>
      <c r="T108" s="127"/>
      <c r="U108" s="127"/>
      <c r="V108" s="127"/>
      <c r="W108" s="127"/>
      <c r="X108" s="127"/>
      <c r="Y108" s="127"/>
      <c r="Z108" s="127"/>
      <c r="AA108" s="127"/>
      <c r="AB108" s="127"/>
      <c r="AC108" s="127"/>
      <c r="AD108" s="127"/>
      <c r="AE108" s="127"/>
      <c r="AF108" s="127"/>
      <c r="AG108" s="127"/>
      <c r="AH108" s="127"/>
      <c r="AI108" s="127"/>
      <c r="AJ108" s="127"/>
      <c r="AK108" s="127"/>
      <c r="AL108" s="127"/>
      <c r="AM108" s="127"/>
      <c r="AN108" s="127"/>
      <c r="AO108" s="127"/>
    </row>
    <row r="109" spans="1:41" x14ac:dyDescent="0.2">
      <c r="A109" s="127"/>
      <c r="B109" s="127"/>
      <c r="C109" s="127"/>
      <c r="D109" s="127"/>
      <c r="E109" s="127"/>
      <c r="F109" s="127"/>
      <c r="G109" s="190"/>
      <c r="H109" s="127"/>
      <c r="I109" s="127"/>
      <c r="J109" s="127"/>
      <c r="K109" s="127"/>
      <c r="L109" s="127"/>
      <c r="M109" s="127"/>
      <c r="N109" s="127"/>
      <c r="O109" s="127"/>
      <c r="P109" s="127"/>
      <c r="Q109" s="127"/>
      <c r="R109" s="127"/>
      <c r="S109" s="127"/>
      <c r="T109" s="127"/>
      <c r="U109" s="127"/>
      <c r="V109" s="127"/>
      <c r="W109" s="127"/>
      <c r="X109" s="127"/>
      <c r="Y109" s="127"/>
      <c r="Z109" s="127"/>
      <c r="AA109" s="127"/>
      <c r="AB109" s="127"/>
      <c r="AC109" s="127"/>
      <c r="AD109" s="127"/>
      <c r="AE109" s="127"/>
      <c r="AF109" s="127"/>
      <c r="AG109" s="127"/>
      <c r="AH109" s="127"/>
      <c r="AI109" s="127"/>
      <c r="AJ109" s="127"/>
      <c r="AK109" s="127"/>
      <c r="AL109" s="127"/>
      <c r="AM109" s="127"/>
      <c r="AN109" s="127"/>
      <c r="AO109" s="127"/>
    </row>
    <row r="110" spans="1:41" x14ac:dyDescent="0.2">
      <c r="A110" s="127"/>
      <c r="B110" s="127"/>
      <c r="C110" s="127"/>
      <c r="D110" s="127"/>
      <c r="E110" s="127"/>
      <c r="F110" s="127"/>
      <c r="G110" s="190"/>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127"/>
      <c r="AG110" s="127"/>
      <c r="AH110" s="127"/>
      <c r="AI110" s="127"/>
      <c r="AJ110" s="127"/>
      <c r="AK110" s="127"/>
      <c r="AL110" s="127"/>
      <c r="AM110" s="127"/>
      <c r="AN110" s="127"/>
      <c r="AO110" s="127"/>
    </row>
    <row r="111" spans="1:41" x14ac:dyDescent="0.2">
      <c r="A111" s="127"/>
      <c r="B111" s="127"/>
      <c r="C111" s="127"/>
      <c r="D111" s="127"/>
      <c r="E111" s="127"/>
      <c r="F111" s="127"/>
      <c r="G111" s="190"/>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c r="AD111" s="127"/>
      <c r="AE111" s="127"/>
      <c r="AF111" s="127"/>
      <c r="AG111" s="127"/>
      <c r="AH111" s="127"/>
      <c r="AI111" s="127"/>
      <c r="AJ111" s="127"/>
      <c r="AK111" s="127"/>
      <c r="AL111" s="127"/>
      <c r="AM111" s="127"/>
      <c r="AN111" s="127"/>
      <c r="AO111" s="127"/>
    </row>
    <row r="112" spans="1:41" x14ac:dyDescent="0.2">
      <c r="A112" s="127"/>
      <c r="B112" s="127"/>
      <c r="C112" s="127"/>
      <c r="D112" s="127"/>
      <c r="E112" s="127"/>
      <c r="F112" s="127"/>
      <c r="G112" s="190"/>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c r="AH112" s="127"/>
      <c r="AI112" s="127"/>
      <c r="AJ112" s="127"/>
      <c r="AK112" s="127"/>
      <c r="AL112" s="127"/>
      <c r="AM112" s="127"/>
      <c r="AN112" s="127"/>
      <c r="AO112" s="127"/>
    </row>
    <row r="113" spans="1:41" x14ac:dyDescent="0.2">
      <c r="A113" s="127"/>
      <c r="B113" s="127"/>
      <c r="C113" s="127"/>
      <c r="D113" s="127"/>
      <c r="E113" s="127"/>
      <c r="F113" s="127"/>
      <c r="G113" s="190"/>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c r="AD113" s="127"/>
      <c r="AE113" s="127"/>
      <c r="AF113" s="127"/>
      <c r="AG113" s="127"/>
      <c r="AH113" s="127"/>
      <c r="AI113" s="127"/>
      <c r="AJ113" s="127"/>
      <c r="AK113" s="127"/>
      <c r="AL113" s="127"/>
      <c r="AM113" s="127"/>
      <c r="AN113" s="127"/>
      <c r="AO113" s="127"/>
    </row>
    <row r="114" spans="1:41" x14ac:dyDescent="0.2">
      <c r="A114" s="127"/>
      <c r="B114" s="127"/>
      <c r="C114" s="127"/>
      <c r="D114" s="127"/>
      <c r="E114" s="127"/>
      <c r="F114" s="127"/>
      <c r="G114" s="190"/>
      <c r="H114" s="127"/>
      <c r="I114" s="127"/>
      <c r="J114" s="127"/>
      <c r="K114" s="127"/>
      <c r="L114" s="127"/>
      <c r="M114" s="127"/>
      <c r="N114" s="127"/>
      <c r="O114" s="127"/>
      <c r="P114" s="127"/>
      <c r="Q114" s="127"/>
      <c r="R114" s="127"/>
      <c r="S114" s="127"/>
      <c r="T114" s="127"/>
      <c r="U114" s="127"/>
      <c r="V114" s="127"/>
      <c r="W114" s="127"/>
      <c r="X114" s="127"/>
      <c r="Y114" s="127"/>
      <c r="Z114" s="127"/>
      <c r="AA114" s="127"/>
      <c r="AB114" s="127"/>
      <c r="AC114" s="127"/>
      <c r="AD114" s="127"/>
      <c r="AE114" s="127"/>
      <c r="AF114" s="127"/>
      <c r="AG114" s="127"/>
      <c r="AH114" s="127"/>
      <c r="AI114" s="127"/>
      <c r="AJ114" s="127"/>
      <c r="AK114" s="127"/>
      <c r="AL114" s="127"/>
      <c r="AM114" s="127"/>
      <c r="AN114" s="127"/>
      <c r="AO114" s="127"/>
    </row>
    <row r="115" spans="1:41" x14ac:dyDescent="0.2">
      <c r="A115" s="127"/>
      <c r="B115" s="127"/>
      <c r="C115" s="127"/>
      <c r="D115" s="127"/>
      <c r="E115" s="127"/>
      <c r="F115" s="127"/>
      <c r="G115" s="190"/>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7"/>
      <c r="AI115" s="127"/>
      <c r="AJ115" s="127"/>
      <c r="AK115" s="127"/>
      <c r="AL115" s="127"/>
      <c r="AM115" s="127"/>
      <c r="AN115" s="127"/>
      <c r="AO115" s="127"/>
    </row>
    <row r="116" spans="1:41" x14ac:dyDescent="0.2">
      <c r="A116" s="127"/>
      <c r="B116" s="127"/>
      <c r="C116" s="127"/>
      <c r="D116" s="127"/>
      <c r="E116" s="127"/>
      <c r="F116" s="127"/>
      <c r="G116" s="190"/>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c r="AG116" s="127"/>
      <c r="AH116" s="127"/>
      <c r="AI116" s="127"/>
      <c r="AJ116" s="127"/>
      <c r="AK116" s="127"/>
      <c r="AL116" s="127"/>
      <c r="AM116" s="127"/>
      <c r="AN116" s="127"/>
      <c r="AO116" s="127"/>
    </row>
  </sheetData>
  <mergeCells count="6">
    <mergeCell ref="C49:F49"/>
    <mergeCell ref="B51:F51"/>
    <mergeCell ref="A2:F2"/>
    <mergeCell ref="A3:F3"/>
    <mergeCell ref="A4:F4"/>
    <mergeCell ref="A5:F5"/>
  </mergeCells>
  <phoneticPr fontId="0" type="noConversion"/>
  <pageMargins left="0.74803149606299202" right="0.15748031496063" top="0.98425196850393704" bottom="0.98425196850393704" header="0.511811023622047" footer="0.511811023622047"/>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pageSetUpPr fitToPage="1"/>
  </sheetPr>
  <dimension ref="A1:AA170"/>
  <sheetViews>
    <sheetView workbookViewId="0">
      <selection activeCell="F80" sqref="F80"/>
    </sheetView>
  </sheetViews>
  <sheetFormatPr defaultColWidth="9.140625" defaultRowHeight="12.75" x14ac:dyDescent="0.2"/>
  <cols>
    <col min="1" max="1" width="5" style="208" customWidth="1"/>
    <col min="2" max="2" width="52" style="208" customWidth="1"/>
    <col min="3" max="3" width="15" style="208" customWidth="1"/>
    <col min="4" max="4" width="12.7109375" style="208" customWidth="1"/>
    <col min="5" max="5" width="9.140625" style="208"/>
    <col min="6" max="6" width="12.7109375" style="208" customWidth="1"/>
    <col min="7" max="7" width="9.140625" style="208"/>
    <col min="8" max="8" width="10.28515625" style="208" bestFit="1" customWidth="1"/>
    <col min="9" max="9" width="9.42578125" style="208" bestFit="1" customWidth="1"/>
    <col min="10" max="11" width="9.140625" style="208" customWidth="1"/>
    <col min="12" max="12" width="9.42578125" style="208" hidden="1" customWidth="1"/>
    <col min="13" max="13" width="14.42578125" style="208" customWidth="1"/>
    <col min="14" max="16384" width="9.140625" style="208"/>
  </cols>
  <sheetData>
    <row r="1" spans="1:27" x14ac:dyDescent="0.2">
      <c r="A1" s="205" t="s">
        <v>123</v>
      </c>
      <c r="B1" s="206"/>
      <c r="C1" s="207">
        <f>+F91</f>
        <v>0</v>
      </c>
      <c r="D1" s="206"/>
      <c r="E1" s="206"/>
      <c r="F1" s="206"/>
      <c r="G1" s="202"/>
      <c r="H1" s="202"/>
      <c r="I1" s="202"/>
      <c r="J1" s="202"/>
      <c r="K1" s="202"/>
      <c r="L1" s="195">
        <v>43556</v>
      </c>
      <c r="M1" s="202"/>
      <c r="N1" s="202"/>
      <c r="O1" s="202"/>
      <c r="P1" s="202"/>
      <c r="Q1" s="202"/>
      <c r="R1" s="202"/>
      <c r="S1" s="202"/>
      <c r="T1" s="202"/>
      <c r="U1" s="202"/>
      <c r="V1" s="202"/>
      <c r="W1" s="202"/>
      <c r="X1" s="202"/>
      <c r="Y1" s="202"/>
      <c r="Z1" s="202"/>
      <c r="AA1" s="202"/>
    </row>
    <row r="2" spans="1:27" x14ac:dyDescent="0.2">
      <c r="A2" s="476" t="s">
        <v>171</v>
      </c>
      <c r="B2" s="476"/>
      <c r="C2" s="476"/>
      <c r="D2" s="476"/>
      <c r="E2" s="476"/>
      <c r="F2" s="476"/>
      <c r="G2" s="202"/>
      <c r="H2" s="202"/>
      <c r="I2" s="202"/>
      <c r="J2" s="202"/>
      <c r="K2" s="202"/>
      <c r="L2" s="197">
        <v>43921</v>
      </c>
      <c r="M2" s="202"/>
      <c r="N2" s="202"/>
      <c r="O2" s="202"/>
      <c r="P2" s="202"/>
      <c r="Q2" s="202"/>
      <c r="R2" s="202"/>
      <c r="S2" s="202"/>
      <c r="T2" s="202"/>
      <c r="U2" s="202"/>
      <c r="V2" s="202"/>
      <c r="W2" s="202"/>
      <c r="X2" s="202"/>
      <c r="Y2" s="202"/>
      <c r="Z2" s="202"/>
      <c r="AA2" s="202"/>
    </row>
    <row r="3" spans="1:27" x14ac:dyDescent="0.2">
      <c r="A3" s="477" t="s">
        <v>80</v>
      </c>
      <c r="B3" s="477"/>
      <c r="C3" s="477"/>
      <c r="D3" s="477"/>
      <c r="E3" s="477"/>
      <c r="F3" s="477"/>
      <c r="G3" s="202"/>
      <c r="H3" s="202"/>
      <c r="I3" s="202"/>
      <c r="J3" s="202"/>
      <c r="K3" s="202"/>
      <c r="L3" s="198">
        <f>IF(C11&lt;L1,(L2-L1),(L2-C11))</f>
        <v>365</v>
      </c>
      <c r="M3" s="199"/>
      <c r="N3" s="202"/>
      <c r="O3" s="202"/>
      <c r="P3" s="202"/>
      <c r="Q3" s="202"/>
      <c r="R3" s="202"/>
      <c r="S3" s="202"/>
      <c r="T3" s="202"/>
      <c r="U3" s="202"/>
      <c r="V3" s="202"/>
      <c r="W3" s="202"/>
      <c r="X3" s="202"/>
      <c r="Y3" s="202"/>
      <c r="Z3" s="202"/>
      <c r="AA3" s="202"/>
    </row>
    <row r="4" spans="1:27" x14ac:dyDescent="0.2">
      <c r="A4" s="478" t="s">
        <v>280</v>
      </c>
      <c r="B4" s="478"/>
      <c r="C4" s="478"/>
      <c r="D4" s="478"/>
      <c r="E4" s="478"/>
      <c r="F4" s="478"/>
      <c r="G4" s="202"/>
      <c r="H4" s="202"/>
      <c r="I4" s="198"/>
      <c r="J4" s="202"/>
      <c r="K4" s="202"/>
      <c r="L4" s="202"/>
      <c r="M4" s="202"/>
      <c r="N4" s="202"/>
      <c r="O4" s="202"/>
      <c r="P4" s="202"/>
      <c r="Q4" s="202"/>
      <c r="R4" s="202"/>
      <c r="S4" s="202"/>
      <c r="T4" s="202"/>
      <c r="U4" s="202"/>
      <c r="V4" s="202"/>
      <c r="W4" s="202"/>
      <c r="X4" s="202"/>
      <c r="Y4" s="202"/>
      <c r="Z4" s="202"/>
      <c r="AA4" s="202"/>
    </row>
    <row r="5" spans="1:27" x14ac:dyDescent="0.2">
      <c r="A5" s="478" t="s">
        <v>277</v>
      </c>
      <c r="B5" s="478"/>
      <c r="C5" s="478"/>
      <c r="D5" s="478"/>
      <c r="E5" s="478"/>
      <c r="F5" s="478"/>
      <c r="G5" s="202"/>
      <c r="H5" s="202"/>
      <c r="I5" s="202"/>
      <c r="J5" s="202"/>
      <c r="K5" s="202"/>
      <c r="L5" s="200">
        <f>+L3/365</f>
        <v>1</v>
      </c>
      <c r="M5" s="202"/>
      <c r="N5" s="202"/>
      <c r="O5" s="202"/>
      <c r="P5" s="202"/>
      <c r="Q5" s="202"/>
      <c r="R5" s="202"/>
      <c r="S5" s="202"/>
      <c r="T5" s="202"/>
      <c r="U5" s="202"/>
      <c r="V5" s="202"/>
      <c r="W5" s="202"/>
      <c r="X5" s="202"/>
      <c r="Y5" s="202"/>
      <c r="Z5" s="202"/>
      <c r="AA5" s="202"/>
    </row>
    <row r="6" spans="1:27" x14ac:dyDescent="0.2">
      <c r="A6" s="209" t="s">
        <v>81</v>
      </c>
      <c r="B6" s="210"/>
      <c r="C6" s="211"/>
      <c r="D6" s="212"/>
      <c r="E6" s="212"/>
      <c r="F6" s="212"/>
      <c r="G6" s="202"/>
      <c r="H6" s="202"/>
      <c r="I6" s="202"/>
      <c r="J6" s="202"/>
      <c r="K6" s="202"/>
      <c r="L6" s="202"/>
      <c r="M6" s="202"/>
      <c r="N6" s="202"/>
      <c r="O6" s="202"/>
      <c r="P6" s="202"/>
      <c r="Q6" s="202"/>
      <c r="R6" s="202"/>
      <c r="S6" s="202"/>
      <c r="T6" s="202"/>
      <c r="U6" s="202"/>
      <c r="V6" s="202"/>
      <c r="W6" s="202"/>
      <c r="X6" s="202"/>
      <c r="Y6" s="202"/>
      <c r="Z6" s="202"/>
      <c r="AA6" s="202"/>
    </row>
    <row r="7" spans="1:27" x14ac:dyDescent="0.2">
      <c r="A7" s="209" t="s">
        <v>276</v>
      </c>
      <c r="B7" s="210"/>
      <c r="C7" s="211"/>
      <c r="D7" s="212"/>
      <c r="E7" s="212"/>
      <c r="F7" s="212"/>
      <c r="G7" s="202"/>
      <c r="H7" s="202"/>
      <c r="I7" s="202"/>
      <c r="J7" s="202"/>
      <c r="K7" s="202"/>
      <c r="L7" s="202"/>
      <c r="M7" s="202"/>
      <c r="N7" s="202"/>
      <c r="O7" s="202"/>
      <c r="P7" s="202"/>
      <c r="Q7" s="202"/>
      <c r="R7" s="202"/>
      <c r="S7" s="202"/>
      <c r="T7" s="202"/>
      <c r="U7" s="202"/>
      <c r="V7" s="202"/>
      <c r="W7" s="202"/>
      <c r="X7" s="202"/>
      <c r="Y7" s="202"/>
      <c r="Z7" s="202"/>
      <c r="AA7" s="202"/>
    </row>
    <row r="8" spans="1:27" x14ac:dyDescent="0.2">
      <c r="A8" s="210" t="s">
        <v>177</v>
      </c>
      <c r="B8" s="210"/>
      <c r="C8" s="213"/>
      <c r="D8" s="212"/>
      <c r="E8" s="212"/>
      <c r="F8" s="212"/>
      <c r="G8" s="202"/>
      <c r="H8" s="202"/>
      <c r="I8" s="202"/>
      <c r="J8" s="202"/>
      <c r="K8" s="202"/>
      <c r="L8" s="202"/>
      <c r="M8" s="202"/>
      <c r="N8" s="202"/>
      <c r="O8" s="202"/>
      <c r="P8" s="202"/>
      <c r="Q8" s="202"/>
      <c r="R8" s="202"/>
      <c r="S8" s="202"/>
      <c r="T8" s="202"/>
      <c r="U8" s="202"/>
      <c r="V8" s="202"/>
      <c r="W8" s="202"/>
      <c r="X8" s="202"/>
      <c r="Y8" s="202"/>
      <c r="Z8" s="202"/>
      <c r="AA8" s="202"/>
    </row>
    <row r="9" spans="1:27" ht="13.5" customHeight="1" x14ac:dyDescent="0.2">
      <c r="A9" s="209" t="s">
        <v>178</v>
      </c>
      <c r="B9" s="210"/>
      <c r="C9" s="214"/>
      <c r="D9" s="212"/>
      <c r="E9" s="212"/>
      <c r="F9" s="215"/>
      <c r="G9" s="202"/>
      <c r="H9" s="202"/>
      <c r="I9" s="202"/>
      <c r="J9" s="202"/>
      <c r="K9" s="202"/>
      <c r="L9" s="202"/>
      <c r="M9" s="202"/>
      <c r="N9" s="202"/>
      <c r="O9" s="202"/>
      <c r="P9" s="202"/>
      <c r="Q9" s="202"/>
      <c r="R9" s="202"/>
      <c r="S9" s="202"/>
      <c r="T9" s="202"/>
      <c r="U9" s="202"/>
      <c r="V9" s="202"/>
      <c r="W9" s="202"/>
      <c r="X9" s="202"/>
      <c r="Y9" s="202"/>
      <c r="Z9" s="202"/>
      <c r="AA9" s="202"/>
    </row>
    <row r="10" spans="1:27" x14ac:dyDescent="0.2">
      <c r="A10" s="215" t="s">
        <v>84</v>
      </c>
      <c r="B10" s="210"/>
      <c r="C10" s="216"/>
      <c r="D10" s="215"/>
      <c r="E10" s="215"/>
      <c r="F10" s="215"/>
      <c r="G10" s="202"/>
      <c r="H10" s="202"/>
      <c r="I10" s="202"/>
      <c r="J10" s="202"/>
      <c r="K10" s="202"/>
      <c r="L10" s="202"/>
      <c r="M10" s="202"/>
      <c r="N10" s="202"/>
      <c r="O10" s="202"/>
      <c r="P10" s="202"/>
      <c r="Q10" s="202"/>
      <c r="R10" s="202"/>
      <c r="S10" s="202"/>
      <c r="T10" s="202"/>
      <c r="U10" s="202"/>
      <c r="V10" s="202"/>
      <c r="W10" s="202"/>
      <c r="X10" s="202"/>
      <c r="Y10" s="202"/>
      <c r="Z10" s="202"/>
      <c r="AA10" s="202"/>
    </row>
    <row r="11" spans="1:27" x14ac:dyDescent="0.2">
      <c r="A11" s="210" t="s">
        <v>189</v>
      </c>
      <c r="B11" s="210"/>
      <c r="C11" s="217"/>
      <c r="D11" s="210"/>
      <c r="E11" s="210"/>
      <c r="F11" s="210"/>
      <c r="G11" s="202"/>
      <c r="H11" s="202"/>
      <c r="I11" s="202"/>
      <c r="J11" s="202"/>
      <c r="K11" s="202"/>
      <c r="L11" s="202"/>
      <c r="M11" s="202"/>
      <c r="N11" s="202"/>
      <c r="O11" s="202"/>
      <c r="P11" s="202"/>
      <c r="Q11" s="202"/>
      <c r="R11" s="202"/>
      <c r="S11" s="202"/>
      <c r="T11" s="202"/>
      <c r="U11" s="202"/>
      <c r="V11" s="202"/>
      <c r="W11" s="202"/>
      <c r="X11" s="202"/>
      <c r="Y11" s="202"/>
      <c r="Z11" s="202"/>
      <c r="AA11" s="202"/>
    </row>
    <row r="12" spans="1:27" x14ac:dyDescent="0.2">
      <c r="A12" s="210" t="s">
        <v>190</v>
      </c>
      <c r="B12" s="210"/>
      <c r="C12" s="217"/>
      <c r="D12" s="210"/>
      <c r="E12" s="210"/>
      <c r="F12" s="210"/>
      <c r="G12" s="202"/>
      <c r="H12" s="202"/>
      <c r="I12" s="202"/>
      <c r="J12" s="202"/>
      <c r="K12" s="202"/>
      <c r="L12" s="202"/>
      <c r="M12" s="202"/>
      <c r="N12" s="202"/>
      <c r="O12" s="202"/>
      <c r="P12" s="202"/>
      <c r="Q12" s="202"/>
      <c r="R12" s="202"/>
      <c r="S12" s="202"/>
      <c r="T12" s="202"/>
      <c r="U12" s="202"/>
      <c r="V12" s="202"/>
      <c r="W12" s="202"/>
      <c r="X12" s="202"/>
      <c r="Y12" s="202"/>
      <c r="Z12" s="202"/>
      <c r="AA12" s="202"/>
    </row>
    <row r="13" spans="1:27" x14ac:dyDescent="0.2">
      <c r="A13" s="218" t="s">
        <v>85</v>
      </c>
      <c r="B13" s="219"/>
      <c r="C13" s="216"/>
      <c r="D13" s="210"/>
      <c r="E13" s="210"/>
      <c r="F13" s="210"/>
      <c r="G13" s="202"/>
      <c r="H13" s="202"/>
      <c r="I13" s="202"/>
      <c r="J13" s="202"/>
      <c r="K13" s="202"/>
      <c r="L13" s="202"/>
      <c r="M13" s="202"/>
      <c r="N13" s="202"/>
      <c r="O13" s="202"/>
      <c r="P13" s="202"/>
      <c r="Q13" s="202"/>
      <c r="R13" s="202"/>
      <c r="S13" s="202"/>
      <c r="T13" s="202"/>
      <c r="U13" s="202"/>
      <c r="V13" s="202"/>
      <c r="W13" s="202"/>
      <c r="X13" s="202"/>
      <c r="Y13" s="202"/>
      <c r="Z13" s="202"/>
      <c r="AA13" s="202"/>
    </row>
    <row r="14" spans="1:27" x14ac:dyDescent="0.2">
      <c r="A14" s="209" t="s">
        <v>86</v>
      </c>
      <c r="B14" s="210"/>
      <c r="C14" s="220" t="s">
        <v>87</v>
      </c>
      <c r="D14" s="220" t="s">
        <v>87</v>
      </c>
      <c r="E14" s="220"/>
      <c r="F14" s="220" t="s">
        <v>88</v>
      </c>
      <c r="G14" s="202"/>
      <c r="H14" s="202"/>
      <c r="I14" s="202"/>
      <c r="J14" s="202"/>
      <c r="K14" s="202"/>
      <c r="L14" s="202"/>
      <c r="M14" s="202"/>
      <c r="N14" s="202"/>
      <c r="O14" s="202"/>
      <c r="P14" s="202"/>
      <c r="Q14" s="202"/>
      <c r="R14" s="202"/>
      <c r="S14" s="202"/>
      <c r="T14" s="202"/>
      <c r="U14" s="202"/>
      <c r="V14" s="202"/>
      <c r="W14" s="202"/>
      <c r="X14" s="202"/>
      <c r="Y14" s="202"/>
      <c r="Z14" s="202"/>
      <c r="AA14" s="202"/>
    </row>
    <row r="15" spans="1:27" x14ac:dyDescent="0.2">
      <c r="A15" s="297">
        <v>1</v>
      </c>
      <c r="B15" s="210" t="s">
        <v>89</v>
      </c>
      <c r="C15" s="221"/>
      <c r="D15" s="222">
        <v>20000</v>
      </c>
      <c r="E15" s="221"/>
      <c r="F15" s="223">
        <f>+D15*12*$L$3/365</f>
        <v>240000</v>
      </c>
      <c r="G15" s="202"/>
      <c r="H15" s="202"/>
      <c r="I15" s="202"/>
      <c r="J15" s="202"/>
      <c r="K15" s="202"/>
      <c r="L15" s="202">
        <f>365/12</f>
        <v>30.416666666666668</v>
      </c>
      <c r="M15" s="202"/>
      <c r="N15" s="202"/>
      <c r="O15" s="202"/>
      <c r="P15" s="202"/>
      <c r="Q15" s="202"/>
      <c r="R15" s="202"/>
      <c r="S15" s="202"/>
      <c r="T15" s="202"/>
      <c r="U15" s="202"/>
      <c r="V15" s="202"/>
      <c r="W15" s="202"/>
      <c r="X15" s="202"/>
      <c r="Y15" s="202"/>
      <c r="Z15" s="202"/>
      <c r="AA15" s="202"/>
    </row>
    <row r="16" spans="1:27" x14ac:dyDescent="0.2">
      <c r="A16" s="297">
        <v>2</v>
      </c>
      <c r="B16" s="210" t="s">
        <v>90</v>
      </c>
      <c r="C16" s="240">
        <v>10000</v>
      </c>
      <c r="D16" s="223"/>
      <c r="E16" s="223"/>
      <c r="F16" s="223"/>
      <c r="G16" s="202"/>
      <c r="H16" s="202"/>
      <c r="I16" s="202"/>
      <c r="J16" s="202"/>
      <c r="K16" s="202"/>
      <c r="L16" s="202"/>
      <c r="M16" s="202"/>
      <c r="N16" s="202"/>
      <c r="O16" s="202"/>
      <c r="P16" s="202"/>
      <c r="Q16" s="202"/>
      <c r="R16" s="202"/>
      <c r="S16" s="202"/>
      <c r="T16" s="202"/>
      <c r="U16" s="202"/>
      <c r="V16" s="202"/>
      <c r="W16" s="202"/>
      <c r="X16" s="202"/>
      <c r="Y16" s="202"/>
      <c r="Z16" s="202"/>
      <c r="AA16" s="202"/>
    </row>
    <row r="17" spans="1:27" x14ac:dyDescent="0.2">
      <c r="A17" s="297"/>
      <c r="B17" s="210" t="s">
        <v>91</v>
      </c>
      <c r="C17" s="224">
        <f>IF(MIN(C21:C23)&lt;0,0,MIN(C21:C23))</f>
        <v>0</v>
      </c>
      <c r="D17" s="223">
        <f>+C16-C17</f>
        <v>10000</v>
      </c>
      <c r="E17" s="223"/>
      <c r="F17" s="223">
        <f>+D17*12*$L$3/365</f>
        <v>120000</v>
      </c>
      <c r="G17" s="202"/>
      <c r="H17" s="202"/>
      <c r="I17" s="202"/>
      <c r="J17" s="202"/>
      <c r="K17" s="202"/>
      <c r="L17" s="202"/>
      <c r="M17" s="202"/>
      <c r="N17" s="202"/>
      <c r="O17" s="202"/>
      <c r="P17" s="202"/>
      <c r="Q17" s="202"/>
      <c r="R17" s="202"/>
      <c r="S17" s="202"/>
      <c r="T17" s="202"/>
      <c r="U17" s="202"/>
      <c r="V17" s="202"/>
      <c r="W17" s="202"/>
      <c r="X17" s="202"/>
      <c r="Y17" s="202"/>
      <c r="Z17" s="202"/>
      <c r="AA17" s="202"/>
    </row>
    <row r="18" spans="1:27" x14ac:dyDescent="0.2">
      <c r="A18" s="297"/>
      <c r="B18" s="215" t="s">
        <v>92</v>
      </c>
      <c r="C18" s="223"/>
      <c r="D18" s="223"/>
      <c r="E18" s="223"/>
      <c r="F18" s="223"/>
      <c r="G18" s="202"/>
      <c r="H18" s="202"/>
      <c r="I18" s="202"/>
      <c r="J18" s="202"/>
      <c r="K18" s="202"/>
      <c r="L18" s="202"/>
      <c r="M18" s="202"/>
      <c r="N18" s="202"/>
      <c r="O18" s="202"/>
      <c r="P18" s="202"/>
      <c r="Q18" s="202"/>
      <c r="R18" s="202"/>
      <c r="S18" s="202"/>
      <c r="T18" s="202"/>
      <c r="U18" s="202"/>
      <c r="V18" s="202"/>
      <c r="W18" s="202"/>
      <c r="X18" s="202"/>
      <c r="Y18" s="202"/>
      <c r="Z18" s="202"/>
      <c r="AA18" s="202"/>
    </row>
    <row r="19" spans="1:27" x14ac:dyDescent="0.2">
      <c r="A19" s="297"/>
      <c r="B19" s="215" t="s">
        <v>93</v>
      </c>
      <c r="C19" s="225" t="s">
        <v>94</v>
      </c>
      <c r="D19" s="226"/>
      <c r="E19" s="226"/>
      <c r="F19" s="223"/>
      <c r="G19" s="202"/>
      <c r="H19" s="202"/>
      <c r="I19" s="202"/>
      <c r="J19" s="202"/>
      <c r="K19" s="202"/>
      <c r="L19" s="202"/>
      <c r="M19" s="202"/>
      <c r="N19" s="202"/>
      <c r="O19" s="202"/>
      <c r="P19" s="202"/>
      <c r="Q19" s="202"/>
      <c r="R19" s="202"/>
      <c r="S19" s="202"/>
      <c r="T19" s="202"/>
      <c r="U19" s="202"/>
      <c r="V19" s="202"/>
      <c r="W19" s="202"/>
      <c r="X19" s="202"/>
      <c r="Y19" s="202"/>
      <c r="Z19" s="202"/>
      <c r="AA19" s="202"/>
    </row>
    <row r="20" spans="1:27" x14ac:dyDescent="0.2">
      <c r="A20" s="297"/>
      <c r="B20" s="215" t="s">
        <v>95</v>
      </c>
      <c r="C20" s="222"/>
      <c r="D20" s="221"/>
      <c r="E20" s="221"/>
      <c r="F20" s="223"/>
      <c r="G20" s="202"/>
      <c r="H20" s="202"/>
      <c r="I20" s="202"/>
      <c r="J20" s="202"/>
      <c r="K20" s="202"/>
      <c r="L20" s="202"/>
      <c r="M20" s="202"/>
      <c r="N20" s="202"/>
      <c r="O20" s="202"/>
      <c r="P20" s="202"/>
      <c r="Q20" s="202"/>
      <c r="R20" s="202"/>
      <c r="S20" s="202"/>
      <c r="T20" s="202"/>
      <c r="U20" s="202"/>
      <c r="V20" s="202"/>
      <c r="W20" s="202"/>
      <c r="X20" s="202"/>
      <c r="Y20" s="202"/>
      <c r="Z20" s="202"/>
      <c r="AA20" s="202"/>
    </row>
    <row r="21" spans="1:27" x14ac:dyDescent="0.2">
      <c r="A21" s="297"/>
      <c r="B21" s="215" t="s">
        <v>96</v>
      </c>
      <c r="C21" s="223">
        <f>+C20-D15*10%</f>
        <v>-2000</v>
      </c>
      <c r="D21" s="223"/>
      <c r="E21" s="223"/>
      <c r="F21" s="223"/>
      <c r="G21" s="202"/>
      <c r="H21" s="202"/>
      <c r="I21" s="202"/>
      <c r="J21" s="202"/>
      <c r="K21" s="202"/>
      <c r="L21" s="202"/>
      <c r="M21" s="202"/>
      <c r="N21" s="202"/>
      <c r="O21" s="202"/>
      <c r="P21" s="202"/>
      <c r="Q21" s="202"/>
      <c r="R21" s="202"/>
      <c r="S21" s="202"/>
      <c r="T21" s="202"/>
      <c r="U21" s="202"/>
      <c r="V21" s="202"/>
      <c r="W21" s="202"/>
      <c r="X21" s="202"/>
      <c r="Y21" s="202"/>
      <c r="Z21" s="202"/>
      <c r="AA21" s="202"/>
    </row>
    <row r="22" spans="1:27" x14ac:dyDescent="0.2">
      <c r="A22" s="297"/>
      <c r="B22" s="215" t="s">
        <v>97</v>
      </c>
      <c r="C22" s="223">
        <f>IF(C19="Y",0.5*D15,0.4*D15)</f>
        <v>8000</v>
      </c>
      <c r="D22" s="223"/>
      <c r="E22" s="223"/>
      <c r="F22" s="223"/>
      <c r="G22" s="202"/>
      <c r="H22" s="202"/>
      <c r="I22" s="202"/>
      <c r="J22" s="202"/>
      <c r="K22" s="202"/>
      <c r="L22" s="202"/>
      <c r="M22" s="202"/>
      <c r="N22" s="202"/>
      <c r="O22" s="202"/>
      <c r="P22" s="202"/>
      <c r="Q22" s="202"/>
      <c r="R22" s="202"/>
      <c r="S22" s="202"/>
      <c r="T22" s="202"/>
      <c r="U22" s="202"/>
      <c r="V22" s="202"/>
      <c r="W22" s="202"/>
      <c r="X22" s="202"/>
      <c r="Y22" s="202"/>
      <c r="Z22" s="202"/>
      <c r="AA22" s="202"/>
    </row>
    <row r="23" spans="1:27" x14ac:dyDescent="0.2">
      <c r="A23" s="297"/>
      <c r="B23" s="215" t="s">
        <v>98</v>
      </c>
      <c r="C23" s="223">
        <f>+C16</f>
        <v>10000</v>
      </c>
      <c r="D23" s="223"/>
      <c r="E23" s="223"/>
      <c r="F23" s="223"/>
      <c r="G23" s="202"/>
      <c r="H23" s="202"/>
      <c r="I23" s="202"/>
      <c r="J23" s="202"/>
      <c r="K23" s="202"/>
      <c r="L23" s="202"/>
      <c r="M23" s="202"/>
      <c r="N23" s="202"/>
      <c r="O23" s="202"/>
      <c r="P23" s="202"/>
      <c r="Q23" s="202"/>
      <c r="R23" s="202"/>
      <c r="S23" s="202"/>
      <c r="T23" s="202"/>
      <c r="U23" s="202"/>
      <c r="V23" s="202"/>
      <c r="W23" s="202"/>
      <c r="X23" s="202"/>
      <c r="Y23" s="202"/>
      <c r="Z23" s="202"/>
      <c r="AA23" s="202"/>
    </row>
    <row r="24" spans="1:27" x14ac:dyDescent="0.2">
      <c r="A24" s="297">
        <v>3</v>
      </c>
      <c r="B24" s="210" t="s">
        <v>99</v>
      </c>
      <c r="C24" s="221"/>
      <c r="D24" s="240"/>
      <c r="E24" s="223"/>
      <c r="F24" s="223">
        <f t="shared" ref="F24:F30" si="0">+D24*12*$L$3/365</f>
        <v>0</v>
      </c>
      <c r="G24" s="202"/>
      <c r="H24" s="202"/>
      <c r="I24" s="202"/>
      <c r="J24" s="202"/>
      <c r="K24" s="202"/>
      <c r="L24" s="202"/>
      <c r="M24" s="202"/>
      <c r="N24" s="202"/>
      <c r="O24" s="202"/>
      <c r="P24" s="202"/>
      <c r="Q24" s="202"/>
      <c r="R24" s="202"/>
      <c r="S24" s="202"/>
      <c r="T24" s="202"/>
      <c r="U24" s="202"/>
      <c r="V24" s="202"/>
      <c r="W24" s="202"/>
      <c r="X24" s="202"/>
      <c r="Y24" s="202"/>
      <c r="Z24" s="202"/>
      <c r="AA24" s="202"/>
    </row>
    <row r="25" spans="1:27" x14ac:dyDescent="0.2">
      <c r="A25" s="297">
        <v>4</v>
      </c>
      <c r="B25" s="210" t="s">
        <v>172</v>
      </c>
      <c r="C25" s="223"/>
      <c r="D25" s="222"/>
      <c r="E25" s="221"/>
      <c r="F25" s="223">
        <f t="shared" si="0"/>
        <v>0</v>
      </c>
      <c r="G25" s="202"/>
      <c r="H25" s="202"/>
      <c r="I25" s="202"/>
      <c r="J25" s="202"/>
      <c r="K25" s="202"/>
      <c r="L25" s="202"/>
      <c r="M25" s="202"/>
      <c r="N25" s="202"/>
      <c r="O25" s="202"/>
      <c r="P25" s="202"/>
      <c r="Q25" s="202"/>
      <c r="R25" s="202"/>
      <c r="S25" s="202"/>
      <c r="T25" s="202"/>
      <c r="U25" s="202"/>
      <c r="V25" s="202"/>
      <c r="W25" s="202"/>
      <c r="X25" s="202"/>
      <c r="Y25" s="202"/>
      <c r="Z25" s="202"/>
      <c r="AA25" s="202"/>
    </row>
    <row r="26" spans="1:27" x14ac:dyDescent="0.2">
      <c r="A26" s="297">
        <v>5</v>
      </c>
      <c r="B26" s="215" t="s">
        <v>173</v>
      </c>
      <c r="C26" s="223"/>
      <c r="D26" s="222">
        <v>5000</v>
      </c>
      <c r="E26" s="221"/>
      <c r="F26" s="223">
        <f>+D26*12*$L$3/365</f>
        <v>60000</v>
      </c>
      <c r="G26" s="202"/>
      <c r="H26" s="202"/>
      <c r="I26" s="202"/>
      <c r="J26" s="202"/>
      <c r="K26" s="202"/>
      <c r="L26" s="202"/>
      <c r="M26" s="202"/>
      <c r="N26" s="202"/>
      <c r="O26" s="202"/>
      <c r="P26" s="202"/>
      <c r="Q26" s="199"/>
      <c r="R26" s="202"/>
      <c r="S26" s="202"/>
      <c r="T26" s="202"/>
      <c r="U26" s="202"/>
      <c r="V26" s="202"/>
      <c r="W26" s="202"/>
      <c r="X26" s="202"/>
      <c r="Y26" s="202"/>
      <c r="Z26" s="202"/>
      <c r="AA26" s="202"/>
    </row>
    <row r="27" spans="1:27" x14ac:dyDescent="0.2">
      <c r="A27" s="297">
        <v>6</v>
      </c>
      <c r="B27" s="210" t="s">
        <v>101</v>
      </c>
      <c r="C27" s="223"/>
      <c r="D27" s="222"/>
      <c r="E27" s="221"/>
      <c r="F27" s="223">
        <f t="shared" si="0"/>
        <v>0</v>
      </c>
      <c r="G27" s="202"/>
      <c r="H27" s="202"/>
      <c r="I27" s="202"/>
      <c r="J27" s="202"/>
      <c r="K27" s="202"/>
      <c r="L27" s="202"/>
      <c r="M27" s="202"/>
      <c r="N27" s="202"/>
      <c r="O27" s="202"/>
      <c r="P27" s="202"/>
      <c r="Q27" s="202"/>
      <c r="R27" s="202"/>
      <c r="S27" s="202"/>
      <c r="T27" s="202"/>
      <c r="U27" s="202"/>
      <c r="V27" s="202"/>
      <c r="W27" s="202"/>
      <c r="X27" s="202"/>
      <c r="Y27" s="202"/>
      <c r="Z27" s="202"/>
      <c r="AA27" s="202"/>
    </row>
    <row r="28" spans="1:27" x14ac:dyDescent="0.2">
      <c r="A28" s="297">
        <v>7</v>
      </c>
      <c r="B28" s="210" t="s">
        <v>102</v>
      </c>
      <c r="C28" s="223"/>
      <c r="D28" s="222"/>
      <c r="E28" s="221"/>
      <c r="F28" s="223">
        <f t="shared" si="0"/>
        <v>0</v>
      </c>
      <c r="G28" s="202"/>
      <c r="H28" s="202"/>
      <c r="I28" s="202"/>
      <c r="J28" s="202"/>
      <c r="K28" s="202"/>
      <c r="L28" s="202"/>
      <c r="M28" s="202"/>
      <c r="N28" s="202"/>
      <c r="O28" s="227"/>
      <c r="P28" s="202"/>
      <c r="Q28" s="202"/>
      <c r="R28" s="202"/>
      <c r="S28" s="202"/>
      <c r="T28" s="202"/>
      <c r="U28" s="202"/>
      <c r="V28" s="202"/>
      <c r="W28" s="202"/>
      <c r="X28" s="202"/>
      <c r="Y28" s="202"/>
      <c r="Z28" s="202"/>
      <c r="AA28" s="202"/>
    </row>
    <row r="29" spans="1:27" x14ac:dyDescent="0.2">
      <c r="A29" s="297">
        <v>8</v>
      </c>
      <c r="B29" s="215" t="s">
        <v>162</v>
      </c>
      <c r="C29" s="223"/>
      <c r="D29" s="222"/>
      <c r="E29" s="221"/>
      <c r="F29" s="223">
        <f t="shared" si="0"/>
        <v>0</v>
      </c>
      <c r="G29" s="202"/>
      <c r="H29" s="202"/>
      <c r="I29" s="202"/>
      <c r="J29" s="202"/>
      <c r="K29" s="202"/>
      <c r="L29" s="202"/>
      <c r="M29" s="202"/>
      <c r="N29" s="202"/>
      <c r="O29" s="202"/>
      <c r="P29" s="202"/>
      <c r="Q29" s="202"/>
      <c r="R29" s="202"/>
      <c r="S29" s="202"/>
      <c r="T29" s="202"/>
      <c r="U29" s="202"/>
      <c r="V29" s="202"/>
      <c r="W29" s="202"/>
      <c r="X29" s="202"/>
      <c r="Y29" s="202"/>
      <c r="Z29" s="202"/>
      <c r="AA29" s="202"/>
    </row>
    <row r="30" spans="1:27" x14ac:dyDescent="0.2">
      <c r="A30" s="297">
        <v>9</v>
      </c>
      <c r="B30" s="210" t="s">
        <v>163</v>
      </c>
      <c r="C30" s="223"/>
      <c r="D30" s="222"/>
      <c r="E30" s="221"/>
      <c r="F30" s="223">
        <f t="shared" si="0"/>
        <v>0</v>
      </c>
      <c r="G30" s="202"/>
      <c r="H30" s="202"/>
      <c r="I30" s="202"/>
      <c r="J30" s="202"/>
      <c r="K30" s="202"/>
      <c r="L30" s="202"/>
      <c r="M30" s="202"/>
      <c r="N30" s="202"/>
      <c r="O30" s="202"/>
      <c r="P30" s="202"/>
      <c r="Q30" s="202"/>
      <c r="R30" s="202"/>
      <c r="S30" s="202"/>
      <c r="T30" s="202"/>
      <c r="U30" s="202"/>
      <c r="V30" s="202"/>
      <c r="W30" s="202"/>
      <c r="X30" s="202"/>
      <c r="Y30" s="202"/>
      <c r="Z30" s="202"/>
      <c r="AA30" s="202"/>
    </row>
    <row r="31" spans="1:27" x14ac:dyDescent="0.2">
      <c r="A31" s="228">
        <v>10</v>
      </c>
      <c r="B31" s="209" t="s">
        <v>164</v>
      </c>
      <c r="C31" s="223"/>
      <c r="D31" s="221"/>
      <c r="E31" s="221"/>
      <c r="F31" s="223"/>
      <c r="G31" s="229"/>
      <c r="H31" s="229"/>
      <c r="I31" s="229"/>
      <c r="J31" s="229"/>
      <c r="K31" s="229"/>
      <c r="L31" s="202"/>
      <c r="M31" s="202"/>
      <c r="N31" s="202"/>
      <c r="O31" s="202"/>
      <c r="P31" s="202"/>
      <c r="Q31" s="202"/>
      <c r="R31" s="202"/>
      <c r="S31" s="202"/>
      <c r="T31" s="202"/>
      <c r="U31" s="202"/>
      <c r="V31" s="202"/>
      <c r="W31" s="202"/>
      <c r="X31" s="202"/>
      <c r="Y31" s="202"/>
      <c r="Z31" s="202"/>
      <c r="AA31" s="202"/>
    </row>
    <row r="32" spans="1:27" x14ac:dyDescent="0.2">
      <c r="A32" s="230"/>
      <c r="B32" s="210" t="s">
        <v>165</v>
      </c>
      <c r="C32" s="223"/>
      <c r="D32" s="231"/>
      <c r="E32" s="221"/>
      <c r="F32" s="222">
        <v>0</v>
      </c>
      <c r="G32" s="229"/>
      <c r="H32" s="229"/>
      <c r="I32" s="229"/>
      <c r="J32" s="229"/>
      <c r="K32" s="229"/>
      <c r="L32" s="202"/>
      <c r="M32" s="202"/>
      <c r="N32" s="202"/>
      <c r="O32" s="202"/>
      <c r="P32" s="202"/>
      <c r="Q32" s="202"/>
      <c r="R32" s="202"/>
      <c r="S32" s="202"/>
      <c r="T32" s="202"/>
      <c r="U32" s="202"/>
      <c r="V32" s="202"/>
      <c r="W32" s="202"/>
      <c r="X32" s="202"/>
      <c r="Y32" s="202"/>
      <c r="Z32" s="202"/>
      <c r="AA32" s="202"/>
    </row>
    <row r="33" spans="1:27" x14ac:dyDescent="0.2">
      <c r="A33" s="230"/>
      <c r="B33" s="210" t="s">
        <v>166</v>
      </c>
      <c r="C33" s="223"/>
      <c r="D33" s="221"/>
      <c r="E33" s="221"/>
      <c r="F33" s="222"/>
      <c r="G33" s="229"/>
      <c r="H33" s="229"/>
      <c r="I33" s="229"/>
      <c r="J33" s="229"/>
      <c r="K33" s="229"/>
      <c r="L33" s="202"/>
      <c r="M33" s="202"/>
      <c r="N33" s="202"/>
      <c r="O33" s="202"/>
      <c r="P33" s="202"/>
      <c r="Q33" s="202"/>
      <c r="R33" s="202"/>
      <c r="S33" s="202"/>
      <c r="T33" s="202"/>
      <c r="U33" s="202"/>
      <c r="V33" s="202"/>
      <c r="W33" s="202"/>
      <c r="X33" s="202"/>
      <c r="Y33" s="202"/>
      <c r="Z33" s="202"/>
      <c r="AA33" s="202"/>
    </row>
    <row r="34" spans="1:27" x14ac:dyDescent="0.2">
      <c r="A34" s="230"/>
      <c r="B34" s="210" t="s">
        <v>167</v>
      </c>
      <c r="C34" s="223"/>
      <c r="D34" s="221"/>
      <c r="E34" s="221"/>
      <c r="F34" s="222"/>
      <c r="G34" s="229"/>
      <c r="H34" s="229"/>
      <c r="I34" s="229"/>
      <c r="J34" s="229"/>
      <c r="K34" s="229"/>
      <c r="L34" s="202"/>
      <c r="M34" s="202"/>
      <c r="N34" s="202"/>
      <c r="O34" s="202"/>
      <c r="P34" s="202"/>
      <c r="Q34" s="202"/>
      <c r="R34" s="202"/>
      <c r="S34" s="202"/>
      <c r="T34" s="202"/>
      <c r="U34" s="202"/>
      <c r="V34" s="202"/>
      <c r="W34" s="202"/>
      <c r="X34" s="202"/>
      <c r="Y34" s="202"/>
      <c r="Z34" s="202"/>
      <c r="AA34" s="202"/>
    </row>
    <row r="35" spans="1:27" x14ac:dyDescent="0.2">
      <c r="A35" s="230"/>
      <c r="B35" s="210" t="s">
        <v>174</v>
      </c>
      <c r="C35" s="223"/>
      <c r="D35" s="221"/>
      <c r="E35" s="221"/>
      <c r="F35" s="222"/>
      <c r="G35" s="229"/>
      <c r="H35" s="229"/>
      <c r="I35" s="229"/>
      <c r="J35" s="229"/>
      <c r="K35" s="229"/>
      <c r="L35" s="202"/>
      <c r="M35" s="202"/>
      <c r="N35" s="202"/>
      <c r="O35" s="202"/>
      <c r="P35" s="202"/>
      <c r="Q35" s="202"/>
      <c r="R35" s="202"/>
      <c r="S35" s="202"/>
      <c r="T35" s="202"/>
      <c r="U35" s="202"/>
      <c r="V35" s="202"/>
      <c r="W35" s="202"/>
      <c r="X35" s="202"/>
      <c r="Y35" s="202"/>
      <c r="Z35" s="202"/>
      <c r="AA35" s="202"/>
    </row>
    <row r="36" spans="1:27" x14ac:dyDescent="0.2">
      <c r="A36" s="297"/>
      <c r="B36" s="233" t="s">
        <v>168</v>
      </c>
      <c r="C36" s="223"/>
      <c r="D36" s="223">
        <f>D15+C16+SUM(D24:D30)</f>
        <v>35000</v>
      </c>
      <c r="E36" s="221"/>
      <c r="F36" s="204">
        <f>SUM(F15:F35)</f>
        <v>420000</v>
      </c>
      <c r="G36" s="229"/>
      <c r="H36" s="229"/>
      <c r="I36" s="229"/>
      <c r="J36" s="229"/>
      <c r="K36" s="229"/>
      <c r="L36" s="202"/>
      <c r="M36" s="202"/>
      <c r="N36" s="202"/>
      <c r="O36" s="202"/>
      <c r="P36" s="202"/>
      <c r="Q36" s="202"/>
      <c r="R36" s="202"/>
      <c r="S36" s="202"/>
      <c r="T36" s="202"/>
      <c r="U36" s="202"/>
      <c r="V36" s="202"/>
      <c r="W36" s="202"/>
      <c r="X36" s="202"/>
      <c r="Y36" s="202"/>
      <c r="Z36" s="202"/>
      <c r="AA36" s="202"/>
    </row>
    <row r="37" spans="1:27" x14ac:dyDescent="0.2">
      <c r="A37" s="297"/>
      <c r="B37" s="215" t="s">
        <v>124</v>
      </c>
      <c r="C37" s="223"/>
      <c r="D37" s="221"/>
      <c r="E37" s="221"/>
      <c r="F37" s="210"/>
      <c r="G37" s="229"/>
      <c r="H37" s="229"/>
      <c r="I37" s="229"/>
      <c r="J37" s="229"/>
      <c r="K37" s="229"/>
      <c r="L37" s="202"/>
      <c r="M37" s="202"/>
      <c r="N37" s="202"/>
      <c r="O37" s="202"/>
      <c r="P37" s="202"/>
      <c r="Q37" s="202"/>
      <c r="R37" s="202"/>
      <c r="S37" s="202"/>
      <c r="T37" s="202"/>
      <c r="U37" s="202"/>
      <c r="V37" s="202"/>
      <c r="W37" s="202"/>
      <c r="X37" s="202"/>
      <c r="Y37" s="202"/>
      <c r="Z37" s="202"/>
      <c r="AA37" s="202"/>
    </row>
    <row r="38" spans="1:27" x14ac:dyDescent="0.2">
      <c r="A38" s="297"/>
      <c r="B38" s="215" t="s">
        <v>125</v>
      </c>
      <c r="C38" s="223"/>
      <c r="D38" s="221"/>
      <c r="E38" s="221"/>
      <c r="F38" s="232">
        <v>0</v>
      </c>
      <c r="G38" s="229"/>
      <c r="H38" s="229"/>
      <c r="I38" s="229"/>
      <c r="J38" s="229"/>
      <c r="K38" s="229"/>
      <c r="L38" s="202"/>
      <c r="M38" s="202"/>
      <c r="N38" s="202"/>
      <c r="O38" s="202"/>
      <c r="P38" s="202"/>
      <c r="Q38" s="202"/>
      <c r="R38" s="202"/>
      <c r="S38" s="202"/>
      <c r="T38" s="202"/>
      <c r="U38" s="202"/>
      <c r="V38" s="202"/>
      <c r="W38" s="202"/>
      <c r="X38" s="202"/>
      <c r="Y38" s="202"/>
      <c r="Z38" s="202"/>
      <c r="AA38" s="202"/>
    </row>
    <row r="39" spans="1:27" x14ac:dyDescent="0.2">
      <c r="A39" s="297"/>
      <c r="B39" s="215" t="s">
        <v>126</v>
      </c>
      <c r="C39" s="223"/>
      <c r="D39" s="221"/>
      <c r="E39" s="221"/>
      <c r="F39" s="232">
        <f>'Form 12B'!J12</f>
        <v>0</v>
      </c>
      <c r="G39" s="229"/>
      <c r="H39" s="229"/>
      <c r="I39" s="229"/>
      <c r="J39" s="229"/>
      <c r="K39" s="229"/>
      <c r="L39" s="202"/>
      <c r="M39" s="202"/>
      <c r="N39" s="202"/>
      <c r="O39" s="202"/>
      <c r="P39" s="202"/>
      <c r="Q39" s="202"/>
      <c r="R39" s="202"/>
      <c r="S39" s="202"/>
      <c r="T39" s="202"/>
      <c r="U39" s="202"/>
      <c r="V39" s="202"/>
      <c r="W39" s="202"/>
      <c r="X39" s="202"/>
      <c r="Y39" s="202"/>
      <c r="Z39" s="202"/>
      <c r="AA39" s="202"/>
    </row>
    <row r="40" spans="1:27" x14ac:dyDescent="0.2">
      <c r="A40" s="297"/>
      <c r="B40" s="233" t="s">
        <v>127</v>
      </c>
      <c r="C40" s="223"/>
      <c r="D40" s="223"/>
      <c r="E40" s="223"/>
      <c r="F40" s="224">
        <f>+F36+F39+F38</f>
        <v>420000</v>
      </c>
      <c r="G40" s="229"/>
      <c r="H40" s="229"/>
      <c r="I40" s="229"/>
      <c r="J40" s="229"/>
      <c r="K40" s="229"/>
      <c r="L40" s="202"/>
      <c r="M40" s="202"/>
      <c r="N40" s="202"/>
      <c r="O40" s="202"/>
      <c r="P40" s="202"/>
      <c r="Q40" s="202"/>
      <c r="R40" s="202"/>
      <c r="S40" s="202"/>
      <c r="T40" s="202"/>
      <c r="U40" s="202"/>
      <c r="V40" s="202"/>
      <c r="W40" s="202"/>
      <c r="X40" s="202"/>
      <c r="Y40" s="202"/>
      <c r="Z40" s="202"/>
      <c r="AA40" s="202"/>
    </row>
    <row r="41" spans="1:27" x14ac:dyDescent="0.2">
      <c r="A41" s="297"/>
      <c r="B41" s="233"/>
      <c r="C41" s="223"/>
      <c r="D41" s="223"/>
      <c r="E41" s="223"/>
      <c r="F41" s="223"/>
      <c r="G41" s="229"/>
      <c r="H41" s="229"/>
      <c r="I41" s="229"/>
      <c r="J41" s="229"/>
      <c r="K41" s="229"/>
      <c r="L41" s="202"/>
      <c r="M41" s="202"/>
      <c r="N41" s="202"/>
      <c r="O41" s="202"/>
      <c r="P41" s="202"/>
      <c r="Q41" s="202"/>
      <c r="R41" s="202"/>
      <c r="S41" s="202"/>
      <c r="T41" s="202"/>
      <c r="U41" s="202"/>
      <c r="V41" s="202"/>
      <c r="W41" s="202"/>
      <c r="X41" s="202"/>
      <c r="Y41" s="202"/>
      <c r="Z41" s="202"/>
      <c r="AA41" s="202"/>
    </row>
    <row r="42" spans="1:27" x14ac:dyDescent="0.2">
      <c r="A42" s="297"/>
      <c r="B42" s="215" t="s">
        <v>275</v>
      </c>
      <c r="C42" s="223"/>
      <c r="D42" s="223"/>
      <c r="E42" s="223"/>
      <c r="F42" s="223">
        <f>IF(F40&lt;50000, F40, 50000)</f>
        <v>50000</v>
      </c>
      <c r="G42" s="229"/>
      <c r="H42" s="229"/>
      <c r="I42" s="229"/>
      <c r="J42" s="229"/>
      <c r="K42" s="229"/>
      <c r="L42" s="202"/>
      <c r="M42" s="202"/>
      <c r="N42" s="202"/>
      <c r="O42" s="202"/>
      <c r="P42" s="202"/>
      <c r="Q42" s="202"/>
      <c r="R42" s="202"/>
      <c r="S42" s="202"/>
      <c r="T42" s="202"/>
      <c r="U42" s="202"/>
      <c r="V42" s="202"/>
      <c r="W42" s="202"/>
      <c r="X42" s="202"/>
      <c r="Y42" s="202"/>
      <c r="Z42" s="202"/>
      <c r="AA42" s="202"/>
    </row>
    <row r="43" spans="1:27" x14ac:dyDescent="0.2">
      <c r="A43" s="297"/>
      <c r="B43" s="233"/>
      <c r="C43" s="223"/>
      <c r="D43" s="223"/>
      <c r="E43" s="223"/>
      <c r="F43" s="223"/>
      <c r="G43" s="229"/>
      <c r="H43" s="229"/>
      <c r="I43" s="229"/>
      <c r="J43" s="229"/>
      <c r="K43" s="229"/>
      <c r="L43" s="202"/>
      <c r="M43" s="202"/>
      <c r="N43" s="202"/>
      <c r="O43" s="202"/>
      <c r="P43" s="202"/>
      <c r="Q43" s="202"/>
      <c r="R43" s="202"/>
      <c r="S43" s="202"/>
      <c r="T43" s="202"/>
      <c r="U43" s="202"/>
      <c r="V43" s="202"/>
      <c r="W43" s="202"/>
      <c r="X43" s="202"/>
      <c r="Y43" s="202"/>
      <c r="Z43" s="202"/>
      <c r="AA43" s="202"/>
    </row>
    <row r="44" spans="1:27" x14ac:dyDescent="0.2">
      <c r="A44" s="297"/>
      <c r="B44" s="233" t="s">
        <v>128</v>
      </c>
      <c r="C44" s="226"/>
      <c r="D44" s="223"/>
      <c r="E44" s="223"/>
      <c r="F44" s="223"/>
      <c r="G44" s="202"/>
      <c r="H44" s="202"/>
      <c r="I44" s="202"/>
      <c r="J44" s="202"/>
      <c r="K44" s="202"/>
      <c r="L44" s="202"/>
      <c r="M44" s="202"/>
      <c r="N44" s="202"/>
      <c r="O44" s="202"/>
      <c r="P44" s="202"/>
      <c r="Q44" s="202"/>
      <c r="R44" s="202"/>
      <c r="S44" s="202"/>
      <c r="T44" s="202"/>
      <c r="U44" s="202"/>
      <c r="V44" s="202"/>
      <c r="W44" s="202"/>
      <c r="X44" s="202"/>
      <c r="Y44" s="202"/>
      <c r="Z44" s="202"/>
      <c r="AA44" s="202"/>
    </row>
    <row r="45" spans="1:27" x14ac:dyDescent="0.2">
      <c r="A45" s="297"/>
      <c r="B45" s="215" t="s">
        <v>204</v>
      </c>
      <c r="C45" s="222"/>
      <c r="D45" s="223"/>
      <c r="E45" s="223"/>
      <c r="F45" s="223">
        <f>IF(C45&gt;25000,25000,C45)</f>
        <v>0</v>
      </c>
      <c r="G45" s="202"/>
      <c r="H45" s="202"/>
      <c r="I45" s="202"/>
      <c r="J45" s="202"/>
      <c r="K45" s="202"/>
      <c r="L45" s="202"/>
      <c r="M45" s="202"/>
      <c r="N45" s="202"/>
      <c r="O45" s="202"/>
      <c r="P45" s="202"/>
      <c r="Q45" s="202"/>
      <c r="R45" s="202"/>
      <c r="S45" s="202"/>
      <c r="T45" s="202"/>
      <c r="U45" s="202"/>
      <c r="V45" s="202"/>
      <c r="W45" s="202"/>
      <c r="X45" s="202"/>
      <c r="Y45" s="202"/>
      <c r="Z45" s="202"/>
      <c r="AA45" s="202"/>
    </row>
    <row r="46" spans="1:27" x14ac:dyDescent="0.2">
      <c r="A46" s="297"/>
      <c r="B46" s="215" t="s">
        <v>205</v>
      </c>
      <c r="C46" s="222">
        <v>0</v>
      </c>
      <c r="D46" s="223"/>
      <c r="E46" s="223"/>
      <c r="F46" s="223">
        <f>IF(C46&gt;25000,25000,C46)</f>
        <v>0</v>
      </c>
      <c r="G46" s="202"/>
      <c r="H46" s="202"/>
      <c r="I46" s="202"/>
      <c r="J46" s="202"/>
      <c r="K46" s="202"/>
      <c r="L46" s="202"/>
      <c r="M46" s="202"/>
      <c r="N46" s="202"/>
      <c r="O46" s="202"/>
      <c r="P46" s="202"/>
      <c r="Q46" s="202"/>
      <c r="R46" s="202"/>
      <c r="S46" s="202"/>
      <c r="T46" s="202"/>
      <c r="U46" s="202"/>
      <c r="V46" s="202"/>
      <c r="W46" s="202"/>
      <c r="X46" s="202"/>
      <c r="Y46" s="202"/>
      <c r="Z46" s="202"/>
      <c r="AA46" s="202"/>
    </row>
    <row r="47" spans="1:27" x14ac:dyDescent="0.2">
      <c r="A47" s="210"/>
      <c r="B47" s="233" t="s">
        <v>129</v>
      </c>
      <c r="C47" s="222">
        <f>IF(D36&lt;15000, 0,200)</f>
        <v>200</v>
      </c>
      <c r="D47" s="223"/>
      <c r="E47" s="223"/>
      <c r="F47" s="223">
        <f>+C47*12*$L$3/365</f>
        <v>2400</v>
      </c>
      <c r="G47" s="202"/>
      <c r="H47" s="202"/>
      <c r="I47" s="202"/>
      <c r="J47" s="202"/>
      <c r="K47" s="202"/>
      <c r="L47" s="202"/>
      <c r="M47" s="202"/>
      <c r="N47" s="202"/>
      <c r="O47" s="202"/>
      <c r="P47" s="202"/>
      <c r="Q47" s="202"/>
      <c r="R47" s="202"/>
      <c r="S47" s="202"/>
      <c r="T47" s="202"/>
      <c r="U47" s="202"/>
      <c r="V47" s="202"/>
      <c r="W47" s="202"/>
      <c r="X47" s="202"/>
      <c r="Y47" s="202"/>
      <c r="Z47" s="202"/>
      <c r="AA47" s="202"/>
    </row>
    <row r="48" spans="1:27" x14ac:dyDescent="0.2">
      <c r="A48" s="210"/>
      <c r="B48" s="233" t="s">
        <v>130</v>
      </c>
      <c r="C48" s="204"/>
      <c r="D48" s="204"/>
      <c r="E48" s="204"/>
      <c r="F48" s="204">
        <f>F40-SUM(F42:F47)</f>
        <v>367600</v>
      </c>
      <c r="G48" s="202"/>
      <c r="H48" s="202"/>
      <c r="I48" s="202"/>
      <c r="J48" s="202"/>
      <c r="K48" s="202"/>
      <c r="L48" s="202"/>
      <c r="M48" s="202"/>
      <c r="N48" s="202"/>
      <c r="O48" s="202"/>
      <c r="P48" s="202"/>
      <c r="Q48" s="202"/>
      <c r="R48" s="202"/>
      <c r="S48" s="202"/>
      <c r="T48" s="202"/>
      <c r="U48" s="202"/>
      <c r="V48" s="202"/>
      <c r="W48" s="202"/>
      <c r="X48" s="202"/>
      <c r="Y48" s="202"/>
      <c r="Z48" s="202"/>
      <c r="AA48" s="202"/>
    </row>
    <row r="49" spans="1:27" x14ac:dyDescent="0.2">
      <c r="A49" s="210"/>
      <c r="B49" s="215"/>
      <c r="C49" s="223"/>
      <c r="D49" s="223"/>
      <c r="E49" s="223"/>
      <c r="F49" s="223"/>
      <c r="G49" s="202"/>
      <c r="H49" s="202"/>
      <c r="I49" s="202"/>
      <c r="J49" s="202"/>
      <c r="K49" s="202"/>
      <c r="L49" s="202"/>
      <c r="M49" s="202"/>
      <c r="N49" s="202"/>
      <c r="O49" s="202"/>
      <c r="P49" s="202"/>
      <c r="Q49" s="202"/>
      <c r="R49" s="202"/>
      <c r="S49" s="202"/>
      <c r="T49" s="202"/>
      <c r="U49" s="202"/>
      <c r="V49" s="202"/>
      <c r="W49" s="202"/>
      <c r="X49" s="202"/>
      <c r="Y49" s="202"/>
      <c r="Z49" s="202"/>
      <c r="AA49" s="202"/>
    </row>
    <row r="50" spans="1:27" x14ac:dyDescent="0.2">
      <c r="A50" s="210"/>
      <c r="B50" s="233" t="s">
        <v>131</v>
      </c>
      <c r="C50" s="223"/>
      <c r="D50" s="223"/>
      <c r="E50" s="223"/>
      <c r="F50" s="223"/>
      <c r="G50" s="202"/>
      <c r="H50" s="202"/>
      <c r="I50" s="202"/>
      <c r="J50" s="202"/>
      <c r="K50" s="202"/>
      <c r="L50" s="202"/>
      <c r="M50" s="202"/>
      <c r="N50" s="202"/>
      <c r="O50" s="202"/>
      <c r="P50" s="202"/>
      <c r="Q50" s="202"/>
      <c r="R50" s="202"/>
      <c r="S50" s="202"/>
      <c r="T50" s="202"/>
      <c r="U50" s="202"/>
      <c r="V50" s="202"/>
      <c r="W50" s="202"/>
      <c r="X50" s="202"/>
      <c r="Y50" s="202"/>
      <c r="Z50" s="202"/>
      <c r="AA50" s="202"/>
    </row>
    <row r="51" spans="1:27" x14ac:dyDescent="0.2">
      <c r="A51" s="210"/>
      <c r="B51" s="235" t="s">
        <v>132</v>
      </c>
      <c r="C51" s="223"/>
      <c r="D51" s="223"/>
      <c r="E51" s="223"/>
      <c r="F51" s="223"/>
      <c r="G51" s="202"/>
      <c r="H51" s="265"/>
      <c r="I51" s="265"/>
      <c r="J51" s="202"/>
      <c r="K51" s="202"/>
      <c r="L51" s="202"/>
      <c r="M51" s="202"/>
      <c r="N51" s="202"/>
      <c r="O51" s="202"/>
      <c r="P51" s="202"/>
      <c r="Q51" s="202"/>
      <c r="R51" s="202"/>
      <c r="S51" s="202"/>
      <c r="T51" s="202"/>
      <c r="U51" s="202"/>
      <c r="V51" s="202"/>
      <c r="W51" s="202"/>
      <c r="X51" s="202"/>
      <c r="Y51" s="202"/>
      <c r="Z51" s="202"/>
      <c r="AA51" s="202"/>
    </row>
    <row r="52" spans="1:27" x14ac:dyDescent="0.2">
      <c r="A52" s="210"/>
      <c r="B52" s="215" t="s">
        <v>179</v>
      </c>
      <c r="C52" s="222"/>
      <c r="D52" s="223"/>
      <c r="E52" s="223"/>
      <c r="F52" s="221">
        <f>IF(C52&gt;200000,200000,C52)</f>
        <v>0</v>
      </c>
      <c r="G52" s="202"/>
      <c r="H52" s="202"/>
      <c r="I52" s="202"/>
      <c r="J52" s="265"/>
      <c r="K52" s="202"/>
      <c r="L52" s="202"/>
      <c r="M52" s="202"/>
      <c r="N52" s="202"/>
      <c r="O52" s="202"/>
      <c r="P52" s="202"/>
      <c r="Q52" s="202"/>
      <c r="R52" s="202"/>
      <c r="S52" s="202"/>
      <c r="T52" s="202"/>
      <c r="U52" s="202"/>
      <c r="V52" s="202"/>
      <c r="W52" s="202"/>
      <c r="X52" s="202"/>
      <c r="Y52" s="202"/>
      <c r="Z52" s="202"/>
      <c r="AA52" s="202"/>
    </row>
    <row r="53" spans="1:27" x14ac:dyDescent="0.2">
      <c r="A53" s="210"/>
      <c r="B53" s="233" t="s">
        <v>133</v>
      </c>
      <c r="C53" s="223"/>
      <c r="D53" s="223"/>
      <c r="E53" s="223"/>
      <c r="F53" s="223"/>
      <c r="G53" s="202"/>
      <c r="H53" s="202"/>
      <c r="I53" s="202"/>
      <c r="J53" s="265"/>
      <c r="K53" s="202"/>
      <c r="L53" s="202"/>
      <c r="M53" s="202"/>
      <c r="N53" s="202"/>
      <c r="O53" s="202"/>
      <c r="P53" s="202"/>
      <c r="Q53" s="202"/>
      <c r="R53" s="202"/>
      <c r="S53" s="202"/>
      <c r="T53" s="202"/>
      <c r="U53" s="202"/>
      <c r="V53" s="202"/>
      <c r="W53" s="202"/>
      <c r="X53" s="202"/>
      <c r="Y53" s="202"/>
      <c r="Z53" s="202"/>
      <c r="AA53" s="202"/>
    </row>
    <row r="54" spans="1:27" x14ac:dyDescent="0.2">
      <c r="A54" s="210"/>
      <c r="B54" s="215" t="s">
        <v>278</v>
      </c>
      <c r="C54" s="264"/>
      <c r="D54" s="221"/>
      <c r="E54" s="223"/>
      <c r="F54" s="223"/>
      <c r="G54" s="202"/>
      <c r="H54" s="202"/>
      <c r="I54" s="202"/>
      <c r="J54" s="265"/>
      <c r="K54" s="202"/>
      <c r="L54" s="202"/>
      <c r="M54" s="202"/>
      <c r="N54" s="202"/>
      <c r="O54" s="202"/>
      <c r="P54" s="202"/>
      <c r="Q54" s="202"/>
      <c r="R54" s="202"/>
      <c r="S54" s="202"/>
      <c r="T54" s="202"/>
      <c r="U54" s="202"/>
      <c r="V54" s="202"/>
      <c r="W54" s="202"/>
      <c r="X54" s="202"/>
      <c r="Y54" s="202"/>
      <c r="Z54" s="202"/>
      <c r="AA54" s="202"/>
    </row>
    <row r="55" spans="1:27" x14ac:dyDescent="0.2">
      <c r="A55" s="210"/>
      <c r="B55" s="236" t="s">
        <v>206</v>
      </c>
      <c r="C55" s="222"/>
      <c r="D55" s="223"/>
      <c r="E55" s="223"/>
      <c r="F55" s="223"/>
      <c r="G55" s="202"/>
      <c r="H55" s="202"/>
      <c r="I55" s="202"/>
      <c r="J55" s="265"/>
      <c r="K55" s="202"/>
      <c r="L55" s="202"/>
      <c r="M55" s="202"/>
      <c r="N55" s="202"/>
      <c r="O55" s="202"/>
      <c r="P55" s="202"/>
      <c r="Q55" s="202"/>
      <c r="R55" s="202"/>
      <c r="S55" s="202"/>
      <c r="T55" s="202"/>
      <c r="U55" s="202"/>
      <c r="V55" s="202"/>
      <c r="W55" s="202"/>
      <c r="X55" s="202"/>
      <c r="Y55" s="202"/>
      <c r="Z55" s="202"/>
      <c r="AA55" s="202"/>
    </row>
    <row r="56" spans="1:27" x14ac:dyDescent="0.2">
      <c r="A56" s="210"/>
      <c r="B56" s="215" t="s">
        <v>134</v>
      </c>
      <c r="C56" s="223">
        <f>IF(C13="Y",F15*0.12,0)</f>
        <v>0</v>
      </c>
      <c r="D56" s="223"/>
      <c r="E56" s="223"/>
      <c r="F56" s="223"/>
      <c r="G56" s="202"/>
      <c r="H56" s="202"/>
      <c r="I56" s="202"/>
      <c r="J56" s="265"/>
      <c r="K56" s="202"/>
      <c r="L56" s="202"/>
      <c r="M56" s="202"/>
      <c r="N56" s="202"/>
      <c r="O56" s="202"/>
      <c r="P56" s="202"/>
      <c r="Q56" s="202"/>
      <c r="R56" s="202"/>
      <c r="S56" s="202"/>
      <c r="T56" s="202"/>
      <c r="U56" s="202"/>
      <c r="V56" s="202"/>
      <c r="W56" s="202"/>
      <c r="X56" s="202"/>
      <c r="Y56" s="202"/>
      <c r="Z56" s="202"/>
      <c r="AA56" s="202"/>
    </row>
    <row r="57" spans="1:27" x14ac:dyDescent="0.2">
      <c r="A57" s="210"/>
      <c r="B57" s="215" t="s">
        <v>135</v>
      </c>
      <c r="C57" s="237">
        <f>'Form 12B'!K12</f>
        <v>0</v>
      </c>
      <c r="D57" s="223"/>
      <c r="E57" s="223"/>
      <c r="F57" s="223"/>
      <c r="G57" s="202"/>
      <c r="H57" s="202"/>
      <c r="I57" s="202"/>
      <c r="J57" s="202"/>
      <c r="K57" s="202"/>
      <c r="L57" s="202"/>
      <c r="M57" s="202"/>
      <c r="N57" s="202"/>
      <c r="O57" s="202"/>
      <c r="P57" s="202"/>
      <c r="Q57" s="202"/>
      <c r="R57" s="202"/>
      <c r="S57" s="202"/>
      <c r="T57" s="202"/>
      <c r="U57" s="202"/>
      <c r="V57" s="202"/>
      <c r="W57" s="202"/>
      <c r="X57" s="202"/>
      <c r="Y57" s="202"/>
      <c r="Z57" s="202"/>
      <c r="AA57" s="202"/>
    </row>
    <row r="58" spans="1:27" x14ac:dyDescent="0.2">
      <c r="A58" s="210"/>
      <c r="B58" s="236" t="s">
        <v>207</v>
      </c>
      <c r="C58" s="222"/>
      <c r="D58" s="223"/>
      <c r="E58" s="223"/>
      <c r="F58" s="223"/>
      <c r="G58" s="202"/>
      <c r="H58" s="202"/>
      <c r="I58" s="202"/>
      <c r="J58" s="202"/>
      <c r="K58" s="202"/>
      <c r="L58" s="202"/>
      <c r="M58" s="202"/>
      <c r="N58" s="202"/>
      <c r="O58" s="202"/>
      <c r="P58" s="202"/>
      <c r="Q58" s="202"/>
      <c r="R58" s="202"/>
      <c r="S58" s="202"/>
      <c r="T58" s="202"/>
      <c r="U58" s="202"/>
      <c r="V58" s="202"/>
      <c r="W58" s="202"/>
      <c r="X58" s="202"/>
      <c r="Y58" s="202"/>
      <c r="Z58" s="202"/>
      <c r="AA58" s="202"/>
    </row>
    <row r="59" spans="1:27" x14ac:dyDescent="0.2">
      <c r="A59" s="210"/>
      <c r="B59" s="231" t="s">
        <v>136</v>
      </c>
      <c r="C59" s="222"/>
      <c r="D59" s="223"/>
      <c r="E59" s="223"/>
      <c r="F59" s="223"/>
      <c r="G59" s="202"/>
      <c r="H59" s="202"/>
      <c r="I59" s="202"/>
      <c r="J59" s="202"/>
      <c r="K59" s="202"/>
      <c r="L59" s="202"/>
      <c r="M59" s="202"/>
      <c r="N59" s="202"/>
      <c r="O59" s="202"/>
      <c r="P59" s="202"/>
      <c r="Q59" s="202"/>
      <c r="R59" s="202"/>
      <c r="S59" s="202"/>
      <c r="T59" s="202"/>
      <c r="U59" s="202"/>
      <c r="V59" s="202"/>
      <c r="W59" s="202"/>
      <c r="X59" s="202"/>
      <c r="Y59" s="202"/>
      <c r="Z59" s="202"/>
      <c r="AA59" s="202"/>
    </row>
    <row r="60" spans="1:27" x14ac:dyDescent="0.2">
      <c r="A60" s="210"/>
      <c r="B60" s="231" t="s">
        <v>137</v>
      </c>
      <c r="C60" s="222"/>
      <c r="D60" s="223"/>
      <c r="E60" s="223"/>
      <c r="F60" s="223"/>
      <c r="G60" s="202"/>
      <c r="H60" s="202"/>
      <c r="I60" s="202"/>
      <c r="J60" s="202"/>
      <c r="K60" s="202"/>
      <c r="L60" s="202"/>
      <c r="M60" s="202"/>
      <c r="N60" s="202"/>
      <c r="O60" s="202"/>
      <c r="P60" s="202"/>
      <c r="Q60" s="202"/>
      <c r="R60" s="202"/>
      <c r="S60" s="202"/>
      <c r="T60" s="202"/>
      <c r="U60" s="202"/>
      <c r="V60" s="202"/>
      <c r="W60" s="202"/>
      <c r="X60" s="202"/>
      <c r="Y60" s="202"/>
      <c r="Z60" s="202"/>
      <c r="AA60" s="202"/>
    </row>
    <row r="61" spans="1:27" x14ac:dyDescent="0.2">
      <c r="A61" s="210"/>
      <c r="B61" s="236" t="s">
        <v>208</v>
      </c>
      <c r="C61" s="222"/>
      <c r="D61" s="223"/>
      <c r="E61" s="223"/>
      <c r="F61" s="223"/>
      <c r="G61" s="202"/>
      <c r="H61" s="202"/>
      <c r="I61" s="202"/>
      <c r="J61" s="202"/>
      <c r="K61" s="202"/>
      <c r="L61" s="202"/>
      <c r="M61" s="202"/>
      <c r="N61" s="202"/>
      <c r="O61" s="202"/>
      <c r="P61" s="202"/>
      <c r="Q61" s="202"/>
      <c r="R61" s="202"/>
      <c r="S61" s="202"/>
      <c r="T61" s="202"/>
      <c r="U61" s="202"/>
      <c r="V61" s="202"/>
      <c r="W61" s="202"/>
      <c r="X61" s="202"/>
      <c r="Y61" s="202"/>
      <c r="Z61" s="202"/>
      <c r="AA61" s="202"/>
    </row>
    <row r="62" spans="1:27" x14ac:dyDescent="0.2">
      <c r="A62" s="210"/>
      <c r="B62" s="215" t="s">
        <v>138</v>
      </c>
      <c r="C62" s="222"/>
      <c r="D62" s="223"/>
      <c r="E62" s="223"/>
      <c r="F62" s="223"/>
      <c r="G62" s="202"/>
      <c r="H62" s="202"/>
      <c r="I62" s="202"/>
      <c r="J62" s="202"/>
      <c r="K62" s="202"/>
      <c r="L62" s="202"/>
      <c r="M62" s="202"/>
      <c r="N62" s="202"/>
      <c r="O62" s="202"/>
      <c r="P62" s="202"/>
      <c r="Q62" s="202"/>
      <c r="R62" s="202"/>
      <c r="S62" s="202"/>
      <c r="T62" s="202"/>
      <c r="U62" s="202"/>
      <c r="V62" s="202"/>
      <c r="W62" s="202"/>
      <c r="X62" s="202"/>
      <c r="Y62" s="202"/>
      <c r="Z62" s="202"/>
      <c r="AA62" s="202"/>
    </row>
    <row r="63" spans="1:27" x14ac:dyDescent="0.2">
      <c r="A63" s="210"/>
      <c r="B63" s="215" t="s">
        <v>139</v>
      </c>
      <c r="C63" s="238">
        <v>0</v>
      </c>
      <c r="D63" s="223"/>
      <c r="E63" s="223"/>
      <c r="F63" s="223"/>
      <c r="G63" s="202"/>
      <c r="H63" s="202"/>
      <c r="I63" s="202"/>
      <c r="J63" s="202"/>
      <c r="K63" s="202"/>
      <c r="L63" s="202"/>
      <c r="M63" s="202"/>
      <c r="N63" s="202"/>
      <c r="O63" s="202"/>
      <c r="P63" s="202"/>
      <c r="Q63" s="202"/>
      <c r="R63" s="202"/>
      <c r="S63" s="202"/>
      <c r="T63" s="202"/>
      <c r="U63" s="202"/>
      <c r="V63" s="202"/>
      <c r="W63" s="202"/>
      <c r="X63" s="202"/>
      <c r="Y63" s="202"/>
      <c r="Z63" s="202"/>
      <c r="AA63" s="202"/>
    </row>
    <row r="64" spans="1:27" x14ac:dyDescent="0.2">
      <c r="A64" s="210"/>
      <c r="B64" s="233" t="s">
        <v>140</v>
      </c>
      <c r="C64" s="204">
        <f>+SUM(C54:C63)</f>
        <v>0</v>
      </c>
      <c r="D64" s="223"/>
      <c r="E64" s="223"/>
      <c r="F64" s="223"/>
      <c r="G64" s="202"/>
      <c r="H64" s="202"/>
      <c r="I64" s="202"/>
      <c r="J64" s="202"/>
      <c r="K64" s="202"/>
      <c r="L64" s="202"/>
      <c r="M64" s="202"/>
      <c r="N64" s="202"/>
      <c r="O64" s="202"/>
      <c r="P64" s="202"/>
      <c r="Q64" s="202"/>
      <c r="R64" s="202"/>
      <c r="S64" s="202"/>
      <c r="T64" s="202"/>
      <c r="U64" s="202"/>
      <c r="V64" s="202"/>
      <c r="W64" s="202"/>
      <c r="X64" s="202"/>
      <c r="Y64" s="202"/>
      <c r="Z64" s="202"/>
      <c r="AA64" s="202"/>
    </row>
    <row r="65" spans="1:27" x14ac:dyDescent="0.2">
      <c r="A65" s="210"/>
      <c r="B65" s="233" t="s">
        <v>141</v>
      </c>
      <c r="C65" s="221">
        <f>IF(C64&gt;150000,150000,C64)</f>
        <v>0</v>
      </c>
      <c r="D65" s="223"/>
      <c r="E65" s="223"/>
      <c r="F65" s="223"/>
      <c r="G65" s="202"/>
      <c r="H65" s="202"/>
      <c r="I65" s="202"/>
      <c r="J65" s="202"/>
      <c r="K65" s="202"/>
      <c r="L65" s="202"/>
      <c r="M65" s="202"/>
      <c r="N65" s="202"/>
      <c r="O65" s="202"/>
      <c r="P65" s="202"/>
      <c r="Q65" s="202"/>
      <c r="R65" s="202"/>
      <c r="S65" s="202"/>
      <c r="T65" s="202"/>
      <c r="U65" s="202"/>
      <c r="V65" s="202"/>
      <c r="W65" s="202"/>
      <c r="X65" s="202"/>
      <c r="Y65" s="202"/>
      <c r="Z65" s="202"/>
      <c r="AA65" s="202"/>
    </row>
    <row r="66" spans="1:27" x14ac:dyDescent="0.2">
      <c r="A66" s="210"/>
      <c r="B66" s="236" t="s">
        <v>193</v>
      </c>
      <c r="C66" s="223"/>
      <c r="D66" s="223"/>
      <c r="E66" s="223"/>
      <c r="F66" s="223">
        <f>C65</f>
        <v>0</v>
      </c>
      <c r="G66" s="202"/>
      <c r="H66" s="202"/>
      <c r="I66" s="202"/>
      <c r="J66" s="202"/>
      <c r="K66" s="202"/>
      <c r="L66" s="202"/>
      <c r="M66" s="202"/>
      <c r="N66" s="202"/>
      <c r="O66" s="202"/>
      <c r="P66" s="202"/>
      <c r="Q66" s="202"/>
      <c r="R66" s="202"/>
      <c r="S66" s="202"/>
      <c r="T66" s="202"/>
      <c r="U66" s="202"/>
      <c r="V66" s="202"/>
      <c r="W66" s="202"/>
      <c r="X66" s="202"/>
      <c r="Y66" s="202"/>
      <c r="Z66" s="202"/>
      <c r="AA66" s="202"/>
    </row>
    <row r="67" spans="1:27" x14ac:dyDescent="0.2">
      <c r="A67" s="210"/>
      <c r="B67" s="235" t="s">
        <v>209</v>
      </c>
      <c r="C67" s="223"/>
      <c r="D67" s="223"/>
      <c r="E67" s="223"/>
      <c r="F67" s="223"/>
      <c r="G67" s="202"/>
      <c r="H67" s="202"/>
      <c r="I67" s="202"/>
      <c r="J67" s="202"/>
      <c r="K67" s="202"/>
      <c r="L67" s="202"/>
      <c r="M67" s="202"/>
      <c r="N67" s="202"/>
      <c r="O67" s="202"/>
      <c r="P67" s="202"/>
      <c r="Q67" s="202"/>
      <c r="R67" s="202"/>
      <c r="S67" s="202"/>
      <c r="T67" s="202"/>
      <c r="U67" s="202"/>
      <c r="V67" s="202"/>
      <c r="W67" s="202"/>
      <c r="X67" s="202"/>
      <c r="Y67" s="202"/>
      <c r="Z67" s="202"/>
      <c r="AA67" s="202"/>
    </row>
    <row r="68" spans="1:27" x14ac:dyDescent="0.2">
      <c r="A68" s="210"/>
      <c r="B68" s="239" t="s">
        <v>210</v>
      </c>
      <c r="C68" s="240"/>
      <c r="D68" s="223"/>
      <c r="E68" s="223"/>
      <c r="F68" s="221">
        <f>IF(C68&gt;50000,50000,C68)</f>
        <v>0</v>
      </c>
      <c r="G68" s="202"/>
      <c r="H68" s="202"/>
      <c r="I68" s="202"/>
      <c r="J68" s="202"/>
      <c r="K68" s="202"/>
      <c r="L68" s="202"/>
      <c r="M68" s="202"/>
      <c r="N68" s="202"/>
      <c r="O68" s="202"/>
      <c r="P68" s="202"/>
      <c r="Q68" s="202"/>
      <c r="R68" s="202"/>
      <c r="S68" s="202"/>
      <c r="T68" s="202"/>
      <c r="U68" s="202"/>
      <c r="V68" s="202"/>
      <c r="W68" s="202"/>
      <c r="X68" s="202"/>
      <c r="Y68" s="202"/>
      <c r="Z68" s="202"/>
      <c r="AA68" s="202"/>
    </row>
    <row r="69" spans="1:27" x14ac:dyDescent="0.2">
      <c r="A69" s="210"/>
      <c r="B69" s="235" t="s">
        <v>142</v>
      </c>
      <c r="C69" s="223"/>
      <c r="D69" s="223"/>
      <c r="E69" s="223"/>
      <c r="F69" s="223"/>
      <c r="G69" s="202"/>
      <c r="H69" s="202"/>
      <c r="I69" s="202"/>
      <c r="J69" s="202"/>
      <c r="K69" s="202"/>
      <c r="L69" s="202"/>
      <c r="M69" s="202"/>
      <c r="N69" s="202"/>
      <c r="O69" s="202"/>
      <c r="P69" s="202"/>
      <c r="Q69" s="202"/>
      <c r="R69" s="202"/>
      <c r="S69" s="202"/>
      <c r="T69" s="202"/>
      <c r="U69" s="202"/>
      <c r="V69" s="202"/>
      <c r="W69" s="202"/>
      <c r="X69" s="202"/>
      <c r="Y69" s="202"/>
      <c r="Z69" s="202"/>
      <c r="AA69" s="202"/>
    </row>
    <row r="70" spans="1:27" x14ac:dyDescent="0.2">
      <c r="A70" s="210"/>
      <c r="B70" s="241" t="s">
        <v>143</v>
      </c>
      <c r="C70" s="222"/>
      <c r="D70" s="223"/>
      <c r="E70" s="223"/>
      <c r="F70" s="223">
        <f>+C70</f>
        <v>0</v>
      </c>
      <c r="G70" s="202"/>
      <c r="H70" s="202"/>
      <c r="I70" s="202"/>
      <c r="J70" s="202"/>
      <c r="K70" s="202"/>
      <c r="L70" s="202"/>
      <c r="M70" s="202"/>
      <c r="N70" s="202"/>
      <c r="O70" s="202"/>
      <c r="P70" s="202"/>
      <c r="Q70" s="202"/>
      <c r="R70" s="202"/>
      <c r="S70" s="202"/>
      <c r="T70" s="202"/>
      <c r="U70" s="202"/>
      <c r="V70" s="202"/>
      <c r="W70" s="202"/>
      <c r="X70" s="202"/>
      <c r="Y70" s="202"/>
      <c r="Z70" s="202"/>
      <c r="AA70" s="202"/>
    </row>
    <row r="71" spans="1:27" x14ac:dyDescent="0.2">
      <c r="A71" s="210"/>
      <c r="B71" s="215"/>
      <c r="C71" s="223"/>
      <c r="D71" s="223"/>
      <c r="E71" s="223"/>
      <c r="F71" s="223"/>
      <c r="G71" s="202"/>
      <c r="H71" s="202"/>
      <c r="I71" s="202"/>
      <c r="J71" s="202"/>
      <c r="K71" s="202"/>
      <c r="L71" s="202"/>
      <c r="M71" s="202"/>
      <c r="N71" s="202"/>
      <c r="O71" s="202"/>
      <c r="P71" s="202"/>
      <c r="Q71" s="202"/>
      <c r="R71" s="202"/>
      <c r="S71" s="202"/>
      <c r="T71" s="202"/>
      <c r="U71" s="202"/>
      <c r="V71" s="202"/>
      <c r="W71" s="202"/>
      <c r="X71" s="202"/>
      <c r="Y71" s="202"/>
      <c r="Z71" s="202"/>
      <c r="AA71" s="202"/>
    </row>
    <row r="72" spans="1:27" x14ac:dyDescent="0.2">
      <c r="A72" s="210"/>
      <c r="B72" s="233" t="s">
        <v>144</v>
      </c>
      <c r="C72" s="223"/>
      <c r="D72" s="223"/>
      <c r="E72" s="223"/>
      <c r="F72" s="204">
        <f>IF((F48-F52-F66-F68-F70)&lt;0,0,(F48-F52-F66-F68-F70))</f>
        <v>367600</v>
      </c>
      <c r="G72" s="202"/>
      <c r="H72" s="229"/>
      <c r="I72" s="202"/>
      <c r="J72" s="202"/>
      <c r="K72" s="202"/>
      <c r="L72" s="202"/>
      <c r="M72" s="202"/>
      <c r="N72" s="202"/>
      <c r="O72" s="202"/>
      <c r="P72" s="202"/>
      <c r="Q72" s="202"/>
      <c r="R72" s="202"/>
      <c r="S72" s="202"/>
      <c r="T72" s="202"/>
      <c r="U72" s="202"/>
      <c r="V72" s="202"/>
      <c r="W72" s="202"/>
      <c r="X72" s="202"/>
      <c r="Y72" s="202"/>
      <c r="Z72" s="202"/>
      <c r="AA72" s="202"/>
    </row>
    <row r="73" spans="1:27" x14ac:dyDescent="0.2">
      <c r="A73" s="210"/>
      <c r="B73" s="215"/>
      <c r="C73" s="223"/>
      <c r="D73" s="223"/>
      <c r="E73" s="223"/>
      <c r="F73" s="223"/>
      <c r="G73" s="202"/>
      <c r="H73" s="289"/>
      <c r="I73" s="242"/>
      <c r="J73" s="202"/>
      <c r="K73" s="202"/>
      <c r="L73" s="202"/>
      <c r="M73" s="202"/>
      <c r="N73" s="202"/>
      <c r="O73" s="202"/>
      <c r="P73" s="202"/>
      <c r="Q73" s="202"/>
      <c r="R73" s="202"/>
      <c r="S73" s="202"/>
      <c r="T73" s="202"/>
      <c r="U73" s="202"/>
      <c r="V73" s="202"/>
      <c r="W73" s="202"/>
      <c r="X73" s="202"/>
      <c r="Y73" s="202"/>
      <c r="Z73" s="202"/>
      <c r="AA73" s="202"/>
    </row>
    <row r="74" spans="1:27" x14ac:dyDescent="0.2">
      <c r="A74" s="210"/>
      <c r="B74" s="210" t="s">
        <v>145</v>
      </c>
      <c r="C74" s="210"/>
      <c r="D74" s="223"/>
      <c r="E74" s="223"/>
      <c r="F74" s="223"/>
      <c r="G74" s="202"/>
      <c r="H74" s="229"/>
      <c r="I74" s="242"/>
      <c r="J74" s="202"/>
      <c r="K74" s="202"/>
      <c r="L74" s="202"/>
      <c r="M74" s="202"/>
      <c r="N74" s="202"/>
      <c r="O74" s="202"/>
      <c r="P74" s="202"/>
      <c r="Q74" s="202"/>
      <c r="R74" s="202"/>
      <c r="S74" s="202"/>
      <c r="T74" s="202"/>
      <c r="U74" s="202"/>
      <c r="V74" s="202"/>
      <c r="W74" s="202"/>
      <c r="X74" s="202"/>
      <c r="Y74" s="202"/>
      <c r="Z74" s="202"/>
      <c r="AA74" s="202"/>
    </row>
    <row r="75" spans="1:27" x14ac:dyDescent="0.2">
      <c r="A75" s="210"/>
      <c r="B75" s="236" t="s">
        <v>194</v>
      </c>
      <c r="C75" s="223"/>
      <c r="D75" s="223"/>
      <c r="E75" s="223"/>
      <c r="F75" s="223"/>
      <c r="G75" s="202"/>
      <c r="H75" s="229"/>
      <c r="I75" s="242"/>
      <c r="J75" s="202"/>
      <c r="K75" s="202"/>
      <c r="L75" s="202"/>
      <c r="M75" s="202"/>
      <c r="N75" s="202"/>
      <c r="O75" s="202"/>
      <c r="P75" s="202"/>
      <c r="Q75" s="202"/>
      <c r="R75" s="202"/>
      <c r="S75" s="202"/>
      <c r="T75" s="202"/>
      <c r="U75" s="202"/>
      <c r="V75" s="202"/>
      <c r="W75" s="202"/>
      <c r="X75" s="202"/>
      <c r="Y75" s="202"/>
      <c r="Z75" s="202"/>
      <c r="AA75" s="202"/>
    </row>
    <row r="76" spans="1:27" x14ac:dyDescent="0.2">
      <c r="A76" s="210"/>
      <c r="B76" s="236" t="s">
        <v>273</v>
      </c>
      <c r="C76" s="223"/>
      <c r="D76" s="221">
        <f>IF(C10="F",MAX(IF(F72&lt;500000,(F72-250000)*0.05,0),0),MAX(IF(F72&lt;500000,(F72-250000)*0.05,0),0))</f>
        <v>5880</v>
      </c>
      <c r="E76" s="301">
        <f>IF(F72&lt;500000,0,F72)</f>
        <v>0</v>
      </c>
      <c r="F76" s="223"/>
      <c r="G76" s="202"/>
      <c r="H76" s="202"/>
      <c r="I76" s="202"/>
      <c r="J76" s="202"/>
      <c r="K76" s="202"/>
      <c r="L76" s="202"/>
      <c r="M76" s="202"/>
      <c r="N76" s="202"/>
      <c r="O76" s="202"/>
      <c r="P76" s="202"/>
      <c r="Q76" s="202"/>
      <c r="R76" s="202"/>
      <c r="S76" s="202"/>
      <c r="T76" s="202"/>
      <c r="U76" s="202"/>
      <c r="V76" s="202"/>
      <c r="W76" s="202"/>
      <c r="X76" s="202"/>
      <c r="Y76" s="202"/>
      <c r="Z76" s="202"/>
      <c r="AA76" s="202"/>
    </row>
    <row r="77" spans="1:27" x14ac:dyDescent="0.2">
      <c r="A77" s="210"/>
      <c r="B77" s="210" t="s">
        <v>169</v>
      </c>
      <c r="C77" s="223"/>
      <c r="D77" s="221">
        <f>MAX(IF(E76&lt;1000000,(E76-500000)*0.2+IF(C20="F",12500,12500),0),0)</f>
        <v>0</v>
      </c>
      <c r="E77" s="223"/>
      <c r="F77" s="223"/>
      <c r="G77" s="202"/>
      <c r="H77" s="202"/>
      <c r="I77" s="202"/>
      <c r="J77" s="202"/>
      <c r="K77" s="202"/>
      <c r="L77" s="202"/>
      <c r="M77" s="202"/>
      <c r="N77" s="202"/>
      <c r="O77" s="202"/>
      <c r="P77" s="202"/>
      <c r="Q77" s="202"/>
      <c r="R77" s="202"/>
      <c r="S77" s="202"/>
      <c r="T77" s="202"/>
      <c r="U77" s="202"/>
      <c r="V77" s="202"/>
      <c r="W77" s="202"/>
      <c r="X77" s="202"/>
      <c r="Y77" s="202"/>
      <c r="Z77" s="202"/>
      <c r="AA77" s="202"/>
    </row>
    <row r="78" spans="1:27" x14ac:dyDescent="0.2">
      <c r="A78" s="210"/>
      <c r="B78" s="210" t="s">
        <v>170</v>
      </c>
      <c r="C78" s="223"/>
      <c r="D78" s="234">
        <f>IF(F72&gt;=1000000,(F72-1000000)*0.3+IF(C20="F",112500,112500),0)</f>
        <v>0</v>
      </c>
      <c r="E78" s="223"/>
      <c r="F78" s="223">
        <f>SUM(D76:D78)</f>
        <v>5880</v>
      </c>
      <c r="G78" s="202"/>
      <c r="H78" s="202"/>
      <c r="I78" s="202"/>
      <c r="J78" s="202"/>
      <c r="K78" s="202"/>
      <c r="L78" s="202"/>
      <c r="M78" s="202"/>
      <c r="N78" s="202"/>
      <c r="O78" s="202"/>
      <c r="P78" s="202"/>
      <c r="Q78" s="202"/>
      <c r="R78" s="202"/>
      <c r="S78" s="202"/>
      <c r="T78" s="202"/>
      <c r="U78" s="202"/>
      <c r="V78" s="202"/>
      <c r="W78" s="202"/>
      <c r="X78" s="202"/>
      <c r="Y78" s="202"/>
      <c r="Z78" s="202"/>
      <c r="AA78" s="202"/>
    </row>
    <row r="79" spans="1:27" x14ac:dyDescent="0.2">
      <c r="A79" s="210"/>
      <c r="B79" s="215"/>
      <c r="C79" s="223"/>
      <c r="D79" s="223"/>
      <c r="E79" s="223"/>
      <c r="F79" s="224"/>
      <c r="G79" s="202"/>
      <c r="H79" s="202"/>
      <c r="I79" s="202"/>
      <c r="J79" s="202"/>
      <c r="K79" s="202"/>
      <c r="L79" s="202"/>
      <c r="M79" s="202"/>
      <c r="N79" s="202"/>
      <c r="O79" s="202"/>
      <c r="P79" s="202"/>
      <c r="Q79" s="202"/>
      <c r="R79" s="202"/>
      <c r="S79" s="202"/>
      <c r="T79" s="202"/>
      <c r="U79" s="202"/>
      <c r="V79" s="202"/>
      <c r="W79" s="202"/>
      <c r="X79" s="202"/>
      <c r="Y79" s="202"/>
      <c r="Z79" s="202"/>
      <c r="AA79" s="202"/>
    </row>
    <row r="80" spans="1:27" x14ac:dyDescent="0.2">
      <c r="A80" s="210"/>
      <c r="B80" s="215" t="s">
        <v>146</v>
      </c>
      <c r="C80" s="223"/>
      <c r="D80" s="223"/>
      <c r="E80" s="223"/>
      <c r="F80" s="223">
        <f>+F78</f>
        <v>5880</v>
      </c>
      <c r="G80" s="202"/>
      <c r="H80" s="202"/>
      <c r="I80" s="202"/>
      <c r="J80" s="202"/>
      <c r="K80" s="202"/>
      <c r="L80" s="202"/>
      <c r="M80" s="202"/>
      <c r="N80" s="202"/>
      <c r="O80" s="202"/>
      <c r="P80" s="202"/>
      <c r="Q80" s="202"/>
      <c r="R80" s="202"/>
      <c r="S80" s="202"/>
      <c r="T80" s="202"/>
      <c r="U80" s="202"/>
      <c r="V80" s="202"/>
      <c r="W80" s="202"/>
      <c r="X80" s="202"/>
      <c r="Y80" s="202"/>
      <c r="Z80" s="202"/>
      <c r="AA80" s="202"/>
    </row>
    <row r="81" spans="1:27" x14ac:dyDescent="0.2">
      <c r="A81" s="210"/>
      <c r="B81" s="215" t="s">
        <v>175</v>
      </c>
      <c r="C81" s="223"/>
      <c r="D81" s="223"/>
      <c r="E81" s="223"/>
      <c r="F81" s="266">
        <f>MIN(L81:L85)</f>
        <v>5880</v>
      </c>
      <c r="G81" s="202"/>
      <c r="I81" s="202"/>
      <c r="J81" s="202"/>
      <c r="K81" s="202"/>
      <c r="L81" s="223">
        <f>IF(F72&lt;=500000,12500,0)</f>
        <v>12500</v>
      </c>
      <c r="M81" s="202"/>
      <c r="N81" s="202"/>
      <c r="O81" s="202"/>
      <c r="P81" s="202"/>
      <c r="Q81" s="202"/>
      <c r="R81" s="202"/>
      <c r="S81" s="202"/>
      <c r="T81" s="202"/>
      <c r="U81" s="202"/>
      <c r="V81" s="202"/>
      <c r="W81" s="202"/>
      <c r="X81" s="202"/>
      <c r="Y81" s="202"/>
      <c r="Z81" s="202"/>
      <c r="AA81" s="202"/>
    </row>
    <row r="82" spans="1:27" x14ac:dyDescent="0.2">
      <c r="A82" s="210"/>
      <c r="B82" s="215" t="s">
        <v>176</v>
      </c>
      <c r="C82" s="223"/>
      <c r="D82" s="223"/>
      <c r="E82" s="223"/>
      <c r="F82" s="223">
        <f>IF((F80-F81)&gt;0,(F80-F81),0)</f>
        <v>0</v>
      </c>
      <c r="G82" s="202"/>
      <c r="I82" s="202"/>
      <c r="J82" s="202"/>
      <c r="K82" s="202"/>
      <c r="L82" s="229">
        <f>F80</f>
        <v>5880</v>
      </c>
      <c r="M82" s="202"/>
      <c r="N82" s="202"/>
      <c r="O82" s="202"/>
      <c r="P82" s="202"/>
      <c r="Q82" s="202"/>
      <c r="R82" s="202"/>
      <c r="S82" s="202"/>
      <c r="T82" s="202"/>
      <c r="U82" s="202"/>
      <c r="V82" s="202"/>
      <c r="W82" s="202"/>
      <c r="X82" s="202"/>
      <c r="Y82" s="202"/>
      <c r="Z82" s="202"/>
      <c r="AA82" s="202"/>
    </row>
    <row r="83" spans="1:27" x14ac:dyDescent="0.2">
      <c r="A83" s="210"/>
      <c r="B83" s="298" t="s">
        <v>284</v>
      </c>
      <c r="C83" s="299">
        <v>0.1</v>
      </c>
      <c r="D83" s="223"/>
      <c r="E83" s="223"/>
      <c r="F83" s="300">
        <f>IF(F72&gt;5000000, F82*10%,0)</f>
        <v>0</v>
      </c>
      <c r="G83" s="202"/>
      <c r="I83" s="202"/>
      <c r="J83" s="202"/>
      <c r="K83" s="202"/>
      <c r="L83" s="229"/>
      <c r="M83" s="202"/>
      <c r="N83" s="202"/>
      <c r="O83" s="202"/>
      <c r="P83" s="202"/>
      <c r="Q83" s="202"/>
      <c r="R83" s="202"/>
      <c r="S83" s="202"/>
      <c r="T83" s="202"/>
      <c r="U83" s="202"/>
      <c r="V83" s="202"/>
      <c r="W83" s="202"/>
      <c r="X83" s="202"/>
      <c r="Y83" s="202"/>
      <c r="Z83" s="202"/>
      <c r="AA83" s="202"/>
    </row>
    <row r="84" spans="1:27" x14ac:dyDescent="0.2">
      <c r="A84" s="210"/>
      <c r="B84" s="215" t="s">
        <v>286</v>
      </c>
      <c r="C84" s="223"/>
      <c r="D84" s="223"/>
      <c r="E84" s="223"/>
      <c r="F84" s="300">
        <f>F82+F83</f>
        <v>0</v>
      </c>
      <c r="G84" s="202"/>
      <c r="I84" s="202"/>
      <c r="J84" s="202"/>
      <c r="K84" s="202"/>
      <c r="L84" s="229"/>
      <c r="M84" s="202"/>
      <c r="N84" s="202"/>
      <c r="O84" s="202"/>
      <c r="P84" s="202"/>
      <c r="Q84" s="202"/>
      <c r="R84" s="202"/>
      <c r="S84" s="202"/>
      <c r="T84" s="202"/>
      <c r="U84" s="202"/>
      <c r="V84" s="202"/>
      <c r="W84" s="202"/>
      <c r="X84" s="202"/>
      <c r="Y84" s="202"/>
      <c r="Z84" s="202"/>
      <c r="AA84" s="202"/>
    </row>
    <row r="85" spans="1:27" x14ac:dyDescent="0.2">
      <c r="A85" s="210"/>
      <c r="B85" s="298" t="s">
        <v>285</v>
      </c>
      <c r="C85" s="243">
        <v>0.04</v>
      </c>
      <c r="D85" s="223"/>
      <c r="E85" s="223"/>
      <c r="F85" s="223">
        <f>ROUND(+C85*F84,0)</f>
        <v>0</v>
      </c>
      <c r="G85" s="202"/>
      <c r="H85" s="202"/>
      <c r="I85" s="202"/>
      <c r="J85" s="202"/>
      <c r="K85" s="202"/>
      <c r="L85" s="202">
        <v>12500</v>
      </c>
      <c r="M85" s="202"/>
      <c r="N85" s="202"/>
      <c r="O85" s="202"/>
      <c r="P85" s="202"/>
      <c r="Q85" s="202"/>
      <c r="R85" s="202"/>
      <c r="S85" s="202"/>
      <c r="T85" s="202"/>
      <c r="U85" s="202"/>
      <c r="V85" s="202"/>
      <c r="W85" s="202"/>
      <c r="X85" s="202"/>
      <c r="Y85" s="202"/>
      <c r="Z85" s="202"/>
      <c r="AA85" s="202"/>
    </row>
    <row r="86" spans="1:27" x14ac:dyDescent="0.2">
      <c r="A86" s="210"/>
      <c r="B86" s="215" t="s">
        <v>147</v>
      </c>
      <c r="C86" s="223"/>
      <c r="D86" s="223"/>
      <c r="E86" s="223"/>
      <c r="F86" s="223">
        <f>+F84+F85</f>
        <v>0</v>
      </c>
      <c r="G86" s="202"/>
      <c r="H86" s="202"/>
      <c r="I86" s="202"/>
      <c r="J86" s="202"/>
      <c r="K86" s="202"/>
      <c r="L86" s="202"/>
      <c r="M86" s="202"/>
      <c r="N86" s="202"/>
      <c r="O86" s="202"/>
      <c r="P86" s="202"/>
      <c r="Q86" s="202"/>
      <c r="R86" s="202"/>
      <c r="S86" s="202"/>
      <c r="T86" s="202"/>
      <c r="U86" s="202"/>
      <c r="V86" s="202"/>
      <c r="W86" s="202"/>
      <c r="X86" s="202"/>
      <c r="Y86" s="202"/>
      <c r="Z86" s="202"/>
      <c r="AA86" s="202"/>
    </row>
    <row r="87" spans="1:27" x14ac:dyDescent="0.2">
      <c r="A87" s="210"/>
      <c r="B87" s="215" t="s">
        <v>148</v>
      </c>
      <c r="C87" s="223"/>
      <c r="D87" s="223"/>
      <c r="E87" s="223"/>
      <c r="F87" s="222"/>
      <c r="G87" s="202"/>
      <c r="H87" s="202"/>
      <c r="I87" s="202"/>
      <c r="J87" s="202"/>
      <c r="K87" s="202"/>
      <c r="L87" s="202"/>
      <c r="M87" s="202"/>
      <c r="N87" s="202"/>
      <c r="O87" s="202"/>
      <c r="P87" s="202"/>
      <c r="Q87" s="202"/>
      <c r="R87" s="202"/>
      <c r="S87" s="202"/>
      <c r="T87" s="202"/>
      <c r="U87" s="202"/>
      <c r="V87" s="202"/>
      <c r="W87" s="202"/>
      <c r="X87" s="202"/>
      <c r="Y87" s="202"/>
      <c r="Z87" s="202"/>
      <c r="AA87" s="202"/>
    </row>
    <row r="88" spans="1:27" x14ac:dyDescent="0.2">
      <c r="A88" s="210"/>
      <c r="B88" s="215" t="s">
        <v>149</v>
      </c>
      <c r="C88" s="223"/>
      <c r="D88" s="223"/>
      <c r="E88" s="223"/>
      <c r="F88" s="237">
        <f>'Form 12B'!L12</f>
        <v>0</v>
      </c>
      <c r="G88" s="202"/>
      <c r="H88" s="202"/>
      <c r="I88" s="202"/>
      <c r="J88" s="202"/>
      <c r="K88" s="202"/>
      <c r="L88" s="202"/>
      <c r="M88" s="202"/>
      <c r="N88" s="202"/>
      <c r="O88" s="202"/>
      <c r="P88" s="202"/>
      <c r="Q88" s="202"/>
      <c r="R88" s="202"/>
      <c r="S88" s="202"/>
      <c r="T88" s="202"/>
      <c r="U88" s="202"/>
      <c r="V88" s="202"/>
      <c r="W88" s="202"/>
      <c r="X88" s="202"/>
      <c r="Y88" s="202"/>
      <c r="Z88" s="202"/>
      <c r="AA88" s="202"/>
    </row>
    <row r="89" spans="1:27" x14ac:dyDescent="0.2">
      <c r="A89" s="210"/>
      <c r="B89" s="215" t="s">
        <v>150</v>
      </c>
      <c r="C89" s="210"/>
      <c r="D89" s="210"/>
      <c r="E89" s="210"/>
      <c r="F89" s="244">
        <f>+F86-F87-F88</f>
        <v>0</v>
      </c>
      <c r="G89" s="202"/>
      <c r="H89" s="202"/>
      <c r="I89" s="202"/>
      <c r="J89" s="202"/>
      <c r="K89" s="202"/>
      <c r="L89" s="202"/>
      <c r="M89" s="202"/>
      <c r="N89" s="202"/>
      <c r="O89" s="202"/>
      <c r="P89" s="202"/>
      <c r="Q89" s="202"/>
      <c r="R89" s="202"/>
      <c r="S89" s="202"/>
      <c r="T89" s="202"/>
      <c r="U89" s="202"/>
      <c r="V89" s="202"/>
      <c r="W89" s="202"/>
      <c r="X89" s="202"/>
      <c r="Y89" s="202"/>
      <c r="Z89" s="202"/>
      <c r="AA89" s="202"/>
    </row>
    <row r="90" spans="1:27" ht="13.5" thickBot="1" x14ac:dyDescent="0.25">
      <c r="A90" s="210"/>
      <c r="B90" s="215" t="s">
        <v>151</v>
      </c>
      <c r="C90" s="210"/>
      <c r="D90" s="210"/>
      <c r="E90" s="210"/>
      <c r="F90" s="245">
        <v>10</v>
      </c>
      <c r="G90" s="202"/>
      <c r="H90" s="202"/>
      <c r="I90" s="202"/>
      <c r="J90" s="202"/>
      <c r="K90" s="202"/>
      <c r="L90" s="202"/>
      <c r="M90" s="202"/>
      <c r="N90" s="202"/>
      <c r="O90" s="202"/>
      <c r="P90" s="202"/>
      <c r="Q90" s="202"/>
      <c r="R90" s="202"/>
      <c r="S90" s="202"/>
      <c r="T90" s="202"/>
      <c r="U90" s="202"/>
      <c r="V90" s="202"/>
      <c r="W90" s="202"/>
      <c r="X90" s="202"/>
      <c r="Y90" s="202"/>
      <c r="Z90" s="202"/>
      <c r="AA90" s="202"/>
    </row>
    <row r="91" spans="1:27" ht="13.5" thickBot="1" x14ac:dyDescent="0.25">
      <c r="A91" s="210"/>
      <c r="B91" s="246" t="s">
        <v>279</v>
      </c>
      <c r="C91" s="210"/>
      <c r="D91" s="210"/>
      <c r="E91" s="210"/>
      <c r="F91" s="247">
        <f>ROUND(+F89/F90,-1)</f>
        <v>0</v>
      </c>
      <c r="G91" s="202"/>
      <c r="H91" s="202"/>
      <c r="I91" s="202"/>
      <c r="J91" s="202"/>
      <c r="K91" s="202"/>
      <c r="L91" s="202"/>
      <c r="M91" s="202"/>
      <c r="N91" s="202"/>
      <c r="O91" s="202"/>
      <c r="P91" s="202"/>
      <c r="Q91" s="202"/>
      <c r="R91" s="202"/>
      <c r="S91" s="202"/>
      <c r="T91" s="202"/>
      <c r="U91" s="202"/>
      <c r="V91" s="202"/>
      <c r="W91" s="202"/>
      <c r="X91" s="202"/>
      <c r="Y91" s="202"/>
      <c r="Z91" s="202"/>
      <c r="AA91" s="202"/>
    </row>
    <row r="92" spans="1:27" x14ac:dyDescent="0.2">
      <c r="A92" s="210"/>
      <c r="B92" s="215"/>
      <c r="C92" s="210"/>
      <c r="D92" s="210"/>
      <c r="E92" s="210"/>
      <c r="F92" s="210"/>
      <c r="G92" s="202"/>
      <c r="H92" s="202"/>
      <c r="I92" s="202"/>
      <c r="J92" s="202"/>
      <c r="K92" s="202"/>
      <c r="L92" s="202"/>
      <c r="M92" s="202"/>
      <c r="N92" s="202"/>
      <c r="O92" s="202"/>
      <c r="P92" s="202"/>
      <c r="Q92" s="202"/>
      <c r="R92" s="202"/>
      <c r="S92" s="202"/>
      <c r="T92" s="202"/>
      <c r="U92" s="202"/>
      <c r="V92" s="202"/>
      <c r="W92" s="202"/>
      <c r="X92" s="202"/>
      <c r="Y92" s="202"/>
      <c r="Z92" s="202"/>
      <c r="AA92" s="202"/>
    </row>
    <row r="93" spans="1:27" ht="15" x14ac:dyDescent="0.25">
      <c r="A93" s="202"/>
      <c r="B93" s="479" t="str">
        <f>IF(F91=0,B133,B134)</f>
        <v>BE HAPPY YOU DO NOT HAVE ANY TAX</v>
      </c>
      <c r="C93" s="479"/>
      <c r="D93" s="479"/>
      <c r="E93" s="479"/>
      <c r="F93" s="479"/>
      <c r="G93" s="202"/>
      <c r="H93" s="202"/>
      <c r="I93" s="202"/>
      <c r="J93" s="202"/>
      <c r="K93" s="202"/>
      <c r="L93" s="202"/>
      <c r="M93" s="202"/>
      <c r="N93" s="202"/>
      <c r="O93" s="202"/>
      <c r="P93" s="202"/>
      <c r="Q93" s="202"/>
      <c r="R93" s="202"/>
      <c r="S93" s="202"/>
      <c r="T93" s="202"/>
      <c r="U93" s="202"/>
      <c r="V93" s="202"/>
      <c r="W93" s="202"/>
      <c r="X93" s="202"/>
      <c r="Y93" s="202"/>
      <c r="Z93" s="202"/>
      <c r="AA93" s="202"/>
    </row>
    <row r="94" spans="1:27" x14ac:dyDescent="0.2">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c r="AA94" s="202"/>
    </row>
    <row r="95" spans="1:27" x14ac:dyDescent="0.2">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c r="AA95" s="202"/>
    </row>
    <row r="96" spans="1:27" x14ac:dyDescent="0.2">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c r="AA96" s="202"/>
    </row>
    <row r="97" spans="1:27" x14ac:dyDescent="0.2">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c r="AA97" s="202"/>
    </row>
    <row r="98" spans="1:27" x14ac:dyDescent="0.2">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c r="AA98" s="202"/>
    </row>
    <row r="99" spans="1:27" x14ac:dyDescent="0.2">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c r="AA99" s="202"/>
    </row>
    <row r="100" spans="1:27" x14ac:dyDescent="0.2">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c r="AA100" s="202"/>
    </row>
    <row r="101" spans="1:27" x14ac:dyDescent="0.2">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c r="AA101" s="202"/>
    </row>
    <row r="102" spans="1:27" x14ac:dyDescent="0.2">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c r="AA102" s="202"/>
    </row>
    <row r="103" spans="1:27" x14ac:dyDescent="0.2">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c r="AA103" s="202"/>
    </row>
    <row r="104" spans="1:27" x14ac:dyDescent="0.2">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c r="AA104" s="202"/>
    </row>
    <row r="105" spans="1:27" x14ac:dyDescent="0.2">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c r="AA105" s="202"/>
    </row>
    <row r="106" spans="1:27" x14ac:dyDescent="0.2">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c r="AA106" s="202"/>
    </row>
    <row r="107" spans="1:27" x14ac:dyDescent="0.2">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c r="AA107" s="202"/>
    </row>
    <row r="108" spans="1:27" x14ac:dyDescent="0.2">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c r="AA108" s="202"/>
    </row>
    <row r="109" spans="1:27" x14ac:dyDescent="0.2">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c r="AA109" s="202"/>
    </row>
    <row r="110" spans="1:27" x14ac:dyDescent="0.2">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c r="AA110" s="202"/>
    </row>
    <row r="111" spans="1:27" x14ac:dyDescent="0.2">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c r="AA111" s="202"/>
    </row>
    <row r="112" spans="1:27" x14ac:dyDescent="0.2">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c r="AA112" s="202"/>
    </row>
    <row r="113" spans="1:27" x14ac:dyDescent="0.2">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c r="AA113" s="202"/>
    </row>
    <row r="114" spans="1:27" x14ac:dyDescent="0.2">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c r="AA114" s="202"/>
    </row>
    <row r="115" spans="1:27" x14ac:dyDescent="0.2">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c r="AA115" s="202"/>
    </row>
    <row r="116" spans="1:27" x14ac:dyDescent="0.2">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c r="AA116" s="202"/>
    </row>
    <row r="117" spans="1:27" x14ac:dyDescent="0.2">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c r="AA117" s="202"/>
    </row>
    <row r="118" spans="1:27" x14ac:dyDescent="0.2">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c r="AA118" s="202"/>
    </row>
    <row r="119" spans="1:27" x14ac:dyDescent="0.2">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c r="AA119" s="202"/>
    </row>
    <row r="120" spans="1:27" x14ac:dyDescent="0.2">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c r="AA120" s="202"/>
    </row>
    <row r="121" spans="1:27" x14ac:dyDescent="0.2">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c r="AA121" s="202"/>
    </row>
    <row r="122" spans="1:27" x14ac:dyDescent="0.2">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c r="AA122" s="202"/>
    </row>
    <row r="123" spans="1:27" x14ac:dyDescent="0.2">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c r="AA123" s="202"/>
    </row>
    <row r="124" spans="1:27" x14ac:dyDescent="0.2">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c r="AA124" s="202"/>
    </row>
    <row r="125" spans="1:27" x14ac:dyDescent="0.2">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c r="AA125" s="202"/>
    </row>
    <row r="126" spans="1:27" x14ac:dyDescent="0.2">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c r="AA126" s="202"/>
    </row>
    <row r="127" spans="1:27" x14ac:dyDescent="0.2">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c r="AA127" s="202"/>
    </row>
    <row r="128" spans="1:27" x14ac:dyDescent="0.2">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c r="AA128" s="202"/>
    </row>
    <row r="129" spans="1:27" x14ac:dyDescent="0.2">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c r="AA129" s="202"/>
    </row>
    <row r="130" spans="1:27" x14ac:dyDescent="0.2">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c r="AA130" s="202"/>
    </row>
    <row r="131" spans="1:27" x14ac:dyDescent="0.2">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c r="AA131" s="202"/>
    </row>
    <row r="132" spans="1:27" x14ac:dyDescent="0.2">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c r="AA132" s="202"/>
    </row>
    <row r="133" spans="1:27" x14ac:dyDescent="0.2">
      <c r="A133" s="202"/>
      <c r="B133" s="248" t="s">
        <v>154</v>
      </c>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c r="AA133" s="202"/>
    </row>
    <row r="134" spans="1:27" x14ac:dyDescent="0.2">
      <c r="A134" s="202"/>
      <c r="B134" s="249" t="s">
        <v>155</v>
      </c>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c r="AA134" s="202"/>
    </row>
    <row r="135" spans="1:27" x14ac:dyDescent="0.2">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c r="AA135" s="202"/>
    </row>
    <row r="136" spans="1:27" x14ac:dyDescent="0.2">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c r="AA136" s="202"/>
    </row>
    <row r="137" spans="1:27" x14ac:dyDescent="0.2">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c r="AA137" s="202"/>
    </row>
    <row r="138" spans="1:27" x14ac:dyDescent="0.2">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c r="AA138" s="202"/>
    </row>
    <row r="139" spans="1:27" x14ac:dyDescent="0.2">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c r="AA139" s="202"/>
    </row>
    <row r="140" spans="1:27" x14ac:dyDescent="0.2">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c r="AA140" s="202"/>
    </row>
    <row r="141" spans="1:27" x14ac:dyDescent="0.2">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c r="AA141" s="202"/>
    </row>
    <row r="142" spans="1:27" x14ac:dyDescent="0.2">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c r="AA142" s="202"/>
    </row>
    <row r="143" spans="1:27" x14ac:dyDescent="0.2">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c r="AA143" s="202"/>
    </row>
    <row r="144" spans="1:27" x14ac:dyDescent="0.2">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c r="AA144" s="202"/>
    </row>
    <row r="145" spans="1:27" x14ac:dyDescent="0.2">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c r="AA145" s="202"/>
    </row>
    <row r="146" spans="1:27" x14ac:dyDescent="0.2">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c r="AA146" s="202"/>
    </row>
    <row r="147" spans="1:27" x14ac:dyDescent="0.2">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c r="AA147" s="202"/>
    </row>
    <row r="148" spans="1:27" x14ac:dyDescent="0.2">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c r="AA148" s="202"/>
    </row>
    <row r="149" spans="1:27" x14ac:dyDescent="0.2">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c r="AA149" s="202"/>
    </row>
    <row r="150" spans="1:27" x14ac:dyDescent="0.2">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c r="AA150" s="202"/>
    </row>
    <row r="151" spans="1:27" x14ac:dyDescent="0.2">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c r="AA151" s="202"/>
    </row>
    <row r="152" spans="1:27" x14ac:dyDescent="0.2">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c r="AA152" s="202"/>
    </row>
    <row r="153" spans="1:27" x14ac:dyDescent="0.2">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c r="AA153" s="202"/>
    </row>
    <row r="154" spans="1:27" x14ac:dyDescent="0.2">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c r="AA154" s="202"/>
    </row>
    <row r="155" spans="1:27" x14ac:dyDescent="0.2">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c r="AA155" s="202"/>
    </row>
    <row r="156" spans="1:27" x14ac:dyDescent="0.2">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c r="AA156" s="202"/>
    </row>
    <row r="157" spans="1:27" x14ac:dyDescent="0.2">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c r="AA157" s="202"/>
    </row>
    <row r="158" spans="1:27" x14ac:dyDescent="0.2">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c r="AA158" s="202"/>
    </row>
    <row r="159" spans="1:27" x14ac:dyDescent="0.2">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c r="AA159" s="202"/>
    </row>
    <row r="160" spans="1:27" x14ac:dyDescent="0.2">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c r="AA160" s="202"/>
    </row>
    <row r="161" spans="1:27" x14ac:dyDescent="0.2">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c r="AA161" s="202"/>
    </row>
    <row r="162" spans="1:27" x14ac:dyDescent="0.2">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c r="AA162" s="202"/>
    </row>
    <row r="163" spans="1:27" x14ac:dyDescent="0.2">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c r="AA163" s="202"/>
    </row>
    <row r="164" spans="1:27" x14ac:dyDescent="0.2">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c r="AA164" s="202"/>
    </row>
    <row r="165" spans="1:27" x14ac:dyDescent="0.2">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c r="AA165" s="202"/>
    </row>
    <row r="166" spans="1:27" x14ac:dyDescent="0.2">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c r="AA166" s="202"/>
    </row>
    <row r="167" spans="1:27" x14ac:dyDescent="0.2">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c r="AA167" s="202"/>
    </row>
    <row r="168" spans="1:27" x14ac:dyDescent="0.2">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c r="AA168" s="202"/>
    </row>
    <row r="169" spans="1:27" x14ac:dyDescent="0.2">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c r="AA169" s="202"/>
    </row>
    <row r="170" spans="1:27" x14ac:dyDescent="0.2">
      <c r="A170" s="202"/>
    </row>
  </sheetData>
  <mergeCells count="5">
    <mergeCell ref="A2:F2"/>
    <mergeCell ref="A3:F3"/>
    <mergeCell ref="A4:F4"/>
    <mergeCell ref="A5:F5"/>
    <mergeCell ref="B93:F93"/>
  </mergeCells>
  <printOptions gridLines="1"/>
  <pageMargins left="0.55118110236220497" right="0.15748031496063" top="0.196850393700787" bottom="0.196850393700787" header="0.196850393700787" footer="0.196850393700787"/>
  <pageSetup scale="77"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pageSetUpPr fitToPage="1"/>
  </sheetPr>
  <dimension ref="A1:AB171"/>
  <sheetViews>
    <sheetView tabSelected="1" workbookViewId="0">
      <selection activeCell="D56" sqref="D56"/>
    </sheetView>
  </sheetViews>
  <sheetFormatPr defaultColWidth="9.140625" defaultRowHeight="12.75" x14ac:dyDescent="0.2"/>
  <cols>
    <col min="1" max="1" width="3.28515625" style="307" customWidth="1"/>
    <col min="2" max="2" width="5" style="307" customWidth="1"/>
    <col min="3" max="3" width="55.5703125" style="307" customWidth="1"/>
    <col min="4" max="4" width="15" style="307" customWidth="1"/>
    <col min="5" max="5" width="12.7109375" style="307" customWidth="1"/>
    <col min="6" max="6" width="9.140625" style="307"/>
    <col min="7" max="7" width="12.7109375" style="386" customWidth="1"/>
    <col min="8" max="8" width="9.140625" style="307"/>
    <col min="9" max="9" width="10.28515625" style="386" bestFit="1" customWidth="1"/>
    <col min="10" max="10" width="9.42578125" style="357" hidden="1" customWidth="1"/>
    <col min="11" max="11" width="14" style="357" hidden="1" customWidth="1"/>
    <col min="12" max="12" width="11.5703125" style="357" hidden="1" customWidth="1"/>
    <col min="13" max="13" width="13" style="357" hidden="1" customWidth="1"/>
    <col min="14" max="14" width="14.42578125" style="357" hidden="1" customWidth="1"/>
    <col min="15" max="15" width="11" style="357" hidden="1" customWidth="1"/>
    <col min="16" max="16" width="10.42578125" style="357" hidden="1" customWidth="1"/>
    <col min="17" max="17" width="10.85546875" style="357" hidden="1" customWidth="1"/>
    <col min="18" max="20" width="9.140625" style="357" hidden="1" customWidth="1"/>
    <col min="21" max="21" width="9.140625" style="386"/>
    <col min="22" max="16384" width="9.140625" style="307"/>
  </cols>
  <sheetData>
    <row r="1" spans="1:28" x14ac:dyDescent="0.2">
      <c r="B1" s="308" t="s">
        <v>123</v>
      </c>
      <c r="C1" s="309"/>
      <c r="D1" s="310">
        <f>+G92</f>
        <v>5480</v>
      </c>
      <c r="E1" s="309"/>
      <c r="F1" s="309"/>
      <c r="G1" s="371"/>
      <c r="H1" s="312"/>
      <c r="I1" s="371"/>
      <c r="J1" s="311"/>
      <c r="K1" s="311"/>
      <c r="L1" s="311"/>
      <c r="M1" s="313">
        <v>44287</v>
      </c>
      <c r="N1" s="311"/>
      <c r="O1" s="311"/>
      <c r="P1" s="311"/>
      <c r="Q1" s="311"/>
      <c r="R1" s="311"/>
      <c r="S1" s="311"/>
      <c r="T1" s="311"/>
      <c r="U1" s="371"/>
      <c r="V1" s="312"/>
      <c r="W1" s="312"/>
      <c r="X1" s="312"/>
      <c r="Y1" s="312"/>
      <c r="Z1" s="312"/>
      <c r="AA1" s="312"/>
      <c r="AB1" s="312"/>
    </row>
    <row r="2" spans="1:28" x14ac:dyDescent="0.2">
      <c r="A2" s="483" t="s">
        <v>171</v>
      </c>
      <c r="B2" s="483"/>
      <c r="C2" s="483"/>
      <c r="D2" s="483"/>
      <c r="E2" s="483"/>
      <c r="F2" s="483"/>
      <c r="G2" s="372"/>
      <c r="H2" s="312"/>
      <c r="I2" s="371"/>
      <c r="J2" s="311"/>
      <c r="K2" s="311"/>
      <c r="L2" s="311"/>
      <c r="M2" s="314">
        <v>44651</v>
      </c>
      <c r="N2" s="311"/>
      <c r="O2" s="311"/>
      <c r="P2" s="311"/>
      <c r="Q2" s="311"/>
      <c r="R2" s="311"/>
      <c r="S2" s="311"/>
      <c r="T2" s="311"/>
      <c r="U2" s="371"/>
      <c r="V2" s="312"/>
      <c r="W2" s="312"/>
      <c r="X2" s="312"/>
      <c r="Y2" s="312"/>
      <c r="Z2" s="312"/>
      <c r="AA2" s="312"/>
      <c r="AB2" s="312"/>
    </row>
    <row r="3" spans="1:28" x14ac:dyDescent="0.2">
      <c r="A3" s="484" t="s">
        <v>80</v>
      </c>
      <c r="B3" s="484"/>
      <c r="C3" s="484"/>
      <c r="D3" s="484"/>
      <c r="E3" s="484"/>
      <c r="F3" s="484"/>
      <c r="G3" s="373"/>
      <c r="H3" s="312"/>
      <c r="I3" s="371"/>
      <c r="J3" s="311"/>
      <c r="K3" s="311"/>
      <c r="L3" s="311"/>
      <c r="M3" s="315">
        <f>IF(D11&lt;M1,(M2-M1+1),(M2-D11+1))</f>
        <v>365</v>
      </c>
      <c r="N3" s="316"/>
      <c r="O3" s="311"/>
      <c r="P3" s="311"/>
      <c r="Q3" s="311"/>
      <c r="R3" s="311"/>
      <c r="S3" s="311"/>
      <c r="T3" s="311"/>
      <c r="U3" s="371"/>
      <c r="V3" s="312"/>
      <c r="W3" s="312"/>
      <c r="X3" s="312"/>
      <c r="Y3" s="312"/>
      <c r="Z3" s="312"/>
      <c r="AA3" s="312"/>
      <c r="AB3" s="312"/>
    </row>
    <row r="4" spans="1:28" x14ac:dyDescent="0.2">
      <c r="A4" s="485" t="s">
        <v>343</v>
      </c>
      <c r="B4" s="485"/>
      <c r="C4" s="485"/>
      <c r="D4" s="485"/>
      <c r="E4" s="485"/>
      <c r="F4" s="485"/>
      <c r="G4" s="374"/>
      <c r="H4" s="312"/>
      <c r="I4" s="371"/>
      <c r="J4" s="315"/>
      <c r="K4" s="311"/>
      <c r="L4" s="311"/>
      <c r="M4" s="311"/>
      <c r="N4" s="311"/>
      <c r="O4" s="311"/>
      <c r="P4" s="311"/>
      <c r="Q4" s="311"/>
      <c r="R4" s="311"/>
      <c r="S4" s="311"/>
      <c r="T4" s="311"/>
      <c r="U4" s="371"/>
      <c r="V4" s="312"/>
      <c r="W4" s="312"/>
      <c r="X4" s="312"/>
      <c r="Y4" s="312"/>
      <c r="Z4" s="312"/>
      <c r="AA4" s="312"/>
      <c r="AB4" s="312"/>
    </row>
    <row r="5" spans="1:28" x14ac:dyDescent="0.2">
      <c r="B5" s="485" t="s">
        <v>344</v>
      </c>
      <c r="C5" s="485"/>
      <c r="D5" s="485"/>
      <c r="E5" s="485"/>
      <c r="F5" s="485"/>
      <c r="G5" s="374"/>
      <c r="H5" s="312"/>
      <c r="I5" s="371"/>
      <c r="J5" s="311"/>
      <c r="K5" s="311"/>
      <c r="L5" s="311"/>
      <c r="M5" s="317">
        <f>+M3/365</f>
        <v>1</v>
      </c>
      <c r="N5" s="311"/>
      <c r="O5" s="311"/>
      <c r="P5" s="311"/>
      <c r="Q5" s="311"/>
      <c r="R5" s="311"/>
      <c r="S5" s="311"/>
      <c r="T5" s="311"/>
      <c r="U5" s="371"/>
      <c r="V5" s="312"/>
      <c r="W5" s="312"/>
      <c r="X5" s="312"/>
      <c r="Y5" s="312"/>
      <c r="Z5" s="312"/>
      <c r="AA5" s="312"/>
      <c r="AB5" s="312"/>
    </row>
    <row r="6" spans="1:28" x14ac:dyDescent="0.2">
      <c r="A6" s="318" t="s">
        <v>317</v>
      </c>
      <c r="B6" s="319" t="s">
        <v>297</v>
      </c>
      <c r="C6" s="320"/>
      <c r="D6" s="486" t="s">
        <v>347</v>
      </c>
      <c r="E6" s="486"/>
      <c r="F6" s="321"/>
      <c r="G6" s="375"/>
      <c r="H6" s="312"/>
      <c r="I6" s="371"/>
      <c r="J6" s="311"/>
      <c r="K6" s="311"/>
      <c r="L6" s="311"/>
      <c r="M6" s="311"/>
      <c r="N6" s="311"/>
      <c r="O6" s="311"/>
      <c r="P6" s="311"/>
      <c r="Q6" s="311"/>
      <c r="R6" s="311"/>
      <c r="S6" s="311"/>
      <c r="T6" s="311"/>
      <c r="U6" s="371"/>
      <c r="V6" s="312"/>
      <c r="W6" s="312"/>
      <c r="X6" s="312"/>
      <c r="Y6" s="312"/>
      <c r="Z6" s="312"/>
      <c r="AA6" s="312"/>
      <c r="AB6" s="312"/>
    </row>
    <row r="7" spans="1:28" ht="15" x14ac:dyDescent="0.25">
      <c r="A7" s="318" t="s">
        <v>318</v>
      </c>
      <c r="B7" s="319" t="s">
        <v>298</v>
      </c>
      <c r="C7" s="320"/>
      <c r="D7" s="407" t="s">
        <v>348</v>
      </c>
      <c r="E7" s="395"/>
      <c r="F7" s="321"/>
      <c r="G7" s="375"/>
      <c r="H7" s="312"/>
      <c r="I7" s="371"/>
      <c r="J7" s="311"/>
      <c r="K7" s="311"/>
      <c r="L7" s="311"/>
      <c r="M7" s="311"/>
      <c r="N7" s="311"/>
      <c r="O7" s="311"/>
      <c r="P7" s="311"/>
      <c r="Q7" s="311"/>
      <c r="R7" s="311"/>
      <c r="S7" s="311"/>
      <c r="T7" s="311"/>
      <c r="U7" s="371"/>
      <c r="V7" s="312"/>
      <c r="W7" s="312"/>
      <c r="X7" s="312"/>
      <c r="Y7" s="312"/>
      <c r="Z7" s="312"/>
      <c r="AA7" s="312"/>
      <c r="AB7" s="312"/>
    </row>
    <row r="8" spans="1:28" x14ac:dyDescent="0.2">
      <c r="A8" s="318" t="s">
        <v>319</v>
      </c>
      <c r="B8" s="320" t="s">
        <v>177</v>
      </c>
      <c r="C8" s="320"/>
      <c r="D8" s="396" t="s">
        <v>349</v>
      </c>
      <c r="E8" s="397"/>
      <c r="F8" s="321"/>
      <c r="G8" s="375"/>
      <c r="H8" s="312"/>
      <c r="I8" s="371"/>
      <c r="J8" s="311"/>
      <c r="K8" s="311"/>
      <c r="L8" s="311"/>
      <c r="M8" s="311"/>
      <c r="N8" s="311"/>
      <c r="O8" s="311"/>
      <c r="P8" s="311"/>
      <c r="Q8" s="311"/>
      <c r="R8" s="311"/>
      <c r="S8" s="311"/>
      <c r="T8" s="311"/>
      <c r="U8" s="371"/>
      <c r="V8" s="312"/>
      <c r="W8" s="312"/>
      <c r="X8" s="312"/>
      <c r="Y8" s="312"/>
      <c r="Z8" s="312"/>
      <c r="AA8" s="312"/>
      <c r="AB8" s="312"/>
    </row>
    <row r="9" spans="1:28" ht="13.5" customHeight="1" x14ac:dyDescent="0.25">
      <c r="A9" s="318" t="s">
        <v>320</v>
      </c>
      <c r="B9" s="319" t="s">
        <v>299</v>
      </c>
      <c r="C9" s="320"/>
      <c r="D9" s="394" t="s">
        <v>350</v>
      </c>
      <c r="E9" s="397"/>
      <c r="F9" s="321"/>
      <c r="G9" s="375"/>
      <c r="H9" s="312"/>
      <c r="I9" s="371"/>
      <c r="J9" s="311"/>
      <c r="K9" s="311"/>
      <c r="L9" s="311"/>
      <c r="M9" s="311"/>
      <c r="N9" s="311"/>
      <c r="O9" s="311"/>
      <c r="P9" s="311"/>
      <c r="Q9" s="311"/>
      <c r="R9" s="311"/>
      <c r="S9" s="311"/>
      <c r="T9" s="311"/>
      <c r="U9" s="371"/>
      <c r="V9" s="312"/>
      <c r="W9" s="312"/>
      <c r="X9" s="312"/>
      <c r="Y9" s="312"/>
      <c r="Z9" s="312"/>
      <c r="AA9" s="312"/>
      <c r="AB9" s="312"/>
    </row>
    <row r="10" spans="1:28" x14ac:dyDescent="0.2">
      <c r="A10" s="318" t="s">
        <v>321</v>
      </c>
      <c r="B10" s="322" t="s">
        <v>300</v>
      </c>
      <c r="C10" s="320"/>
      <c r="D10" s="398" t="s">
        <v>351</v>
      </c>
      <c r="E10" s="399"/>
      <c r="F10" s="322"/>
      <c r="G10" s="375"/>
      <c r="H10" s="312"/>
      <c r="I10" s="371"/>
      <c r="J10" s="311"/>
      <c r="K10" s="311"/>
      <c r="L10" s="311"/>
      <c r="M10" s="311"/>
      <c r="N10" s="311"/>
      <c r="O10" s="311"/>
      <c r="P10" s="311"/>
      <c r="Q10" s="311"/>
      <c r="R10" s="311"/>
      <c r="S10" s="311"/>
      <c r="T10" s="311"/>
      <c r="U10" s="371"/>
      <c r="V10" s="312"/>
      <c r="W10" s="312"/>
      <c r="X10" s="312"/>
      <c r="Y10" s="312"/>
      <c r="Z10" s="312"/>
      <c r="AA10" s="312"/>
      <c r="AB10" s="312"/>
    </row>
    <row r="11" spans="1:28" x14ac:dyDescent="0.2">
      <c r="A11" s="318" t="s">
        <v>314</v>
      </c>
      <c r="B11" s="320" t="s">
        <v>329</v>
      </c>
      <c r="C11" s="320"/>
      <c r="D11" s="400">
        <v>44287</v>
      </c>
      <c r="E11" s="401"/>
      <c r="F11" s="320"/>
      <c r="G11" s="375"/>
      <c r="H11" s="312"/>
      <c r="I11" s="371"/>
      <c r="J11" s="311"/>
      <c r="K11" s="311"/>
      <c r="L11" s="311"/>
      <c r="M11" s="311"/>
      <c r="N11" s="311"/>
      <c r="O11" s="311"/>
      <c r="P11" s="311"/>
      <c r="Q11" s="311"/>
      <c r="R11" s="311"/>
      <c r="S11" s="311"/>
      <c r="T11" s="311"/>
      <c r="U11" s="371"/>
      <c r="V11" s="312"/>
      <c r="W11" s="312"/>
      <c r="X11" s="312"/>
      <c r="Y11" s="312"/>
      <c r="Z11" s="312"/>
      <c r="AA11" s="312"/>
      <c r="AB11" s="312"/>
    </row>
    <row r="12" spans="1:28" x14ac:dyDescent="0.2">
      <c r="A12" s="318" t="s">
        <v>322</v>
      </c>
      <c r="B12" s="320" t="s">
        <v>330</v>
      </c>
      <c r="C12" s="320"/>
      <c r="D12" s="402">
        <v>44347</v>
      </c>
      <c r="E12" s="401"/>
      <c r="F12" s="320"/>
      <c r="G12" s="375"/>
      <c r="H12" s="312"/>
      <c r="I12" s="371"/>
      <c r="J12" s="311"/>
      <c r="K12" s="311"/>
      <c r="L12" s="311"/>
      <c r="M12" s="311"/>
      <c r="N12" s="311"/>
      <c r="O12" s="311"/>
      <c r="P12" s="311"/>
      <c r="Q12" s="311"/>
      <c r="R12" s="311"/>
      <c r="S12" s="311"/>
      <c r="T12" s="311"/>
      <c r="U12" s="371"/>
      <c r="V12" s="312"/>
      <c r="W12" s="312"/>
      <c r="X12" s="312"/>
      <c r="Y12" s="312"/>
      <c r="Z12" s="312"/>
      <c r="AA12" s="312"/>
      <c r="AB12" s="312"/>
    </row>
    <row r="13" spans="1:28" x14ac:dyDescent="0.2">
      <c r="A13" s="318" t="s">
        <v>323</v>
      </c>
      <c r="B13" s="324" t="s">
        <v>296</v>
      </c>
      <c r="C13" s="320"/>
      <c r="D13" s="323" t="s">
        <v>331</v>
      </c>
      <c r="E13" s="401"/>
      <c r="F13" s="320"/>
      <c r="G13" s="375"/>
      <c r="H13" s="312"/>
      <c r="I13" s="371"/>
      <c r="J13" s="311"/>
      <c r="K13" s="311"/>
      <c r="L13" s="311"/>
      <c r="M13" s="311"/>
      <c r="N13" s="311"/>
      <c r="O13" s="311"/>
      <c r="P13" s="311"/>
      <c r="Q13" s="311"/>
      <c r="R13" s="311"/>
      <c r="S13" s="311"/>
      <c r="T13" s="311"/>
      <c r="U13" s="371"/>
      <c r="V13" s="312"/>
      <c r="W13" s="312"/>
      <c r="X13" s="312"/>
      <c r="Y13" s="312"/>
      <c r="Z13" s="312"/>
      <c r="AA13" s="312"/>
      <c r="AB13" s="312"/>
    </row>
    <row r="14" spans="1:28" x14ac:dyDescent="0.2">
      <c r="A14" s="318" t="s">
        <v>324</v>
      </c>
      <c r="B14" s="325" t="s">
        <v>301</v>
      </c>
      <c r="C14" s="326"/>
      <c r="D14" s="398" t="s">
        <v>328</v>
      </c>
      <c r="E14" s="401"/>
      <c r="F14" s="320"/>
      <c r="G14" s="375"/>
      <c r="H14" s="312"/>
      <c r="I14" s="371"/>
      <c r="J14" s="311"/>
      <c r="K14" s="311"/>
      <c r="L14" s="311"/>
      <c r="M14" s="311"/>
      <c r="N14" s="311"/>
      <c r="O14" s="311"/>
      <c r="P14" s="311"/>
      <c r="Q14" s="311"/>
      <c r="R14" s="311"/>
      <c r="S14" s="311"/>
      <c r="T14" s="311"/>
      <c r="U14" s="371"/>
      <c r="V14" s="312"/>
      <c r="W14" s="312"/>
      <c r="X14" s="312"/>
      <c r="Y14" s="312"/>
      <c r="Z14" s="312"/>
      <c r="AA14" s="312"/>
      <c r="AB14" s="312"/>
    </row>
    <row r="15" spans="1:28" x14ac:dyDescent="0.2">
      <c r="A15" s="318" t="s">
        <v>314</v>
      </c>
      <c r="B15" s="319" t="s">
        <v>86</v>
      </c>
      <c r="C15" s="320"/>
      <c r="D15" s="327" t="s">
        <v>87</v>
      </c>
      <c r="E15" s="327" t="s">
        <v>87</v>
      </c>
      <c r="F15" s="327"/>
      <c r="G15" s="376" t="s">
        <v>88</v>
      </c>
      <c r="H15" s="312"/>
      <c r="I15" s="371"/>
      <c r="J15" s="311"/>
      <c r="K15" s="311"/>
      <c r="L15" s="311"/>
      <c r="M15" s="311"/>
      <c r="N15" s="311"/>
      <c r="O15" s="311"/>
      <c r="P15" s="311"/>
      <c r="Q15" s="311"/>
      <c r="R15" s="311"/>
      <c r="S15" s="311"/>
      <c r="T15" s="311"/>
      <c r="U15" s="371"/>
      <c r="V15" s="312"/>
      <c r="W15" s="312"/>
      <c r="X15" s="312"/>
      <c r="Y15" s="312"/>
      <c r="Z15" s="312"/>
      <c r="AA15" s="312"/>
      <c r="AB15" s="312"/>
    </row>
    <row r="16" spans="1:28" x14ac:dyDescent="0.2">
      <c r="B16" s="328">
        <v>1</v>
      </c>
      <c r="C16" s="320" t="s">
        <v>89</v>
      </c>
      <c r="D16" s="329"/>
      <c r="E16" s="330">
        <v>18000</v>
      </c>
      <c r="F16" s="329"/>
      <c r="G16" s="377">
        <f>+E16*12*$M$3/365</f>
        <v>216000</v>
      </c>
      <c r="H16" s="312"/>
      <c r="I16" s="371"/>
      <c r="J16" s="311"/>
      <c r="K16" s="311"/>
      <c r="L16" s="311"/>
      <c r="M16" s="315">
        <f>365/12</f>
        <v>30.416666666666668</v>
      </c>
      <c r="N16" s="311"/>
      <c r="O16" s="311"/>
      <c r="P16" s="311"/>
      <c r="Q16" s="311"/>
      <c r="R16" s="311"/>
      <c r="S16" s="311"/>
      <c r="T16" s="311"/>
      <c r="U16" s="371"/>
      <c r="V16" s="312"/>
      <c r="W16" s="312"/>
      <c r="X16" s="312"/>
      <c r="Y16" s="312"/>
      <c r="Z16" s="312"/>
      <c r="AA16" s="312"/>
      <c r="AB16" s="312"/>
    </row>
    <row r="17" spans="2:28" x14ac:dyDescent="0.2">
      <c r="B17" s="328">
        <v>2</v>
      </c>
      <c r="C17" s="320" t="s">
        <v>90</v>
      </c>
      <c r="D17" s="332">
        <v>9000</v>
      </c>
      <c r="E17" s="333"/>
      <c r="F17" s="333"/>
      <c r="G17" s="377"/>
      <c r="H17" s="312"/>
      <c r="I17" s="371"/>
      <c r="J17" s="311"/>
      <c r="K17" s="311"/>
      <c r="L17" s="311"/>
      <c r="M17" s="311"/>
      <c r="N17" s="311"/>
      <c r="O17" s="311"/>
      <c r="P17" s="311"/>
      <c r="Q17" s="311"/>
      <c r="R17" s="311"/>
      <c r="S17" s="311"/>
      <c r="T17" s="311"/>
      <c r="U17" s="371"/>
      <c r="V17" s="312"/>
      <c r="W17" s="312"/>
      <c r="X17" s="312"/>
      <c r="Y17" s="312"/>
      <c r="Z17" s="312"/>
      <c r="AA17" s="312"/>
      <c r="AB17" s="312"/>
    </row>
    <row r="18" spans="2:28" x14ac:dyDescent="0.2">
      <c r="B18" s="328"/>
      <c r="C18" s="320" t="s">
        <v>91</v>
      </c>
      <c r="D18" s="334">
        <f>IF(MIN(D22:D24)&lt;0,0,MIN(D22:D24))</f>
        <v>6200</v>
      </c>
      <c r="E18" s="333">
        <f>+D17-D18</f>
        <v>2800</v>
      </c>
      <c r="F18" s="333"/>
      <c r="G18" s="377">
        <f>+E18*12*$M$3/365</f>
        <v>33600</v>
      </c>
      <c r="H18" s="312"/>
      <c r="I18" s="371"/>
      <c r="J18" s="311"/>
      <c r="K18" s="311"/>
      <c r="L18" s="311"/>
      <c r="M18" s="311"/>
      <c r="N18" s="311"/>
      <c r="O18" s="311"/>
      <c r="P18" s="311"/>
      <c r="Q18" s="311"/>
      <c r="R18" s="311"/>
      <c r="S18" s="311"/>
      <c r="T18" s="311"/>
      <c r="U18" s="371"/>
      <c r="V18" s="312"/>
      <c r="W18" s="312"/>
      <c r="X18" s="312"/>
      <c r="Y18" s="312"/>
      <c r="Z18" s="312"/>
      <c r="AA18" s="312"/>
      <c r="AB18" s="312"/>
    </row>
    <row r="19" spans="2:28" x14ac:dyDescent="0.2">
      <c r="B19" s="328"/>
      <c r="C19" s="322" t="s">
        <v>92</v>
      </c>
      <c r="D19" s="333"/>
      <c r="E19" s="333"/>
      <c r="F19" s="333"/>
      <c r="G19" s="377"/>
      <c r="H19" s="312"/>
      <c r="I19" s="371"/>
      <c r="J19" s="311"/>
      <c r="K19" s="311"/>
      <c r="L19" s="311"/>
      <c r="M19" s="311"/>
      <c r="N19" s="311"/>
      <c r="O19" s="311"/>
      <c r="P19" s="311"/>
      <c r="Q19" s="311"/>
      <c r="R19" s="311"/>
      <c r="S19" s="311"/>
      <c r="T19" s="311"/>
      <c r="U19" s="371"/>
      <c r="V19" s="312"/>
      <c r="W19" s="312"/>
      <c r="X19" s="312"/>
      <c r="Y19" s="312"/>
      <c r="Z19" s="312"/>
      <c r="AA19" s="312"/>
      <c r="AB19" s="312"/>
    </row>
    <row r="20" spans="2:28" x14ac:dyDescent="0.2">
      <c r="B20" s="328"/>
      <c r="C20" s="322" t="s">
        <v>93</v>
      </c>
      <c r="D20" s="335" t="s">
        <v>94</v>
      </c>
      <c r="E20" s="336"/>
      <c r="F20" s="336"/>
      <c r="G20" s="377"/>
      <c r="H20" s="312"/>
      <c r="I20" s="371"/>
      <c r="J20" s="311"/>
      <c r="K20" s="311"/>
      <c r="L20" s="311"/>
      <c r="M20" s="311"/>
      <c r="N20" s="311"/>
      <c r="O20" s="311"/>
      <c r="P20" s="311"/>
      <c r="Q20" s="311"/>
      <c r="R20" s="311"/>
      <c r="S20" s="311"/>
      <c r="T20" s="311"/>
      <c r="U20" s="371"/>
      <c r="V20" s="312"/>
      <c r="W20" s="312"/>
      <c r="X20" s="312"/>
      <c r="Y20" s="312"/>
      <c r="Z20" s="312"/>
      <c r="AA20" s="312"/>
      <c r="AB20" s="312"/>
    </row>
    <row r="21" spans="2:28" x14ac:dyDescent="0.2">
      <c r="B21" s="328"/>
      <c r="C21" s="322" t="s">
        <v>95</v>
      </c>
      <c r="D21" s="330">
        <v>8000</v>
      </c>
      <c r="E21" s="329"/>
      <c r="F21" s="329"/>
      <c r="G21" s="377"/>
      <c r="H21" s="312"/>
      <c r="I21" s="371"/>
      <c r="J21" s="311"/>
      <c r="K21" s="311"/>
      <c r="L21" s="311"/>
      <c r="M21" s="311"/>
      <c r="N21" s="311"/>
      <c r="O21" s="311"/>
      <c r="P21" s="311"/>
      <c r="Q21" s="311"/>
      <c r="R21" s="311"/>
      <c r="S21" s="311"/>
      <c r="T21" s="311"/>
      <c r="U21" s="371"/>
      <c r="V21" s="312"/>
      <c r="W21" s="312"/>
      <c r="X21" s="312"/>
      <c r="Y21" s="312"/>
      <c r="Z21" s="312"/>
      <c r="AA21" s="312"/>
      <c r="AB21" s="312"/>
    </row>
    <row r="22" spans="2:28" x14ac:dyDescent="0.2">
      <c r="B22" s="328"/>
      <c r="C22" s="322" t="s">
        <v>96</v>
      </c>
      <c r="D22" s="377">
        <f>+D21-E16*10%</f>
        <v>6200</v>
      </c>
      <c r="E22" s="333"/>
      <c r="F22" s="333"/>
      <c r="G22" s="377"/>
      <c r="H22" s="312"/>
      <c r="I22" s="371"/>
      <c r="J22" s="311"/>
      <c r="K22" s="311"/>
      <c r="L22" s="311"/>
      <c r="M22" s="311"/>
      <c r="N22" s="311"/>
      <c r="O22" s="311"/>
      <c r="P22" s="311"/>
      <c r="Q22" s="311"/>
      <c r="R22" s="311"/>
      <c r="S22" s="311"/>
      <c r="T22" s="311"/>
      <c r="U22" s="371"/>
      <c r="V22" s="312"/>
      <c r="W22" s="312"/>
      <c r="X22" s="312"/>
      <c r="Y22" s="312"/>
      <c r="Z22" s="312"/>
      <c r="AA22" s="312"/>
      <c r="AB22" s="312"/>
    </row>
    <row r="23" spans="2:28" x14ac:dyDescent="0.2">
      <c r="B23" s="328"/>
      <c r="C23" s="322" t="s">
        <v>97</v>
      </c>
      <c r="D23" s="377">
        <f>IF(D20="Y",0.5*E16,0.4*E16)</f>
        <v>7200</v>
      </c>
      <c r="E23" s="333"/>
      <c r="F23" s="333"/>
      <c r="G23" s="377"/>
      <c r="H23" s="312"/>
      <c r="I23" s="371"/>
      <c r="J23" s="311"/>
      <c r="K23" s="311"/>
      <c r="L23" s="311"/>
      <c r="M23" s="311"/>
      <c r="N23" s="311"/>
      <c r="O23" s="311"/>
      <c r="P23" s="311"/>
      <c r="Q23" s="311"/>
      <c r="R23" s="311"/>
      <c r="S23" s="311"/>
      <c r="T23" s="311"/>
      <c r="U23" s="371"/>
      <c r="V23" s="312"/>
      <c r="W23" s="312"/>
      <c r="X23" s="312"/>
      <c r="Y23" s="312"/>
      <c r="Z23" s="312"/>
      <c r="AA23" s="312"/>
      <c r="AB23" s="312"/>
    </row>
    <row r="24" spans="2:28" x14ac:dyDescent="0.2">
      <c r="B24" s="328"/>
      <c r="C24" s="322" t="s">
        <v>98</v>
      </c>
      <c r="D24" s="377">
        <f>IF(D13="O", D17, 0)</f>
        <v>9000</v>
      </c>
      <c r="E24" s="333"/>
      <c r="F24" s="333"/>
      <c r="G24" s="377"/>
      <c r="H24" s="312"/>
      <c r="I24" s="371"/>
      <c r="J24" s="311"/>
      <c r="K24" s="311"/>
      <c r="L24" s="311"/>
      <c r="M24" s="311"/>
      <c r="N24" s="311"/>
      <c r="O24" s="311"/>
      <c r="P24" s="311"/>
      <c r="Q24" s="311"/>
      <c r="R24" s="311"/>
      <c r="S24" s="311"/>
      <c r="T24" s="311"/>
      <c r="U24" s="371"/>
      <c r="V24" s="312"/>
      <c r="W24" s="312"/>
      <c r="X24" s="312"/>
      <c r="Y24" s="312"/>
      <c r="Z24" s="312"/>
      <c r="AA24" s="312"/>
      <c r="AB24" s="312"/>
    </row>
    <row r="25" spans="2:28" x14ac:dyDescent="0.2">
      <c r="B25" s="328">
        <v>3</v>
      </c>
      <c r="C25" s="320" t="s">
        <v>99</v>
      </c>
      <c r="D25" s="329"/>
      <c r="E25" s="332">
        <v>4000</v>
      </c>
      <c r="F25" s="333"/>
      <c r="G25" s="377">
        <f t="shared" ref="G25:G36" si="0">+E25*12*$M$3/365</f>
        <v>48000</v>
      </c>
      <c r="H25" s="312"/>
      <c r="I25" s="371"/>
      <c r="J25" s="311"/>
      <c r="K25" s="311"/>
      <c r="L25" s="311"/>
      <c r="M25" s="311"/>
      <c r="N25" s="311"/>
      <c r="O25" s="311"/>
      <c r="P25" s="311"/>
      <c r="Q25" s="311"/>
      <c r="R25" s="311"/>
      <c r="S25" s="311"/>
      <c r="T25" s="311"/>
      <c r="U25" s="371"/>
      <c r="V25" s="312"/>
      <c r="W25" s="312"/>
      <c r="X25" s="312"/>
      <c r="Y25" s="312"/>
      <c r="Z25" s="312"/>
      <c r="AA25" s="312"/>
      <c r="AB25" s="312"/>
    </row>
    <row r="26" spans="2:28" x14ac:dyDescent="0.2">
      <c r="B26" s="328">
        <v>4</v>
      </c>
      <c r="C26" s="320" t="s">
        <v>172</v>
      </c>
      <c r="D26" s="333"/>
      <c r="E26" s="330">
        <v>12892</v>
      </c>
      <c r="F26" s="329"/>
      <c r="G26" s="377">
        <f t="shared" si="0"/>
        <v>154704</v>
      </c>
      <c r="H26" s="312"/>
      <c r="I26" s="371"/>
      <c r="J26" s="311"/>
      <c r="K26" s="311"/>
      <c r="L26" s="311"/>
      <c r="M26" s="311"/>
      <c r="N26" s="311"/>
      <c r="O26" s="311"/>
      <c r="P26" s="311"/>
      <c r="Q26" s="311"/>
      <c r="R26" s="311"/>
      <c r="S26" s="311"/>
      <c r="T26" s="311"/>
      <c r="U26" s="371"/>
      <c r="V26" s="312"/>
      <c r="W26" s="312"/>
      <c r="X26" s="312"/>
      <c r="Y26" s="312"/>
      <c r="Z26" s="312"/>
      <c r="AA26" s="312"/>
      <c r="AB26" s="312"/>
    </row>
    <row r="27" spans="2:28" x14ac:dyDescent="0.2">
      <c r="B27" s="328">
        <v>5</v>
      </c>
      <c r="C27" s="322" t="s">
        <v>173</v>
      </c>
      <c r="D27" s="333"/>
      <c r="E27" s="330"/>
      <c r="F27" s="329"/>
      <c r="G27" s="377">
        <f>+E27*12*$M$3/365</f>
        <v>0</v>
      </c>
      <c r="H27" s="312"/>
      <c r="I27" s="371"/>
      <c r="J27" s="311"/>
      <c r="K27" s="311"/>
      <c r="L27" s="311"/>
      <c r="M27" s="311"/>
      <c r="N27" s="311"/>
      <c r="O27" s="311"/>
      <c r="P27" s="311"/>
      <c r="Q27" s="311"/>
      <c r="R27" s="316"/>
      <c r="S27" s="311"/>
      <c r="T27" s="311"/>
      <c r="U27" s="371"/>
      <c r="V27" s="312"/>
      <c r="W27" s="312"/>
      <c r="X27" s="312"/>
      <c r="Y27" s="312"/>
      <c r="Z27" s="312"/>
      <c r="AA27" s="312"/>
      <c r="AB27" s="312"/>
    </row>
    <row r="28" spans="2:28" x14ac:dyDescent="0.2">
      <c r="B28" s="328">
        <v>6</v>
      </c>
      <c r="C28" s="320" t="s">
        <v>101</v>
      </c>
      <c r="D28" s="333"/>
      <c r="E28" s="330"/>
      <c r="F28" s="329"/>
      <c r="G28" s="377">
        <f t="shared" si="0"/>
        <v>0</v>
      </c>
      <c r="H28" s="312"/>
      <c r="I28" s="371"/>
      <c r="J28" s="311"/>
      <c r="K28" s="311"/>
      <c r="L28" s="311"/>
      <c r="M28" s="311"/>
      <c r="N28" s="311"/>
      <c r="O28" s="311"/>
      <c r="P28" s="311"/>
      <c r="Q28" s="311"/>
      <c r="R28" s="311"/>
      <c r="S28" s="311"/>
      <c r="T28" s="311"/>
      <c r="U28" s="371"/>
      <c r="V28" s="312"/>
      <c r="W28" s="312"/>
      <c r="X28" s="312"/>
      <c r="Y28" s="312"/>
      <c r="Z28" s="312"/>
      <c r="AA28" s="312"/>
      <c r="AB28" s="312"/>
    </row>
    <row r="29" spans="2:28" x14ac:dyDescent="0.2">
      <c r="B29" s="328">
        <v>7</v>
      </c>
      <c r="C29" s="320" t="s">
        <v>102</v>
      </c>
      <c r="D29" s="333"/>
      <c r="E29" s="330"/>
      <c r="F29" s="329"/>
      <c r="G29" s="377">
        <f t="shared" si="0"/>
        <v>0</v>
      </c>
      <c r="H29" s="312"/>
      <c r="I29" s="371"/>
      <c r="J29" s="311"/>
      <c r="K29" s="311"/>
      <c r="L29" s="311"/>
      <c r="M29" s="311"/>
      <c r="N29" s="311"/>
      <c r="O29" s="311"/>
      <c r="P29" s="311"/>
      <c r="Q29" s="311"/>
      <c r="R29" s="311"/>
      <c r="S29" s="311"/>
      <c r="T29" s="311"/>
      <c r="U29" s="371"/>
      <c r="V29" s="312"/>
      <c r="W29" s="312"/>
      <c r="X29" s="312"/>
      <c r="Y29" s="312"/>
      <c r="Z29" s="312"/>
      <c r="AA29" s="312"/>
      <c r="AB29" s="312"/>
    </row>
    <row r="30" spans="2:28" x14ac:dyDescent="0.2">
      <c r="B30" s="328">
        <v>8</v>
      </c>
      <c r="C30" s="322" t="s">
        <v>162</v>
      </c>
      <c r="D30" s="333"/>
      <c r="E30" s="330">
        <v>30000</v>
      </c>
      <c r="F30" s="329"/>
      <c r="G30" s="377">
        <f t="shared" si="0"/>
        <v>360000</v>
      </c>
      <c r="H30" s="312"/>
      <c r="I30" s="371"/>
      <c r="J30" s="311"/>
      <c r="K30" s="311"/>
      <c r="L30" s="311"/>
      <c r="M30" s="311"/>
      <c r="N30" s="311"/>
      <c r="O30" s="311"/>
      <c r="P30" s="311"/>
      <c r="Q30" s="311"/>
      <c r="R30" s="311"/>
      <c r="S30" s="311"/>
      <c r="T30" s="311"/>
      <c r="U30" s="371"/>
      <c r="V30" s="312"/>
      <c r="W30" s="312"/>
      <c r="X30" s="312"/>
      <c r="Y30" s="312"/>
      <c r="Z30" s="312"/>
      <c r="AA30" s="312"/>
      <c r="AB30" s="312"/>
    </row>
    <row r="31" spans="2:28" x14ac:dyDescent="0.2">
      <c r="B31" s="328">
        <v>9</v>
      </c>
      <c r="C31" s="320" t="s">
        <v>163</v>
      </c>
      <c r="D31" s="333"/>
      <c r="E31" s="330">
        <v>1400</v>
      </c>
      <c r="F31" s="329"/>
      <c r="G31" s="377">
        <f t="shared" si="0"/>
        <v>16800</v>
      </c>
      <c r="H31" s="312"/>
      <c r="I31" s="371"/>
      <c r="J31" s="311"/>
      <c r="K31" s="311"/>
      <c r="L31" s="311"/>
      <c r="M31" s="311"/>
      <c r="N31" s="311"/>
      <c r="O31" s="311"/>
      <c r="P31" s="311"/>
      <c r="Q31" s="311"/>
      <c r="R31" s="311"/>
      <c r="S31" s="311"/>
      <c r="T31" s="311"/>
      <c r="U31" s="371"/>
      <c r="V31" s="312"/>
      <c r="W31" s="312"/>
      <c r="X31" s="312"/>
      <c r="Y31" s="312"/>
      <c r="Z31" s="312"/>
      <c r="AA31" s="312"/>
      <c r="AB31" s="312"/>
    </row>
    <row r="32" spans="2:28" x14ac:dyDescent="0.2">
      <c r="B32" s="337">
        <v>10</v>
      </c>
      <c r="C32" s="319" t="s">
        <v>164</v>
      </c>
      <c r="D32" s="333"/>
      <c r="E32" s="329"/>
      <c r="F32" s="329"/>
      <c r="G32" s="377"/>
      <c r="H32" s="338"/>
      <c r="I32" s="387"/>
      <c r="J32" s="339"/>
      <c r="K32" s="339"/>
      <c r="L32" s="339"/>
      <c r="M32" s="311"/>
      <c r="N32" s="311"/>
      <c r="O32" s="311"/>
      <c r="P32" s="311"/>
      <c r="Q32" s="311"/>
      <c r="R32" s="311"/>
      <c r="S32" s="311"/>
      <c r="T32" s="311"/>
      <c r="U32" s="371"/>
      <c r="V32" s="312"/>
      <c r="W32" s="312"/>
      <c r="X32" s="312"/>
      <c r="Y32" s="312"/>
      <c r="Z32" s="312"/>
      <c r="AA32" s="312"/>
      <c r="AB32" s="312"/>
    </row>
    <row r="33" spans="2:28" x14ac:dyDescent="0.2">
      <c r="B33" s="340"/>
      <c r="C33" s="320" t="s">
        <v>165</v>
      </c>
      <c r="D33" s="333"/>
      <c r="E33" s="341"/>
      <c r="F33" s="329"/>
      <c r="G33" s="377">
        <f t="shared" si="0"/>
        <v>0</v>
      </c>
      <c r="H33" s="338"/>
      <c r="I33" s="387"/>
      <c r="J33" s="339"/>
      <c r="K33" s="339"/>
      <c r="L33" s="339"/>
      <c r="M33" s="311"/>
      <c r="N33" s="311"/>
      <c r="O33" s="311"/>
      <c r="P33" s="311"/>
      <c r="Q33" s="311"/>
      <c r="R33" s="311"/>
      <c r="S33" s="311"/>
      <c r="T33" s="311"/>
      <c r="U33" s="371"/>
      <c r="V33" s="312"/>
      <c r="W33" s="312"/>
      <c r="X33" s="312"/>
      <c r="Y33" s="312"/>
      <c r="Z33" s="312"/>
      <c r="AA33" s="312"/>
      <c r="AB33" s="312"/>
    </row>
    <row r="34" spans="2:28" x14ac:dyDescent="0.2">
      <c r="B34" s="340"/>
      <c r="C34" s="320" t="s">
        <v>166</v>
      </c>
      <c r="D34" s="333"/>
      <c r="E34" s="332"/>
      <c r="F34" s="329"/>
      <c r="G34" s="377">
        <f t="shared" si="0"/>
        <v>0</v>
      </c>
      <c r="H34" s="338"/>
      <c r="I34" s="387"/>
      <c r="J34" s="339"/>
      <c r="K34" s="339"/>
      <c r="L34" s="339"/>
      <c r="M34" s="311"/>
      <c r="N34" s="311"/>
      <c r="O34" s="311"/>
      <c r="P34" s="311"/>
      <c r="Q34" s="311"/>
      <c r="R34" s="311"/>
      <c r="S34" s="311"/>
      <c r="T34" s="311"/>
      <c r="U34" s="371"/>
      <c r="V34" s="312"/>
      <c r="W34" s="312"/>
      <c r="X34" s="312"/>
      <c r="Y34" s="312"/>
      <c r="Z34" s="312"/>
      <c r="AA34" s="312"/>
      <c r="AB34" s="312"/>
    </row>
    <row r="35" spans="2:28" x14ac:dyDescent="0.2">
      <c r="B35" s="340"/>
      <c r="C35" s="320" t="s">
        <v>167</v>
      </c>
      <c r="D35" s="333"/>
      <c r="E35" s="332"/>
      <c r="F35" s="329"/>
      <c r="G35" s="377">
        <f t="shared" si="0"/>
        <v>0</v>
      </c>
      <c r="H35" s="338"/>
      <c r="I35" s="387"/>
      <c r="J35" s="339"/>
      <c r="K35" s="339"/>
      <c r="L35" s="339"/>
      <c r="M35" s="311"/>
      <c r="N35" s="311"/>
      <c r="O35" s="311"/>
      <c r="P35" s="311"/>
      <c r="Q35" s="311"/>
      <c r="R35" s="311"/>
      <c r="S35" s="311"/>
      <c r="T35" s="311"/>
      <c r="U35" s="371"/>
      <c r="V35" s="312"/>
      <c r="W35" s="312"/>
      <c r="X35" s="312"/>
      <c r="Y35" s="312"/>
      <c r="Z35" s="312"/>
      <c r="AA35" s="312"/>
      <c r="AB35" s="312"/>
    </row>
    <row r="36" spans="2:28" x14ac:dyDescent="0.2">
      <c r="B36" s="340"/>
      <c r="C36" s="320" t="s">
        <v>174</v>
      </c>
      <c r="D36" s="333"/>
      <c r="E36" s="332"/>
      <c r="F36" s="329"/>
      <c r="G36" s="377">
        <f t="shared" si="0"/>
        <v>0</v>
      </c>
      <c r="H36" s="338"/>
      <c r="I36" s="387"/>
      <c r="J36" s="339"/>
      <c r="K36" s="339"/>
      <c r="L36" s="339"/>
      <c r="M36" s="311"/>
      <c r="N36" s="311"/>
      <c r="O36" s="311"/>
      <c r="P36" s="311"/>
      <c r="Q36" s="311"/>
      <c r="R36" s="311"/>
      <c r="S36" s="311"/>
      <c r="T36" s="311"/>
      <c r="U36" s="371"/>
      <c r="V36" s="312"/>
      <c r="W36" s="312"/>
      <c r="X36" s="312"/>
      <c r="Y36" s="312"/>
      <c r="Z36" s="312"/>
      <c r="AA36" s="312"/>
      <c r="AB36" s="312"/>
    </row>
    <row r="37" spans="2:28" x14ac:dyDescent="0.2">
      <c r="B37" s="328"/>
      <c r="C37" s="342" t="s">
        <v>168</v>
      </c>
      <c r="D37" s="333"/>
      <c r="E37" s="333">
        <f>E16+D17+SUM(E25:E31)</f>
        <v>75292</v>
      </c>
      <c r="F37" s="329"/>
      <c r="G37" s="378">
        <f>SUM(G16:G36)</f>
        <v>829104</v>
      </c>
      <c r="H37" s="338"/>
      <c r="I37" s="387"/>
      <c r="J37" s="339"/>
      <c r="K37" s="339"/>
      <c r="L37" s="339"/>
      <c r="M37" s="311"/>
      <c r="N37" s="311"/>
      <c r="O37" s="311"/>
      <c r="P37" s="311"/>
      <c r="Q37" s="311"/>
      <c r="R37" s="311"/>
      <c r="S37" s="311"/>
      <c r="T37" s="311"/>
      <c r="U37" s="371"/>
      <c r="V37" s="312"/>
      <c r="W37" s="312"/>
      <c r="X37" s="312"/>
      <c r="Y37" s="312"/>
      <c r="Z37" s="312"/>
      <c r="AA37" s="312"/>
      <c r="AB37" s="312"/>
    </row>
    <row r="38" spans="2:28" x14ac:dyDescent="0.2">
      <c r="B38" s="328"/>
      <c r="C38" s="322" t="s">
        <v>124</v>
      </c>
      <c r="D38" s="333"/>
      <c r="E38" s="329"/>
      <c r="F38" s="329"/>
      <c r="G38" s="375"/>
      <c r="H38" s="338"/>
      <c r="I38" s="387"/>
      <c r="J38" s="339"/>
      <c r="K38" s="339"/>
      <c r="L38" s="339"/>
      <c r="M38" s="311"/>
      <c r="N38" s="311"/>
      <c r="O38" s="311"/>
      <c r="P38" s="311"/>
      <c r="Q38" s="311"/>
      <c r="R38" s="311"/>
      <c r="S38" s="311"/>
      <c r="T38" s="311"/>
      <c r="U38" s="371"/>
      <c r="V38" s="312"/>
      <c r="W38" s="312"/>
      <c r="X38" s="312"/>
      <c r="Y38" s="312"/>
      <c r="Z38" s="312"/>
      <c r="AA38" s="312"/>
      <c r="AB38" s="312"/>
    </row>
    <row r="39" spans="2:28" x14ac:dyDescent="0.2">
      <c r="B39" s="328"/>
      <c r="C39" s="322" t="s">
        <v>125</v>
      </c>
      <c r="D39" s="333"/>
      <c r="E39" s="329"/>
      <c r="F39" s="329"/>
      <c r="G39" s="393"/>
      <c r="H39" s="338"/>
      <c r="I39" s="387"/>
      <c r="J39" s="339"/>
      <c r="K39" s="339"/>
      <c r="L39" s="339"/>
      <c r="M39" s="311"/>
      <c r="N39" s="311"/>
      <c r="O39" s="311"/>
      <c r="P39" s="311"/>
      <c r="Q39" s="311"/>
      <c r="R39" s="311"/>
      <c r="S39" s="311"/>
      <c r="T39" s="311"/>
      <c r="U39" s="371"/>
      <c r="V39" s="312"/>
      <c r="W39" s="312"/>
      <c r="X39" s="312"/>
      <c r="Y39" s="312"/>
      <c r="Z39" s="312"/>
      <c r="AA39" s="312"/>
      <c r="AB39" s="312"/>
    </row>
    <row r="40" spans="2:28" x14ac:dyDescent="0.2">
      <c r="B40" s="328"/>
      <c r="C40" s="322" t="s">
        <v>126</v>
      </c>
      <c r="D40" s="333"/>
      <c r="E40" s="329"/>
      <c r="F40" s="329"/>
      <c r="G40" s="379">
        <v>0</v>
      </c>
      <c r="H40" s="338"/>
      <c r="I40" s="387"/>
      <c r="J40" s="339"/>
      <c r="K40" s="339"/>
      <c r="L40" s="339"/>
      <c r="M40" s="311"/>
      <c r="N40" s="311"/>
      <c r="O40" s="311"/>
      <c r="P40" s="311"/>
      <c r="Q40" s="311"/>
      <c r="R40" s="311"/>
      <c r="S40" s="311"/>
      <c r="T40" s="311"/>
      <c r="U40" s="371"/>
      <c r="V40" s="312"/>
      <c r="W40" s="312"/>
      <c r="X40" s="312"/>
      <c r="Y40" s="312"/>
      <c r="Z40" s="312"/>
      <c r="AA40" s="312"/>
      <c r="AB40" s="312"/>
    </row>
    <row r="41" spans="2:28" x14ac:dyDescent="0.2">
      <c r="B41" s="328"/>
      <c r="C41" s="342" t="s">
        <v>127</v>
      </c>
      <c r="D41" s="333"/>
      <c r="E41" s="392">
        <f>E16+D17+SUM(E25:E31)</f>
        <v>75292</v>
      </c>
      <c r="F41" s="333"/>
      <c r="G41" s="380">
        <f>+G37+G40+G39</f>
        <v>829104</v>
      </c>
      <c r="H41" s="338"/>
      <c r="I41" s="387"/>
      <c r="J41" s="339"/>
      <c r="K41" s="339"/>
      <c r="L41" s="339"/>
      <c r="M41" s="311"/>
      <c r="N41" s="311"/>
      <c r="O41" s="311"/>
      <c r="P41" s="311"/>
      <c r="Q41" s="311"/>
      <c r="R41" s="311"/>
      <c r="S41" s="311"/>
      <c r="T41" s="311"/>
      <c r="U41" s="371"/>
      <c r="V41" s="312"/>
      <c r="W41" s="312"/>
      <c r="X41" s="312"/>
      <c r="Y41" s="312"/>
      <c r="Z41" s="312"/>
      <c r="AA41" s="312"/>
      <c r="AB41" s="312"/>
    </row>
    <row r="42" spans="2:28" x14ac:dyDescent="0.2">
      <c r="B42" s="328"/>
      <c r="C42" s="342"/>
      <c r="D42" s="333"/>
      <c r="E42" s="333"/>
      <c r="F42" s="333"/>
      <c r="G42" s="377"/>
      <c r="H42" s="338"/>
      <c r="I42" s="387"/>
      <c r="J42" s="339"/>
      <c r="K42" s="339"/>
      <c r="L42" s="339"/>
      <c r="M42" s="311"/>
      <c r="N42" s="311"/>
      <c r="O42" s="311"/>
      <c r="P42" s="311"/>
      <c r="Q42" s="311"/>
      <c r="R42" s="311"/>
      <c r="S42" s="311"/>
      <c r="T42" s="311"/>
      <c r="U42" s="371"/>
      <c r="V42" s="312"/>
      <c r="W42" s="312"/>
      <c r="X42" s="312"/>
      <c r="Y42" s="312"/>
      <c r="Z42" s="312"/>
      <c r="AA42" s="312"/>
      <c r="AB42" s="312"/>
    </row>
    <row r="43" spans="2:28" x14ac:dyDescent="0.2">
      <c r="B43" s="328"/>
      <c r="C43" s="322" t="s">
        <v>275</v>
      </c>
      <c r="D43" s="333"/>
      <c r="E43" s="333"/>
      <c r="F43" s="333"/>
      <c r="G43" s="381">
        <f>IF(D13="O", M43, M44)</f>
        <v>50000</v>
      </c>
      <c r="H43" s="338"/>
      <c r="I43" s="388"/>
      <c r="J43" s="339"/>
      <c r="K43" s="481" t="s">
        <v>306</v>
      </c>
      <c r="L43" s="344" t="s">
        <v>302</v>
      </c>
      <c r="M43" s="331">
        <f>IF(G41&lt;50000, G41, 50000)</f>
        <v>50000</v>
      </c>
      <c r="N43" s="311"/>
      <c r="O43" s="311"/>
      <c r="P43" s="311"/>
      <c r="Q43" s="311"/>
      <c r="R43" s="311"/>
      <c r="S43" s="311"/>
      <c r="T43" s="311"/>
      <c r="U43" s="371"/>
      <c r="V43" s="312"/>
      <c r="W43" s="312"/>
      <c r="X43" s="312"/>
      <c r="Y43" s="312"/>
      <c r="Z43" s="312"/>
      <c r="AA43" s="312"/>
      <c r="AB43" s="312"/>
    </row>
    <row r="44" spans="2:28" x14ac:dyDescent="0.2">
      <c r="B44" s="328"/>
      <c r="C44" s="342"/>
      <c r="D44" s="333"/>
      <c r="E44" s="333"/>
      <c r="F44" s="333"/>
      <c r="G44" s="377"/>
      <c r="H44" s="338"/>
      <c r="I44" s="387"/>
      <c r="J44" s="339"/>
      <c r="K44" s="482"/>
      <c r="L44" s="344" t="s">
        <v>303</v>
      </c>
      <c r="M44" s="311">
        <v>0</v>
      </c>
      <c r="N44" s="311"/>
      <c r="O44" s="311"/>
      <c r="P44" s="311"/>
      <c r="Q44" s="311"/>
      <c r="R44" s="311"/>
      <c r="S44" s="311"/>
      <c r="T44" s="311"/>
      <c r="U44" s="371"/>
      <c r="V44" s="312"/>
      <c r="W44" s="312"/>
      <c r="X44" s="312"/>
      <c r="Y44" s="312"/>
      <c r="Z44" s="312"/>
      <c r="AA44" s="312"/>
      <c r="AB44" s="312"/>
    </row>
    <row r="45" spans="2:28" x14ac:dyDescent="0.2">
      <c r="B45" s="328"/>
      <c r="C45" s="342" t="s">
        <v>128</v>
      </c>
      <c r="D45" s="336"/>
      <c r="E45" s="333"/>
      <c r="F45" s="333"/>
      <c r="G45" s="377"/>
      <c r="H45" s="312"/>
      <c r="I45" s="371"/>
      <c r="J45" s="311"/>
      <c r="K45" s="481" t="s">
        <v>304</v>
      </c>
      <c r="L45" s="344" t="s">
        <v>302</v>
      </c>
      <c r="M45" s="331">
        <f>IF(D46&gt;25000,25000,D46)</f>
        <v>0</v>
      </c>
      <c r="N45" s="311"/>
      <c r="O45" s="311"/>
      <c r="P45" s="311"/>
      <c r="Q45" s="311"/>
      <c r="R45" s="311"/>
      <c r="S45" s="311"/>
      <c r="T45" s="311"/>
      <c r="U45" s="371"/>
      <c r="V45" s="312"/>
      <c r="W45" s="312"/>
      <c r="X45" s="312"/>
      <c r="Y45" s="312"/>
      <c r="Z45" s="312"/>
      <c r="AA45" s="312"/>
      <c r="AB45" s="312"/>
    </row>
    <row r="46" spans="2:28" x14ac:dyDescent="0.2">
      <c r="B46" s="328"/>
      <c r="C46" s="322" t="s">
        <v>204</v>
      </c>
      <c r="D46" s="330"/>
      <c r="E46" s="333"/>
      <c r="F46" s="333"/>
      <c r="G46" s="381">
        <f>IF(D13="O", M45, M46)</f>
        <v>0</v>
      </c>
      <c r="H46" s="312"/>
      <c r="I46" s="371"/>
      <c r="J46" s="311"/>
      <c r="K46" s="482"/>
      <c r="L46" s="344" t="s">
        <v>303</v>
      </c>
      <c r="M46" s="311">
        <v>0</v>
      </c>
      <c r="N46" s="311"/>
      <c r="O46" s="311"/>
      <c r="P46" s="311"/>
      <c r="Q46" s="311"/>
      <c r="R46" s="311"/>
      <c r="S46" s="311"/>
      <c r="T46" s="311"/>
      <c r="U46" s="371"/>
      <c r="V46" s="312"/>
      <c r="W46" s="312"/>
      <c r="X46" s="312"/>
      <c r="Y46" s="312"/>
      <c r="Z46" s="312"/>
      <c r="AA46" s="312"/>
      <c r="AB46" s="312"/>
    </row>
    <row r="47" spans="2:28" x14ac:dyDescent="0.2">
      <c r="B47" s="328"/>
      <c r="C47" s="322" t="s">
        <v>205</v>
      </c>
      <c r="D47" s="330"/>
      <c r="E47" s="333"/>
      <c r="F47" s="333"/>
      <c r="G47" s="381">
        <f>IF(D13="O", M47, M48)</f>
        <v>0</v>
      </c>
      <c r="H47" s="312"/>
      <c r="I47" s="371"/>
      <c r="J47" s="311"/>
      <c r="K47" s="481" t="s">
        <v>305</v>
      </c>
      <c r="L47" s="344" t="s">
        <v>302</v>
      </c>
      <c r="M47" s="331">
        <f>IF(D47&gt;25000,25000,D47)</f>
        <v>0</v>
      </c>
      <c r="N47" s="311"/>
      <c r="O47" s="311"/>
      <c r="P47" s="311"/>
      <c r="Q47" s="311"/>
      <c r="R47" s="311"/>
      <c r="S47" s="311"/>
      <c r="T47" s="311"/>
      <c r="U47" s="371"/>
      <c r="V47" s="312"/>
      <c r="W47" s="312"/>
      <c r="X47" s="312"/>
      <c r="Y47" s="312"/>
      <c r="Z47" s="312"/>
      <c r="AA47" s="312"/>
      <c r="AB47" s="312"/>
    </row>
    <row r="48" spans="2:28" x14ac:dyDescent="0.2">
      <c r="B48" s="320"/>
      <c r="C48" s="342" t="s">
        <v>129</v>
      </c>
      <c r="D48" s="391">
        <f>IF(E41&gt;=15000,200,0)</f>
        <v>200</v>
      </c>
      <c r="E48" s="333"/>
      <c r="F48" s="333"/>
      <c r="G48" s="381">
        <f>IF(D13="O", M49, M50)</f>
        <v>2400</v>
      </c>
      <c r="H48" s="312"/>
      <c r="I48" s="371"/>
      <c r="J48" s="311"/>
      <c r="K48" s="482"/>
      <c r="L48" s="344" t="s">
        <v>303</v>
      </c>
      <c r="M48" s="311">
        <v>0</v>
      </c>
      <c r="N48" s="311"/>
      <c r="O48" s="311"/>
      <c r="P48" s="311"/>
      <c r="Q48" s="311"/>
      <c r="R48" s="311"/>
      <c r="S48" s="311"/>
      <c r="T48" s="311"/>
      <c r="U48" s="371"/>
      <c r="V48" s="312"/>
      <c r="W48" s="312"/>
      <c r="X48" s="312"/>
      <c r="Y48" s="312"/>
      <c r="Z48" s="312"/>
      <c r="AA48" s="312"/>
      <c r="AB48" s="312"/>
    </row>
    <row r="49" spans="2:28" x14ac:dyDescent="0.2">
      <c r="B49" s="320"/>
      <c r="C49" s="342" t="s">
        <v>130</v>
      </c>
      <c r="D49" s="345"/>
      <c r="E49" s="345"/>
      <c r="F49" s="345"/>
      <c r="G49" s="378">
        <f>G41-SUM(G43:G48)</f>
        <v>776704</v>
      </c>
      <c r="H49" s="312"/>
      <c r="I49" s="371"/>
      <c r="J49" s="311"/>
      <c r="K49" s="481" t="s">
        <v>307</v>
      </c>
      <c r="L49" s="344" t="s">
        <v>302</v>
      </c>
      <c r="M49" s="331">
        <f>+D48*12*$M$3/365</f>
        <v>2400</v>
      </c>
      <c r="N49" s="311"/>
      <c r="O49" s="311"/>
      <c r="P49" s="311"/>
      <c r="Q49" s="311"/>
      <c r="R49" s="311"/>
      <c r="S49" s="311"/>
      <c r="T49" s="311"/>
      <c r="U49" s="371"/>
      <c r="V49" s="312"/>
      <c r="W49" s="312"/>
      <c r="X49" s="312"/>
      <c r="Y49" s="312"/>
      <c r="Z49" s="312"/>
      <c r="AA49" s="312"/>
      <c r="AB49" s="312"/>
    </row>
    <row r="50" spans="2:28" x14ac:dyDescent="0.2">
      <c r="B50" s="320"/>
      <c r="C50" s="322"/>
      <c r="D50" s="333"/>
      <c r="E50" s="333"/>
      <c r="F50" s="333"/>
      <c r="G50" s="377"/>
      <c r="H50" s="312"/>
      <c r="I50" s="371"/>
      <c r="J50" s="311"/>
      <c r="K50" s="482"/>
      <c r="L50" s="344" t="s">
        <v>303</v>
      </c>
      <c r="M50" s="311">
        <v>0</v>
      </c>
      <c r="N50" s="311"/>
      <c r="O50" s="311"/>
      <c r="P50" s="311"/>
      <c r="Q50" s="311"/>
      <c r="R50" s="311"/>
      <c r="S50" s="311"/>
      <c r="T50" s="311"/>
      <c r="U50" s="371"/>
      <c r="V50" s="312"/>
      <c r="W50" s="312"/>
      <c r="X50" s="312"/>
      <c r="Y50" s="312"/>
      <c r="Z50" s="312"/>
      <c r="AA50" s="312"/>
      <c r="AB50" s="312"/>
    </row>
    <row r="51" spans="2:28" x14ac:dyDescent="0.2">
      <c r="B51" s="320"/>
      <c r="C51" s="342" t="s">
        <v>131</v>
      </c>
      <c r="D51" s="333"/>
      <c r="E51" s="333"/>
      <c r="F51" s="333"/>
      <c r="G51" s="377"/>
      <c r="H51" s="312"/>
      <c r="I51" s="371"/>
      <c r="J51" s="311"/>
      <c r="K51" s="311"/>
      <c r="L51" s="311"/>
      <c r="M51" s="311"/>
      <c r="N51" s="311"/>
      <c r="O51" s="311"/>
      <c r="P51" s="311"/>
      <c r="Q51" s="311"/>
      <c r="R51" s="311"/>
      <c r="S51" s="311"/>
      <c r="T51" s="311"/>
      <c r="U51" s="371"/>
      <c r="V51" s="312"/>
      <c r="W51" s="312"/>
      <c r="X51" s="312"/>
      <c r="Y51" s="312"/>
      <c r="Z51" s="312"/>
      <c r="AA51" s="312"/>
      <c r="AB51" s="312"/>
    </row>
    <row r="52" spans="2:28" x14ac:dyDescent="0.2">
      <c r="B52" s="320"/>
      <c r="C52" s="346" t="s">
        <v>132</v>
      </c>
      <c r="D52" s="333"/>
      <c r="E52" s="333"/>
      <c r="F52" s="333"/>
      <c r="G52" s="377"/>
      <c r="H52" s="312"/>
      <c r="I52" s="389"/>
      <c r="J52" s="347"/>
      <c r="K52" s="311"/>
      <c r="L52" s="311"/>
      <c r="M52" s="311"/>
      <c r="N52" s="311"/>
      <c r="O52" s="311"/>
      <c r="P52" s="311"/>
      <c r="Q52" s="311"/>
      <c r="R52" s="311"/>
      <c r="S52" s="311"/>
      <c r="T52" s="311"/>
      <c r="U52" s="371"/>
      <c r="V52" s="312"/>
      <c r="W52" s="312"/>
      <c r="X52" s="312"/>
      <c r="Y52" s="312"/>
      <c r="Z52" s="312"/>
      <c r="AA52" s="312"/>
      <c r="AB52" s="312"/>
    </row>
    <row r="53" spans="2:28" x14ac:dyDescent="0.2">
      <c r="B53" s="320"/>
      <c r="C53" s="322" t="s">
        <v>179</v>
      </c>
      <c r="D53" s="330"/>
      <c r="E53" s="333"/>
      <c r="F53" s="333"/>
      <c r="G53" s="381">
        <f>IF(D13="O", M53, M54)</f>
        <v>0</v>
      </c>
      <c r="H53" s="312"/>
      <c r="I53" s="371"/>
      <c r="J53" s="311"/>
      <c r="K53" s="481" t="s">
        <v>308</v>
      </c>
      <c r="L53" s="344" t="s">
        <v>302</v>
      </c>
      <c r="M53" s="331">
        <f>IF(D53&gt;200000,200000,D53)</f>
        <v>0</v>
      </c>
      <c r="N53" s="311"/>
      <c r="O53" s="311"/>
      <c r="P53" s="311"/>
      <c r="Q53" s="311"/>
      <c r="R53" s="311"/>
      <c r="S53" s="311"/>
      <c r="T53" s="311"/>
      <c r="U53" s="371"/>
      <c r="V53" s="312"/>
      <c r="W53" s="312"/>
      <c r="X53" s="312"/>
      <c r="Y53" s="312"/>
      <c r="Z53" s="312"/>
      <c r="AA53" s="312"/>
      <c r="AB53" s="312"/>
    </row>
    <row r="54" spans="2:28" x14ac:dyDescent="0.2">
      <c r="B54" s="320"/>
      <c r="C54" s="342" t="s">
        <v>345</v>
      </c>
      <c r="D54" s="333"/>
      <c r="E54" s="333"/>
      <c r="F54" s="333"/>
      <c r="G54" s="377"/>
      <c r="H54" s="312"/>
      <c r="I54" s="371"/>
      <c r="J54" s="311"/>
      <c r="K54" s="482"/>
      <c r="L54" s="344" t="s">
        <v>303</v>
      </c>
      <c r="M54" s="311">
        <v>0</v>
      </c>
      <c r="N54" s="311"/>
      <c r="O54" s="311"/>
      <c r="P54" s="311"/>
      <c r="Q54" s="311"/>
      <c r="R54" s="311"/>
      <c r="S54" s="311"/>
      <c r="T54" s="311"/>
      <c r="U54" s="371"/>
      <c r="V54" s="312"/>
      <c r="W54" s="312"/>
      <c r="X54" s="312"/>
      <c r="Y54" s="312"/>
      <c r="Z54" s="312"/>
      <c r="AA54" s="312"/>
      <c r="AB54" s="312"/>
    </row>
    <row r="55" spans="2:28" x14ac:dyDescent="0.2">
      <c r="B55" s="320"/>
      <c r="C55" s="322" t="s">
        <v>315</v>
      </c>
      <c r="D55" s="348">
        <v>23300</v>
      </c>
      <c r="E55" s="329"/>
      <c r="F55" s="333"/>
      <c r="G55" s="377"/>
      <c r="H55" s="312"/>
      <c r="I55" s="371"/>
      <c r="J55" s="311"/>
      <c r="K55" s="347"/>
      <c r="L55" s="311"/>
      <c r="M55" s="311"/>
      <c r="N55" s="311"/>
      <c r="O55" s="311"/>
      <c r="P55" s="311"/>
      <c r="Q55" s="311"/>
      <c r="R55" s="311"/>
      <c r="S55" s="311"/>
      <c r="T55" s="311"/>
      <c r="U55" s="371"/>
      <c r="V55" s="312"/>
      <c r="W55" s="312"/>
      <c r="X55" s="312"/>
      <c r="Y55" s="312"/>
      <c r="Z55" s="312"/>
      <c r="AA55" s="312"/>
      <c r="AB55" s="312"/>
    </row>
    <row r="56" spans="2:28" x14ac:dyDescent="0.2">
      <c r="B56" s="320"/>
      <c r="C56" s="349" t="s">
        <v>206</v>
      </c>
      <c r="D56" s="330"/>
      <c r="E56" s="333"/>
      <c r="F56" s="333"/>
      <c r="G56" s="377"/>
      <c r="H56" s="312"/>
      <c r="I56" s="371"/>
      <c r="J56" s="311"/>
      <c r="K56" s="347"/>
      <c r="L56" s="311"/>
      <c r="M56" s="311"/>
      <c r="N56" s="311"/>
      <c r="O56" s="311"/>
      <c r="P56" s="311"/>
      <c r="Q56" s="311"/>
      <c r="R56" s="311"/>
      <c r="S56" s="311"/>
      <c r="T56" s="311"/>
      <c r="U56" s="371"/>
      <c r="V56" s="312"/>
      <c r="W56" s="312"/>
      <c r="X56" s="312"/>
      <c r="Y56" s="312"/>
      <c r="Z56" s="312"/>
      <c r="AA56" s="312"/>
      <c r="AB56" s="312"/>
    </row>
    <row r="57" spans="2:28" x14ac:dyDescent="0.2">
      <c r="B57" s="320"/>
      <c r="C57" s="322" t="s">
        <v>134</v>
      </c>
      <c r="D57" s="333">
        <f>IF(D14="Y",G16*0.12,0)</f>
        <v>25920</v>
      </c>
      <c r="E57" s="333"/>
      <c r="F57" s="333"/>
      <c r="G57" s="377"/>
      <c r="H57" s="312"/>
      <c r="I57" s="371"/>
      <c r="J57" s="311"/>
      <c r="K57" s="347"/>
      <c r="L57" s="311"/>
      <c r="M57" s="311"/>
      <c r="N57" s="311"/>
      <c r="O57" s="311"/>
      <c r="P57" s="311"/>
      <c r="Q57" s="311"/>
      <c r="R57" s="311"/>
      <c r="S57" s="311"/>
      <c r="T57" s="311"/>
      <c r="U57" s="371"/>
      <c r="V57" s="312"/>
      <c r="W57" s="312"/>
      <c r="X57" s="312"/>
      <c r="Y57" s="312"/>
      <c r="Z57" s="312"/>
      <c r="AA57" s="312"/>
      <c r="AB57" s="312"/>
    </row>
    <row r="58" spans="2:28" x14ac:dyDescent="0.2">
      <c r="B58" s="320"/>
      <c r="C58" s="322" t="s">
        <v>135</v>
      </c>
      <c r="D58" s="350">
        <f>'Form 12B'!K12</f>
        <v>0</v>
      </c>
      <c r="E58" s="333"/>
      <c r="F58" s="333"/>
      <c r="G58" s="377"/>
      <c r="H58" s="312"/>
      <c r="I58" s="371"/>
      <c r="J58" s="311"/>
      <c r="K58" s="311"/>
      <c r="L58" s="311"/>
      <c r="M58" s="311"/>
      <c r="N58" s="311"/>
      <c r="O58" s="311"/>
      <c r="P58" s="311"/>
      <c r="Q58" s="311"/>
      <c r="R58" s="311"/>
      <c r="S58" s="311"/>
      <c r="T58" s="311"/>
      <c r="U58" s="371"/>
      <c r="V58" s="312"/>
      <c r="W58" s="312"/>
      <c r="X58" s="312"/>
      <c r="Y58" s="312"/>
      <c r="Z58" s="312"/>
      <c r="AA58" s="312"/>
      <c r="AB58" s="312"/>
    </row>
    <row r="59" spans="2:28" x14ac:dyDescent="0.2">
      <c r="B59" s="320"/>
      <c r="C59" s="349" t="s">
        <v>207</v>
      </c>
      <c r="D59" s="330"/>
      <c r="E59" s="333"/>
      <c r="F59" s="333"/>
      <c r="G59" s="377"/>
      <c r="H59" s="312"/>
      <c r="I59" s="371"/>
      <c r="J59" s="311"/>
      <c r="K59" s="311"/>
      <c r="L59" s="311"/>
      <c r="M59" s="311"/>
      <c r="N59" s="311"/>
      <c r="O59" s="311"/>
      <c r="P59" s="311"/>
      <c r="Q59" s="311"/>
      <c r="R59" s="311"/>
      <c r="S59" s="311"/>
      <c r="T59" s="311"/>
      <c r="U59" s="371"/>
      <c r="V59" s="312"/>
      <c r="W59" s="312"/>
      <c r="X59" s="312"/>
      <c r="Y59" s="312"/>
      <c r="Z59" s="312"/>
      <c r="AA59" s="312"/>
      <c r="AB59" s="312"/>
    </row>
    <row r="60" spans="2:28" x14ac:dyDescent="0.2">
      <c r="B60" s="320"/>
      <c r="C60" s="351" t="s">
        <v>136</v>
      </c>
      <c r="D60" s="330"/>
      <c r="E60" s="333"/>
      <c r="F60" s="333"/>
      <c r="G60" s="377"/>
      <c r="H60" s="312"/>
      <c r="I60" s="371"/>
      <c r="J60" s="311"/>
      <c r="K60" s="311"/>
      <c r="L60" s="311"/>
      <c r="M60" s="311"/>
      <c r="N60" s="311"/>
      <c r="O60" s="311"/>
      <c r="P60" s="311"/>
      <c r="Q60" s="311"/>
      <c r="R60" s="311"/>
      <c r="S60" s="311"/>
      <c r="T60" s="311"/>
      <c r="U60" s="371"/>
      <c r="V60" s="312"/>
      <c r="W60" s="312"/>
      <c r="X60" s="312"/>
      <c r="Y60" s="312"/>
      <c r="Z60" s="312"/>
      <c r="AA60" s="312"/>
      <c r="AB60" s="312"/>
    </row>
    <row r="61" spans="2:28" x14ac:dyDescent="0.2">
      <c r="B61" s="320"/>
      <c r="C61" s="351" t="s">
        <v>137</v>
      </c>
      <c r="D61" s="330"/>
      <c r="E61" s="333"/>
      <c r="F61" s="333"/>
      <c r="G61" s="377"/>
      <c r="H61" s="312"/>
      <c r="I61" s="371"/>
      <c r="J61" s="311"/>
      <c r="K61" s="311"/>
      <c r="L61" s="311"/>
      <c r="M61" s="311"/>
      <c r="N61" s="311"/>
      <c r="O61" s="311"/>
      <c r="P61" s="311"/>
      <c r="Q61" s="311"/>
      <c r="R61" s="311"/>
      <c r="S61" s="311"/>
      <c r="T61" s="311"/>
      <c r="U61" s="371"/>
      <c r="V61" s="312"/>
      <c r="W61" s="312"/>
      <c r="X61" s="312"/>
      <c r="Y61" s="312"/>
      <c r="Z61" s="312"/>
      <c r="AA61" s="312"/>
      <c r="AB61" s="312"/>
    </row>
    <row r="62" spans="2:28" x14ac:dyDescent="0.2">
      <c r="B62" s="320"/>
      <c r="C62" s="349" t="s">
        <v>208</v>
      </c>
      <c r="D62" s="330"/>
      <c r="E62" s="333"/>
      <c r="F62" s="333"/>
      <c r="G62" s="377"/>
      <c r="H62" s="312"/>
      <c r="I62" s="371"/>
      <c r="J62" s="311"/>
      <c r="K62" s="311"/>
      <c r="L62" s="311"/>
      <c r="M62" s="311"/>
      <c r="N62" s="311"/>
      <c r="O62" s="311"/>
      <c r="P62" s="311"/>
      <c r="Q62" s="311"/>
      <c r="R62" s="311"/>
      <c r="S62" s="311"/>
      <c r="T62" s="311"/>
      <c r="U62" s="371"/>
      <c r="V62" s="312"/>
      <c r="W62" s="312"/>
      <c r="X62" s="312"/>
      <c r="Y62" s="312"/>
      <c r="Z62" s="312"/>
      <c r="AA62" s="312"/>
      <c r="AB62" s="312"/>
    </row>
    <row r="63" spans="2:28" x14ac:dyDescent="0.2">
      <c r="B63" s="320"/>
      <c r="C63" s="322" t="s">
        <v>138</v>
      </c>
      <c r="D63" s="330"/>
      <c r="E63" s="333"/>
      <c r="F63" s="333"/>
      <c r="G63" s="377"/>
      <c r="H63" s="312"/>
      <c r="I63" s="371"/>
      <c r="J63" s="311"/>
      <c r="K63" s="311"/>
      <c r="L63" s="311"/>
      <c r="M63" s="311"/>
      <c r="N63" s="311"/>
      <c r="O63" s="311"/>
      <c r="P63" s="311"/>
      <c r="Q63" s="311"/>
      <c r="R63" s="311"/>
      <c r="S63" s="311"/>
      <c r="T63" s="311"/>
      <c r="U63" s="371"/>
      <c r="V63" s="312"/>
      <c r="W63" s="312"/>
      <c r="X63" s="312"/>
      <c r="Y63" s="312"/>
      <c r="Z63" s="312"/>
      <c r="AA63" s="312"/>
      <c r="AB63" s="312"/>
    </row>
    <row r="64" spans="2:28" x14ac:dyDescent="0.2">
      <c r="B64" s="320"/>
      <c r="C64" s="322" t="s">
        <v>139</v>
      </c>
      <c r="D64" s="352">
        <v>0</v>
      </c>
      <c r="E64" s="333"/>
      <c r="F64" s="333"/>
      <c r="G64" s="377"/>
      <c r="H64" s="312"/>
      <c r="I64" s="371"/>
      <c r="J64" s="311"/>
      <c r="K64" s="311"/>
      <c r="L64" s="311"/>
      <c r="M64" s="311"/>
      <c r="N64" s="311"/>
      <c r="O64" s="311"/>
      <c r="P64" s="311"/>
      <c r="Q64" s="311"/>
      <c r="R64" s="311"/>
      <c r="S64" s="311"/>
      <c r="T64" s="311"/>
      <c r="U64" s="371"/>
      <c r="V64" s="312"/>
      <c r="W64" s="312"/>
      <c r="X64" s="312"/>
      <c r="Y64" s="312"/>
      <c r="Z64" s="312"/>
      <c r="AA64" s="312"/>
      <c r="AB64" s="312"/>
    </row>
    <row r="65" spans="2:28" x14ac:dyDescent="0.2">
      <c r="B65" s="320"/>
      <c r="C65" s="342" t="s">
        <v>140</v>
      </c>
      <c r="D65" s="345">
        <f>+SUM(D55:D64)</f>
        <v>49220</v>
      </c>
      <c r="E65" s="333"/>
      <c r="F65" s="333"/>
      <c r="G65" s="377"/>
      <c r="H65" s="312"/>
      <c r="I65" s="371"/>
      <c r="J65" s="311"/>
      <c r="K65" s="311"/>
      <c r="L65" s="311"/>
      <c r="M65" s="311"/>
      <c r="N65" s="311"/>
      <c r="O65" s="311"/>
      <c r="P65" s="311"/>
      <c r="Q65" s="311"/>
      <c r="R65" s="311"/>
      <c r="S65" s="311"/>
      <c r="T65" s="311"/>
      <c r="U65" s="371"/>
      <c r="V65" s="312"/>
      <c r="W65" s="312"/>
      <c r="X65" s="312"/>
      <c r="Y65" s="312"/>
      <c r="Z65" s="312"/>
      <c r="AA65" s="312"/>
      <c r="AB65" s="312"/>
    </row>
    <row r="66" spans="2:28" x14ac:dyDescent="0.2">
      <c r="B66" s="320"/>
      <c r="C66" s="342" t="s">
        <v>141</v>
      </c>
      <c r="E66" s="333"/>
      <c r="F66" s="333"/>
      <c r="G66" s="377"/>
      <c r="H66" s="312"/>
      <c r="I66" s="371"/>
      <c r="J66" s="311"/>
      <c r="K66" s="481" t="s">
        <v>309</v>
      </c>
      <c r="L66" s="344" t="s">
        <v>302</v>
      </c>
      <c r="M66" s="331">
        <f>IF(D65&gt;150000,150000,D65)</f>
        <v>49220</v>
      </c>
      <c r="N66" s="311"/>
      <c r="O66" s="311"/>
      <c r="P66" s="311"/>
      <c r="Q66" s="311"/>
      <c r="R66" s="311"/>
      <c r="S66" s="311"/>
      <c r="T66" s="311"/>
      <c r="U66" s="371"/>
      <c r="V66" s="312"/>
      <c r="W66" s="312"/>
      <c r="X66" s="312"/>
      <c r="Y66" s="312"/>
      <c r="Z66" s="312"/>
      <c r="AA66" s="312"/>
      <c r="AB66" s="312"/>
    </row>
    <row r="67" spans="2:28" x14ac:dyDescent="0.2">
      <c r="B67" s="320"/>
      <c r="C67" s="349" t="s">
        <v>193</v>
      </c>
      <c r="D67" s="333"/>
      <c r="E67" s="333"/>
      <c r="F67" s="333"/>
      <c r="G67" s="403">
        <f>IF(D13="O", M66, M67)</f>
        <v>49220</v>
      </c>
      <c r="H67" s="312"/>
      <c r="I67" s="371"/>
      <c r="J67" s="311"/>
      <c r="K67" s="482"/>
      <c r="L67" s="344" t="s">
        <v>303</v>
      </c>
      <c r="M67" s="311">
        <v>0</v>
      </c>
      <c r="N67" s="311"/>
      <c r="O67" s="311"/>
      <c r="P67" s="311"/>
      <c r="Q67" s="311"/>
      <c r="R67" s="311"/>
      <c r="S67" s="311"/>
      <c r="T67" s="311"/>
      <c r="U67" s="371"/>
      <c r="V67" s="312"/>
      <c r="W67" s="312"/>
      <c r="X67" s="312"/>
      <c r="Y67" s="312"/>
      <c r="Z67" s="312"/>
      <c r="AA67" s="312"/>
      <c r="AB67" s="312"/>
    </row>
    <row r="68" spans="2:28" x14ac:dyDescent="0.2">
      <c r="B68" s="320"/>
      <c r="C68" s="346" t="s">
        <v>209</v>
      </c>
      <c r="D68" s="333"/>
      <c r="E68" s="333"/>
      <c r="F68" s="333"/>
      <c r="G68" s="377"/>
      <c r="H68" s="312"/>
      <c r="I68" s="371"/>
      <c r="J68" s="311"/>
      <c r="K68" s="481" t="s">
        <v>209</v>
      </c>
      <c r="L68" s="344" t="s">
        <v>302</v>
      </c>
      <c r="M68" s="331">
        <f>IF(D69&gt;50000,50000,D69)</f>
        <v>0</v>
      </c>
      <c r="N68" s="311"/>
      <c r="O68" s="311"/>
      <c r="P68" s="311"/>
      <c r="Q68" s="311"/>
      <c r="R68" s="311"/>
      <c r="S68" s="311"/>
      <c r="T68" s="311"/>
      <c r="U68" s="371"/>
      <c r="V68" s="312"/>
      <c r="W68" s="312"/>
      <c r="X68" s="312"/>
      <c r="Y68" s="312"/>
      <c r="Z68" s="312"/>
      <c r="AA68" s="312"/>
      <c r="AB68" s="312"/>
    </row>
    <row r="69" spans="2:28" x14ac:dyDescent="0.2">
      <c r="B69" s="320"/>
      <c r="C69" s="353" t="s">
        <v>210</v>
      </c>
      <c r="D69" s="332"/>
      <c r="E69" s="333"/>
      <c r="F69" s="333"/>
      <c r="G69" s="381">
        <f>IF(D13="O", M68, M69)</f>
        <v>0</v>
      </c>
      <c r="H69" s="312"/>
      <c r="I69" s="371"/>
      <c r="J69" s="311"/>
      <c r="K69" s="482"/>
      <c r="L69" s="344" t="s">
        <v>303</v>
      </c>
      <c r="M69" s="331">
        <f>IF(D69&gt;50000,50000,D69)</f>
        <v>0</v>
      </c>
      <c r="N69" s="311"/>
      <c r="O69" s="311"/>
      <c r="P69" s="311"/>
      <c r="Q69" s="311"/>
      <c r="R69" s="311"/>
      <c r="S69" s="311"/>
      <c r="T69" s="311"/>
      <c r="U69" s="371"/>
      <c r="V69" s="312"/>
      <c r="W69" s="312"/>
      <c r="X69" s="312"/>
      <c r="Y69" s="312"/>
      <c r="Z69" s="312"/>
      <c r="AA69" s="312"/>
      <c r="AB69" s="312"/>
    </row>
    <row r="70" spans="2:28" x14ac:dyDescent="0.2">
      <c r="B70" s="320"/>
      <c r="C70" s="346" t="s">
        <v>142</v>
      </c>
      <c r="D70" s="333"/>
      <c r="E70" s="333"/>
      <c r="F70" s="333"/>
      <c r="G70" s="377"/>
      <c r="H70" s="312"/>
      <c r="I70" s="371"/>
      <c r="J70" s="311"/>
      <c r="K70" s="481" t="s">
        <v>142</v>
      </c>
      <c r="L70" s="344" t="s">
        <v>302</v>
      </c>
      <c r="M70" s="331">
        <f>+D71</f>
        <v>0</v>
      </c>
      <c r="N70" s="311"/>
      <c r="O70" s="311"/>
      <c r="P70" s="311"/>
      <c r="Q70" s="311"/>
      <c r="R70" s="311"/>
      <c r="S70" s="311"/>
      <c r="T70" s="311"/>
      <c r="U70" s="371"/>
      <c r="V70" s="312"/>
      <c r="W70" s="312"/>
      <c r="X70" s="312"/>
      <c r="Y70" s="312"/>
      <c r="Z70" s="312"/>
      <c r="AA70" s="312"/>
      <c r="AB70" s="312"/>
    </row>
    <row r="71" spans="2:28" x14ac:dyDescent="0.2">
      <c r="B71" s="320"/>
      <c r="C71" s="354" t="s">
        <v>143</v>
      </c>
      <c r="D71" s="330">
        <v>0</v>
      </c>
      <c r="E71" s="333"/>
      <c r="F71" s="333"/>
      <c r="G71" s="381">
        <f>IF(D13="O", M70, M71)</f>
        <v>0</v>
      </c>
      <c r="H71" s="312"/>
      <c r="I71" s="371"/>
      <c r="J71" s="311"/>
      <c r="K71" s="482"/>
      <c r="L71" s="344" t="s">
        <v>303</v>
      </c>
      <c r="M71" s="311">
        <v>0</v>
      </c>
      <c r="N71" s="311"/>
      <c r="O71" s="311"/>
      <c r="P71" s="311"/>
      <c r="Q71" s="311"/>
      <c r="R71" s="311"/>
      <c r="S71" s="311"/>
      <c r="T71" s="311"/>
      <c r="U71" s="371"/>
      <c r="V71" s="312"/>
      <c r="W71" s="312"/>
      <c r="X71" s="312"/>
      <c r="Y71" s="312"/>
      <c r="Z71" s="312"/>
      <c r="AA71" s="312"/>
      <c r="AB71" s="312"/>
    </row>
    <row r="72" spans="2:28" x14ac:dyDescent="0.2">
      <c r="B72" s="320"/>
      <c r="C72" s="322"/>
      <c r="D72" s="333"/>
      <c r="E72" s="333"/>
      <c r="F72" s="333"/>
      <c r="G72" s="377"/>
      <c r="H72" s="312"/>
      <c r="I72" s="371"/>
      <c r="J72" s="311"/>
      <c r="K72" s="311"/>
      <c r="L72" s="311"/>
      <c r="M72" s="311"/>
      <c r="N72" s="311"/>
      <c r="O72" s="311"/>
      <c r="P72" s="311"/>
      <c r="Q72" s="311"/>
      <c r="R72" s="311"/>
      <c r="S72" s="311"/>
      <c r="T72" s="311"/>
      <c r="U72" s="371"/>
      <c r="V72" s="312"/>
      <c r="W72" s="312"/>
      <c r="X72" s="312"/>
      <c r="Y72" s="312"/>
      <c r="Z72" s="312"/>
      <c r="AA72" s="312"/>
      <c r="AB72" s="312"/>
    </row>
    <row r="73" spans="2:28" x14ac:dyDescent="0.2">
      <c r="B73" s="320"/>
      <c r="C73" s="342" t="s">
        <v>144</v>
      </c>
      <c r="D73" s="333"/>
      <c r="E73" s="333"/>
      <c r="F73" s="333"/>
      <c r="G73" s="378">
        <f>IF((G49-G53-G67-G69-G71)&lt;0,0,(G49-G53-G67-G69-G71))</f>
        <v>727484</v>
      </c>
      <c r="H73" s="312"/>
      <c r="I73" s="387"/>
      <c r="J73" s="311"/>
      <c r="K73" s="355" t="s">
        <v>310</v>
      </c>
      <c r="L73" s="311"/>
      <c r="M73" s="311"/>
      <c r="N73" s="339">
        <f>G73</f>
        <v>727484</v>
      </c>
      <c r="O73" s="339"/>
      <c r="P73" s="311"/>
      <c r="Q73" s="311"/>
      <c r="R73" s="311"/>
      <c r="S73" s="311"/>
      <c r="T73" s="311"/>
      <c r="U73" s="371"/>
      <c r="V73" s="312"/>
      <c r="W73" s="312"/>
      <c r="X73" s="312"/>
      <c r="Y73" s="312"/>
      <c r="Z73" s="312"/>
      <c r="AA73" s="312"/>
      <c r="AB73" s="312"/>
    </row>
    <row r="74" spans="2:28" x14ac:dyDescent="0.2">
      <c r="B74" s="320"/>
      <c r="C74" s="322"/>
      <c r="D74" s="333"/>
      <c r="E74" s="333"/>
      <c r="F74" s="333"/>
      <c r="G74" s="377"/>
      <c r="H74" s="312"/>
      <c r="I74" s="390"/>
      <c r="J74" s="356"/>
      <c r="M74" s="343" t="s">
        <v>311</v>
      </c>
      <c r="N74" s="343" t="s">
        <v>312</v>
      </c>
      <c r="O74" s="343" t="s">
        <v>311</v>
      </c>
      <c r="P74" s="343" t="s">
        <v>312</v>
      </c>
      <c r="Q74" s="311"/>
      <c r="R74" s="311"/>
      <c r="S74" s="311"/>
      <c r="T74" s="311"/>
      <c r="U74" s="371"/>
      <c r="V74" s="312"/>
      <c r="W74" s="312"/>
      <c r="X74" s="312"/>
      <c r="Y74" s="312"/>
      <c r="Z74" s="312"/>
      <c r="AA74" s="312"/>
      <c r="AB74" s="312"/>
    </row>
    <row r="75" spans="2:28" x14ac:dyDescent="0.2">
      <c r="B75" s="320"/>
      <c r="C75" s="320" t="s">
        <v>313</v>
      </c>
      <c r="D75" s="320"/>
      <c r="E75" s="333"/>
      <c r="F75" s="333"/>
      <c r="G75" s="377">
        <f>IF(D13="O", O82,P82)</f>
        <v>57996.800000000003</v>
      </c>
      <c r="H75" s="312"/>
      <c r="I75" s="387"/>
      <c r="J75" s="356"/>
      <c r="K75" s="311">
        <v>0</v>
      </c>
      <c r="L75" s="311">
        <v>250000</v>
      </c>
      <c r="M75" s="356">
        <v>0</v>
      </c>
      <c r="N75" s="356">
        <v>0</v>
      </c>
      <c r="O75" s="311">
        <v>0</v>
      </c>
      <c r="P75" s="311">
        <v>0</v>
      </c>
      <c r="Q75" s="311"/>
      <c r="R75" s="311"/>
      <c r="S75" s="311"/>
      <c r="T75" s="311"/>
      <c r="U75" s="371"/>
      <c r="V75" s="312"/>
      <c r="W75" s="312"/>
      <c r="X75" s="312"/>
      <c r="Y75" s="312"/>
      <c r="Z75" s="312"/>
      <c r="AA75" s="312"/>
      <c r="AB75" s="312"/>
    </row>
    <row r="76" spans="2:28" x14ac:dyDescent="0.2">
      <c r="B76" s="320"/>
      <c r="C76" s="349"/>
      <c r="D76" s="333"/>
      <c r="E76" s="333"/>
      <c r="F76" s="333"/>
      <c r="G76" s="377"/>
      <c r="H76" s="312"/>
      <c r="I76" s="387"/>
      <c r="J76" s="356"/>
      <c r="K76" s="311">
        <v>250001</v>
      </c>
      <c r="L76" s="311">
        <v>500000</v>
      </c>
      <c r="M76" s="356">
        <v>0.05</v>
      </c>
      <c r="N76" s="356">
        <v>0.05</v>
      </c>
      <c r="O76" s="331">
        <f>MAX(IF(N73&lt;500000,(N73-250000)*M76,0),0)</f>
        <v>0</v>
      </c>
      <c r="P76" s="331">
        <f>MAX(IF(N73&lt;500000,(N73-250000)*N76,0),0)</f>
        <v>0</v>
      </c>
      <c r="Q76" s="358">
        <f>IF($N$73&lt;500000,0,$N$73)</f>
        <v>727484</v>
      </c>
      <c r="S76" s="311">
        <f>(L76-L75)*M76</f>
        <v>12500</v>
      </c>
      <c r="T76" s="311">
        <f>(L76-L75)*N76</f>
        <v>12500</v>
      </c>
      <c r="U76" s="371"/>
      <c r="V76" s="312"/>
      <c r="W76" s="312"/>
      <c r="X76" s="312"/>
      <c r="Y76" s="312"/>
      <c r="Z76" s="312"/>
      <c r="AA76" s="312"/>
      <c r="AB76" s="312"/>
    </row>
    <row r="77" spans="2:28" x14ac:dyDescent="0.2">
      <c r="B77" s="320"/>
      <c r="C77" s="349"/>
      <c r="D77" s="333"/>
      <c r="E77" s="329"/>
      <c r="F77" s="359"/>
      <c r="G77" s="377"/>
      <c r="H77" s="312"/>
      <c r="I77" s="371"/>
      <c r="J77" s="311"/>
      <c r="K77" s="311">
        <v>500001</v>
      </c>
      <c r="L77" s="311">
        <v>750000</v>
      </c>
      <c r="M77" s="356">
        <v>0.2</v>
      </c>
      <c r="N77" s="356">
        <v>0.1</v>
      </c>
      <c r="O77" s="331">
        <f>MAX(IF(Q76&lt;750000,(Q76-500000)*M77+12500,0),0)</f>
        <v>57996.800000000003</v>
      </c>
      <c r="P77" s="331">
        <f>MAX(IF(Q76&lt;750000,(Q76-500000)*N77+12500,0),0)</f>
        <v>35248.400000000001</v>
      </c>
      <c r="Q77" s="358">
        <f>IF($N$73&lt;750000,0,$N$73)</f>
        <v>0</v>
      </c>
      <c r="S77" s="311">
        <f>(L77-L76)*M77</f>
        <v>50000</v>
      </c>
      <c r="T77" s="311">
        <f>(L77-L76)*N77</f>
        <v>25000</v>
      </c>
      <c r="U77" s="371"/>
      <c r="V77" s="312"/>
      <c r="W77" s="312"/>
      <c r="X77" s="312"/>
      <c r="Y77" s="312"/>
      <c r="Z77" s="312"/>
      <c r="AA77" s="312"/>
      <c r="AB77" s="312"/>
    </row>
    <row r="78" spans="2:28" x14ac:dyDescent="0.2">
      <c r="B78" s="320"/>
      <c r="C78" s="320"/>
      <c r="D78" s="333"/>
      <c r="E78" s="329"/>
      <c r="F78" s="333"/>
      <c r="G78" s="377"/>
      <c r="H78" s="312"/>
      <c r="I78" s="371"/>
      <c r="J78" s="311"/>
      <c r="K78" s="311">
        <v>750001</v>
      </c>
      <c r="L78" s="311">
        <v>1000000</v>
      </c>
      <c r="M78" s="356">
        <v>0.2</v>
      </c>
      <c r="N78" s="356">
        <v>0.15</v>
      </c>
      <c r="O78" s="331">
        <f>MAX(IF(Q77&lt;1000000,(Q77-750000)*M78+62500,0),0)</f>
        <v>0</v>
      </c>
      <c r="P78" s="331">
        <f>MAX(IF(Q77&lt;1000000,(Q77-750000)*N78+37500,0),0)</f>
        <v>0</v>
      </c>
      <c r="Q78" s="358">
        <f>IF($N$73&lt;1000000,0,$N$73)</f>
        <v>0</v>
      </c>
      <c r="S78" s="311">
        <f>(L78-L77)*M78</f>
        <v>50000</v>
      </c>
      <c r="T78" s="311">
        <f>(L78-L77)*N78</f>
        <v>37500</v>
      </c>
      <c r="U78" s="371"/>
      <c r="V78" s="312"/>
      <c r="W78" s="312"/>
      <c r="X78" s="312"/>
      <c r="Y78" s="312"/>
      <c r="Z78" s="312"/>
      <c r="AA78" s="312"/>
      <c r="AB78" s="312"/>
    </row>
    <row r="79" spans="2:28" x14ac:dyDescent="0.2">
      <c r="B79" s="320"/>
      <c r="C79" s="320"/>
      <c r="D79" s="333"/>
      <c r="E79" s="360"/>
      <c r="F79" s="333"/>
      <c r="G79" s="377"/>
      <c r="H79" s="312"/>
      <c r="I79" s="371"/>
      <c r="J79" s="311"/>
      <c r="K79" s="311">
        <v>1000001</v>
      </c>
      <c r="L79" s="311">
        <v>1250000</v>
      </c>
      <c r="M79" s="356">
        <v>0.3</v>
      </c>
      <c r="N79" s="356">
        <v>0.2</v>
      </c>
      <c r="O79" s="331">
        <f>MAX(IF(Q78&lt;1250000,(Q78-1000000)*M79+112500,0),0)</f>
        <v>0</v>
      </c>
      <c r="P79" s="331">
        <f>MAX(IF(Q78&lt;1250000,(Q78-1000000)*N79+75000,0),0)</f>
        <v>0</v>
      </c>
      <c r="Q79" s="358">
        <f>IF($N$73&lt;1250000,0,$N$73)</f>
        <v>0</v>
      </c>
      <c r="S79" s="311">
        <f>(L79-L78)*M79</f>
        <v>75000</v>
      </c>
      <c r="T79" s="311">
        <f>(L79-L78)*N79</f>
        <v>50000</v>
      </c>
      <c r="U79" s="371"/>
      <c r="V79" s="312"/>
      <c r="W79" s="312"/>
      <c r="X79" s="312"/>
      <c r="Y79" s="312"/>
      <c r="Z79" s="312"/>
      <c r="AA79" s="312"/>
      <c r="AB79" s="312"/>
    </row>
    <row r="80" spans="2:28" x14ac:dyDescent="0.2">
      <c r="B80" s="320"/>
      <c r="C80" s="322"/>
      <c r="D80" s="333"/>
      <c r="E80" s="333"/>
      <c r="F80" s="333"/>
      <c r="G80" s="380"/>
      <c r="H80" s="312"/>
      <c r="I80" s="371"/>
      <c r="J80" s="311"/>
      <c r="K80" s="311">
        <v>1250000</v>
      </c>
      <c r="L80" s="311">
        <v>1500000</v>
      </c>
      <c r="M80" s="356">
        <v>0.3</v>
      </c>
      <c r="N80" s="356">
        <v>0.25</v>
      </c>
      <c r="O80" s="331">
        <f>MAX(IF(Q79&lt;1500000,(Q79-1250000)*M80+187500,0),0)</f>
        <v>0</v>
      </c>
      <c r="P80" s="331">
        <f>MAX(IF(Q79&lt;1500000,(Q79-1250000)*N80+125000,0),0)</f>
        <v>0</v>
      </c>
      <c r="Q80" s="358">
        <f>IF($N$73&lt;1500000,0,$N$73)</f>
        <v>0</v>
      </c>
      <c r="S80" s="311">
        <f>(L80-L79)*M80</f>
        <v>75000</v>
      </c>
      <c r="T80" s="311">
        <f>(L80-L79)*N80</f>
        <v>62500</v>
      </c>
      <c r="U80" s="387"/>
      <c r="V80" s="338"/>
      <c r="W80" s="312"/>
      <c r="X80" s="312"/>
      <c r="Y80" s="312"/>
      <c r="Z80" s="312"/>
      <c r="AA80" s="312"/>
      <c r="AB80" s="312"/>
    </row>
    <row r="81" spans="2:28" x14ac:dyDescent="0.2">
      <c r="B81" s="320"/>
      <c r="C81" s="322" t="s">
        <v>146</v>
      </c>
      <c r="D81" s="333"/>
      <c r="E81" s="333"/>
      <c r="F81" s="333"/>
      <c r="G81" s="377">
        <f>G75</f>
        <v>57996.800000000003</v>
      </c>
      <c r="H81" s="312"/>
      <c r="I81" s="371"/>
      <c r="J81" s="311"/>
      <c r="K81" s="311">
        <v>1500000</v>
      </c>
      <c r="L81" s="311"/>
      <c r="M81" s="356">
        <v>0.3</v>
      </c>
      <c r="N81" s="356">
        <v>0.3</v>
      </c>
      <c r="O81" s="331">
        <f>MAX(IF(Q80&gt;1500000,(Q80-1500000)*M81+262500,0),0)</f>
        <v>0</v>
      </c>
      <c r="P81" s="331">
        <f>MAX(IF(Q80&gt;1500000,(Q80-1500000)*N81+187500,0),0)</f>
        <v>0</v>
      </c>
      <c r="Q81" s="311"/>
      <c r="R81" s="339"/>
      <c r="S81" s="311"/>
      <c r="T81" s="311"/>
      <c r="U81" s="371"/>
      <c r="V81" s="312"/>
      <c r="W81" s="312"/>
      <c r="X81" s="312"/>
      <c r="Y81" s="312"/>
      <c r="Z81" s="312"/>
      <c r="AA81" s="312"/>
      <c r="AB81" s="312"/>
    </row>
    <row r="82" spans="2:28" x14ac:dyDescent="0.2">
      <c r="B82" s="320"/>
      <c r="C82" s="322" t="s">
        <v>175</v>
      </c>
      <c r="D82" s="333"/>
      <c r="E82" s="333"/>
      <c r="F82" s="333"/>
      <c r="G82" s="382">
        <f xml:space="preserve"> MIN(M85:M89)</f>
        <v>0</v>
      </c>
      <c r="H82" s="312"/>
      <c r="J82" s="311"/>
      <c r="K82" s="311"/>
      <c r="L82" s="311"/>
      <c r="M82" s="311"/>
      <c r="N82" s="311"/>
      <c r="O82" s="311">
        <f>SUM(O75:O81)</f>
        <v>57996.800000000003</v>
      </c>
      <c r="P82" s="311">
        <f>SUM(P75:P81)</f>
        <v>35248.400000000001</v>
      </c>
      <c r="Q82" s="311"/>
      <c r="R82" s="311"/>
      <c r="S82" s="311"/>
      <c r="T82" s="311"/>
      <c r="U82" s="371"/>
      <c r="V82" s="312"/>
      <c r="W82" s="312"/>
      <c r="X82" s="312"/>
      <c r="Y82" s="312"/>
      <c r="Z82" s="312"/>
      <c r="AA82" s="312"/>
      <c r="AB82" s="312"/>
    </row>
    <row r="83" spans="2:28" x14ac:dyDescent="0.2">
      <c r="B83" s="320"/>
      <c r="C83" s="322" t="s">
        <v>176</v>
      </c>
      <c r="D83" s="333"/>
      <c r="E83" s="333"/>
      <c r="F83" s="333"/>
      <c r="G83" s="377">
        <f>IF((G81-G82)&gt;0,(G81-G82),0)</f>
        <v>57996.800000000003</v>
      </c>
      <c r="H83" s="312"/>
      <c r="J83" s="311"/>
      <c r="K83" s="311"/>
      <c r="L83" s="311"/>
      <c r="N83" s="311"/>
      <c r="O83" s="311"/>
      <c r="P83" s="311"/>
      <c r="Q83" s="311"/>
      <c r="R83" s="311"/>
      <c r="S83" s="311"/>
      <c r="T83" s="311"/>
      <c r="U83" s="371"/>
      <c r="V83" s="312"/>
      <c r="W83" s="312"/>
      <c r="X83" s="312"/>
      <c r="Y83" s="312"/>
      <c r="Z83" s="312"/>
      <c r="AA83" s="312"/>
      <c r="AB83" s="312"/>
    </row>
    <row r="84" spans="2:28" x14ac:dyDescent="0.2">
      <c r="B84" s="320"/>
      <c r="C84" s="361" t="s">
        <v>284</v>
      </c>
      <c r="D84" s="362">
        <v>0.1</v>
      </c>
      <c r="E84" s="333"/>
      <c r="F84" s="333"/>
      <c r="G84" s="377">
        <f>IF(G73&gt;5000000, G83*10%,0)</f>
        <v>0</v>
      </c>
      <c r="H84" s="312"/>
      <c r="J84" s="311"/>
      <c r="K84" s="311"/>
      <c r="L84" s="311"/>
      <c r="N84" s="311"/>
      <c r="O84" s="311"/>
      <c r="P84" s="311"/>
      <c r="Q84" s="311"/>
      <c r="R84" s="311"/>
      <c r="S84" s="311"/>
      <c r="T84" s="311"/>
      <c r="U84" s="371"/>
      <c r="V84" s="312"/>
      <c r="W84" s="312"/>
      <c r="X84" s="312"/>
      <c r="Y84" s="312"/>
      <c r="Z84" s="312"/>
      <c r="AA84" s="312"/>
      <c r="AB84" s="312"/>
    </row>
    <row r="85" spans="2:28" x14ac:dyDescent="0.2">
      <c r="B85" s="320"/>
      <c r="C85" s="322" t="s">
        <v>286</v>
      </c>
      <c r="D85" s="333"/>
      <c r="E85" s="333"/>
      <c r="F85" s="333"/>
      <c r="G85" s="377">
        <f>G83+G84</f>
        <v>57996.800000000003</v>
      </c>
      <c r="H85" s="312"/>
      <c r="J85" s="311"/>
      <c r="K85" s="311"/>
      <c r="L85" s="311"/>
      <c r="M85" s="331">
        <f>IF(G73&lt;=500000,12500,0)</f>
        <v>0</v>
      </c>
      <c r="N85" s="311"/>
      <c r="O85" s="311"/>
      <c r="P85" s="311"/>
      <c r="Q85" s="311"/>
      <c r="R85" s="311"/>
      <c r="S85" s="311"/>
      <c r="T85" s="311"/>
      <c r="U85" s="371"/>
      <c r="V85" s="312"/>
      <c r="W85" s="312"/>
      <c r="X85" s="312"/>
      <c r="Y85" s="312"/>
      <c r="Z85" s="312"/>
      <c r="AA85" s="312"/>
      <c r="AB85" s="312"/>
    </row>
    <row r="86" spans="2:28" x14ac:dyDescent="0.2">
      <c r="B86" s="320"/>
      <c r="C86" s="361" t="s">
        <v>285</v>
      </c>
      <c r="D86" s="363">
        <v>0.04</v>
      </c>
      <c r="E86" s="333"/>
      <c r="F86" s="333"/>
      <c r="G86" s="377">
        <f>ROUND(+D86*G85,0)</f>
        <v>2320</v>
      </c>
      <c r="H86" s="312"/>
      <c r="I86" s="371"/>
      <c r="J86" s="311"/>
      <c r="K86" s="311"/>
      <c r="L86" s="311"/>
      <c r="M86" s="339">
        <f>G81</f>
        <v>57996.800000000003</v>
      </c>
      <c r="N86" s="311"/>
      <c r="O86" s="311"/>
      <c r="P86" s="311"/>
      <c r="Q86" s="311"/>
      <c r="R86" s="311"/>
      <c r="S86" s="311"/>
      <c r="T86" s="311"/>
      <c r="U86" s="371"/>
      <c r="V86" s="312"/>
      <c r="W86" s="312"/>
      <c r="X86" s="312"/>
      <c r="Y86" s="312"/>
      <c r="Z86" s="312"/>
      <c r="AA86" s="312"/>
      <c r="AB86" s="312"/>
    </row>
    <row r="87" spans="2:28" x14ac:dyDescent="0.2">
      <c r="B87" s="320"/>
      <c r="C87" s="364" t="s">
        <v>147</v>
      </c>
      <c r="D87" s="365"/>
      <c r="E87" s="365"/>
      <c r="F87" s="365"/>
      <c r="G87" s="383">
        <f>+G85+G86</f>
        <v>60316.800000000003</v>
      </c>
      <c r="H87" s="312"/>
      <c r="I87" s="371"/>
      <c r="J87" s="311"/>
      <c r="K87" s="311"/>
      <c r="L87" s="311"/>
      <c r="M87" s="339"/>
      <c r="N87" s="311"/>
      <c r="O87" s="311"/>
      <c r="P87" s="311"/>
      <c r="Q87" s="311"/>
      <c r="R87" s="311"/>
      <c r="S87" s="311"/>
      <c r="T87" s="311"/>
      <c r="U87" s="371"/>
      <c r="V87" s="312"/>
      <c r="W87" s="312"/>
      <c r="X87" s="312"/>
      <c r="Y87" s="312"/>
      <c r="Z87" s="312"/>
      <c r="AA87" s="312"/>
      <c r="AB87" s="312"/>
    </row>
    <row r="88" spans="2:28" x14ac:dyDescent="0.2">
      <c r="B88" s="320"/>
      <c r="C88" s="322" t="s">
        <v>148</v>
      </c>
      <c r="D88" s="332"/>
      <c r="E88" s="333"/>
      <c r="F88" s="333"/>
      <c r="G88" s="377">
        <f>D88</f>
        <v>0</v>
      </c>
      <c r="H88" s="312"/>
      <c r="I88" s="371"/>
      <c r="J88" s="311"/>
      <c r="K88" s="311"/>
      <c r="L88" s="311"/>
      <c r="M88" s="339"/>
      <c r="N88" s="311"/>
      <c r="O88" s="311"/>
      <c r="P88" s="311"/>
      <c r="Q88" s="311"/>
      <c r="R88" s="311"/>
      <c r="S88" s="311"/>
      <c r="T88" s="311"/>
      <c r="U88" s="371"/>
      <c r="V88" s="312"/>
      <c r="W88" s="312"/>
      <c r="X88" s="312"/>
      <c r="Y88" s="312"/>
      <c r="Z88" s="312"/>
      <c r="AA88" s="312"/>
      <c r="AB88" s="312"/>
    </row>
    <row r="89" spans="2:28" x14ac:dyDescent="0.2">
      <c r="B89" s="320"/>
      <c r="C89" s="322" t="s">
        <v>149</v>
      </c>
      <c r="D89" s="366"/>
      <c r="E89" s="333"/>
      <c r="F89" s="333"/>
      <c r="G89" s="377">
        <f>D89</f>
        <v>0</v>
      </c>
      <c r="H89" s="312"/>
      <c r="I89" s="371"/>
      <c r="J89" s="311"/>
      <c r="K89" s="311"/>
      <c r="L89" s="311"/>
      <c r="M89" s="311">
        <v>12500</v>
      </c>
      <c r="N89" s="311"/>
      <c r="O89" s="311"/>
      <c r="P89" s="311"/>
      <c r="Q89" s="311"/>
      <c r="R89" s="311"/>
      <c r="S89" s="311"/>
      <c r="T89" s="311"/>
      <c r="U89" s="371"/>
      <c r="V89" s="312"/>
      <c r="W89" s="312"/>
      <c r="X89" s="312"/>
      <c r="Y89" s="312"/>
      <c r="Z89" s="312"/>
      <c r="AA89" s="312"/>
      <c r="AB89" s="312"/>
    </row>
    <row r="90" spans="2:28" x14ac:dyDescent="0.2">
      <c r="B90" s="320"/>
      <c r="C90" s="322" t="s">
        <v>150</v>
      </c>
      <c r="D90" s="320"/>
      <c r="E90" s="320"/>
      <c r="F90" s="320"/>
      <c r="G90" s="384">
        <f>+G87-G88-G89</f>
        <v>60316.800000000003</v>
      </c>
      <c r="H90" s="312"/>
      <c r="I90" s="371"/>
      <c r="J90" s="311"/>
      <c r="K90" s="311"/>
      <c r="L90" s="311"/>
      <c r="M90" s="311"/>
      <c r="N90" s="311"/>
      <c r="O90" s="311"/>
      <c r="P90" s="311"/>
      <c r="Q90" s="311"/>
      <c r="R90" s="311"/>
      <c r="S90" s="311"/>
      <c r="T90" s="311"/>
      <c r="U90" s="371"/>
      <c r="V90" s="312"/>
      <c r="W90" s="312"/>
      <c r="X90" s="312"/>
      <c r="Y90" s="312"/>
      <c r="Z90" s="312"/>
      <c r="AA90" s="312"/>
      <c r="AB90" s="312"/>
    </row>
    <row r="91" spans="2:28" ht="13.5" thickBot="1" x14ac:dyDescent="0.25">
      <c r="B91" s="320"/>
      <c r="C91" s="322" t="s">
        <v>151</v>
      </c>
      <c r="D91" s="367">
        <v>11</v>
      </c>
      <c r="E91" s="320"/>
      <c r="F91" s="320"/>
      <c r="G91" s="384">
        <f>D91</f>
        <v>11</v>
      </c>
      <c r="H91" s="312"/>
      <c r="I91" s="371"/>
      <c r="J91" s="311"/>
      <c r="K91" s="311"/>
      <c r="L91" s="311"/>
      <c r="M91" s="311"/>
      <c r="N91" s="311"/>
      <c r="O91" s="311"/>
      <c r="P91" s="311"/>
      <c r="Q91" s="311"/>
      <c r="R91" s="311"/>
      <c r="S91" s="311"/>
      <c r="T91" s="311"/>
      <c r="U91" s="371"/>
      <c r="V91" s="312"/>
      <c r="W91" s="312"/>
      <c r="X91" s="312"/>
      <c r="Y91" s="312"/>
      <c r="Z91" s="312"/>
      <c r="AA91" s="312"/>
      <c r="AB91" s="312"/>
    </row>
    <row r="92" spans="2:28" ht="13.5" thickBot="1" x14ac:dyDescent="0.25">
      <c r="B92" s="320"/>
      <c r="C92" s="368" t="s">
        <v>346</v>
      </c>
      <c r="D92" s="320"/>
      <c r="E92" s="320"/>
      <c r="F92" s="320"/>
      <c r="G92" s="385">
        <f>ROUND(+G90/G91,-1)</f>
        <v>5480</v>
      </c>
      <c r="H92" s="312"/>
      <c r="I92" s="371"/>
      <c r="J92" s="311"/>
      <c r="K92" s="311"/>
      <c r="L92" s="311"/>
      <c r="M92" s="311"/>
      <c r="N92" s="311"/>
      <c r="O92" s="311"/>
      <c r="P92" s="311"/>
      <c r="Q92" s="311"/>
      <c r="R92" s="311"/>
      <c r="S92" s="311"/>
      <c r="T92" s="311"/>
      <c r="U92" s="371"/>
      <c r="V92" s="312"/>
      <c r="W92" s="312"/>
      <c r="X92" s="312"/>
      <c r="Y92" s="312"/>
      <c r="Z92" s="312"/>
      <c r="AA92" s="312"/>
      <c r="AB92" s="312"/>
    </row>
    <row r="93" spans="2:28" x14ac:dyDescent="0.2">
      <c r="B93" s="320"/>
      <c r="C93" s="322"/>
      <c r="D93" s="320"/>
      <c r="E93" s="320"/>
      <c r="F93" s="320"/>
      <c r="G93" s="375"/>
      <c r="H93" s="312"/>
      <c r="I93" s="371"/>
      <c r="J93" s="311"/>
      <c r="K93" s="311"/>
      <c r="L93" s="311"/>
      <c r="M93" s="311"/>
      <c r="N93" s="311"/>
      <c r="O93" s="311"/>
      <c r="P93" s="311"/>
      <c r="Q93" s="311"/>
      <c r="R93" s="311"/>
      <c r="S93" s="311"/>
      <c r="T93" s="311"/>
      <c r="U93" s="371"/>
      <c r="V93" s="312"/>
      <c r="W93" s="312"/>
      <c r="X93" s="312"/>
      <c r="Y93" s="312"/>
      <c r="Z93" s="312"/>
      <c r="AA93" s="312"/>
      <c r="AB93" s="312"/>
    </row>
    <row r="94" spans="2:28" ht="15" x14ac:dyDescent="0.25">
      <c r="B94" s="312"/>
      <c r="C94" s="480" t="str">
        <f>IF(G92=0,C134,C135)</f>
        <v>PROUD TO BE A TAX  PAYEE</v>
      </c>
      <c r="D94" s="480"/>
      <c r="E94" s="480"/>
      <c r="F94" s="480"/>
      <c r="G94" s="375"/>
      <c r="H94" s="312"/>
      <c r="I94" s="371"/>
      <c r="J94" s="311"/>
      <c r="K94" s="311"/>
      <c r="L94" s="311"/>
      <c r="M94" s="311"/>
      <c r="N94" s="311"/>
      <c r="O94" s="311"/>
      <c r="P94" s="311"/>
      <c r="Q94" s="311"/>
      <c r="R94" s="311"/>
      <c r="S94" s="311"/>
      <c r="T94" s="311"/>
      <c r="U94" s="371"/>
      <c r="V94" s="312"/>
      <c r="W94" s="312"/>
      <c r="X94" s="312"/>
      <c r="Y94" s="312"/>
      <c r="Z94" s="312"/>
      <c r="AA94" s="312"/>
      <c r="AB94" s="312"/>
    </row>
    <row r="95" spans="2:28" x14ac:dyDescent="0.2">
      <c r="B95" s="312"/>
      <c r="C95" s="312"/>
      <c r="D95" s="312"/>
      <c r="E95" s="312"/>
      <c r="F95" s="312"/>
      <c r="G95" s="371"/>
      <c r="H95" s="312"/>
      <c r="I95" s="371"/>
      <c r="J95" s="311"/>
      <c r="K95" s="311"/>
      <c r="L95" s="311"/>
      <c r="M95" s="311"/>
      <c r="N95" s="311"/>
      <c r="O95" s="311"/>
      <c r="P95" s="311"/>
      <c r="Q95" s="311"/>
      <c r="R95" s="311"/>
      <c r="S95" s="311"/>
      <c r="T95" s="311"/>
      <c r="U95" s="371"/>
      <c r="V95" s="312"/>
      <c r="W95" s="312"/>
      <c r="X95" s="312"/>
      <c r="Y95" s="312"/>
      <c r="Z95" s="312"/>
      <c r="AA95" s="312"/>
      <c r="AB95" s="312"/>
    </row>
    <row r="96" spans="2:28" x14ac:dyDescent="0.2">
      <c r="B96" s="312"/>
      <c r="C96" s="312"/>
      <c r="D96" s="312"/>
      <c r="E96" s="312"/>
      <c r="F96" s="312"/>
      <c r="G96" s="371"/>
      <c r="H96" s="312"/>
      <c r="I96" s="371"/>
      <c r="J96" s="311"/>
      <c r="K96" s="311"/>
      <c r="L96" s="311"/>
      <c r="M96" s="311"/>
      <c r="N96" s="311"/>
      <c r="O96" s="311"/>
      <c r="P96" s="311"/>
      <c r="Q96" s="311"/>
      <c r="R96" s="311"/>
      <c r="S96" s="311"/>
      <c r="T96" s="311"/>
      <c r="U96" s="371"/>
      <c r="V96" s="312"/>
      <c r="W96" s="312"/>
      <c r="X96" s="312"/>
      <c r="Y96" s="312"/>
      <c r="Z96" s="312"/>
      <c r="AA96" s="312"/>
      <c r="AB96" s="312"/>
    </row>
    <row r="97" spans="2:28" x14ac:dyDescent="0.2">
      <c r="B97" s="312"/>
      <c r="C97" s="312"/>
      <c r="D97" s="312"/>
      <c r="E97" s="312"/>
      <c r="F97" s="312"/>
      <c r="G97" s="371"/>
      <c r="H97" s="312"/>
      <c r="I97" s="371"/>
      <c r="J97" s="311"/>
      <c r="K97" s="311"/>
      <c r="L97" s="311"/>
      <c r="M97" s="311"/>
      <c r="N97" s="311"/>
      <c r="O97" s="311"/>
      <c r="P97" s="311"/>
      <c r="Q97" s="311"/>
      <c r="R97" s="311"/>
      <c r="S97" s="311"/>
      <c r="T97" s="311"/>
      <c r="U97" s="371"/>
      <c r="V97" s="312"/>
      <c r="W97" s="312"/>
      <c r="X97" s="312"/>
      <c r="Y97" s="312"/>
      <c r="Z97" s="312"/>
      <c r="AA97" s="312"/>
      <c r="AB97" s="312"/>
    </row>
    <row r="98" spans="2:28" x14ac:dyDescent="0.2">
      <c r="B98" s="312"/>
      <c r="C98" s="312"/>
      <c r="D98" s="312"/>
      <c r="E98" s="312"/>
      <c r="F98" s="312"/>
      <c r="G98" s="371"/>
      <c r="H98" s="312"/>
      <c r="I98" s="371"/>
      <c r="J98" s="311"/>
      <c r="K98" s="311"/>
      <c r="L98" s="311"/>
      <c r="M98" s="311"/>
      <c r="N98" s="311"/>
      <c r="O98" s="311"/>
      <c r="P98" s="311"/>
      <c r="Q98" s="311"/>
      <c r="R98" s="311"/>
      <c r="S98" s="311"/>
      <c r="T98" s="311"/>
      <c r="U98" s="371"/>
      <c r="V98" s="312"/>
      <c r="W98" s="312"/>
      <c r="X98" s="312"/>
      <c r="Y98" s="312"/>
      <c r="Z98" s="312"/>
      <c r="AA98" s="312"/>
      <c r="AB98" s="312"/>
    </row>
    <row r="99" spans="2:28" x14ac:dyDescent="0.2">
      <c r="B99" s="312"/>
      <c r="C99" s="312"/>
      <c r="D99" s="312"/>
      <c r="E99" s="312"/>
      <c r="F99" s="312"/>
      <c r="G99" s="371"/>
      <c r="H99" s="312"/>
      <c r="I99" s="371"/>
      <c r="J99" s="311"/>
      <c r="K99" s="311"/>
      <c r="L99" s="311"/>
      <c r="M99" s="311"/>
      <c r="N99" s="311"/>
      <c r="O99" s="311"/>
      <c r="P99" s="311"/>
      <c r="Q99" s="311"/>
      <c r="R99" s="311"/>
      <c r="S99" s="311"/>
      <c r="T99" s="311"/>
      <c r="U99" s="371"/>
      <c r="V99" s="312"/>
      <c r="W99" s="312"/>
      <c r="X99" s="312"/>
      <c r="Y99" s="312"/>
      <c r="Z99" s="312"/>
      <c r="AA99" s="312"/>
      <c r="AB99" s="312"/>
    </row>
    <row r="100" spans="2:28" x14ac:dyDescent="0.2">
      <c r="B100" s="312"/>
      <c r="C100" s="312"/>
      <c r="D100" s="312"/>
      <c r="E100" s="312"/>
      <c r="F100" s="312"/>
      <c r="G100" s="371"/>
      <c r="H100" s="312"/>
      <c r="I100" s="371"/>
      <c r="J100" s="311"/>
      <c r="K100" s="311"/>
      <c r="L100" s="311"/>
      <c r="M100" s="311"/>
      <c r="N100" s="311"/>
      <c r="O100" s="311"/>
      <c r="P100" s="311"/>
      <c r="Q100" s="311"/>
      <c r="R100" s="311"/>
      <c r="S100" s="311"/>
      <c r="T100" s="311"/>
      <c r="U100" s="371"/>
      <c r="V100" s="312"/>
      <c r="W100" s="312"/>
      <c r="X100" s="312"/>
      <c r="Y100" s="312"/>
      <c r="Z100" s="312"/>
      <c r="AA100" s="312"/>
      <c r="AB100" s="312"/>
    </row>
    <row r="101" spans="2:28" x14ac:dyDescent="0.2">
      <c r="B101" s="312"/>
      <c r="C101" s="312"/>
      <c r="D101" s="312"/>
      <c r="E101" s="312"/>
      <c r="F101" s="312"/>
      <c r="G101" s="371"/>
      <c r="H101" s="312"/>
      <c r="I101" s="371"/>
      <c r="J101" s="311"/>
      <c r="K101" s="311"/>
      <c r="L101" s="311"/>
      <c r="M101" s="311"/>
      <c r="N101" s="311"/>
      <c r="O101" s="311"/>
      <c r="P101" s="311"/>
      <c r="Q101" s="311"/>
      <c r="R101" s="311"/>
      <c r="S101" s="311"/>
      <c r="T101" s="311"/>
      <c r="U101" s="371"/>
      <c r="V101" s="312"/>
      <c r="W101" s="312"/>
      <c r="X101" s="312"/>
      <c r="Y101" s="312"/>
      <c r="Z101" s="312"/>
      <c r="AA101" s="312"/>
      <c r="AB101" s="312"/>
    </row>
    <row r="102" spans="2:28" x14ac:dyDescent="0.2">
      <c r="B102" s="312"/>
      <c r="C102" s="312"/>
      <c r="D102" s="312"/>
      <c r="E102" s="312"/>
      <c r="F102" s="312"/>
      <c r="G102" s="371"/>
      <c r="H102" s="312"/>
      <c r="I102" s="371"/>
      <c r="J102" s="311"/>
      <c r="K102" s="311"/>
      <c r="L102" s="311"/>
      <c r="M102" s="311"/>
      <c r="N102" s="311"/>
      <c r="O102" s="311"/>
      <c r="P102" s="311"/>
      <c r="Q102" s="311"/>
      <c r="R102" s="311"/>
      <c r="S102" s="311"/>
      <c r="T102" s="311"/>
      <c r="U102" s="371"/>
      <c r="V102" s="312"/>
      <c r="W102" s="312"/>
      <c r="X102" s="312"/>
      <c r="Y102" s="312"/>
      <c r="Z102" s="312"/>
      <c r="AA102" s="312"/>
      <c r="AB102" s="312"/>
    </row>
    <row r="103" spans="2:28" x14ac:dyDescent="0.2">
      <c r="B103" s="312"/>
      <c r="C103" s="312"/>
      <c r="D103" s="312"/>
      <c r="E103" s="312"/>
      <c r="F103" s="312"/>
      <c r="G103" s="371"/>
      <c r="H103" s="312"/>
      <c r="I103" s="371"/>
      <c r="J103" s="311"/>
      <c r="K103" s="311"/>
      <c r="L103" s="311"/>
      <c r="M103" s="311"/>
      <c r="N103" s="311"/>
      <c r="O103" s="311"/>
      <c r="P103" s="311"/>
      <c r="Q103" s="311"/>
      <c r="R103" s="311"/>
      <c r="S103" s="311"/>
      <c r="T103" s="311"/>
      <c r="U103" s="371"/>
      <c r="V103" s="312"/>
      <c r="W103" s="312"/>
      <c r="X103" s="312"/>
      <c r="Y103" s="312"/>
      <c r="Z103" s="312"/>
      <c r="AA103" s="312"/>
      <c r="AB103" s="312"/>
    </row>
    <row r="104" spans="2:28" x14ac:dyDescent="0.2">
      <c r="B104" s="312"/>
      <c r="C104" s="312"/>
      <c r="D104" s="312"/>
      <c r="E104" s="312"/>
      <c r="F104" s="312"/>
      <c r="G104" s="371"/>
      <c r="H104" s="312"/>
      <c r="I104" s="371"/>
      <c r="J104" s="311"/>
      <c r="K104" s="311"/>
      <c r="L104" s="311"/>
      <c r="M104" s="311"/>
      <c r="N104" s="311"/>
      <c r="O104" s="311"/>
      <c r="P104" s="311"/>
      <c r="Q104" s="311"/>
      <c r="R104" s="311"/>
      <c r="S104" s="311"/>
      <c r="T104" s="311"/>
      <c r="U104" s="371"/>
      <c r="V104" s="312"/>
      <c r="W104" s="312"/>
      <c r="X104" s="312"/>
      <c r="Y104" s="312"/>
      <c r="Z104" s="312"/>
      <c r="AA104" s="312"/>
      <c r="AB104" s="312"/>
    </row>
    <row r="105" spans="2:28" x14ac:dyDescent="0.2">
      <c r="B105" s="312"/>
      <c r="C105" s="312"/>
      <c r="D105" s="312"/>
      <c r="E105" s="312"/>
      <c r="F105" s="312"/>
      <c r="G105" s="371"/>
      <c r="H105" s="312"/>
      <c r="I105" s="371"/>
      <c r="J105" s="311"/>
      <c r="K105" s="311"/>
      <c r="L105" s="311"/>
      <c r="M105" s="311"/>
      <c r="N105" s="311"/>
      <c r="O105" s="311"/>
      <c r="P105" s="311"/>
      <c r="Q105" s="311"/>
      <c r="R105" s="311"/>
      <c r="S105" s="311"/>
      <c r="T105" s="311"/>
      <c r="U105" s="371"/>
      <c r="V105" s="312"/>
      <c r="W105" s="312"/>
      <c r="X105" s="312"/>
      <c r="Y105" s="312"/>
      <c r="Z105" s="312"/>
      <c r="AA105" s="312"/>
      <c r="AB105" s="312"/>
    </row>
    <row r="106" spans="2:28" x14ac:dyDescent="0.2">
      <c r="B106" s="312"/>
      <c r="C106" s="312"/>
      <c r="D106" s="312"/>
      <c r="E106" s="312"/>
      <c r="F106" s="312"/>
      <c r="G106" s="371"/>
      <c r="H106" s="312"/>
      <c r="I106" s="371"/>
      <c r="J106" s="311"/>
      <c r="K106" s="311"/>
      <c r="L106" s="311"/>
      <c r="M106" s="311"/>
      <c r="N106" s="311"/>
      <c r="O106" s="311"/>
      <c r="P106" s="311"/>
      <c r="Q106" s="311"/>
      <c r="R106" s="311"/>
      <c r="S106" s="311"/>
      <c r="T106" s="311"/>
      <c r="U106" s="371"/>
      <c r="V106" s="312"/>
      <c r="W106" s="312"/>
      <c r="X106" s="312"/>
      <c r="Y106" s="312"/>
      <c r="Z106" s="312"/>
      <c r="AA106" s="312"/>
      <c r="AB106" s="312"/>
    </row>
    <row r="107" spans="2:28" x14ac:dyDescent="0.2">
      <c r="B107" s="312"/>
      <c r="C107" s="312"/>
      <c r="D107" s="312"/>
      <c r="E107" s="312"/>
      <c r="F107" s="312"/>
      <c r="G107" s="371"/>
      <c r="H107" s="312"/>
      <c r="I107" s="371"/>
      <c r="J107" s="311"/>
      <c r="K107" s="311"/>
      <c r="L107" s="311"/>
      <c r="M107" s="311"/>
      <c r="N107" s="311"/>
      <c r="O107" s="311"/>
      <c r="P107" s="311"/>
      <c r="Q107" s="311"/>
      <c r="R107" s="311"/>
      <c r="S107" s="311"/>
      <c r="T107" s="311"/>
      <c r="U107" s="371"/>
      <c r="V107" s="312"/>
      <c r="W107" s="312"/>
      <c r="X107" s="312"/>
      <c r="Y107" s="312"/>
      <c r="Z107" s="312"/>
      <c r="AA107" s="312"/>
      <c r="AB107" s="312"/>
    </row>
    <row r="108" spans="2:28" x14ac:dyDescent="0.2">
      <c r="B108" s="312"/>
      <c r="C108" s="312"/>
      <c r="D108" s="312"/>
      <c r="E108" s="312"/>
      <c r="F108" s="312"/>
      <c r="G108" s="371"/>
      <c r="H108" s="312"/>
      <c r="I108" s="371"/>
      <c r="J108" s="311"/>
      <c r="K108" s="311"/>
      <c r="L108" s="311"/>
      <c r="M108" s="311"/>
      <c r="N108" s="311"/>
      <c r="O108" s="311"/>
      <c r="P108" s="311"/>
      <c r="Q108" s="311"/>
      <c r="R108" s="311"/>
      <c r="S108" s="311"/>
      <c r="T108" s="311"/>
      <c r="U108" s="371"/>
      <c r="V108" s="312"/>
      <c r="W108" s="312"/>
      <c r="X108" s="312"/>
      <c r="Y108" s="312"/>
      <c r="Z108" s="312"/>
      <c r="AA108" s="312"/>
      <c r="AB108" s="312"/>
    </row>
    <row r="109" spans="2:28" x14ac:dyDescent="0.2">
      <c r="B109" s="312"/>
      <c r="C109" s="312"/>
      <c r="D109" s="312"/>
      <c r="E109" s="312"/>
      <c r="F109" s="312"/>
      <c r="G109" s="371"/>
      <c r="H109" s="312"/>
      <c r="I109" s="371"/>
      <c r="J109" s="311"/>
      <c r="K109" s="311"/>
      <c r="L109" s="311"/>
      <c r="M109" s="311"/>
      <c r="N109" s="311"/>
      <c r="O109" s="311"/>
      <c r="P109" s="311"/>
      <c r="Q109" s="311"/>
      <c r="R109" s="311"/>
      <c r="S109" s="311"/>
      <c r="T109" s="311"/>
      <c r="U109" s="371"/>
      <c r="V109" s="312"/>
      <c r="W109" s="312"/>
      <c r="X109" s="312"/>
      <c r="Y109" s="312"/>
      <c r="Z109" s="312"/>
      <c r="AA109" s="312"/>
      <c r="AB109" s="312"/>
    </row>
    <row r="110" spans="2:28" x14ac:dyDescent="0.2">
      <c r="B110" s="312"/>
      <c r="C110" s="312"/>
      <c r="D110" s="312"/>
      <c r="E110" s="312"/>
      <c r="F110" s="312"/>
      <c r="G110" s="371"/>
      <c r="H110" s="312"/>
      <c r="I110" s="371"/>
      <c r="J110" s="311"/>
      <c r="K110" s="311"/>
      <c r="L110" s="311"/>
      <c r="M110" s="311"/>
      <c r="N110" s="311"/>
      <c r="O110" s="311"/>
      <c r="P110" s="311"/>
      <c r="Q110" s="311"/>
      <c r="R110" s="311"/>
      <c r="S110" s="311"/>
      <c r="T110" s="311"/>
      <c r="U110" s="371"/>
      <c r="V110" s="312"/>
      <c r="W110" s="312"/>
      <c r="X110" s="312"/>
      <c r="Y110" s="312"/>
      <c r="Z110" s="312"/>
      <c r="AA110" s="312"/>
      <c r="AB110" s="312"/>
    </row>
    <row r="111" spans="2:28" x14ac:dyDescent="0.2">
      <c r="B111" s="312"/>
      <c r="C111" s="312"/>
      <c r="D111" s="312"/>
      <c r="E111" s="312"/>
      <c r="F111" s="312"/>
      <c r="G111" s="371"/>
      <c r="H111" s="312"/>
      <c r="I111" s="371"/>
      <c r="J111" s="311"/>
      <c r="K111" s="311"/>
      <c r="L111" s="311"/>
      <c r="M111" s="311"/>
      <c r="N111" s="311"/>
      <c r="O111" s="311"/>
      <c r="P111" s="311"/>
      <c r="Q111" s="311"/>
      <c r="R111" s="311"/>
      <c r="S111" s="311"/>
      <c r="T111" s="311"/>
      <c r="U111" s="371"/>
      <c r="V111" s="312"/>
      <c r="W111" s="312"/>
      <c r="X111" s="312"/>
      <c r="Y111" s="312"/>
      <c r="Z111" s="312"/>
      <c r="AA111" s="312"/>
      <c r="AB111" s="312"/>
    </row>
    <row r="112" spans="2:28" x14ac:dyDescent="0.2">
      <c r="B112" s="312"/>
      <c r="C112" s="312"/>
      <c r="D112" s="312"/>
      <c r="E112" s="312"/>
      <c r="F112" s="312"/>
      <c r="G112" s="371"/>
      <c r="H112" s="312"/>
      <c r="I112" s="371"/>
      <c r="J112" s="311"/>
      <c r="K112" s="311"/>
      <c r="L112" s="311"/>
      <c r="M112" s="311"/>
      <c r="N112" s="311"/>
      <c r="O112" s="311"/>
      <c r="P112" s="311"/>
      <c r="Q112" s="311"/>
      <c r="R112" s="311"/>
      <c r="S112" s="311"/>
      <c r="T112" s="311"/>
      <c r="U112" s="371"/>
      <c r="V112" s="312"/>
      <c r="W112" s="312"/>
      <c r="X112" s="312"/>
      <c r="Y112" s="312"/>
      <c r="Z112" s="312"/>
      <c r="AA112" s="312"/>
      <c r="AB112" s="312"/>
    </row>
    <row r="113" spans="2:28" x14ac:dyDescent="0.2">
      <c r="B113" s="312"/>
      <c r="C113" s="312"/>
      <c r="D113" s="312"/>
      <c r="E113" s="312"/>
      <c r="F113" s="312"/>
      <c r="G113" s="371"/>
      <c r="H113" s="312"/>
      <c r="I113" s="371"/>
      <c r="J113" s="311"/>
      <c r="K113" s="311"/>
      <c r="L113" s="311"/>
      <c r="M113" s="311"/>
      <c r="N113" s="311"/>
      <c r="O113" s="311"/>
      <c r="P113" s="311"/>
      <c r="Q113" s="311"/>
      <c r="R113" s="311"/>
      <c r="S113" s="311"/>
      <c r="T113" s="311"/>
      <c r="U113" s="371"/>
      <c r="V113" s="312"/>
      <c r="W113" s="312"/>
      <c r="X113" s="312"/>
      <c r="Y113" s="312"/>
      <c r="Z113" s="312"/>
      <c r="AA113" s="312"/>
      <c r="AB113" s="312"/>
    </row>
    <row r="114" spans="2:28" x14ac:dyDescent="0.2">
      <c r="B114" s="312"/>
      <c r="C114" s="312"/>
      <c r="D114" s="312"/>
      <c r="E114" s="312"/>
      <c r="F114" s="312"/>
      <c r="G114" s="371"/>
      <c r="H114" s="312"/>
      <c r="I114" s="371"/>
      <c r="J114" s="311"/>
      <c r="K114" s="311"/>
      <c r="L114" s="311"/>
      <c r="M114" s="311"/>
      <c r="N114" s="311"/>
      <c r="O114" s="311"/>
      <c r="P114" s="311"/>
      <c r="Q114" s="311"/>
      <c r="R114" s="311"/>
      <c r="S114" s="311"/>
      <c r="T114" s="311"/>
      <c r="U114" s="371"/>
      <c r="V114" s="312"/>
      <c r="W114" s="312"/>
      <c r="X114" s="312"/>
      <c r="Y114" s="312"/>
      <c r="Z114" s="312"/>
      <c r="AA114" s="312"/>
      <c r="AB114" s="312"/>
    </row>
    <row r="115" spans="2:28" x14ac:dyDescent="0.2">
      <c r="B115" s="312"/>
      <c r="C115" s="312"/>
      <c r="D115" s="312"/>
      <c r="E115" s="312"/>
      <c r="F115" s="312"/>
      <c r="G115" s="371"/>
      <c r="H115" s="312"/>
      <c r="I115" s="371"/>
      <c r="J115" s="311"/>
      <c r="K115" s="311"/>
      <c r="L115" s="311"/>
      <c r="M115" s="311"/>
      <c r="N115" s="311"/>
      <c r="O115" s="311"/>
      <c r="P115" s="311"/>
      <c r="Q115" s="311"/>
      <c r="R115" s="311"/>
      <c r="S115" s="311"/>
      <c r="T115" s="311"/>
      <c r="U115" s="371"/>
      <c r="V115" s="312"/>
      <c r="W115" s="312"/>
      <c r="X115" s="312"/>
      <c r="Y115" s="312"/>
      <c r="Z115" s="312"/>
      <c r="AA115" s="312"/>
      <c r="AB115" s="312"/>
    </row>
    <row r="116" spans="2:28" x14ac:dyDescent="0.2">
      <c r="B116" s="312"/>
      <c r="C116" s="312"/>
      <c r="D116" s="312"/>
      <c r="E116" s="312"/>
      <c r="F116" s="312"/>
      <c r="G116" s="371"/>
      <c r="H116" s="312"/>
      <c r="I116" s="371"/>
      <c r="J116" s="311"/>
      <c r="K116" s="311"/>
      <c r="L116" s="311"/>
      <c r="M116" s="311"/>
      <c r="N116" s="311"/>
      <c r="O116" s="311"/>
      <c r="P116" s="311"/>
      <c r="Q116" s="311"/>
      <c r="R116" s="311"/>
      <c r="S116" s="311"/>
      <c r="T116" s="311"/>
      <c r="U116" s="371"/>
      <c r="V116" s="312"/>
      <c r="W116" s="312"/>
      <c r="X116" s="312"/>
      <c r="Y116" s="312"/>
      <c r="Z116" s="312"/>
      <c r="AA116" s="312"/>
      <c r="AB116" s="312"/>
    </row>
    <row r="117" spans="2:28" x14ac:dyDescent="0.2">
      <c r="B117" s="312"/>
      <c r="C117" s="312"/>
      <c r="D117" s="312"/>
      <c r="E117" s="312"/>
      <c r="F117" s="312"/>
      <c r="G117" s="371"/>
      <c r="H117" s="312"/>
      <c r="I117" s="371"/>
      <c r="J117" s="311"/>
      <c r="K117" s="311"/>
      <c r="L117" s="311"/>
      <c r="M117" s="311"/>
      <c r="N117" s="311"/>
      <c r="O117" s="311"/>
      <c r="P117" s="311"/>
      <c r="Q117" s="311"/>
      <c r="R117" s="311"/>
      <c r="S117" s="311"/>
      <c r="T117" s="311"/>
      <c r="U117" s="371"/>
      <c r="V117" s="312"/>
      <c r="W117" s="312"/>
      <c r="X117" s="312"/>
      <c r="Y117" s="312"/>
      <c r="Z117" s="312"/>
      <c r="AA117" s="312"/>
      <c r="AB117" s="312"/>
    </row>
    <row r="118" spans="2:28" x14ac:dyDescent="0.2">
      <c r="B118" s="312"/>
      <c r="C118" s="312"/>
      <c r="D118" s="312"/>
      <c r="E118" s="312"/>
      <c r="F118" s="312"/>
      <c r="G118" s="371"/>
      <c r="H118" s="312"/>
      <c r="I118" s="371"/>
      <c r="J118" s="311"/>
      <c r="K118" s="311"/>
      <c r="L118" s="311"/>
      <c r="M118" s="311"/>
      <c r="N118" s="311"/>
      <c r="O118" s="311"/>
      <c r="P118" s="311"/>
      <c r="Q118" s="311"/>
      <c r="R118" s="311"/>
      <c r="S118" s="311"/>
      <c r="T118" s="311"/>
      <c r="U118" s="371"/>
      <c r="V118" s="312"/>
      <c r="W118" s="312"/>
      <c r="X118" s="312"/>
      <c r="Y118" s="312"/>
      <c r="Z118" s="312"/>
      <c r="AA118" s="312"/>
      <c r="AB118" s="312"/>
    </row>
    <row r="119" spans="2:28" x14ac:dyDescent="0.2">
      <c r="B119" s="312"/>
      <c r="C119" s="312"/>
      <c r="D119" s="312"/>
      <c r="E119" s="312"/>
      <c r="F119" s="312"/>
      <c r="G119" s="371"/>
      <c r="H119" s="312"/>
      <c r="I119" s="371"/>
      <c r="J119" s="311"/>
      <c r="K119" s="311"/>
      <c r="L119" s="311"/>
      <c r="M119" s="311"/>
      <c r="N119" s="311"/>
      <c r="O119" s="311"/>
      <c r="P119" s="311"/>
      <c r="Q119" s="311"/>
      <c r="R119" s="311"/>
      <c r="S119" s="311"/>
      <c r="T119" s="311"/>
      <c r="U119" s="371"/>
      <c r="V119" s="312"/>
      <c r="W119" s="312"/>
      <c r="X119" s="312"/>
      <c r="Y119" s="312"/>
      <c r="Z119" s="312"/>
      <c r="AA119" s="312"/>
      <c r="AB119" s="312"/>
    </row>
    <row r="120" spans="2:28" x14ac:dyDescent="0.2">
      <c r="B120" s="312"/>
      <c r="C120" s="312"/>
      <c r="D120" s="312"/>
      <c r="E120" s="312"/>
      <c r="F120" s="312"/>
      <c r="G120" s="371"/>
      <c r="H120" s="312"/>
      <c r="I120" s="371"/>
      <c r="J120" s="311"/>
      <c r="K120" s="311"/>
      <c r="L120" s="311"/>
      <c r="M120" s="311"/>
      <c r="N120" s="311"/>
      <c r="O120" s="311"/>
      <c r="P120" s="311"/>
      <c r="Q120" s="311"/>
      <c r="R120" s="311"/>
      <c r="S120" s="311"/>
      <c r="T120" s="311"/>
      <c r="U120" s="371"/>
      <c r="V120" s="312"/>
      <c r="W120" s="312"/>
      <c r="X120" s="312"/>
      <c r="Y120" s="312"/>
      <c r="Z120" s="312"/>
      <c r="AA120" s="312"/>
      <c r="AB120" s="312"/>
    </row>
    <row r="121" spans="2:28" x14ac:dyDescent="0.2">
      <c r="B121" s="312"/>
      <c r="C121" s="312"/>
      <c r="D121" s="312"/>
      <c r="E121" s="312"/>
      <c r="F121" s="312"/>
      <c r="G121" s="371"/>
      <c r="H121" s="312"/>
      <c r="I121" s="371"/>
      <c r="J121" s="311"/>
      <c r="K121" s="311"/>
      <c r="L121" s="311"/>
      <c r="M121" s="311"/>
      <c r="N121" s="311"/>
      <c r="O121" s="311"/>
      <c r="P121" s="311"/>
      <c r="Q121" s="311"/>
      <c r="R121" s="311"/>
      <c r="S121" s="311"/>
      <c r="T121" s="311"/>
      <c r="U121" s="371"/>
      <c r="V121" s="312"/>
      <c r="W121" s="312"/>
      <c r="X121" s="312"/>
      <c r="Y121" s="312"/>
      <c r="Z121" s="312"/>
      <c r="AA121" s="312"/>
      <c r="AB121" s="312"/>
    </row>
    <row r="122" spans="2:28" x14ac:dyDescent="0.2">
      <c r="B122" s="312"/>
      <c r="C122" s="312"/>
      <c r="D122" s="312"/>
      <c r="E122" s="312"/>
      <c r="F122" s="312"/>
      <c r="G122" s="371"/>
      <c r="H122" s="312"/>
      <c r="I122" s="371"/>
      <c r="J122" s="311"/>
      <c r="K122" s="311"/>
      <c r="L122" s="311"/>
      <c r="M122" s="311"/>
      <c r="N122" s="311"/>
      <c r="O122" s="311"/>
      <c r="P122" s="311"/>
      <c r="Q122" s="311"/>
      <c r="R122" s="311"/>
      <c r="S122" s="311"/>
      <c r="T122" s="311"/>
      <c r="U122" s="371"/>
      <c r="V122" s="312"/>
      <c r="W122" s="312"/>
      <c r="X122" s="312"/>
      <c r="Y122" s="312"/>
      <c r="Z122" s="312"/>
      <c r="AA122" s="312"/>
      <c r="AB122" s="312"/>
    </row>
    <row r="123" spans="2:28" x14ac:dyDescent="0.2">
      <c r="B123" s="312"/>
      <c r="C123" s="312"/>
      <c r="D123" s="312"/>
      <c r="E123" s="312"/>
      <c r="F123" s="312"/>
      <c r="G123" s="371"/>
      <c r="H123" s="312"/>
      <c r="I123" s="371"/>
      <c r="J123" s="311"/>
      <c r="K123" s="311"/>
      <c r="L123" s="311"/>
      <c r="M123" s="311"/>
      <c r="N123" s="311"/>
      <c r="O123" s="311"/>
      <c r="P123" s="311"/>
      <c r="Q123" s="311"/>
      <c r="R123" s="311"/>
      <c r="S123" s="311"/>
      <c r="T123" s="311"/>
      <c r="U123" s="371"/>
      <c r="V123" s="312"/>
      <c r="W123" s="312"/>
      <c r="X123" s="312"/>
      <c r="Y123" s="312"/>
      <c r="Z123" s="312"/>
      <c r="AA123" s="312"/>
      <c r="AB123" s="312"/>
    </row>
    <row r="124" spans="2:28" x14ac:dyDescent="0.2">
      <c r="B124" s="312"/>
      <c r="C124" s="312"/>
      <c r="D124" s="312"/>
      <c r="E124" s="312"/>
      <c r="F124" s="312"/>
      <c r="G124" s="371"/>
      <c r="H124" s="312"/>
      <c r="I124" s="371"/>
      <c r="J124" s="311"/>
      <c r="K124" s="311"/>
      <c r="L124" s="311"/>
      <c r="M124" s="311"/>
      <c r="N124" s="311"/>
      <c r="O124" s="311"/>
      <c r="P124" s="311"/>
      <c r="Q124" s="311"/>
      <c r="R124" s="311"/>
      <c r="S124" s="311"/>
      <c r="T124" s="311"/>
      <c r="U124" s="371"/>
      <c r="V124" s="312"/>
      <c r="W124" s="312"/>
      <c r="X124" s="312"/>
      <c r="Y124" s="312"/>
      <c r="Z124" s="312"/>
      <c r="AA124" s="312"/>
      <c r="AB124" s="312"/>
    </row>
    <row r="125" spans="2:28" x14ac:dyDescent="0.2">
      <c r="B125" s="312"/>
      <c r="C125" s="312"/>
      <c r="D125" s="312"/>
      <c r="E125" s="312"/>
      <c r="F125" s="312"/>
      <c r="G125" s="371"/>
      <c r="H125" s="312"/>
      <c r="I125" s="371"/>
      <c r="J125" s="311"/>
      <c r="K125" s="311"/>
      <c r="L125" s="311"/>
      <c r="M125" s="311"/>
      <c r="N125" s="311"/>
      <c r="O125" s="311"/>
      <c r="P125" s="311"/>
      <c r="Q125" s="311"/>
      <c r="R125" s="311"/>
      <c r="S125" s="311"/>
      <c r="T125" s="311"/>
      <c r="U125" s="371"/>
      <c r="V125" s="312"/>
      <c r="W125" s="312"/>
      <c r="X125" s="312"/>
      <c r="Y125" s="312"/>
      <c r="Z125" s="312"/>
      <c r="AA125" s="312"/>
      <c r="AB125" s="312"/>
    </row>
    <row r="126" spans="2:28" x14ac:dyDescent="0.2">
      <c r="B126" s="312"/>
      <c r="C126" s="312"/>
      <c r="D126" s="312"/>
      <c r="E126" s="312"/>
      <c r="F126" s="312"/>
      <c r="G126" s="371"/>
      <c r="H126" s="312"/>
      <c r="I126" s="371"/>
      <c r="J126" s="311"/>
      <c r="K126" s="311"/>
      <c r="L126" s="311"/>
      <c r="M126" s="311"/>
      <c r="N126" s="311"/>
      <c r="O126" s="311"/>
      <c r="P126" s="311"/>
      <c r="Q126" s="311"/>
      <c r="R126" s="311"/>
      <c r="S126" s="311"/>
      <c r="T126" s="311"/>
      <c r="U126" s="371"/>
      <c r="V126" s="312"/>
      <c r="W126" s="312"/>
      <c r="X126" s="312"/>
      <c r="Y126" s="312"/>
      <c r="Z126" s="312"/>
      <c r="AA126" s="312"/>
      <c r="AB126" s="312"/>
    </row>
    <row r="127" spans="2:28" x14ac:dyDescent="0.2">
      <c r="B127" s="312"/>
      <c r="C127" s="312"/>
      <c r="D127" s="312"/>
      <c r="E127" s="312"/>
      <c r="F127" s="312"/>
      <c r="G127" s="371"/>
      <c r="H127" s="312"/>
      <c r="I127" s="371"/>
      <c r="J127" s="311"/>
      <c r="K127" s="311"/>
      <c r="L127" s="311"/>
      <c r="M127" s="311"/>
      <c r="N127" s="311"/>
      <c r="O127" s="311"/>
      <c r="P127" s="311"/>
      <c r="Q127" s="311"/>
      <c r="R127" s="311"/>
      <c r="S127" s="311"/>
      <c r="T127" s="311"/>
      <c r="U127" s="371"/>
      <c r="V127" s="312"/>
      <c r="W127" s="312"/>
      <c r="X127" s="312"/>
      <c r="Y127" s="312"/>
      <c r="Z127" s="312"/>
      <c r="AA127" s="312"/>
      <c r="AB127" s="312"/>
    </row>
    <row r="128" spans="2:28" x14ac:dyDescent="0.2">
      <c r="B128" s="312"/>
      <c r="C128" s="312"/>
      <c r="D128" s="312"/>
      <c r="E128" s="312"/>
      <c r="F128" s="312"/>
      <c r="G128" s="371"/>
      <c r="H128" s="312"/>
      <c r="I128" s="371"/>
      <c r="J128" s="311"/>
      <c r="K128" s="311"/>
      <c r="L128" s="311"/>
      <c r="M128" s="311"/>
      <c r="N128" s="311"/>
      <c r="O128" s="311"/>
      <c r="P128" s="311"/>
      <c r="Q128" s="311"/>
      <c r="R128" s="311"/>
      <c r="S128" s="311"/>
      <c r="T128" s="311"/>
      <c r="U128" s="371"/>
      <c r="V128" s="312"/>
      <c r="W128" s="312"/>
      <c r="X128" s="312"/>
      <c r="Y128" s="312"/>
      <c r="Z128" s="312"/>
      <c r="AA128" s="312"/>
      <c r="AB128" s="312"/>
    </row>
    <row r="129" spans="2:28" x14ac:dyDescent="0.2">
      <c r="B129" s="312"/>
      <c r="C129" s="312"/>
      <c r="D129" s="312"/>
      <c r="E129" s="312"/>
      <c r="F129" s="312"/>
      <c r="G129" s="371"/>
      <c r="H129" s="312"/>
      <c r="I129" s="371"/>
      <c r="J129" s="311"/>
      <c r="K129" s="311"/>
      <c r="L129" s="311"/>
      <c r="M129" s="311"/>
      <c r="N129" s="311"/>
      <c r="O129" s="311"/>
      <c r="P129" s="311"/>
      <c r="Q129" s="311"/>
      <c r="R129" s="311"/>
      <c r="S129" s="311"/>
      <c r="T129" s="311"/>
      <c r="U129" s="371"/>
      <c r="V129" s="312"/>
      <c r="W129" s="312"/>
      <c r="X129" s="312"/>
      <c r="Y129" s="312"/>
      <c r="Z129" s="312"/>
      <c r="AA129" s="312"/>
      <c r="AB129" s="312"/>
    </row>
    <row r="130" spans="2:28" x14ac:dyDescent="0.2">
      <c r="B130" s="312"/>
      <c r="C130" s="312"/>
      <c r="D130" s="312"/>
      <c r="E130" s="312"/>
      <c r="F130" s="312"/>
      <c r="G130" s="371"/>
      <c r="H130" s="312"/>
      <c r="I130" s="371"/>
      <c r="J130" s="311"/>
      <c r="K130" s="311"/>
      <c r="L130" s="311"/>
      <c r="M130" s="311"/>
      <c r="N130" s="311"/>
      <c r="O130" s="311"/>
      <c r="P130" s="311"/>
      <c r="Q130" s="311"/>
      <c r="R130" s="311"/>
      <c r="S130" s="311"/>
      <c r="T130" s="311"/>
      <c r="U130" s="371"/>
      <c r="V130" s="312"/>
      <c r="W130" s="312"/>
      <c r="X130" s="312"/>
      <c r="Y130" s="312"/>
      <c r="Z130" s="312"/>
      <c r="AA130" s="312"/>
      <c r="AB130" s="312"/>
    </row>
    <row r="131" spans="2:28" x14ac:dyDescent="0.2">
      <c r="B131" s="312"/>
      <c r="C131" s="312"/>
      <c r="D131" s="312"/>
      <c r="E131" s="312"/>
      <c r="F131" s="312"/>
      <c r="G131" s="371"/>
      <c r="H131" s="312"/>
      <c r="I131" s="371"/>
      <c r="J131" s="311"/>
      <c r="K131" s="311"/>
      <c r="L131" s="311"/>
      <c r="M131" s="311"/>
      <c r="N131" s="311"/>
      <c r="O131" s="311"/>
      <c r="P131" s="311"/>
      <c r="Q131" s="311"/>
      <c r="R131" s="311"/>
      <c r="S131" s="311"/>
      <c r="T131" s="311"/>
      <c r="U131" s="371"/>
      <c r="V131" s="312"/>
      <c r="W131" s="312"/>
      <c r="X131" s="312"/>
      <c r="Y131" s="312"/>
      <c r="Z131" s="312"/>
      <c r="AA131" s="312"/>
      <c r="AB131" s="312"/>
    </row>
    <row r="132" spans="2:28" x14ac:dyDescent="0.2">
      <c r="B132" s="312"/>
      <c r="C132" s="312"/>
      <c r="D132" s="312"/>
      <c r="E132" s="312"/>
      <c r="F132" s="312"/>
      <c r="G132" s="371"/>
      <c r="H132" s="312"/>
      <c r="I132" s="371"/>
      <c r="J132" s="311"/>
      <c r="K132" s="311"/>
      <c r="L132" s="311"/>
      <c r="M132" s="311"/>
      <c r="N132" s="311"/>
      <c r="O132" s="311"/>
      <c r="P132" s="311"/>
      <c r="Q132" s="311"/>
      <c r="R132" s="311"/>
      <c r="S132" s="311"/>
      <c r="T132" s="311"/>
      <c r="U132" s="371"/>
      <c r="V132" s="312"/>
      <c r="W132" s="312"/>
      <c r="X132" s="312"/>
      <c r="Y132" s="312"/>
      <c r="Z132" s="312"/>
      <c r="AA132" s="312"/>
      <c r="AB132" s="312"/>
    </row>
    <row r="133" spans="2:28" x14ac:dyDescent="0.2">
      <c r="B133" s="312"/>
      <c r="C133" s="312"/>
      <c r="D133" s="312"/>
      <c r="E133" s="312"/>
      <c r="F133" s="312"/>
      <c r="G133" s="371"/>
      <c r="H133" s="312"/>
      <c r="I133" s="371"/>
      <c r="J133" s="311"/>
      <c r="K133" s="311"/>
      <c r="L133" s="311"/>
      <c r="M133" s="311"/>
      <c r="N133" s="311"/>
      <c r="O133" s="311"/>
      <c r="P133" s="311"/>
      <c r="Q133" s="311"/>
      <c r="R133" s="311"/>
      <c r="S133" s="311"/>
      <c r="T133" s="311"/>
      <c r="U133" s="371"/>
      <c r="V133" s="312"/>
      <c r="W133" s="312"/>
      <c r="X133" s="312"/>
      <c r="Y133" s="312"/>
      <c r="Z133" s="312"/>
      <c r="AA133" s="312"/>
      <c r="AB133" s="312"/>
    </row>
    <row r="134" spans="2:28" x14ac:dyDescent="0.2">
      <c r="B134" s="312"/>
      <c r="C134" s="369" t="s">
        <v>154</v>
      </c>
      <c r="D134" s="312"/>
      <c r="E134" s="312"/>
      <c r="F134" s="312"/>
      <c r="G134" s="371"/>
      <c r="H134" s="312"/>
      <c r="I134" s="371"/>
      <c r="J134" s="311"/>
      <c r="K134" s="311"/>
      <c r="L134" s="311"/>
      <c r="M134" s="311"/>
      <c r="N134" s="311"/>
      <c r="O134" s="311"/>
      <c r="P134" s="311"/>
      <c r="Q134" s="311"/>
      <c r="R134" s="311"/>
      <c r="S134" s="311"/>
      <c r="T134" s="311"/>
      <c r="U134" s="371"/>
      <c r="V134" s="312"/>
      <c r="W134" s="312"/>
      <c r="X134" s="312"/>
      <c r="Y134" s="312"/>
      <c r="Z134" s="312"/>
      <c r="AA134" s="312"/>
      <c r="AB134" s="312"/>
    </row>
    <row r="135" spans="2:28" x14ac:dyDescent="0.2">
      <c r="B135" s="312"/>
      <c r="C135" s="370" t="s">
        <v>155</v>
      </c>
      <c r="D135" s="312"/>
      <c r="E135" s="312"/>
      <c r="F135" s="312"/>
      <c r="G135" s="371"/>
      <c r="H135" s="312"/>
      <c r="I135" s="371"/>
      <c r="J135" s="311"/>
      <c r="K135" s="311"/>
      <c r="L135" s="311"/>
      <c r="M135" s="311"/>
      <c r="N135" s="311"/>
      <c r="O135" s="311"/>
      <c r="P135" s="311"/>
      <c r="Q135" s="311"/>
      <c r="R135" s="311"/>
      <c r="S135" s="311"/>
      <c r="T135" s="311"/>
      <c r="U135" s="371"/>
      <c r="V135" s="312"/>
      <c r="W135" s="312"/>
      <c r="X135" s="312"/>
      <c r="Y135" s="312"/>
      <c r="Z135" s="312"/>
      <c r="AA135" s="312"/>
      <c r="AB135" s="312"/>
    </row>
    <row r="136" spans="2:28" x14ac:dyDescent="0.2">
      <c r="B136" s="312"/>
      <c r="C136" s="312"/>
      <c r="D136" s="312"/>
      <c r="E136" s="312"/>
      <c r="F136" s="312"/>
      <c r="G136" s="371"/>
      <c r="H136" s="312"/>
      <c r="I136" s="371"/>
      <c r="J136" s="311"/>
      <c r="K136" s="311"/>
      <c r="L136" s="311"/>
      <c r="M136" s="311"/>
      <c r="N136" s="311"/>
      <c r="O136" s="311"/>
      <c r="P136" s="311"/>
      <c r="Q136" s="311"/>
      <c r="R136" s="311"/>
      <c r="S136" s="311"/>
      <c r="T136" s="311"/>
      <c r="U136" s="371"/>
      <c r="V136" s="312"/>
      <c r="W136" s="312"/>
      <c r="X136" s="312"/>
      <c r="Y136" s="312"/>
      <c r="Z136" s="312"/>
      <c r="AA136" s="312"/>
      <c r="AB136" s="312"/>
    </row>
    <row r="137" spans="2:28" x14ac:dyDescent="0.2">
      <c r="B137" s="312"/>
      <c r="C137" s="312"/>
      <c r="D137" s="312"/>
      <c r="E137" s="312"/>
      <c r="F137" s="312"/>
      <c r="G137" s="371"/>
      <c r="H137" s="312"/>
      <c r="I137" s="371"/>
      <c r="J137" s="311"/>
      <c r="K137" s="311"/>
      <c r="L137" s="311"/>
      <c r="M137" s="311"/>
      <c r="N137" s="311"/>
      <c r="O137" s="311"/>
      <c r="P137" s="311"/>
      <c r="Q137" s="311"/>
      <c r="R137" s="311"/>
      <c r="S137" s="311"/>
      <c r="T137" s="311"/>
      <c r="U137" s="371"/>
      <c r="V137" s="312"/>
      <c r="W137" s="312"/>
      <c r="X137" s="312"/>
      <c r="Y137" s="312"/>
      <c r="Z137" s="312"/>
      <c r="AA137" s="312"/>
      <c r="AB137" s="312"/>
    </row>
    <row r="138" spans="2:28" x14ac:dyDescent="0.2">
      <c r="B138" s="312"/>
      <c r="C138" s="312"/>
      <c r="D138" s="312"/>
      <c r="E138" s="312"/>
      <c r="F138" s="312"/>
      <c r="G138" s="371"/>
      <c r="H138" s="312"/>
      <c r="I138" s="371"/>
      <c r="J138" s="311"/>
      <c r="K138" s="311"/>
      <c r="L138" s="311"/>
      <c r="M138" s="311"/>
      <c r="N138" s="311"/>
      <c r="O138" s="311"/>
      <c r="P138" s="311"/>
      <c r="Q138" s="311"/>
      <c r="R138" s="311"/>
      <c r="S138" s="311"/>
      <c r="T138" s="311"/>
      <c r="U138" s="371"/>
      <c r="V138" s="312"/>
      <c r="W138" s="312"/>
      <c r="X138" s="312"/>
      <c r="Y138" s="312"/>
      <c r="Z138" s="312"/>
      <c r="AA138" s="312"/>
      <c r="AB138" s="312"/>
    </row>
    <row r="139" spans="2:28" x14ac:dyDescent="0.2">
      <c r="B139" s="312"/>
      <c r="C139" s="312"/>
      <c r="D139" s="312"/>
      <c r="E139" s="312"/>
      <c r="F139" s="312"/>
      <c r="G139" s="371"/>
      <c r="H139" s="312"/>
      <c r="I139" s="371"/>
      <c r="J139" s="311"/>
      <c r="K139" s="311"/>
      <c r="L139" s="311"/>
      <c r="M139" s="311"/>
      <c r="N139" s="311"/>
      <c r="O139" s="311"/>
      <c r="P139" s="311"/>
      <c r="Q139" s="311"/>
      <c r="R139" s="311"/>
      <c r="S139" s="311"/>
      <c r="T139" s="311"/>
      <c r="U139" s="371"/>
      <c r="V139" s="312"/>
      <c r="W139" s="312"/>
      <c r="X139" s="312"/>
      <c r="Y139" s="312"/>
      <c r="Z139" s="312"/>
      <c r="AA139" s="312"/>
      <c r="AB139" s="312"/>
    </row>
    <row r="140" spans="2:28" x14ac:dyDescent="0.2">
      <c r="B140" s="312"/>
      <c r="C140" s="312"/>
      <c r="D140" s="312"/>
      <c r="E140" s="312"/>
      <c r="F140" s="312"/>
      <c r="G140" s="371"/>
      <c r="H140" s="312"/>
      <c r="I140" s="371"/>
      <c r="J140" s="311"/>
      <c r="K140" s="311"/>
      <c r="L140" s="311"/>
      <c r="M140" s="311"/>
      <c r="N140" s="311"/>
      <c r="O140" s="311"/>
      <c r="P140" s="311"/>
      <c r="Q140" s="311"/>
      <c r="R140" s="311"/>
      <c r="S140" s="311"/>
      <c r="T140" s="311"/>
      <c r="U140" s="371"/>
      <c r="V140" s="312"/>
      <c r="W140" s="312"/>
      <c r="X140" s="312"/>
      <c r="Y140" s="312"/>
      <c r="Z140" s="312"/>
      <c r="AA140" s="312"/>
      <c r="AB140" s="312"/>
    </row>
    <row r="141" spans="2:28" x14ac:dyDescent="0.2">
      <c r="B141" s="312"/>
      <c r="C141" s="312"/>
      <c r="D141" s="312"/>
      <c r="E141" s="312"/>
      <c r="F141" s="312"/>
      <c r="G141" s="371"/>
      <c r="H141" s="312"/>
      <c r="I141" s="371"/>
      <c r="J141" s="311"/>
      <c r="K141" s="311"/>
      <c r="L141" s="311"/>
      <c r="M141" s="311"/>
      <c r="N141" s="311"/>
      <c r="O141" s="311"/>
      <c r="P141" s="311"/>
      <c r="Q141" s="311"/>
      <c r="R141" s="311"/>
      <c r="S141" s="311"/>
      <c r="T141" s="311"/>
      <c r="U141" s="371"/>
      <c r="V141" s="312"/>
      <c r="W141" s="312"/>
      <c r="X141" s="312"/>
      <c r="Y141" s="312"/>
      <c r="Z141" s="312"/>
      <c r="AA141" s="312"/>
      <c r="AB141" s="312"/>
    </row>
    <row r="142" spans="2:28" x14ac:dyDescent="0.2">
      <c r="B142" s="312"/>
      <c r="C142" s="312"/>
      <c r="D142" s="312"/>
      <c r="E142" s="312"/>
      <c r="F142" s="312"/>
      <c r="G142" s="371"/>
      <c r="H142" s="312"/>
      <c r="I142" s="371"/>
      <c r="J142" s="311"/>
      <c r="K142" s="311"/>
      <c r="L142" s="311"/>
      <c r="M142" s="311"/>
      <c r="N142" s="311"/>
      <c r="O142" s="311"/>
      <c r="P142" s="311"/>
      <c r="Q142" s="311"/>
      <c r="R142" s="311"/>
      <c r="S142" s="311"/>
      <c r="T142" s="311"/>
      <c r="U142" s="371"/>
      <c r="V142" s="312"/>
      <c r="W142" s="312"/>
      <c r="X142" s="312"/>
      <c r="Y142" s="312"/>
      <c r="Z142" s="312"/>
      <c r="AA142" s="312"/>
      <c r="AB142" s="312"/>
    </row>
    <row r="143" spans="2:28" x14ac:dyDescent="0.2">
      <c r="B143" s="312"/>
      <c r="C143" s="312"/>
      <c r="D143" s="312"/>
      <c r="E143" s="312"/>
      <c r="F143" s="312"/>
      <c r="G143" s="371"/>
      <c r="H143" s="312"/>
      <c r="I143" s="371"/>
      <c r="J143" s="311"/>
      <c r="K143" s="311"/>
      <c r="L143" s="311"/>
      <c r="M143" s="311"/>
      <c r="N143" s="311"/>
      <c r="O143" s="311"/>
      <c r="P143" s="311"/>
      <c r="Q143" s="311"/>
      <c r="R143" s="311"/>
      <c r="S143" s="311"/>
      <c r="T143" s="311"/>
      <c r="U143" s="371"/>
      <c r="V143" s="312"/>
      <c r="W143" s="312"/>
      <c r="X143" s="312"/>
      <c r="Y143" s="312"/>
      <c r="Z143" s="312"/>
      <c r="AA143" s="312"/>
      <c r="AB143" s="312"/>
    </row>
    <row r="144" spans="2:28" x14ac:dyDescent="0.2">
      <c r="B144" s="312"/>
      <c r="C144" s="312"/>
      <c r="D144" s="312"/>
      <c r="E144" s="312"/>
      <c r="F144" s="312"/>
      <c r="G144" s="371"/>
      <c r="H144" s="312"/>
      <c r="I144" s="371"/>
      <c r="J144" s="311"/>
      <c r="K144" s="311"/>
      <c r="L144" s="311"/>
      <c r="M144" s="311"/>
      <c r="N144" s="311"/>
      <c r="O144" s="311"/>
      <c r="P144" s="311"/>
      <c r="Q144" s="311"/>
      <c r="R144" s="311"/>
      <c r="S144" s="311"/>
      <c r="T144" s="311"/>
      <c r="U144" s="371"/>
      <c r="V144" s="312"/>
      <c r="W144" s="312"/>
      <c r="X144" s="312"/>
      <c r="Y144" s="312"/>
      <c r="Z144" s="312"/>
      <c r="AA144" s="312"/>
      <c r="AB144" s="312"/>
    </row>
    <row r="145" spans="2:28" x14ac:dyDescent="0.2">
      <c r="B145" s="312"/>
      <c r="C145" s="312"/>
      <c r="D145" s="312"/>
      <c r="E145" s="312"/>
      <c r="F145" s="312"/>
      <c r="G145" s="371"/>
      <c r="H145" s="312"/>
      <c r="I145" s="371"/>
      <c r="J145" s="311"/>
      <c r="K145" s="311"/>
      <c r="L145" s="311"/>
      <c r="M145" s="311"/>
      <c r="N145" s="311"/>
      <c r="O145" s="311"/>
      <c r="P145" s="311"/>
      <c r="Q145" s="311"/>
      <c r="R145" s="311"/>
      <c r="S145" s="311"/>
      <c r="T145" s="311"/>
      <c r="U145" s="371"/>
      <c r="V145" s="312"/>
      <c r="W145" s="312"/>
      <c r="X145" s="312"/>
      <c r="Y145" s="312"/>
      <c r="Z145" s="312"/>
      <c r="AA145" s="312"/>
      <c r="AB145" s="312"/>
    </row>
    <row r="146" spans="2:28" x14ac:dyDescent="0.2">
      <c r="B146" s="312"/>
      <c r="C146" s="312"/>
      <c r="D146" s="312"/>
      <c r="E146" s="312"/>
      <c r="F146" s="312"/>
      <c r="G146" s="371"/>
      <c r="H146" s="312"/>
      <c r="I146" s="371"/>
      <c r="J146" s="311"/>
      <c r="K146" s="311"/>
      <c r="L146" s="311"/>
      <c r="M146" s="311"/>
      <c r="N146" s="311"/>
      <c r="O146" s="311"/>
      <c r="P146" s="311"/>
      <c r="Q146" s="311"/>
      <c r="R146" s="311"/>
      <c r="S146" s="311"/>
      <c r="T146" s="311"/>
      <c r="U146" s="371"/>
      <c r="V146" s="312"/>
      <c r="W146" s="312"/>
      <c r="X146" s="312"/>
      <c r="Y146" s="312"/>
      <c r="Z146" s="312"/>
      <c r="AA146" s="312"/>
      <c r="AB146" s="312"/>
    </row>
    <row r="147" spans="2:28" x14ac:dyDescent="0.2">
      <c r="B147" s="312"/>
      <c r="C147" s="312"/>
      <c r="D147" s="312"/>
      <c r="E147" s="312"/>
      <c r="F147" s="312"/>
      <c r="G147" s="371"/>
      <c r="H147" s="312"/>
      <c r="I147" s="371"/>
      <c r="J147" s="311"/>
      <c r="K147" s="311"/>
      <c r="L147" s="311"/>
      <c r="M147" s="311"/>
      <c r="N147" s="311"/>
      <c r="O147" s="311"/>
      <c r="P147" s="311"/>
      <c r="Q147" s="311"/>
      <c r="R147" s="311"/>
      <c r="S147" s="311"/>
      <c r="T147" s="311"/>
      <c r="U147" s="371"/>
      <c r="V147" s="312"/>
      <c r="W147" s="312"/>
      <c r="X147" s="312"/>
      <c r="Y147" s="312"/>
      <c r="Z147" s="312"/>
      <c r="AA147" s="312"/>
      <c r="AB147" s="312"/>
    </row>
    <row r="148" spans="2:28" x14ac:dyDescent="0.2">
      <c r="B148" s="312"/>
      <c r="C148" s="312"/>
      <c r="D148" s="312"/>
      <c r="E148" s="312"/>
      <c r="F148" s="312"/>
      <c r="G148" s="371"/>
      <c r="H148" s="312"/>
      <c r="I148" s="371"/>
      <c r="J148" s="311"/>
      <c r="K148" s="311"/>
      <c r="L148" s="311"/>
      <c r="M148" s="311"/>
      <c r="N148" s="311"/>
      <c r="O148" s="311"/>
      <c r="P148" s="311"/>
      <c r="Q148" s="311"/>
      <c r="R148" s="311"/>
      <c r="S148" s="311"/>
      <c r="T148" s="311"/>
      <c r="U148" s="371"/>
      <c r="V148" s="312"/>
      <c r="W148" s="312"/>
      <c r="X148" s="312"/>
      <c r="Y148" s="312"/>
      <c r="Z148" s="312"/>
      <c r="AA148" s="312"/>
      <c r="AB148" s="312"/>
    </row>
    <row r="149" spans="2:28" x14ac:dyDescent="0.2">
      <c r="B149" s="312"/>
      <c r="C149" s="312"/>
      <c r="D149" s="312"/>
      <c r="E149" s="312"/>
      <c r="F149" s="312"/>
      <c r="G149" s="371"/>
      <c r="H149" s="312"/>
      <c r="I149" s="371"/>
      <c r="J149" s="311"/>
      <c r="K149" s="311"/>
      <c r="L149" s="311"/>
      <c r="M149" s="311"/>
      <c r="N149" s="311"/>
      <c r="O149" s="311"/>
      <c r="P149" s="311"/>
      <c r="Q149" s="311"/>
      <c r="R149" s="311"/>
      <c r="S149" s="311"/>
      <c r="T149" s="311"/>
      <c r="U149" s="371"/>
      <c r="V149" s="312"/>
      <c r="W149" s="312"/>
      <c r="X149" s="312"/>
      <c r="Y149" s="312"/>
      <c r="Z149" s="312"/>
      <c r="AA149" s="312"/>
      <c r="AB149" s="312"/>
    </row>
    <row r="150" spans="2:28" x14ac:dyDescent="0.2">
      <c r="B150" s="312"/>
      <c r="C150" s="312"/>
      <c r="D150" s="312"/>
      <c r="E150" s="312"/>
      <c r="F150" s="312"/>
      <c r="G150" s="371"/>
      <c r="H150" s="312"/>
      <c r="I150" s="371"/>
      <c r="J150" s="311"/>
      <c r="K150" s="311"/>
      <c r="L150" s="311"/>
      <c r="M150" s="311"/>
      <c r="N150" s="311"/>
      <c r="O150" s="311"/>
      <c r="P150" s="311"/>
      <c r="Q150" s="311"/>
      <c r="R150" s="311"/>
      <c r="S150" s="311"/>
      <c r="T150" s="311"/>
      <c r="U150" s="371"/>
      <c r="V150" s="312"/>
      <c r="W150" s="312"/>
      <c r="X150" s="312"/>
      <c r="Y150" s="312"/>
      <c r="Z150" s="312"/>
      <c r="AA150" s="312"/>
      <c r="AB150" s="312"/>
    </row>
    <row r="151" spans="2:28" x14ac:dyDescent="0.2">
      <c r="B151" s="312"/>
      <c r="C151" s="312"/>
      <c r="D151" s="312"/>
      <c r="E151" s="312"/>
      <c r="F151" s="312"/>
      <c r="G151" s="371"/>
      <c r="H151" s="312"/>
      <c r="I151" s="371"/>
      <c r="J151" s="311"/>
      <c r="K151" s="311"/>
      <c r="L151" s="311"/>
      <c r="M151" s="311"/>
      <c r="N151" s="311"/>
      <c r="O151" s="311"/>
      <c r="P151" s="311"/>
      <c r="Q151" s="311"/>
      <c r="R151" s="311"/>
      <c r="S151" s="311"/>
      <c r="T151" s="311"/>
      <c r="U151" s="371"/>
      <c r="V151" s="312"/>
      <c r="W151" s="312"/>
      <c r="X151" s="312"/>
      <c r="Y151" s="312"/>
      <c r="Z151" s="312"/>
      <c r="AA151" s="312"/>
      <c r="AB151" s="312"/>
    </row>
    <row r="152" spans="2:28" x14ac:dyDescent="0.2">
      <c r="B152" s="312"/>
      <c r="C152" s="312"/>
      <c r="D152" s="312"/>
      <c r="E152" s="312"/>
      <c r="F152" s="312"/>
      <c r="G152" s="371"/>
      <c r="H152" s="312"/>
      <c r="I152" s="371"/>
      <c r="J152" s="311"/>
      <c r="K152" s="311"/>
      <c r="L152" s="311"/>
      <c r="M152" s="311"/>
      <c r="N152" s="311"/>
      <c r="O152" s="311"/>
      <c r="P152" s="311"/>
      <c r="Q152" s="311"/>
      <c r="R152" s="311"/>
      <c r="S152" s="311"/>
      <c r="T152" s="311"/>
      <c r="U152" s="371"/>
      <c r="V152" s="312"/>
      <c r="W152" s="312"/>
      <c r="X152" s="312"/>
      <c r="Y152" s="312"/>
      <c r="Z152" s="312"/>
      <c r="AA152" s="312"/>
      <c r="AB152" s="312"/>
    </row>
    <row r="153" spans="2:28" x14ac:dyDescent="0.2">
      <c r="B153" s="312"/>
      <c r="C153" s="312"/>
      <c r="D153" s="312"/>
      <c r="E153" s="312"/>
      <c r="F153" s="312"/>
      <c r="G153" s="371"/>
      <c r="H153" s="312"/>
      <c r="I153" s="371"/>
      <c r="J153" s="311"/>
      <c r="K153" s="311"/>
      <c r="L153" s="311"/>
      <c r="M153" s="311"/>
      <c r="N153" s="311"/>
      <c r="O153" s="311"/>
      <c r="P153" s="311"/>
      <c r="Q153" s="311"/>
      <c r="R153" s="311"/>
      <c r="S153" s="311"/>
      <c r="T153" s="311"/>
      <c r="U153" s="371"/>
      <c r="V153" s="312"/>
      <c r="W153" s="312"/>
      <c r="X153" s="312"/>
      <c r="Y153" s="312"/>
      <c r="Z153" s="312"/>
      <c r="AA153" s="312"/>
      <c r="AB153" s="312"/>
    </row>
    <row r="154" spans="2:28" x14ac:dyDescent="0.2">
      <c r="B154" s="312"/>
      <c r="C154" s="312"/>
      <c r="D154" s="312"/>
      <c r="E154" s="312"/>
      <c r="F154" s="312"/>
      <c r="G154" s="371"/>
      <c r="H154" s="312"/>
      <c r="I154" s="371"/>
      <c r="J154" s="311"/>
      <c r="K154" s="311"/>
      <c r="L154" s="311"/>
      <c r="M154" s="311"/>
      <c r="N154" s="311"/>
      <c r="O154" s="311"/>
      <c r="P154" s="311"/>
      <c r="Q154" s="311"/>
      <c r="R154" s="311"/>
      <c r="S154" s="311"/>
      <c r="T154" s="311"/>
      <c r="U154" s="371"/>
      <c r="V154" s="312"/>
      <c r="W154" s="312"/>
      <c r="X154" s="312"/>
      <c r="Y154" s="312"/>
      <c r="Z154" s="312"/>
      <c r="AA154" s="312"/>
      <c r="AB154" s="312"/>
    </row>
    <row r="155" spans="2:28" x14ac:dyDescent="0.2">
      <c r="B155" s="312"/>
      <c r="C155" s="312"/>
      <c r="D155" s="312"/>
      <c r="E155" s="312"/>
      <c r="F155" s="312"/>
      <c r="G155" s="371"/>
      <c r="H155" s="312"/>
      <c r="I155" s="371"/>
      <c r="J155" s="311"/>
      <c r="K155" s="311"/>
      <c r="L155" s="311"/>
      <c r="M155" s="311"/>
      <c r="N155" s="311"/>
      <c r="O155" s="311"/>
      <c r="P155" s="311"/>
      <c r="Q155" s="311"/>
      <c r="R155" s="311"/>
      <c r="S155" s="311"/>
      <c r="T155" s="311"/>
      <c r="U155" s="371"/>
      <c r="V155" s="312"/>
      <c r="W155" s="312"/>
      <c r="X155" s="312"/>
      <c r="Y155" s="312"/>
      <c r="Z155" s="312"/>
      <c r="AA155" s="312"/>
      <c r="AB155" s="312"/>
    </row>
    <row r="156" spans="2:28" x14ac:dyDescent="0.2">
      <c r="B156" s="312"/>
      <c r="C156" s="312"/>
      <c r="D156" s="312"/>
      <c r="E156" s="312"/>
      <c r="F156" s="312"/>
      <c r="G156" s="371"/>
      <c r="H156" s="312"/>
      <c r="I156" s="371"/>
      <c r="J156" s="311"/>
      <c r="K156" s="311"/>
      <c r="L156" s="311"/>
      <c r="M156" s="311"/>
      <c r="N156" s="311"/>
      <c r="O156" s="311"/>
      <c r="P156" s="311"/>
      <c r="Q156" s="311"/>
      <c r="R156" s="311"/>
      <c r="S156" s="311"/>
      <c r="T156" s="311"/>
      <c r="U156" s="371"/>
      <c r="V156" s="312"/>
      <c r="W156" s="312"/>
      <c r="X156" s="312"/>
      <c r="Y156" s="312"/>
      <c r="Z156" s="312"/>
      <c r="AA156" s="312"/>
      <c r="AB156" s="312"/>
    </row>
    <row r="157" spans="2:28" x14ac:dyDescent="0.2">
      <c r="B157" s="312"/>
      <c r="C157" s="312"/>
      <c r="D157" s="312"/>
      <c r="E157" s="312"/>
      <c r="F157" s="312"/>
      <c r="G157" s="371"/>
      <c r="H157" s="312"/>
      <c r="I157" s="371"/>
      <c r="J157" s="311"/>
      <c r="K157" s="311"/>
      <c r="L157" s="311"/>
      <c r="M157" s="311"/>
      <c r="N157" s="311"/>
      <c r="O157" s="311"/>
      <c r="P157" s="311"/>
      <c r="Q157" s="311"/>
      <c r="R157" s="311"/>
      <c r="S157" s="311"/>
      <c r="T157" s="311"/>
      <c r="U157" s="371"/>
      <c r="V157" s="312"/>
      <c r="W157" s="312"/>
      <c r="X157" s="312"/>
      <c r="Y157" s="312"/>
      <c r="Z157" s="312"/>
      <c r="AA157" s="312"/>
      <c r="AB157" s="312"/>
    </row>
    <row r="158" spans="2:28" x14ac:dyDescent="0.2">
      <c r="B158" s="312"/>
      <c r="C158" s="312"/>
      <c r="D158" s="312"/>
      <c r="E158" s="312"/>
      <c r="F158" s="312"/>
      <c r="G158" s="371"/>
      <c r="H158" s="312"/>
      <c r="I158" s="371"/>
      <c r="J158" s="311"/>
      <c r="K158" s="311"/>
      <c r="L158" s="311"/>
      <c r="M158" s="311"/>
      <c r="N158" s="311"/>
      <c r="O158" s="311"/>
      <c r="P158" s="311"/>
      <c r="Q158" s="311"/>
      <c r="R158" s="311"/>
      <c r="S158" s="311"/>
      <c r="T158" s="311"/>
      <c r="U158" s="371"/>
      <c r="V158" s="312"/>
      <c r="W158" s="312"/>
      <c r="X158" s="312"/>
      <c r="Y158" s="312"/>
      <c r="Z158" s="312"/>
      <c r="AA158" s="312"/>
      <c r="AB158" s="312"/>
    </row>
    <row r="159" spans="2:28" x14ac:dyDescent="0.2">
      <c r="B159" s="312"/>
      <c r="C159" s="312"/>
      <c r="D159" s="312"/>
      <c r="E159" s="312"/>
      <c r="F159" s="312"/>
      <c r="G159" s="371"/>
      <c r="H159" s="312"/>
      <c r="I159" s="371"/>
      <c r="J159" s="311"/>
      <c r="K159" s="311"/>
      <c r="L159" s="311"/>
      <c r="M159" s="311"/>
      <c r="N159" s="311"/>
      <c r="O159" s="311"/>
      <c r="P159" s="311"/>
      <c r="Q159" s="311"/>
      <c r="R159" s="311"/>
      <c r="S159" s="311"/>
      <c r="T159" s="311"/>
      <c r="U159" s="371"/>
      <c r="V159" s="312"/>
      <c r="W159" s="312"/>
      <c r="X159" s="312"/>
      <c r="Y159" s="312"/>
      <c r="Z159" s="312"/>
      <c r="AA159" s="312"/>
      <c r="AB159" s="312"/>
    </row>
    <row r="160" spans="2:28" x14ac:dyDescent="0.2">
      <c r="B160" s="312"/>
      <c r="C160" s="312"/>
      <c r="D160" s="312"/>
      <c r="E160" s="312"/>
      <c r="F160" s="312"/>
      <c r="G160" s="371"/>
      <c r="H160" s="312"/>
      <c r="I160" s="371"/>
      <c r="J160" s="311"/>
      <c r="K160" s="311"/>
      <c r="L160" s="311"/>
      <c r="M160" s="311"/>
      <c r="N160" s="311"/>
      <c r="O160" s="311"/>
      <c r="P160" s="311"/>
      <c r="Q160" s="311"/>
      <c r="R160" s="311"/>
      <c r="S160" s="311"/>
      <c r="T160" s="311"/>
      <c r="U160" s="371"/>
      <c r="V160" s="312"/>
      <c r="W160" s="312"/>
      <c r="X160" s="312"/>
      <c r="Y160" s="312"/>
      <c r="Z160" s="312"/>
      <c r="AA160" s="312"/>
      <c r="AB160" s="312"/>
    </row>
    <row r="161" spans="2:28" x14ac:dyDescent="0.2">
      <c r="B161" s="312"/>
      <c r="C161" s="312"/>
      <c r="D161" s="312"/>
      <c r="E161" s="312"/>
      <c r="F161" s="312"/>
      <c r="G161" s="371"/>
      <c r="H161" s="312"/>
      <c r="I161" s="371"/>
      <c r="J161" s="311"/>
      <c r="K161" s="311"/>
      <c r="L161" s="311"/>
      <c r="M161" s="311"/>
      <c r="N161" s="311"/>
      <c r="O161" s="311"/>
      <c r="P161" s="311"/>
      <c r="Q161" s="311"/>
      <c r="R161" s="311"/>
      <c r="S161" s="311"/>
      <c r="T161" s="311"/>
      <c r="U161" s="371"/>
      <c r="V161" s="312"/>
      <c r="W161" s="312"/>
      <c r="X161" s="312"/>
      <c r="Y161" s="312"/>
      <c r="Z161" s="312"/>
      <c r="AA161" s="312"/>
      <c r="AB161" s="312"/>
    </row>
    <row r="162" spans="2:28" x14ac:dyDescent="0.2">
      <c r="B162" s="312"/>
      <c r="C162" s="312"/>
      <c r="D162" s="312"/>
      <c r="E162" s="312"/>
      <c r="F162" s="312"/>
      <c r="G162" s="371"/>
      <c r="H162" s="312"/>
      <c r="I162" s="371"/>
      <c r="J162" s="311"/>
      <c r="K162" s="311"/>
      <c r="L162" s="311"/>
      <c r="M162" s="311"/>
      <c r="N162" s="311"/>
      <c r="O162" s="311"/>
      <c r="P162" s="311"/>
      <c r="Q162" s="311"/>
      <c r="R162" s="311"/>
      <c r="S162" s="311"/>
      <c r="T162" s="311"/>
      <c r="U162" s="371"/>
      <c r="V162" s="312"/>
      <c r="W162" s="312"/>
      <c r="X162" s="312"/>
      <c r="Y162" s="312"/>
      <c r="Z162" s="312"/>
      <c r="AA162" s="312"/>
      <c r="AB162" s="312"/>
    </row>
    <row r="163" spans="2:28" x14ac:dyDescent="0.2">
      <c r="B163" s="312"/>
      <c r="C163" s="312"/>
      <c r="D163" s="312"/>
      <c r="E163" s="312"/>
      <c r="F163" s="312"/>
      <c r="G163" s="371"/>
      <c r="H163" s="312"/>
      <c r="I163" s="371"/>
      <c r="J163" s="311"/>
      <c r="K163" s="311"/>
      <c r="L163" s="311"/>
      <c r="M163" s="311"/>
      <c r="N163" s="311"/>
      <c r="O163" s="311"/>
      <c r="P163" s="311"/>
      <c r="Q163" s="311"/>
      <c r="R163" s="311"/>
      <c r="S163" s="311"/>
      <c r="T163" s="311"/>
      <c r="U163" s="371"/>
      <c r="V163" s="312"/>
      <c r="W163" s="312"/>
      <c r="X163" s="312"/>
      <c r="Y163" s="312"/>
      <c r="Z163" s="312"/>
      <c r="AA163" s="312"/>
      <c r="AB163" s="312"/>
    </row>
    <row r="164" spans="2:28" x14ac:dyDescent="0.2">
      <c r="B164" s="312"/>
      <c r="C164" s="312"/>
      <c r="D164" s="312"/>
      <c r="E164" s="312"/>
      <c r="F164" s="312"/>
      <c r="G164" s="371"/>
      <c r="H164" s="312"/>
      <c r="I164" s="371"/>
      <c r="J164" s="311"/>
      <c r="K164" s="311"/>
      <c r="L164" s="311"/>
      <c r="M164" s="311"/>
      <c r="N164" s="311"/>
      <c r="O164" s="311"/>
      <c r="P164" s="311"/>
      <c r="Q164" s="311"/>
      <c r="R164" s="311"/>
      <c r="S164" s="311"/>
      <c r="T164" s="311"/>
      <c r="U164" s="371"/>
      <c r="V164" s="312"/>
      <c r="W164" s="312"/>
      <c r="X164" s="312"/>
      <c r="Y164" s="312"/>
      <c r="Z164" s="312"/>
      <c r="AA164" s="312"/>
      <c r="AB164" s="312"/>
    </row>
    <row r="165" spans="2:28" x14ac:dyDescent="0.2">
      <c r="B165" s="312"/>
      <c r="C165" s="312"/>
      <c r="D165" s="312"/>
      <c r="E165" s="312"/>
      <c r="F165" s="312"/>
      <c r="G165" s="371"/>
      <c r="H165" s="312"/>
      <c r="I165" s="371"/>
      <c r="J165" s="311"/>
      <c r="K165" s="311"/>
      <c r="L165" s="311"/>
      <c r="M165" s="311"/>
      <c r="N165" s="311"/>
      <c r="O165" s="311"/>
      <c r="P165" s="311"/>
      <c r="Q165" s="311"/>
      <c r="R165" s="311"/>
      <c r="S165" s="311"/>
      <c r="T165" s="311"/>
      <c r="U165" s="371"/>
      <c r="V165" s="312"/>
      <c r="W165" s="312"/>
      <c r="X165" s="312"/>
      <c r="Y165" s="312"/>
      <c r="Z165" s="312"/>
      <c r="AA165" s="312"/>
      <c r="AB165" s="312"/>
    </row>
    <row r="166" spans="2:28" x14ac:dyDescent="0.2">
      <c r="B166" s="312"/>
      <c r="C166" s="312"/>
      <c r="D166" s="312"/>
      <c r="E166" s="312"/>
      <c r="F166" s="312"/>
      <c r="G166" s="371"/>
      <c r="H166" s="312"/>
      <c r="I166" s="371"/>
      <c r="J166" s="311"/>
      <c r="K166" s="311"/>
      <c r="L166" s="311"/>
      <c r="M166" s="311"/>
      <c r="N166" s="311"/>
      <c r="O166" s="311"/>
      <c r="P166" s="311"/>
      <c r="Q166" s="311"/>
      <c r="R166" s="311"/>
      <c r="S166" s="311"/>
      <c r="T166" s="311"/>
      <c r="U166" s="371"/>
      <c r="V166" s="312"/>
      <c r="W166" s="312"/>
      <c r="X166" s="312"/>
      <c r="Y166" s="312"/>
      <c r="Z166" s="312"/>
      <c r="AA166" s="312"/>
      <c r="AB166" s="312"/>
    </row>
    <row r="167" spans="2:28" x14ac:dyDescent="0.2">
      <c r="B167" s="312"/>
      <c r="C167" s="312"/>
      <c r="D167" s="312"/>
      <c r="E167" s="312"/>
      <c r="F167" s="312"/>
      <c r="G167" s="371"/>
      <c r="H167" s="312"/>
      <c r="I167" s="371"/>
      <c r="J167" s="311"/>
      <c r="K167" s="311"/>
      <c r="L167" s="311"/>
      <c r="M167" s="311"/>
      <c r="N167" s="311"/>
      <c r="O167" s="311"/>
      <c r="P167" s="311"/>
      <c r="Q167" s="311"/>
      <c r="R167" s="311"/>
      <c r="S167" s="311"/>
      <c r="T167" s="311"/>
      <c r="U167" s="371"/>
      <c r="V167" s="312"/>
      <c r="W167" s="312"/>
      <c r="X167" s="312"/>
      <c r="Y167" s="312"/>
      <c r="Z167" s="312"/>
      <c r="AA167" s="312"/>
      <c r="AB167" s="312"/>
    </row>
    <row r="168" spans="2:28" x14ac:dyDescent="0.2">
      <c r="B168" s="312"/>
      <c r="C168" s="312"/>
      <c r="D168" s="312"/>
      <c r="E168" s="312"/>
      <c r="F168" s="312"/>
      <c r="G168" s="371"/>
      <c r="H168" s="312"/>
      <c r="I168" s="371"/>
      <c r="J168" s="311"/>
      <c r="K168" s="311"/>
      <c r="L168" s="311"/>
      <c r="M168" s="311"/>
      <c r="N168" s="311"/>
      <c r="O168" s="311"/>
      <c r="P168" s="311"/>
      <c r="Q168" s="311"/>
      <c r="R168" s="311"/>
      <c r="S168" s="311"/>
      <c r="T168" s="311"/>
      <c r="U168" s="371"/>
      <c r="V168" s="312"/>
      <c r="W168" s="312"/>
      <c r="X168" s="312"/>
      <c r="Y168" s="312"/>
      <c r="Z168" s="312"/>
      <c r="AA168" s="312"/>
      <c r="AB168" s="312"/>
    </row>
    <row r="169" spans="2:28" x14ac:dyDescent="0.2">
      <c r="B169" s="312"/>
      <c r="C169" s="312"/>
      <c r="D169" s="312"/>
      <c r="E169" s="312"/>
      <c r="F169" s="312"/>
      <c r="G169" s="371"/>
      <c r="H169" s="312"/>
      <c r="I169" s="371"/>
      <c r="J169" s="311"/>
      <c r="K169" s="311"/>
      <c r="L169" s="311"/>
      <c r="M169" s="311"/>
      <c r="N169" s="311"/>
      <c r="O169" s="311"/>
      <c r="P169" s="311"/>
      <c r="Q169" s="311"/>
      <c r="R169" s="311"/>
      <c r="S169" s="311"/>
      <c r="T169" s="311"/>
      <c r="U169" s="371"/>
      <c r="V169" s="312"/>
      <c r="W169" s="312"/>
      <c r="X169" s="312"/>
      <c r="Y169" s="312"/>
      <c r="Z169" s="312"/>
      <c r="AA169" s="312"/>
      <c r="AB169" s="312"/>
    </row>
    <row r="170" spans="2:28" x14ac:dyDescent="0.2">
      <c r="B170" s="312"/>
      <c r="C170" s="312"/>
      <c r="D170" s="312"/>
      <c r="E170" s="312"/>
      <c r="F170" s="312"/>
      <c r="G170" s="371"/>
      <c r="H170" s="312"/>
      <c r="I170" s="371"/>
      <c r="J170" s="311"/>
      <c r="K170" s="311"/>
      <c r="L170" s="311"/>
      <c r="M170" s="311"/>
      <c r="N170" s="311"/>
      <c r="O170" s="311"/>
      <c r="P170" s="311"/>
      <c r="Q170" s="311"/>
      <c r="R170" s="311"/>
      <c r="S170" s="311"/>
      <c r="T170" s="311"/>
      <c r="U170" s="371"/>
      <c r="V170" s="312"/>
      <c r="W170" s="312"/>
      <c r="X170" s="312"/>
      <c r="Y170" s="312"/>
      <c r="Z170" s="312"/>
      <c r="AA170" s="312"/>
      <c r="AB170" s="312"/>
    </row>
    <row r="171" spans="2:28" x14ac:dyDescent="0.2">
      <c r="B171" s="312"/>
    </row>
  </sheetData>
  <mergeCells count="14">
    <mergeCell ref="A2:F2"/>
    <mergeCell ref="A3:F3"/>
    <mergeCell ref="A4:F4"/>
    <mergeCell ref="B5:F5"/>
    <mergeCell ref="K66:K67"/>
    <mergeCell ref="D6:E6"/>
    <mergeCell ref="C94:F94"/>
    <mergeCell ref="K68:K69"/>
    <mergeCell ref="K70:K71"/>
    <mergeCell ref="K43:K44"/>
    <mergeCell ref="K45:K46"/>
    <mergeCell ref="K47:K48"/>
    <mergeCell ref="K49:K50"/>
    <mergeCell ref="K53:K54"/>
  </mergeCells>
  <phoneticPr fontId="0" type="noConversion"/>
  <printOptions gridLines="1"/>
  <pageMargins left="0.55118110236220497" right="0.15748031496063" top="0.196850393700787" bottom="0.196850393700787" header="0.196850393700787" footer="0.196850393700787"/>
  <pageSetup scale="77"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pageSetUpPr fitToPage="1"/>
  </sheetPr>
  <dimension ref="A1:G103"/>
  <sheetViews>
    <sheetView topLeftCell="A76" workbookViewId="0">
      <selection activeCell="J92" sqref="J92"/>
    </sheetView>
  </sheetViews>
  <sheetFormatPr defaultRowHeight="12.75" x14ac:dyDescent="0.2"/>
  <cols>
    <col min="1" max="1" width="9.85546875" customWidth="1"/>
    <col min="2" max="2" width="11.85546875" customWidth="1"/>
    <col min="3" max="3" width="25.42578125" customWidth="1"/>
    <col min="4" max="4" width="21.42578125" customWidth="1"/>
    <col min="5" max="5" width="10.7109375" customWidth="1"/>
    <col min="6" max="6" width="8.28515625" customWidth="1"/>
    <col min="7" max="7" width="15.5703125" customWidth="1"/>
  </cols>
  <sheetData>
    <row r="1" spans="1:7" x14ac:dyDescent="0.2">
      <c r="A1" s="1"/>
      <c r="B1" s="1"/>
      <c r="C1" s="1"/>
      <c r="D1" s="1"/>
      <c r="E1" s="1"/>
      <c r="F1" s="1"/>
      <c r="G1" s="1"/>
    </row>
    <row r="2" spans="1:7" x14ac:dyDescent="0.2">
      <c r="A2" s="1"/>
      <c r="B2" s="1"/>
      <c r="C2" s="1"/>
      <c r="D2" s="1"/>
      <c r="E2" s="1"/>
      <c r="F2" s="1"/>
      <c r="G2" s="1"/>
    </row>
    <row r="3" spans="1:7" ht="23.25" x14ac:dyDescent="0.35">
      <c r="A3" s="1"/>
      <c r="B3" s="1"/>
      <c r="C3" s="2"/>
      <c r="D3" s="3"/>
      <c r="E3" s="3"/>
      <c r="F3" s="3"/>
      <c r="G3" s="3"/>
    </row>
    <row r="4" spans="1:7" ht="15" x14ac:dyDescent="0.25">
      <c r="A4" s="1"/>
      <c r="B4" s="1"/>
      <c r="C4" s="4"/>
      <c r="D4" s="3"/>
      <c r="E4" s="3"/>
      <c r="F4" s="3"/>
      <c r="G4" s="3"/>
    </row>
    <row r="5" spans="1:7" x14ac:dyDescent="0.2">
      <c r="A5" s="447" t="s">
        <v>171</v>
      </c>
      <c r="B5" s="447"/>
      <c r="C5" s="447"/>
      <c r="D5" s="447"/>
      <c r="E5" s="447"/>
      <c r="F5" s="447"/>
      <c r="G5" s="447"/>
    </row>
    <row r="6" spans="1:7" x14ac:dyDescent="0.2">
      <c r="A6" s="1"/>
      <c r="B6" s="1"/>
      <c r="C6" s="1"/>
      <c r="D6" s="1"/>
      <c r="E6" s="1"/>
      <c r="F6" s="1"/>
      <c r="G6" s="1"/>
    </row>
    <row r="7" spans="1:7" ht="15.75" x14ac:dyDescent="0.25">
      <c r="A7" s="522" t="s">
        <v>332</v>
      </c>
      <c r="B7" s="522"/>
      <c r="C7" s="522"/>
      <c r="D7" s="522"/>
      <c r="E7" s="522"/>
      <c r="F7" s="522"/>
      <c r="G7" s="522"/>
    </row>
    <row r="8" spans="1:7" ht="13.5" thickBot="1" x14ac:dyDescent="0.25">
      <c r="A8" s="523" t="s">
        <v>333</v>
      </c>
      <c r="B8" s="523"/>
      <c r="C8" s="523"/>
      <c r="D8" s="523"/>
      <c r="E8" s="523"/>
      <c r="F8" s="523"/>
      <c r="G8" s="523"/>
    </row>
    <row r="9" spans="1:7" ht="13.5" thickBot="1" x14ac:dyDescent="0.25">
      <c r="A9" s="5" t="s">
        <v>0</v>
      </c>
      <c r="B9" s="6"/>
      <c r="C9" s="292" t="s">
        <v>347</v>
      </c>
      <c r="D9" s="293"/>
      <c r="E9" s="293"/>
      <c r="F9" s="293"/>
      <c r="G9" s="294"/>
    </row>
    <row r="10" spans="1:7" ht="13.5" thickBot="1" x14ac:dyDescent="0.25">
      <c r="A10" s="295" t="s">
        <v>276</v>
      </c>
      <c r="B10" s="6"/>
      <c r="C10" s="292" t="s">
        <v>348</v>
      </c>
      <c r="D10" s="293"/>
      <c r="E10" s="293"/>
      <c r="F10" s="293"/>
      <c r="G10" s="293"/>
    </row>
    <row r="11" spans="1:7" x14ac:dyDescent="0.2">
      <c r="A11" s="524"/>
      <c r="B11" s="525"/>
      <c r="C11" s="7" t="s">
        <v>1</v>
      </c>
      <c r="D11" s="526" t="s">
        <v>352</v>
      </c>
      <c r="E11" s="527"/>
      <c r="F11" s="527"/>
      <c r="G11" s="8"/>
    </row>
    <row r="12" spans="1:7" x14ac:dyDescent="0.2">
      <c r="A12" s="507" t="s">
        <v>2</v>
      </c>
      <c r="B12" s="508"/>
      <c r="C12" s="9" t="s">
        <v>3</v>
      </c>
      <c r="D12" s="509" t="s">
        <v>350</v>
      </c>
      <c r="E12" s="510"/>
      <c r="F12" s="510"/>
      <c r="G12" s="10"/>
    </row>
    <row r="13" spans="1:7" ht="26.25" customHeight="1" x14ac:dyDescent="0.2">
      <c r="A13" s="11" t="s">
        <v>4</v>
      </c>
      <c r="B13" s="12"/>
      <c r="C13" s="511" t="s">
        <v>353</v>
      </c>
      <c r="D13" s="512"/>
      <c r="E13" s="512"/>
      <c r="F13" s="13"/>
      <c r="G13" s="14" t="s">
        <v>5</v>
      </c>
    </row>
    <row r="14" spans="1:7" x14ac:dyDescent="0.2">
      <c r="A14" s="517" t="s">
        <v>354</v>
      </c>
      <c r="B14" s="518"/>
      <c r="C14" s="518"/>
      <c r="D14" s="519" t="s">
        <v>295</v>
      </c>
      <c r="E14" s="519"/>
      <c r="F14" s="519"/>
      <c r="G14" s="404"/>
    </row>
    <row r="15" spans="1:7" x14ac:dyDescent="0.2">
      <c r="A15" s="520" t="s">
        <v>316</v>
      </c>
      <c r="B15" s="520"/>
      <c r="C15" s="520"/>
      <c r="D15" s="520"/>
      <c r="E15" s="520"/>
      <c r="F15" s="520"/>
      <c r="G15" s="521"/>
    </row>
    <row r="16" spans="1:7" ht="12.75" customHeight="1" x14ac:dyDescent="0.2">
      <c r="A16" s="513" t="s">
        <v>6</v>
      </c>
      <c r="B16" s="514"/>
      <c r="C16" s="515"/>
      <c r="D16" s="515"/>
      <c r="E16" s="515"/>
      <c r="F16" s="515"/>
      <c r="G16" s="516"/>
    </row>
    <row r="17" spans="1:7" x14ac:dyDescent="0.2">
      <c r="A17" s="405" t="s">
        <v>355</v>
      </c>
      <c r="B17" s="406" t="s">
        <v>356</v>
      </c>
      <c r="C17" s="406" t="s">
        <v>357</v>
      </c>
      <c r="D17" s="181"/>
      <c r="E17" s="182"/>
      <c r="F17" s="182"/>
      <c r="G17" s="183"/>
    </row>
    <row r="18" spans="1:7" x14ac:dyDescent="0.2">
      <c r="A18" s="187" t="s">
        <v>334</v>
      </c>
      <c r="B18" s="184"/>
      <c r="C18" s="184"/>
      <c r="D18" s="184"/>
      <c r="E18" s="184"/>
      <c r="F18" s="184"/>
      <c r="G18" s="185"/>
    </row>
    <row r="19" spans="1:7" x14ac:dyDescent="0.2">
      <c r="A19" s="188" t="s">
        <v>335</v>
      </c>
      <c r="B19" s="186"/>
      <c r="C19" s="186"/>
      <c r="D19" s="186"/>
      <c r="E19" s="186"/>
      <c r="F19" s="186"/>
      <c r="G19" s="185"/>
    </row>
    <row r="20" spans="1:7" x14ac:dyDescent="0.2">
      <c r="A20" s="15" t="s">
        <v>7</v>
      </c>
      <c r="B20" s="487" t="s">
        <v>8</v>
      </c>
      <c r="C20" s="488"/>
      <c r="D20" s="488"/>
      <c r="E20" s="488"/>
      <c r="F20" s="489"/>
      <c r="G20" s="16" t="s">
        <v>9</v>
      </c>
    </row>
    <row r="21" spans="1:7" x14ac:dyDescent="0.2">
      <c r="A21" s="17" t="s">
        <v>10</v>
      </c>
      <c r="B21" s="18" t="s">
        <v>11</v>
      </c>
      <c r="C21" s="19"/>
      <c r="D21" s="19"/>
      <c r="E21" s="19"/>
      <c r="F21" s="19"/>
      <c r="G21" s="20"/>
    </row>
    <row r="22" spans="1:7" x14ac:dyDescent="0.2">
      <c r="A22" s="21">
        <v>1</v>
      </c>
      <c r="B22" s="22" t="s">
        <v>12</v>
      </c>
      <c r="C22" s="23"/>
      <c r="D22" s="23"/>
      <c r="E22" s="23"/>
      <c r="F22" s="23"/>
      <c r="G22" s="24"/>
    </row>
    <row r="23" spans="1:7" x14ac:dyDescent="0.2">
      <c r="A23" s="21">
        <v>2</v>
      </c>
      <c r="B23" s="25" t="s">
        <v>13</v>
      </c>
      <c r="C23" s="23"/>
      <c r="D23" s="23"/>
      <c r="E23" s="23"/>
      <c r="F23" s="23"/>
      <c r="G23" s="26"/>
    </row>
    <row r="24" spans="1:7" x14ac:dyDescent="0.2">
      <c r="A24" s="27">
        <v>3</v>
      </c>
      <c r="B24" s="490" t="s">
        <v>325</v>
      </c>
      <c r="C24" s="491"/>
      <c r="D24" s="491"/>
      <c r="E24" s="491"/>
      <c r="F24" s="492"/>
      <c r="G24" s="28"/>
    </row>
    <row r="25" spans="1:7" x14ac:dyDescent="0.2">
      <c r="A25" s="21"/>
      <c r="B25" s="501" t="s">
        <v>336</v>
      </c>
      <c r="C25" s="502"/>
      <c r="D25" s="502"/>
      <c r="E25" s="502"/>
      <c r="F25" s="503"/>
      <c r="G25" s="178"/>
    </row>
    <row r="26" spans="1:7" x14ac:dyDescent="0.2">
      <c r="A26" s="21"/>
      <c r="B26" s="490" t="s">
        <v>14</v>
      </c>
      <c r="C26" s="491"/>
      <c r="D26" s="491"/>
      <c r="E26" s="491"/>
      <c r="F26" s="492"/>
      <c r="G26" s="29"/>
    </row>
    <row r="27" spans="1:7" x14ac:dyDescent="0.2">
      <c r="A27" s="21"/>
      <c r="B27" s="30">
        <v>650676275</v>
      </c>
      <c r="C27" s="30" t="s">
        <v>358</v>
      </c>
      <c r="D27" s="30">
        <v>200000</v>
      </c>
      <c r="E27" s="30">
        <v>2842</v>
      </c>
      <c r="F27" s="21"/>
      <c r="G27" s="29">
        <v>11650</v>
      </c>
    </row>
    <row r="28" spans="1:7" x14ac:dyDescent="0.2">
      <c r="A28" s="21"/>
      <c r="B28" s="30">
        <v>650676271</v>
      </c>
      <c r="C28" s="30" t="s">
        <v>359</v>
      </c>
      <c r="D28" s="30">
        <v>200000</v>
      </c>
      <c r="E28" s="30">
        <v>2805</v>
      </c>
      <c r="F28" s="21"/>
      <c r="G28" s="29">
        <v>11650</v>
      </c>
    </row>
    <row r="29" spans="1:7" x14ac:dyDescent="0.2">
      <c r="A29" s="21"/>
      <c r="B29" s="30"/>
      <c r="C29" s="30"/>
      <c r="D29" s="30"/>
      <c r="E29" s="30"/>
      <c r="F29" s="21"/>
      <c r="G29" s="28"/>
    </row>
    <row r="30" spans="1:7" x14ac:dyDescent="0.2">
      <c r="A30" s="21"/>
      <c r="B30" s="30"/>
      <c r="C30" s="30"/>
      <c r="D30" s="30"/>
      <c r="E30" s="30"/>
      <c r="F30" s="21"/>
      <c r="G30" s="28"/>
    </row>
    <row r="31" spans="1:7" x14ac:dyDescent="0.2">
      <c r="A31" s="21"/>
      <c r="B31" s="30"/>
      <c r="C31" s="30"/>
      <c r="D31" s="30"/>
      <c r="E31" s="30"/>
      <c r="F31" s="21"/>
      <c r="G31" s="28"/>
    </row>
    <row r="32" spans="1:7" x14ac:dyDescent="0.2">
      <c r="A32" s="27"/>
      <c r="B32" s="31"/>
      <c r="C32" s="31"/>
      <c r="D32" s="32"/>
      <c r="E32" s="32"/>
      <c r="F32" s="33"/>
      <c r="G32" s="28"/>
    </row>
    <row r="33" spans="1:7" x14ac:dyDescent="0.2">
      <c r="A33" s="21"/>
      <c r="B33" s="33"/>
      <c r="C33" s="33"/>
      <c r="D33" s="33"/>
      <c r="E33" s="33"/>
      <c r="F33" s="33"/>
      <c r="G33" s="28"/>
    </row>
    <row r="34" spans="1:7" x14ac:dyDescent="0.2">
      <c r="A34" s="21">
        <v>4</v>
      </c>
      <c r="B34" s="34" t="s">
        <v>15</v>
      </c>
      <c r="C34" s="33"/>
      <c r="D34" s="33"/>
      <c r="E34" s="33"/>
      <c r="F34" s="33"/>
      <c r="G34" s="28"/>
    </row>
    <row r="35" spans="1:7" x14ac:dyDescent="0.2">
      <c r="A35" s="27">
        <v>5</v>
      </c>
      <c r="B35" s="34" t="s">
        <v>16</v>
      </c>
      <c r="C35" s="33"/>
      <c r="D35" s="33"/>
      <c r="E35" s="33"/>
      <c r="F35" s="33"/>
      <c r="G35" s="35"/>
    </row>
    <row r="36" spans="1:7" ht="22.5" customHeight="1" x14ac:dyDescent="0.2">
      <c r="A36" s="21">
        <v>6</v>
      </c>
      <c r="B36" s="504" t="s">
        <v>17</v>
      </c>
      <c r="C36" s="505"/>
      <c r="D36" s="505"/>
      <c r="E36" s="505"/>
      <c r="F36" s="506"/>
      <c r="G36" s="35"/>
    </row>
    <row r="37" spans="1:7" x14ac:dyDescent="0.2">
      <c r="A37" s="21"/>
      <c r="B37" s="490" t="s">
        <v>18</v>
      </c>
      <c r="C37" s="491"/>
      <c r="D37" s="491"/>
      <c r="E37" s="491"/>
      <c r="F37" s="492"/>
      <c r="G37" s="35"/>
    </row>
    <row r="38" spans="1:7" x14ac:dyDescent="0.2">
      <c r="A38" s="21"/>
      <c r="B38" s="36"/>
      <c r="C38" s="37"/>
      <c r="D38" s="37"/>
      <c r="E38" s="37"/>
      <c r="F38" s="37"/>
      <c r="G38" s="35"/>
    </row>
    <row r="39" spans="1:7" x14ac:dyDescent="0.2">
      <c r="A39" s="21"/>
      <c r="B39" s="36"/>
      <c r="C39" s="37"/>
      <c r="D39" s="37"/>
      <c r="E39" s="37"/>
      <c r="F39" s="37"/>
      <c r="G39" s="35"/>
    </row>
    <row r="40" spans="1:7" x14ac:dyDescent="0.2">
      <c r="A40" s="27">
        <v>7</v>
      </c>
      <c r="B40" s="38" t="s">
        <v>19</v>
      </c>
      <c r="C40" s="39"/>
      <c r="D40" s="39"/>
      <c r="E40" s="39"/>
      <c r="F40" s="39"/>
      <c r="G40" s="35"/>
    </row>
    <row r="41" spans="1:7" x14ac:dyDescent="0.2">
      <c r="A41" s="21">
        <v>8</v>
      </c>
      <c r="B41" s="495" t="s">
        <v>20</v>
      </c>
      <c r="C41" s="496"/>
      <c r="D41" s="496"/>
      <c r="E41" s="496"/>
      <c r="F41" s="497"/>
      <c r="G41" s="35"/>
    </row>
    <row r="42" spans="1:7" x14ac:dyDescent="0.2">
      <c r="A42" s="21">
        <v>9</v>
      </c>
      <c r="B42" s="38" t="s">
        <v>211</v>
      </c>
      <c r="C42" s="39"/>
      <c r="D42" s="39"/>
      <c r="E42" s="39"/>
      <c r="F42" s="39"/>
      <c r="G42" s="35"/>
    </row>
    <row r="43" spans="1:7" x14ac:dyDescent="0.2">
      <c r="A43" s="21">
        <v>10</v>
      </c>
      <c r="B43" s="38" t="s">
        <v>21</v>
      </c>
      <c r="C43" s="39"/>
      <c r="D43" s="39"/>
      <c r="E43" s="39"/>
      <c r="F43" s="39"/>
      <c r="G43" s="40"/>
    </row>
    <row r="44" spans="1:7" x14ac:dyDescent="0.2">
      <c r="A44" s="21">
        <v>11</v>
      </c>
      <c r="B44" s="45" t="s">
        <v>326</v>
      </c>
      <c r="C44" s="42"/>
      <c r="D44" s="43"/>
      <c r="E44" s="43"/>
      <c r="F44" s="44"/>
      <c r="G44" s="40"/>
    </row>
    <row r="45" spans="1:7" x14ac:dyDescent="0.2">
      <c r="A45" s="46"/>
      <c r="B45" s="47" t="s">
        <v>196</v>
      </c>
      <c r="C45" s="48"/>
      <c r="D45" s="48"/>
      <c r="E45" s="48"/>
      <c r="F45" s="49"/>
      <c r="G45" s="50"/>
    </row>
    <row r="46" spans="1:7" x14ac:dyDescent="0.2">
      <c r="A46" s="17" t="s">
        <v>22</v>
      </c>
      <c r="B46" s="51" t="s">
        <v>23</v>
      </c>
      <c r="C46" s="52"/>
      <c r="D46" s="52"/>
      <c r="E46" s="52"/>
      <c r="F46" s="53"/>
      <c r="G46" s="54"/>
    </row>
    <row r="47" spans="1:7" x14ac:dyDescent="0.2">
      <c r="A47" s="27">
        <v>1</v>
      </c>
      <c r="B47" s="498" t="s">
        <v>212</v>
      </c>
      <c r="C47" s="499"/>
      <c r="D47" s="499"/>
      <c r="E47" s="499"/>
      <c r="F47" s="500"/>
      <c r="G47" s="55"/>
    </row>
    <row r="48" spans="1:7" x14ac:dyDescent="0.2">
      <c r="A48" s="27">
        <v>2</v>
      </c>
      <c r="B48" s="498" t="s">
        <v>327</v>
      </c>
      <c r="C48" s="499"/>
      <c r="D48" s="499"/>
      <c r="E48" s="499"/>
      <c r="F48" s="500"/>
      <c r="G48" s="55"/>
    </row>
    <row r="49" spans="1:7" ht="15" customHeight="1" x14ac:dyDescent="0.2">
      <c r="A49" s="27"/>
      <c r="B49" s="56" t="s">
        <v>24</v>
      </c>
      <c r="C49" s="57" t="s">
        <v>25</v>
      </c>
      <c r="D49" s="57"/>
      <c r="E49" s="57"/>
      <c r="F49" s="57"/>
      <c r="G49" s="55"/>
    </row>
    <row r="50" spans="1:7" x14ac:dyDescent="0.2">
      <c r="A50" s="27"/>
      <c r="B50" s="56" t="s">
        <v>24</v>
      </c>
      <c r="C50" s="57" t="s">
        <v>26</v>
      </c>
      <c r="D50" s="57"/>
      <c r="E50" s="57"/>
      <c r="F50" s="57"/>
      <c r="G50" s="55"/>
    </row>
    <row r="51" spans="1:7" x14ac:dyDescent="0.2">
      <c r="A51" s="27">
        <v>3</v>
      </c>
      <c r="B51" s="59" t="s">
        <v>27</v>
      </c>
      <c r="C51" s="59"/>
      <c r="D51" s="59"/>
      <c r="E51" s="59"/>
      <c r="F51" s="59"/>
      <c r="G51" s="55"/>
    </row>
    <row r="52" spans="1:7" x14ac:dyDescent="0.2">
      <c r="A52" s="60"/>
      <c r="B52" s="56" t="s">
        <v>24</v>
      </c>
      <c r="C52" s="59" t="s">
        <v>28</v>
      </c>
      <c r="D52" s="59"/>
      <c r="E52" s="59"/>
      <c r="F52" s="59"/>
      <c r="G52" s="55"/>
    </row>
    <row r="53" spans="1:7" x14ac:dyDescent="0.2">
      <c r="A53" s="60"/>
      <c r="B53" s="56" t="s">
        <v>24</v>
      </c>
      <c r="C53" s="59" t="s">
        <v>29</v>
      </c>
      <c r="D53" s="59"/>
      <c r="E53" s="59"/>
      <c r="F53" s="59"/>
      <c r="G53" s="55"/>
    </row>
    <row r="54" spans="1:7" x14ac:dyDescent="0.2">
      <c r="A54" s="60">
        <v>4</v>
      </c>
      <c r="B54" s="41" t="s">
        <v>197</v>
      </c>
      <c r="C54" s="41"/>
      <c r="D54" s="41"/>
      <c r="E54" s="41"/>
      <c r="F54" s="41"/>
      <c r="G54" s="55"/>
    </row>
    <row r="55" spans="1:7" x14ac:dyDescent="0.2">
      <c r="A55" s="60"/>
      <c r="B55" s="62" t="s">
        <v>30</v>
      </c>
      <c r="C55" s="63"/>
      <c r="D55" s="63"/>
      <c r="E55" s="63"/>
      <c r="F55" s="63"/>
      <c r="G55" s="64">
        <f>SUM(G47:G54)</f>
        <v>0</v>
      </c>
    </row>
    <row r="56" spans="1:7" x14ac:dyDescent="0.2">
      <c r="A56" s="65" t="s">
        <v>31</v>
      </c>
      <c r="B56" s="66" t="s">
        <v>32</v>
      </c>
      <c r="C56" s="67"/>
      <c r="D56" s="67"/>
      <c r="E56" s="67"/>
      <c r="F56" s="68"/>
      <c r="G56" s="69"/>
    </row>
    <row r="57" spans="1:7" x14ac:dyDescent="0.2">
      <c r="A57" s="65" t="s">
        <v>33</v>
      </c>
      <c r="B57" s="66" t="s">
        <v>34</v>
      </c>
      <c r="C57" s="67"/>
      <c r="D57" s="67"/>
      <c r="E57" s="67"/>
      <c r="F57" s="68"/>
      <c r="G57" s="69"/>
    </row>
    <row r="58" spans="1:7" x14ac:dyDescent="0.2">
      <c r="A58" s="70"/>
      <c r="B58" s="71" t="s">
        <v>198</v>
      </c>
      <c r="C58" s="63"/>
      <c r="D58" s="63"/>
      <c r="E58" s="63"/>
      <c r="F58" s="72"/>
      <c r="G58" s="72"/>
    </row>
    <row r="59" spans="1:7" x14ac:dyDescent="0.2">
      <c r="A59" s="70"/>
      <c r="B59" s="71" t="s">
        <v>35</v>
      </c>
      <c r="C59" s="63"/>
      <c r="D59" s="73"/>
      <c r="E59" s="63"/>
      <c r="F59" s="72"/>
      <c r="G59" s="72"/>
    </row>
    <row r="60" spans="1:7" x14ac:dyDescent="0.2">
      <c r="A60" s="70"/>
      <c r="B60" s="71" t="s">
        <v>36</v>
      </c>
      <c r="C60" s="63"/>
      <c r="D60" s="73"/>
      <c r="E60" s="63"/>
      <c r="F60" s="72"/>
      <c r="G60" s="72"/>
    </row>
    <row r="61" spans="1:7" x14ac:dyDescent="0.2">
      <c r="A61" s="70"/>
      <c r="B61" s="71" t="s">
        <v>37</v>
      </c>
      <c r="C61" s="63"/>
      <c r="D61" s="73"/>
      <c r="E61" s="63"/>
      <c r="F61" s="72"/>
      <c r="G61" s="72"/>
    </row>
    <row r="62" spans="1:7" x14ac:dyDescent="0.2">
      <c r="A62" s="70"/>
      <c r="B62" s="71"/>
      <c r="C62" s="63"/>
      <c r="D62" s="73"/>
      <c r="E62" s="63"/>
      <c r="F62" s="72"/>
      <c r="G62" s="72"/>
    </row>
    <row r="63" spans="1:7" x14ac:dyDescent="0.2">
      <c r="A63" s="70"/>
      <c r="B63" s="71" t="s">
        <v>38</v>
      </c>
      <c r="C63" s="63"/>
      <c r="D63" s="296"/>
      <c r="E63" s="63"/>
      <c r="F63" s="72"/>
      <c r="G63" s="72"/>
    </row>
    <row r="64" spans="1:7" x14ac:dyDescent="0.2">
      <c r="A64" s="70"/>
      <c r="B64" s="71" t="s">
        <v>39</v>
      </c>
      <c r="C64" s="63"/>
      <c r="D64" s="73"/>
      <c r="E64" s="63"/>
      <c r="F64" s="72"/>
      <c r="G64" s="72"/>
    </row>
    <row r="65" spans="1:7" x14ac:dyDescent="0.2">
      <c r="A65" s="70"/>
      <c r="B65" s="71" t="s">
        <v>40</v>
      </c>
      <c r="C65" s="63"/>
      <c r="D65" s="63"/>
      <c r="E65" s="63"/>
      <c r="F65" s="72"/>
      <c r="G65" s="72"/>
    </row>
    <row r="66" spans="1:7" x14ac:dyDescent="0.2">
      <c r="A66" s="70"/>
      <c r="B66" s="71" t="s">
        <v>41</v>
      </c>
      <c r="C66" s="63"/>
      <c r="D66" s="63"/>
      <c r="E66" s="63"/>
      <c r="F66" s="72"/>
      <c r="G66" s="72"/>
    </row>
    <row r="67" spans="1:7" x14ac:dyDescent="0.2">
      <c r="A67" s="74"/>
      <c r="B67" s="75"/>
      <c r="C67" s="61"/>
      <c r="D67" s="61"/>
      <c r="E67" s="61"/>
      <c r="F67" s="76"/>
      <c r="G67" s="76"/>
    </row>
    <row r="68" spans="1:7" x14ac:dyDescent="0.2">
      <c r="A68" s="65" t="s">
        <v>42</v>
      </c>
      <c r="B68" s="66" t="s">
        <v>43</v>
      </c>
      <c r="C68" s="77"/>
      <c r="D68" s="77"/>
      <c r="E68" s="77"/>
      <c r="F68" s="78"/>
      <c r="G68" s="79" t="s">
        <v>44</v>
      </c>
    </row>
    <row r="69" spans="1:7" x14ac:dyDescent="0.2">
      <c r="A69" s="80"/>
      <c r="B69" s="81" t="s">
        <v>45</v>
      </c>
      <c r="C69" s="82"/>
      <c r="D69" s="82"/>
      <c r="E69" s="82"/>
      <c r="F69" s="83"/>
      <c r="G69" s="84">
        <v>8000</v>
      </c>
    </row>
    <row r="70" spans="1:7" x14ac:dyDescent="0.2">
      <c r="A70" s="85"/>
      <c r="B70" s="71" t="s">
        <v>46</v>
      </c>
      <c r="C70" s="63"/>
      <c r="D70" s="86" t="s">
        <v>337</v>
      </c>
      <c r="E70" s="493" t="s">
        <v>338</v>
      </c>
      <c r="F70" s="494"/>
      <c r="G70" s="58"/>
    </row>
    <row r="71" spans="1:7" x14ac:dyDescent="0.2">
      <c r="A71" s="85"/>
      <c r="B71" s="87" t="s">
        <v>47</v>
      </c>
      <c r="C71" s="61"/>
      <c r="D71" s="86" t="s">
        <v>360</v>
      </c>
      <c r="E71" s="493"/>
      <c r="F71" s="494"/>
      <c r="G71" s="55"/>
    </row>
    <row r="72" spans="1:7" x14ac:dyDescent="0.2">
      <c r="A72" s="85"/>
      <c r="B72" s="88" t="s">
        <v>339</v>
      </c>
      <c r="C72" s="61"/>
      <c r="D72" s="89"/>
      <c r="E72" s="90"/>
      <c r="F72" s="90"/>
      <c r="G72" s="55"/>
    </row>
    <row r="73" spans="1:7" x14ac:dyDescent="0.2">
      <c r="A73" s="85"/>
      <c r="B73" s="177" t="s">
        <v>195</v>
      </c>
      <c r="C73" s="61"/>
      <c r="D73" s="89"/>
      <c r="E73" s="90"/>
      <c r="F73" s="90"/>
      <c r="G73" s="55"/>
    </row>
    <row r="74" spans="1:7" x14ac:dyDescent="0.2">
      <c r="A74" s="91"/>
      <c r="B74" s="92"/>
      <c r="C74" s="89" t="s">
        <v>48</v>
      </c>
      <c r="D74" s="93"/>
      <c r="E74" s="93"/>
      <c r="F74" s="93"/>
      <c r="G74" s="58"/>
    </row>
    <row r="75" spans="1:7" x14ac:dyDescent="0.2">
      <c r="A75" s="91"/>
      <c r="B75" s="94" t="s">
        <v>49</v>
      </c>
      <c r="C75" s="89"/>
      <c r="D75" s="93"/>
      <c r="E75" s="93"/>
      <c r="F75" s="93"/>
      <c r="G75" s="95"/>
    </row>
    <row r="76" spans="1:7" x14ac:dyDescent="0.2">
      <c r="A76" s="96" t="s">
        <v>50</v>
      </c>
      <c r="B76" s="97" t="s">
        <v>340</v>
      </c>
      <c r="C76" s="98"/>
      <c r="D76" s="98"/>
      <c r="E76" s="99"/>
      <c r="F76" s="99"/>
      <c r="G76" s="100"/>
    </row>
    <row r="77" spans="1:7" x14ac:dyDescent="0.2">
      <c r="A77" s="101"/>
      <c r="B77" s="102" t="s">
        <v>51</v>
      </c>
      <c r="C77" s="102"/>
      <c r="D77" s="102"/>
      <c r="E77" s="102"/>
      <c r="F77" s="102"/>
      <c r="G77" s="103"/>
    </row>
    <row r="78" spans="1:7" x14ac:dyDescent="0.2">
      <c r="A78" s="104"/>
      <c r="B78" s="105" t="s">
        <v>341</v>
      </c>
      <c r="C78" s="63"/>
      <c r="D78" s="63"/>
      <c r="E78" s="63"/>
      <c r="F78" s="63"/>
      <c r="G78" s="106"/>
    </row>
    <row r="79" spans="1:7" x14ac:dyDescent="0.2">
      <c r="A79" s="107"/>
      <c r="B79" s="61"/>
      <c r="C79" s="61"/>
      <c r="D79" s="61"/>
      <c r="E79" s="61"/>
      <c r="F79" s="61"/>
      <c r="G79" s="49"/>
    </row>
    <row r="80" spans="1:7" x14ac:dyDescent="0.2">
      <c r="A80" s="108"/>
      <c r="B80" s="63"/>
      <c r="C80" s="63"/>
      <c r="D80" s="63"/>
      <c r="E80" s="63"/>
      <c r="F80" s="63"/>
      <c r="G80" s="108"/>
    </row>
    <row r="81" spans="1:7" x14ac:dyDescent="0.2">
      <c r="A81" s="108" t="s">
        <v>52</v>
      </c>
      <c r="B81" s="63"/>
      <c r="C81" s="63"/>
      <c r="D81" s="63"/>
      <c r="E81" s="63"/>
      <c r="F81" s="63"/>
      <c r="G81" s="108"/>
    </row>
    <row r="82" spans="1:7" x14ac:dyDescent="0.2">
      <c r="A82" s="109"/>
      <c r="B82" s="63"/>
      <c r="C82" s="63"/>
      <c r="D82" s="63"/>
      <c r="E82" s="63"/>
      <c r="F82" s="63"/>
      <c r="G82" s="108"/>
    </row>
    <row r="83" spans="1:7" x14ac:dyDescent="0.2">
      <c r="A83" s="110" t="s">
        <v>53</v>
      </c>
      <c r="B83" s="111"/>
      <c r="C83" s="111"/>
      <c r="D83" s="111"/>
      <c r="E83" s="111"/>
      <c r="F83" s="111"/>
      <c r="G83" s="111"/>
    </row>
    <row r="84" spans="1:7" x14ac:dyDescent="0.2">
      <c r="A84" s="112" t="s">
        <v>54</v>
      </c>
      <c r="B84" s="112"/>
      <c r="C84" s="112"/>
      <c r="D84" s="112"/>
      <c r="E84" s="112"/>
      <c r="F84" s="112"/>
      <c r="G84" s="112"/>
    </row>
    <row r="85" spans="1:7" x14ac:dyDescent="0.2">
      <c r="A85" s="112" t="s">
        <v>55</v>
      </c>
      <c r="B85" s="112"/>
      <c r="C85" s="112"/>
      <c r="D85" s="112"/>
      <c r="E85" s="112"/>
      <c r="F85" s="112"/>
      <c r="G85" s="112"/>
    </row>
    <row r="86" spans="1:7" x14ac:dyDescent="0.2">
      <c r="A86" s="112" t="s">
        <v>180</v>
      </c>
      <c r="B86" s="112"/>
      <c r="C86" s="112"/>
      <c r="D86" s="112"/>
      <c r="E86" s="112"/>
      <c r="F86" s="112"/>
      <c r="G86" s="112"/>
    </row>
    <row r="87" spans="1:7" x14ac:dyDescent="0.2">
      <c r="A87" s="112" t="s">
        <v>342</v>
      </c>
      <c r="B87" s="112"/>
      <c r="C87" s="112"/>
      <c r="D87" s="112"/>
      <c r="E87" s="112"/>
      <c r="F87" s="112"/>
      <c r="G87" s="112"/>
    </row>
    <row r="88" spans="1:7" x14ac:dyDescent="0.2">
      <c r="A88" s="112" t="s">
        <v>191</v>
      </c>
      <c r="B88" s="112"/>
      <c r="C88" s="112"/>
      <c r="D88" s="112"/>
      <c r="E88" s="112"/>
      <c r="F88" s="112"/>
      <c r="G88" s="112"/>
    </row>
    <row r="89" spans="1:7" x14ac:dyDescent="0.2">
      <c r="A89" s="112" t="s">
        <v>192</v>
      </c>
      <c r="B89" s="112"/>
      <c r="C89" s="112"/>
      <c r="D89" s="112"/>
      <c r="E89" s="112"/>
      <c r="F89" s="112"/>
      <c r="G89" s="112"/>
    </row>
    <row r="90" spans="1:7" x14ac:dyDescent="0.2">
      <c r="A90" s="112"/>
      <c r="B90" s="112"/>
      <c r="C90" s="112"/>
      <c r="D90" s="112"/>
      <c r="E90" s="112"/>
      <c r="F90" s="112"/>
      <c r="G90" s="112"/>
    </row>
    <row r="91" spans="1:7" x14ac:dyDescent="0.2">
      <c r="A91" s="113" t="s">
        <v>56</v>
      </c>
      <c r="B91" s="112"/>
      <c r="C91" s="114"/>
      <c r="D91" s="114"/>
      <c r="E91" s="115"/>
      <c r="F91" s="116" t="s">
        <v>57</v>
      </c>
      <c r="G91" s="117">
        <v>44341</v>
      </c>
    </row>
    <row r="92" spans="1:7" x14ac:dyDescent="0.2">
      <c r="A92" s="118"/>
      <c r="B92" s="119"/>
      <c r="C92" s="119"/>
      <c r="D92" s="119"/>
      <c r="E92" s="119"/>
      <c r="F92" s="120"/>
      <c r="G92" s="121"/>
    </row>
    <row r="93" spans="1:7" x14ac:dyDescent="0.2">
      <c r="A93" s="1"/>
      <c r="B93" s="1"/>
      <c r="C93" s="1"/>
      <c r="D93" s="1"/>
      <c r="E93" s="1"/>
      <c r="F93" s="1"/>
      <c r="G93" s="1"/>
    </row>
    <row r="94" spans="1:7" x14ac:dyDescent="0.2">
      <c r="A94" s="1"/>
      <c r="B94" s="1"/>
      <c r="C94" s="1"/>
      <c r="D94" s="1"/>
      <c r="E94" s="1"/>
      <c r="F94" s="1"/>
      <c r="G94" s="1"/>
    </row>
    <row r="95" spans="1:7" x14ac:dyDescent="0.2">
      <c r="A95" s="1"/>
      <c r="B95" s="1"/>
      <c r="C95" s="1"/>
      <c r="D95" s="1"/>
      <c r="E95" s="1"/>
      <c r="F95" s="1"/>
      <c r="G95" s="1"/>
    </row>
    <row r="96" spans="1:7" x14ac:dyDescent="0.2">
      <c r="A96" s="1"/>
      <c r="B96" s="1"/>
      <c r="C96" s="1"/>
      <c r="D96" s="1"/>
      <c r="E96" s="1"/>
      <c r="F96" s="1"/>
      <c r="G96" s="1"/>
    </row>
    <row r="97" spans="1:7" x14ac:dyDescent="0.2">
      <c r="A97" s="1"/>
      <c r="B97" s="1"/>
      <c r="C97" s="1"/>
      <c r="D97" s="1"/>
      <c r="E97" s="1"/>
      <c r="F97" s="1"/>
      <c r="G97" s="1"/>
    </row>
    <row r="98" spans="1:7" x14ac:dyDescent="0.2">
      <c r="A98" s="1"/>
      <c r="B98" s="1"/>
      <c r="C98" s="1"/>
      <c r="D98" s="1"/>
      <c r="E98" s="1"/>
      <c r="F98" s="1"/>
      <c r="G98" s="1"/>
    </row>
    <row r="99" spans="1:7" x14ac:dyDescent="0.2">
      <c r="A99" s="1"/>
      <c r="B99" s="1"/>
      <c r="C99" s="1"/>
      <c r="D99" s="1"/>
      <c r="E99" s="1"/>
      <c r="F99" s="1"/>
      <c r="G99" s="1"/>
    </row>
    <row r="100" spans="1:7" x14ac:dyDescent="0.2">
      <c r="A100" s="1"/>
      <c r="B100" s="1"/>
      <c r="C100" s="1"/>
      <c r="D100" s="1"/>
      <c r="E100" s="1"/>
      <c r="F100" s="1"/>
      <c r="G100" s="1"/>
    </row>
    <row r="101" spans="1:7" x14ac:dyDescent="0.2">
      <c r="A101" s="1"/>
      <c r="B101" s="1"/>
      <c r="C101" s="1"/>
      <c r="D101" s="1"/>
      <c r="E101" s="1"/>
      <c r="F101" s="1"/>
      <c r="G101" s="1"/>
    </row>
    <row r="102" spans="1:7" x14ac:dyDescent="0.2">
      <c r="A102" s="1"/>
      <c r="B102" s="1"/>
      <c r="C102" s="1"/>
      <c r="D102" s="1"/>
      <c r="E102" s="1"/>
      <c r="F102" s="1"/>
      <c r="G102" s="1"/>
    </row>
    <row r="103" spans="1:7" x14ac:dyDescent="0.2">
      <c r="A103" s="1"/>
      <c r="B103" s="1"/>
      <c r="C103" s="1"/>
      <c r="D103" s="1"/>
      <c r="E103" s="1"/>
      <c r="F103" s="1"/>
      <c r="G103" s="1"/>
    </row>
  </sheetData>
  <mergeCells count="24">
    <mergeCell ref="A5:G5"/>
    <mergeCell ref="A7:G7"/>
    <mergeCell ref="A8:G8"/>
    <mergeCell ref="A11:B11"/>
    <mergeCell ref="D11:F11"/>
    <mergeCell ref="A12:B12"/>
    <mergeCell ref="D12:F12"/>
    <mergeCell ref="C13:E13"/>
    <mergeCell ref="A16:B16"/>
    <mergeCell ref="C16:G16"/>
    <mergeCell ref="A14:C14"/>
    <mergeCell ref="D14:F14"/>
    <mergeCell ref="A15:G15"/>
    <mergeCell ref="B20:F20"/>
    <mergeCell ref="B24:F24"/>
    <mergeCell ref="E70:F70"/>
    <mergeCell ref="E71:F71"/>
    <mergeCell ref="B26:F26"/>
    <mergeCell ref="B37:F37"/>
    <mergeCell ref="B41:F41"/>
    <mergeCell ref="B48:F48"/>
    <mergeCell ref="B25:F25"/>
    <mergeCell ref="B36:F36"/>
    <mergeCell ref="B47:F47"/>
  </mergeCells>
  <phoneticPr fontId="0" type="noConversion"/>
  <pageMargins left="0.35433070866141703" right="0.15748031496063" top="0.39370078740157499" bottom="0.39370078740157499" header="0.118110236220472" footer="0.118110236220472"/>
  <pageSetup fitToHeight="2"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Annexure P2</vt:lpstr>
      <vt:lpstr>Annexure P1</vt:lpstr>
      <vt:lpstr>Form 12BB-Submission of support</vt:lpstr>
      <vt:lpstr>Form 12B</vt:lpstr>
      <vt:lpstr>Tax Cal Prev Emp</vt:lpstr>
      <vt:lpstr>Tax Cal BI-TL (2)</vt:lpstr>
      <vt:lpstr>Tax Cal BI-TL</vt:lpstr>
      <vt:lpstr>Declaration</vt:lpstr>
      <vt:lpstr>'Annexure P1'!Print_Area</vt:lpstr>
      <vt:lpstr>'Annexure P2'!Print_Area</vt:lpstr>
      <vt:lpstr>Declaration!Print_Area</vt:lpstr>
      <vt:lpstr>'Form 12B'!Print_Area</vt:lpstr>
      <vt:lpstr>'Tax Cal BI-TL'!Print_Area</vt:lpstr>
      <vt:lpstr>'Tax Cal BI-TL (2)'!Print_Area</vt:lpstr>
      <vt:lpstr>'Tax Cal Prev Emp'!Print_Area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K Batra</dc:creator>
  <cp:lastModifiedBy>user</cp:lastModifiedBy>
  <cp:lastPrinted>2016-04-29T08:07:18Z</cp:lastPrinted>
  <dcterms:created xsi:type="dcterms:W3CDTF">2011-04-25T07:08:04Z</dcterms:created>
  <dcterms:modified xsi:type="dcterms:W3CDTF">2021-05-25T09:01:28Z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-1073737235</vt:i4>
  </property>
  <property fmtid="{D5CDD505-2E9C-101B-9397-08002B2CF9AE}" pid="3" name="_NewReviewCycle">
    <vt:lpwstr/>
  </property>
  <property fmtid="{D5CDD505-2E9C-101B-9397-08002B2CF9AE}" pid="4" name="_EmailSubject">
    <vt:lpwstr>Declaration for FY 2021-22</vt:lpwstr>
  </property>
  <property fmtid="{D5CDD505-2E9C-101B-9397-08002B2CF9AE}" pid="5" name="_AuthorEmail">
    <vt:lpwstr>bhilwarahr@gmail.com</vt:lpwstr>
  </property>
  <property fmtid="{D5CDD505-2E9C-101B-9397-08002B2CF9AE}" pid="6" name="_AuthorEmailDisplayName">
    <vt:lpwstr>Bhilwara-HR</vt:lpwstr>
  </property>
  <property fmtid="{D5CDD505-2E9C-101B-9397-08002B2CF9AE}" pid="7" name="_ReviewingToolsShownOnce">
    <vt:lpwstr/>
  </property>
</Properties>
</file>