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ierrik\Rstudio\GitHub\Thesis\Child\Analysis\WithNegativeRatio\DataBase\"/>
    </mc:Choice>
  </mc:AlternateContent>
  <bookViews>
    <workbookView xWindow="0" yWindow="0" windowWidth="20490" windowHeight="7755"/>
  </bookViews>
  <sheets>
    <sheet name="Feuil1" sheetId="1" r:id="rId1"/>
  </sheets>
  <externalReferences>
    <externalReference r:id="rId2"/>
  </externalReferenc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6" i="1" l="1"/>
  <c r="C380" i="1"/>
  <c r="C372" i="1"/>
  <c r="C349" i="1"/>
  <c r="C348" i="1"/>
  <c r="E329" i="1"/>
  <c r="G329" i="1"/>
  <c r="F329" i="1"/>
  <c r="C329" i="1"/>
  <c r="C324" i="1"/>
  <c r="C285" i="1"/>
  <c r="C273" i="1"/>
  <c r="C270" i="1"/>
  <c r="C262" i="1"/>
  <c r="C247" i="1"/>
  <c r="C242" i="1"/>
  <c r="C228" i="1"/>
  <c r="C226" i="1"/>
  <c r="C223" i="1"/>
  <c r="C187" i="1"/>
  <c r="C156" i="1"/>
  <c r="C143" i="1"/>
  <c r="C138" i="1"/>
  <c r="C87" i="1"/>
  <c r="C82" i="1"/>
  <c r="C83" i="1"/>
  <c r="C77" i="1"/>
  <c r="C64" i="1"/>
  <c r="C59" i="1"/>
  <c r="C52" i="1" l="1"/>
  <c r="C32" i="1"/>
</calcChain>
</file>

<file path=xl/sharedStrings.xml><?xml version="1.0" encoding="utf-8"?>
<sst xmlns="http://schemas.openxmlformats.org/spreadsheetml/2006/main" count="406" uniqueCount="406">
  <si>
    <t>Ticker</t>
  </si>
  <si>
    <t>YearFinancialIndicator</t>
  </si>
  <si>
    <t>Asset</t>
  </si>
  <si>
    <t>ROA</t>
  </si>
  <si>
    <t>ROE</t>
  </si>
  <si>
    <t>Leverage</t>
  </si>
  <si>
    <t>NetMargin</t>
  </si>
  <si>
    <t>A</t>
  </si>
  <si>
    <t>AAP</t>
  </si>
  <si>
    <t>AAPL</t>
  </si>
  <si>
    <t>ABBV</t>
  </si>
  <si>
    <t>ABC</t>
  </si>
  <si>
    <t>ABT</t>
  </si>
  <si>
    <t>ACIW</t>
  </si>
  <si>
    <t>ADBE</t>
  </si>
  <si>
    <t>ADI</t>
  </si>
  <si>
    <t>ADM</t>
  </si>
  <si>
    <t>ADP</t>
  </si>
  <si>
    <t>ADS</t>
  </si>
  <si>
    <t>ADSK</t>
  </si>
  <si>
    <t>AEE</t>
  </si>
  <si>
    <t>AEP</t>
  </si>
  <si>
    <t>AET</t>
  </si>
  <si>
    <t>AFL</t>
  </si>
  <si>
    <t>AGN</t>
  </si>
  <si>
    <t>AIG</t>
  </si>
  <si>
    <t>AKAM</t>
  </si>
  <si>
    <t>ALL</t>
  </si>
  <si>
    <t>ALXN</t>
  </si>
  <si>
    <t>AMAT</t>
  </si>
  <si>
    <t>AME</t>
  </si>
  <si>
    <t>AMG</t>
  </si>
  <si>
    <t>AMGN</t>
  </si>
  <si>
    <t>AMP</t>
  </si>
  <si>
    <t>AAL</t>
  </si>
  <si>
    <t>AMT</t>
  </si>
  <si>
    <t>AMZN</t>
  </si>
  <si>
    <t>APA</t>
  </si>
  <si>
    <t>APC</t>
  </si>
  <si>
    <t>APD</t>
  </si>
  <si>
    <t>APH</t>
  </si>
  <si>
    <t>ATVI</t>
  </si>
  <si>
    <t>AVB</t>
  </si>
  <si>
    <t>AWK</t>
  </si>
  <si>
    <t>AXP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</si>
  <si>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</si>
  <si>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</si>
  <si>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</si>
  <si>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</si>
  <si>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</si>
  <si>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</si>
  <si>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</si>
  <si>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</si>
  <si>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</si>
  <si>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BEN</t>
  </si>
  <si>
    <t>BF.A</t>
  </si>
  <si>
    <t>BHI</t>
  </si>
  <si>
    <t>BIIB</t>
  </si>
  <si>
    <t>BK</t>
  </si>
  <si>
    <t>BKE</t>
  </si>
  <si>
    <t>BLK</t>
  </si>
  <si>
    <t>BLL</t>
  </si>
  <si>
    <t>BMY</t>
  </si>
  <si>
    <t>BRK.A</t>
  </si>
  <si>
    <t>BSX</t>
  </si>
  <si>
    <t>BWA</t>
  </si>
  <si>
    <t>BXP</t>
  </si>
  <si>
    <t>C</t>
  </si>
  <si>
    <t>CA</t>
  </si>
  <si>
    <t>CAG</t>
  </si>
  <si>
    <t>CAH</t>
  </si>
  <si>
    <t>CAM</t>
  </si>
  <si>
    <t>CAT</t>
  </si>
  <si>
    <t>CBG</t>
  </si>
  <si>
    <t>CBS</t>
  </si>
  <si>
    <t>CCE</t>
  </si>
  <si>
    <t>CCI</t>
  </si>
  <si>
    <t>CCL</t>
  </si>
  <si>
    <t>CELG</t>
  </si>
  <si>
    <t>CERN</t>
  </si>
  <si>
    <t>CF</t>
  </si>
  <si>
    <t>CHD</t>
  </si>
  <si>
    <t>CI</t>
  </si>
  <si>
    <t>CIT</t>
  </si>
  <si>
    <t>CL</t>
  </si>
  <si>
    <t>CLX</t>
  </si>
  <si>
    <t>CMCSA</t>
  </si>
  <si>
    <t>CME</t>
  </si>
  <si>
    <t>CMG</t>
  </si>
  <si>
    <t>CMI</t>
  </si>
  <si>
    <t>CNO</t>
  </si>
  <si>
    <t>CNP</t>
  </si>
  <si>
    <t>CNX</t>
  </si>
  <si>
    <t>COF</t>
  </si>
  <si>
    <t>COH</t>
  </si>
  <si>
    <t>COL</t>
  </si>
  <si>
    <t>COP</t>
  </si>
  <si>
    <t>COST</t>
  </si>
  <si>
    <t>CPB</t>
  </si>
  <si>
    <t>CRM</t>
  </si>
  <si>
    <t>CSCO</t>
  </si>
  <si>
    <t>CSX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</si>
  <si>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</si>
  <si>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</si>
  <si>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</si>
  <si>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</si>
  <si>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</si>
  <si>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</si>
  <si>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</si>
  <si>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</si>
  <si>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</si>
  <si>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</si>
  <si>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</si>
  <si>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</si>
  <si>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</si>
  <si>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DHR</t>
  </si>
  <si>
    <t>DIS</t>
  </si>
  <si>
    <t>DISCA</t>
  </si>
  <si>
    <t>DISH </t>
  </si>
  <si>
    <t>DLTR</t>
  </si>
  <si>
    <t>DOV</t>
  </si>
  <si>
    <t>DOW</t>
  </si>
  <si>
    <t>DPS</t>
  </si>
  <si>
    <t>DTE</t>
  </si>
  <si>
    <t>DUK</t>
  </si>
  <si>
    <t>DVA</t>
  </si>
  <si>
    <t>DVN</t>
  </si>
  <si>
    <t>EBAY</t>
  </si>
  <si>
    <t>ECL</t>
  </si>
  <si>
    <t>EFX</t>
  </si>
  <si>
    <t>EIX</t>
  </si>
  <si>
    <t>EMC</t>
  </si>
  <si>
    <t>EMN</t>
  </si>
  <si>
    <t>EMR</t>
  </si>
  <si>
    <t>EOG</t>
  </si>
  <si>
    <t>EQIX</t>
  </si>
  <si>
    <t>EQR</t>
  </si>
  <si>
    <t>EQT</t>
  </si>
  <si>
    <t>ESRX</t>
  </si>
  <si>
    <t>ETR</t>
  </si>
  <si>
    <t>EXC</t>
  </si>
  <si>
    <t>EXPE</t>
  </si>
  <si>
    <t>EXR</t>
  </si>
  <si>
    <t>F</t>
  </si>
  <si>
    <t>FAST</t>
  </si>
  <si>
    <t>FB</t>
  </si>
  <si>
    <t>FDX</t>
  </si>
  <si>
    <t>FE</t>
  </si>
  <si>
    <t>FIS</t>
  </si>
  <si>
    <t>FISV</t>
  </si>
  <si>
    <t>FITB</t>
  </si>
  <si>
    <t>FNMA</t>
  </si>
  <si>
    <t>NEE</t>
  </si>
  <si>
    <t>GD</t>
  </si>
  <si>
    <t>GE</t>
  </si>
  <si>
    <t>GGP</t>
  </si>
  <si>
    <t>GILD</t>
  </si>
  <si>
    <t>GIS</t>
  </si>
  <si>
    <t>GLW</t>
  </si>
  <si>
    <t>GM</t>
  </si>
  <si>
    <t>GPC</t>
  </si>
  <si>
    <t>GPS</t>
  </si>
  <si>
    <t>GS</t>
  </si>
  <si>
    <t>GWW</t>
  </si>
  <si>
    <t>HAL</t>
  </si>
  <si>
    <t>HCA</t>
  </si>
  <si>
    <t>HCP</t>
  </si>
  <si>
    <t>HD</t>
  </si>
  <si>
    <t>HES</t>
  </si>
  <si>
    <t>HIG</t>
  </si>
  <si>
    <t>HLT </t>
  </si>
  <si>
    <t>HOG</t>
  </si>
  <si>
    <t>HON</t>
  </si>
  <si>
    <t>HOT</t>
  </si>
  <si>
    <t>HRL</t>
  </si>
  <si>
    <t>HSIC</t>
  </si>
  <si>
    <t>HST</t>
  </si>
  <si>
    <t>HSY</t>
  </si>
  <si>
    <t>HUM</t>
  </si>
  <si>
    <t>IBM</t>
  </si>
  <si>
    <t>ICE</t>
  </si>
  <si>
    <t>ILMN</t>
  </si>
  <si>
    <t>INCY </t>
  </si>
  <si>
    <t>INTC</t>
  </si>
  <si>
    <t>INTU</t>
  </si>
  <si>
    <t>IP</t>
  </si>
  <si>
    <t>IPG</t>
  </si>
  <si>
    <t>ISRG</t>
  </si>
  <si>
    <t>ITT</t>
  </si>
  <si>
    <t>ITW</t>
  </si>
  <si>
    <t>IVZ</t>
  </si>
  <si>
    <t>JBHT</t>
  </si>
  <si>
    <t>JCI</t>
  </si>
  <si>
    <t>JNJ</t>
  </si>
  <si>
    <t>JNPR</t>
  </si>
  <si>
    <t>JPM</t>
  </si>
  <si>
    <t>JWN</t>
  </si>
  <si>
    <t>K</t>
  </si>
  <si>
    <t>KEY</t>
  </si>
  <si>
    <t>MDLZ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</si>
  <si>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</si>
  <si>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</si>
  <si>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</si>
  <si>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</si>
  <si>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</si>
  <si>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</si>
  <si>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</si>
  <si>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</si>
  <si>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</si>
  <si>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LB</t>
  </si>
  <si>
    <t>LH</t>
  </si>
  <si>
    <t>LLL</t>
  </si>
  <si>
    <t>LLTC</t>
  </si>
  <si>
    <t>LLY</t>
  </si>
  <si>
    <t>LMT</t>
  </si>
  <si>
    <t>LNC</t>
  </si>
  <si>
    <t>LOW</t>
  </si>
  <si>
    <t>LRCX</t>
  </si>
  <si>
    <t>L</t>
  </si>
  <si>
    <t>LUV</t>
  </si>
  <si>
    <t>LYB</t>
  </si>
  <si>
    <t>M</t>
  </si>
  <si>
    <t>MA</t>
  </si>
  <si>
    <t>MAC</t>
  </si>
  <si>
    <t>MAR</t>
  </si>
  <si>
    <t>MAS</t>
  </si>
  <si>
    <t>MAT</t>
  </si>
  <si>
    <t>MCD</t>
  </si>
  <si>
    <t>MCHP</t>
  </si>
  <si>
    <t>MCK</t>
  </si>
  <si>
    <t>MCO</t>
  </si>
  <si>
    <t>MET</t>
  </si>
  <si>
    <t>MGM </t>
  </si>
  <si>
    <t>MHK</t>
  </si>
  <si>
    <t>MJN</t>
  </si>
  <si>
    <t>MKC</t>
  </si>
  <si>
    <t>MMC</t>
  </si>
  <si>
    <t>MMM</t>
  </si>
  <si>
    <t>MNST</t>
  </si>
  <si>
    <t>MO</t>
  </si>
  <si>
    <t>MON</t>
  </si>
  <si>
    <t>MOS</t>
  </si>
  <si>
    <t>MSI</t>
  </si>
  <si>
    <t>MPC</t>
  </si>
  <si>
    <t>MRK</t>
  </si>
  <si>
    <t>MRO</t>
  </si>
  <si>
    <t>MS</t>
  </si>
  <si>
    <t>MSFT</t>
  </si>
  <si>
    <t>MTB</t>
  </si>
  <si>
    <t>MU</t>
  </si>
  <si>
    <t>MYL</t>
  </si>
  <si>
    <t>NBL</t>
  </si>
  <si>
    <t>NEM</t>
  </si>
  <si>
    <t>NFLX</t>
  </si>
  <si>
    <t>NKE</t>
  </si>
  <si>
    <t>NLSN</t>
  </si>
  <si>
    <t>NOC</t>
  </si>
  <si>
    <t>NOV</t>
  </si>
  <si>
    <t>NSC</t>
  </si>
  <si>
    <t>NTRS</t>
  </si>
  <si>
    <t>NUE</t>
  </si>
  <si>
    <t>NVDA</t>
  </si>
  <si>
    <t>NWL</t>
  </si>
  <si>
    <t>FOX</t>
  </si>
  <si>
    <t>O</t>
  </si>
  <si>
    <t>OKE</t>
  </si>
  <si>
    <t>OMC</t>
  </si>
  <si>
    <t>ORCL</t>
  </si>
  <si>
    <t>ORLY</t>
  </si>
  <si>
    <t>OXY</t>
  </si>
  <si>
    <t>PAYX</t>
  </si>
  <si>
    <t>PCAR</t>
  </si>
  <si>
    <t>PCG</t>
  </si>
  <si>
    <t>PCLN</t>
  </si>
  <si>
    <t>PEG</t>
  </si>
  <si>
    <t>PEP</t>
  </si>
  <si>
    <t>PFE</t>
  </si>
  <si>
    <t>PFG</t>
  </si>
  <si>
    <t>PG</t>
  </si>
  <si>
    <t>PGR</t>
  </si>
  <si>
    <t>PH</t>
  </si>
  <si>
    <t>PLD</t>
  </si>
  <si>
    <t>PM</t>
  </si>
  <si>
    <t>PNC</t>
  </si>
  <si>
    <t>PPG</t>
  </si>
  <si>
    <t>PPL</t>
  </si>
  <si>
    <t>PRU</t>
  </si>
  <si>
    <t>PSX</t>
  </si>
  <si>
    <t>PX</t>
  </si>
  <si>
    <t>PXD</t>
  </si>
  <si>
    <t>QCOM</t>
  </si>
  <si>
    <t>RAI</t>
  </si>
  <si>
    <t>RCL</t>
  </si>
  <si>
    <t>REGN</t>
  </si>
  <si>
    <t>RF</t>
  </si>
  <si>
    <t>RHT</t>
  </si>
  <si>
    <t>RL</t>
  </si>
  <si>
    <t>ROK</t>
  </si>
  <si>
    <t>ROP</t>
  </si>
  <si>
    <t>ROST</t>
  </si>
  <si>
    <t>RSG</t>
  </si>
  <si>
    <t>RTN</t>
  </si>
  <si>
    <t>S</t>
  </si>
  <si>
    <t>SBAC </t>
  </si>
  <si>
    <t>SBUX</t>
  </si>
  <si>
    <t>SCHW</t>
  </si>
  <si>
    <t>SE</t>
  </si>
  <si>
    <t>SHW</t>
  </si>
  <si>
    <t>SJM</t>
  </si>
  <si>
    <t>SLB</t>
  </si>
  <si>
    <t>SLG</t>
  </si>
  <si>
    <t>SNDK</t>
  </si>
  <si>
    <t>SPG</t>
  </si>
  <si>
    <t>SRCL</t>
  </si>
  <si>
    <t>SRE</t>
  </si>
  <si>
    <t>STI</t>
  </si>
  <si>
    <t>STJ</t>
  </si>
  <si>
    <t>STT</t>
  </si>
  <si>
    <t>STZ</t>
  </si>
  <si>
    <t>SWK</t>
  </si>
  <si>
    <t>SYK</t>
  </si>
  <si>
    <t>SYMC</t>
  </si>
  <si>
    <t>SYY</t>
  </si>
  <si>
    <t>T</t>
  </si>
  <si>
    <t>TAP</t>
  </si>
  <si>
    <t>TDG</t>
  </si>
  <si>
    <t>TGT</t>
  </si>
  <si>
    <t>TIF</t>
  </si>
  <si>
    <t>TJX</t>
  </si>
  <si>
    <t>TMO</t>
  </si>
  <si>
    <t>TRIP</t>
  </si>
  <si>
    <t>TROW</t>
  </si>
  <si>
    <t>TRV</t>
  </si>
  <si>
    <t>TSCO</t>
  </si>
  <si>
    <t>TSLA</t>
  </si>
  <si>
    <t>TSN</t>
  </si>
  <si>
    <t>TWC</t>
  </si>
  <si>
    <t>TWX</t>
  </si>
  <si>
    <t>TXN</t>
  </si>
  <si>
    <t>TXT</t>
  </si>
  <si>
    <t>UA</t>
  </si>
  <si>
    <t>UAL</t>
  </si>
  <si>
    <t>UHS</t>
  </si>
  <si>
    <t>UNH</t>
  </si>
  <si>
    <t>UNM</t>
  </si>
  <si>
    <t>UPS</t>
  </si>
  <si>
    <t>USB</t>
  </si>
  <si>
    <t>UTX</t>
  </si>
  <si>
    <t>V</t>
  </si>
  <si>
    <t>VFC</t>
  </si>
  <si>
    <t>VIA</t>
  </si>
  <si>
    <t>VLO</t>
  </si>
  <si>
    <t>VNO</t>
  </si>
  <si>
    <t>VRSK</t>
  </si>
  <si>
    <t>VRTX</t>
  </si>
  <si>
    <t>VTR</t>
  </si>
  <si>
    <t>VZ</t>
  </si>
  <si>
    <t>WBA</t>
  </si>
  <si>
    <t>WAT</t>
  </si>
  <si>
    <t>WDC</t>
  </si>
  <si>
    <t>WFC</t>
  </si>
  <si>
    <t>WFM</t>
  </si>
  <si>
    <t>WHR</t>
  </si>
  <si>
    <t>WM</t>
  </si>
  <si>
    <t>WMT</t>
  </si>
  <si>
    <t>WU</t>
  </si>
  <si>
    <t>WY</t>
  </si>
  <si>
    <t>WYN</t>
  </si>
  <si>
    <t>XEC</t>
  </si>
  <si>
    <t>XEL</t>
  </si>
  <si>
    <t>XLNX</t>
  </si>
  <si>
    <t>XOM</t>
  </si>
  <si>
    <t>XRX</t>
  </si>
  <si>
    <t>YHOO</t>
  </si>
  <si>
    <t>YUM</t>
  </si>
  <si>
    <t>ZBH</t>
  </si>
  <si>
    <t>ANDV</t>
  </si>
  <si>
    <t>BG</t>
  </si>
  <si>
    <t>BMRN</t>
  </si>
  <si>
    <t>BX</t>
  </si>
  <si>
    <t>CE</t>
  </si>
  <si>
    <t>CHRW</t>
  </si>
  <si>
    <t>CHTR</t>
  </si>
  <si>
    <t>CLR</t>
  </si>
  <si>
    <t>EPD</t>
  </si>
  <si>
    <t>ETP</t>
  </si>
  <si>
    <t>FLT</t>
  </si>
  <si>
    <t>IEP</t>
  </si>
  <si>
    <t>LNG</t>
  </si>
  <si>
    <t>LTRPA</t>
  </si>
  <si>
    <t>LVS</t>
  </si>
  <si>
    <t>MGLN</t>
  </si>
  <si>
    <t>MKL</t>
  </si>
  <si>
    <t>MXIM</t>
  </si>
  <si>
    <t>NLY</t>
  </si>
  <si>
    <t>NOW</t>
  </si>
  <si>
    <t>PAA</t>
  </si>
  <si>
    <t>SIRI</t>
  </si>
  <si>
    <t>SO</t>
  </si>
  <si>
    <t>TMUS</t>
  </si>
  <si>
    <t>TRI</t>
  </si>
  <si>
    <t>VMW</t>
  </si>
  <si>
    <t>WDAY</t>
  </si>
  <si>
    <t>WMB</t>
  </si>
  <si>
    <t>TobinsQ</t>
  </si>
  <si>
    <t>FirmSize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</si>
</sst>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49" fontId="2" fillId="2" borderId="0" xfId="1" applyNumberFormat="1" applyFont="1" applyFill="1" applyAlignment="1">
      <alignment horizontal="left"/>
    </xf>
    <xf numFmtId="1" fontId="2" fillId="2" borderId="0" xfId="1" applyNumberFormat="1" applyFont="1" applyFill="1" applyAlignment="1">
      <alignment horizontal="left"/>
    </xf>
    <xf numFmtId="1" fontId="2" fillId="2" borderId="0" xfId="1" applyNumberFormat="1" applyFont="1" applyFill="1" applyAlignment="1">
      <alignment horizontal="left" vertical="top"/>
    </xf>
    <xf numFmtId="2" fontId="2" fillId="2" borderId="0" xfId="1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1" fontId="3" fillId="0" borderId="0" xfId="1" applyNumberFormat="1" applyFont="1" applyFill="1" applyAlignment="1">
      <alignment horizontal="left" vertical="top"/>
    </xf>
    <xf numFmtId="1" fontId="4" fillId="0" borderId="0" xfId="1" applyNumberFormat="1" applyFont="1" applyFill="1" applyAlignment="1">
      <alignment horizontal="left" vertical="top"/>
    </xf>
    <xf numFmtId="2" fontId="4" fillId="0" borderId="0" xfId="1" applyNumberFormat="1" applyFont="1" applyFill="1" applyAlignment="1">
      <alignment horizontal="left" vertical="top"/>
    </xf>
    <xf numFmtId="49" fontId="5" fillId="0" borderId="0" xfId="1" applyNumberFormat="1" applyFont="1" applyFill="1" applyAlignment="1">
      <alignment horizontal="left" vertical="top"/>
    </xf>
    <xf numFmtId="49" fontId="6" fillId="0" borderId="0" xfId="2" applyNumberForma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6" fillId="0" borderId="0" xfId="2" applyNumberFormat="1" applyFill="1" applyAlignment="1">
      <alignment horizontal="left" vertical="top"/>
    </xf>
    <xf numFmtId="2" fontId="7" fillId="2" borderId="0" xfId="1" applyNumberFormat="1" applyFont="1" applyFill="1" applyAlignment="1">
      <alignment horizontal="left" vertical="top"/>
    </xf>
    <xf numFmtId="0" fontId="8" fillId="0" borderId="0" xfId="0" applyFont="1"/>
    <xf numFmtId="0" fontId="8" fillId="0" borderId="0" xfId="0" applyFont="1" applyFill="1"/>
    <xf numFmtId="3" fontId="8" fillId="0" borderId="0" xfId="0" applyNumberFormat="1" applyFont="1" applyFill="1"/>
  </cellXfs>
  <cellStyles count="3">
    <cellStyle name="Lien hypertexte" xfId="2" builtinId="8"/>
    <cellStyle name="Milliers" xfId="1" builtinId="3"/>
    <cellStyle name="Normal" xfId="0" builtinId="0"/>
  </cellStyles>
  <dxfs count="4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errik\Dropbox\M&#233;moire_Sustainable%20Development\DataBase\DataBase_2603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ut"/>
      <sheetName val="Companies"/>
      <sheetName val="FinancialIndicators"/>
      <sheetName val="EnvironmentalIndicator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M1587"/>
  <sheetViews>
    <sheetView tabSelected="1" workbookViewId="0">
      <pane ySplit="1" topLeftCell="A377" activePane="bottomLeft" state="frozen"/>
      <selection activeCell="C1" sqref="C1"/>
      <selection pane="bottomLeft" activeCell="J379" sqref="J379"/>
    </sheetView>
  </sheetViews>
  <sheetFormatPr baseColWidth="10" defaultRowHeight="15" x14ac:dyDescent="0.25"/>
  <cols>
    <col min="1" max="1" width="6.42578125" bestFit="1" customWidth="1"/>
    <col min="2" max="2" width="18.140625" bestFit="1" customWidth="1"/>
    <col min="3" max="3" width="14" bestFit="1" customWidth="1"/>
    <col min="4" max="4" width="14" customWidth="1"/>
    <col min="5" max="5" width="8.140625" bestFit="1" customWidth="1"/>
    <col min="6" max="6" width="9.42578125" bestFit="1" customWidth="1"/>
    <col min="7" max="8" width="7.42578125" bestFit="1" customWidth="1"/>
    <col min="9" max="9" width="11.42578125" style="14"/>
    <col min="10" max="10" width="39.28515625" style="5" bestFit="1" customWidth="1"/>
    <col min="12" max="12" width="30.140625" bestFit="1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3" t="s">
        <v>405</v>
      </c>
      <c r="E1" s="4" t="s">
        <v>5</v>
      </c>
      <c r="F1" s="4" t="s">
        <v>6</v>
      </c>
      <c r="G1" s="4" t="s">
        <v>3</v>
      </c>
      <c r="H1" s="4" t="s">
        <v>4</v>
      </c>
      <c r="I1" s="13" t="s">
        <v>404</v>
      </c>
      <c r="J1" s="9"/>
    </row>
    <row r="2" spans="1:13" x14ac:dyDescent="0.25">
      <c r="A2" s="5" t="s">
        <v>7</v>
      </c>
      <c r="B2" s="6">
        <v>2016</v>
      </c>
      <c r="C2" s="7">
        <v>7802000000</v>
      </c>
      <c r="D2" s="8">
        <v>9.892205945975773</v>
      </c>
      <c r="E2" s="8">
        <v>0.4506</v>
      </c>
      <c r="F2" s="8">
        <v>0.1099</v>
      </c>
      <c r="G2" s="8">
        <v>6.0600000000000001E-2</v>
      </c>
      <c r="H2" s="8">
        <v>0.11</v>
      </c>
      <c r="I2" s="15">
        <v>1.71</v>
      </c>
      <c r="J2" s="12"/>
      <c r="M2" s="10"/>
    </row>
    <row r="3" spans="1:13" x14ac:dyDescent="0.25">
      <c r="A3" s="5" t="s">
        <v>34</v>
      </c>
      <c r="B3" s="6">
        <v>2016</v>
      </c>
      <c r="C3" s="7">
        <v>51274000000</v>
      </c>
      <c r="D3" s="8">
        <v>10.709897199050801</v>
      </c>
      <c r="E3" s="8">
        <v>5.9416000000000002</v>
      </c>
      <c r="F3" s="8">
        <v>6.6600000000000006E-2</v>
      </c>
      <c r="G3" s="8">
        <v>5.2600000000000001E-2</v>
      </c>
      <c r="H3" s="8">
        <v>0.62239999999999995</v>
      </c>
      <c r="I3" s="15"/>
      <c r="J3" s="12"/>
    </row>
    <row r="4" spans="1:13" x14ac:dyDescent="0.25">
      <c r="A4" s="5" t="s">
        <v>8</v>
      </c>
      <c r="B4" s="6">
        <v>2016</v>
      </c>
      <c r="C4" s="7">
        <v>8315033000</v>
      </c>
      <c r="D4" s="8">
        <v>9.9198639771501824</v>
      </c>
      <c r="E4" s="8">
        <v>0.35759999999999997</v>
      </c>
      <c r="F4" s="8">
        <v>4.8000000000000001E-2</v>
      </c>
      <c r="G4" s="8">
        <v>5.4699999999999999E-2</v>
      </c>
      <c r="H4" s="8">
        <v>0.16489999999999999</v>
      </c>
      <c r="I4" s="15">
        <v>1.4550000000000001</v>
      </c>
      <c r="J4" s="12"/>
    </row>
    <row r="5" spans="1:13" x14ac:dyDescent="0.25">
      <c r="A5" s="5" t="s">
        <v>9</v>
      </c>
      <c r="B5" s="6">
        <v>2016</v>
      </c>
      <c r="C5" s="7">
        <v>331141000000</v>
      </c>
      <c r="D5" s="8">
        <v>11.52001295596013</v>
      </c>
      <c r="E5" s="8">
        <v>0.55559999999999998</v>
      </c>
      <c r="F5" s="8">
        <v>0.20730000000000001</v>
      </c>
      <c r="G5" s="8">
        <v>0.1431</v>
      </c>
      <c r="H5" s="8">
        <v>0.34939999999999999</v>
      </c>
      <c r="I5" s="15">
        <v>2.0019999999999998</v>
      </c>
      <c r="J5" s="12"/>
    </row>
    <row r="6" spans="1:13" x14ac:dyDescent="0.25">
      <c r="A6" s="5" t="s">
        <v>10</v>
      </c>
      <c r="B6" s="6">
        <v>2016</v>
      </c>
      <c r="C6" s="7">
        <v>66099000000</v>
      </c>
      <c r="D6" s="8">
        <v>10.820194889171464</v>
      </c>
      <c r="E6" s="8">
        <v>7.8601999999999999</v>
      </c>
      <c r="F6" s="8">
        <v>0.23100000000000001</v>
      </c>
      <c r="G6" s="8">
        <v>9.3899999999999997E-2</v>
      </c>
      <c r="H6" s="8">
        <v>1.175</v>
      </c>
      <c r="I6" s="15"/>
      <c r="J6" s="12"/>
    </row>
    <row r="7" spans="1:13" x14ac:dyDescent="0.25">
      <c r="A7" s="5" t="s">
        <v>11</v>
      </c>
      <c r="B7" s="6">
        <v>2016</v>
      </c>
      <c r="C7" s="7">
        <v>33919272000</v>
      </c>
      <c r="D7" s="8">
        <v>10.530446522541761</v>
      </c>
      <c r="E7" s="8">
        <v>1.8291999999999999</v>
      </c>
      <c r="F7" s="8">
        <v>9.1000000000000004E-3</v>
      </c>
      <c r="G7" s="8">
        <v>4.0800000000000003E-2</v>
      </c>
      <c r="H7" s="8">
        <v>0.64680000000000004</v>
      </c>
      <c r="I7" s="15">
        <v>0.67679999999999996</v>
      </c>
      <c r="J7" s="12"/>
    </row>
    <row r="8" spans="1:13" x14ac:dyDescent="0.25">
      <c r="A8" s="5" t="s">
        <v>12</v>
      </c>
      <c r="B8" s="6">
        <v>2016</v>
      </c>
      <c r="C8" s="7">
        <v>52666000000</v>
      </c>
      <c r="D8" s="8">
        <v>10.721530334801461</v>
      </c>
      <c r="E8" s="8">
        <v>1.0069999999999999</v>
      </c>
      <c r="F8" s="8">
        <v>6.6799999999999998E-2</v>
      </c>
      <c r="G8" s="8">
        <v>3.2599999999999997E-2</v>
      </c>
      <c r="H8" s="8">
        <v>6.7400000000000002E-2</v>
      </c>
      <c r="I8" s="16">
        <v>1.085</v>
      </c>
      <c r="J8" s="12"/>
    </row>
    <row r="9" spans="1:13" x14ac:dyDescent="0.25">
      <c r="A9" s="5" t="s">
        <v>13</v>
      </c>
      <c r="B9" s="6">
        <v>2016</v>
      </c>
      <c r="C9" s="7">
        <v>1902295000</v>
      </c>
      <c r="D9" s="8">
        <v>9.2792778664067228</v>
      </c>
      <c r="E9" s="8">
        <v>0.86580000000000001</v>
      </c>
      <c r="F9" s="8">
        <v>7.8506</v>
      </c>
      <c r="G9" s="8">
        <v>7.0599999999999996E-2</v>
      </c>
      <c r="H9" s="8">
        <v>0.18179999999999999</v>
      </c>
      <c r="I9" s="15">
        <v>1.446</v>
      </c>
      <c r="J9" s="12"/>
    </row>
    <row r="10" spans="1:13" x14ac:dyDescent="0.25">
      <c r="A10" s="5" t="s">
        <v>14</v>
      </c>
      <c r="B10" s="6">
        <v>2016</v>
      </c>
      <c r="C10" s="7">
        <v>12707114000</v>
      </c>
      <c r="D10" s="8">
        <v>10.104046926148408</v>
      </c>
      <c r="E10" s="8">
        <v>0.25619999999999998</v>
      </c>
      <c r="F10" s="8">
        <v>0.1996</v>
      </c>
      <c r="G10" s="8">
        <v>9.5000000000000001E-2</v>
      </c>
      <c r="H10" s="8">
        <v>0.161</v>
      </c>
      <c r="I10" s="15">
        <v>3.9369999999999998</v>
      </c>
      <c r="J10" s="12"/>
    </row>
    <row r="11" spans="1:13" x14ac:dyDescent="0.25">
      <c r="A11" s="5" t="s">
        <v>15</v>
      </c>
      <c r="B11" s="6">
        <v>2016</v>
      </c>
      <c r="C11" s="7">
        <v>7970278000</v>
      </c>
      <c r="D11" s="8">
        <v>9.9014734696721938</v>
      </c>
      <c r="E11" s="8">
        <v>0.33529999999999999</v>
      </c>
      <c r="F11" s="8">
        <v>0.25180000000000002</v>
      </c>
      <c r="G11" s="8">
        <v>0.1118</v>
      </c>
      <c r="H11" s="8">
        <v>0.17219999999999999</v>
      </c>
      <c r="I11" s="15">
        <v>2.17</v>
      </c>
      <c r="J11" s="12"/>
    </row>
    <row r="12" spans="1:13" x14ac:dyDescent="0.25">
      <c r="A12" s="5" t="s">
        <v>16</v>
      </c>
      <c r="B12" s="6">
        <v>2016</v>
      </c>
      <c r="C12" s="7">
        <v>39769000000</v>
      </c>
      <c r="D12" s="8">
        <v>10.59954467069576</v>
      </c>
      <c r="E12" s="8">
        <v>0.37869999999999998</v>
      </c>
      <c r="F12" s="8">
        <v>2.0500000000000001E-2</v>
      </c>
      <c r="G12" s="8">
        <v>3.2099999999999997E-2</v>
      </c>
      <c r="H12" s="8">
        <v>7.2800000000000004E-2</v>
      </c>
      <c r="I12" s="15">
        <v>0.62229999999999996</v>
      </c>
      <c r="J12" s="12"/>
    </row>
    <row r="13" spans="1:13" x14ac:dyDescent="0.25">
      <c r="A13" s="5" t="s">
        <v>17</v>
      </c>
      <c r="B13" s="6">
        <v>2016</v>
      </c>
      <c r="C13" s="7">
        <v>39999400000</v>
      </c>
      <c r="D13" s="8">
        <v>10.602053476861876</v>
      </c>
      <c r="E13" s="8">
        <v>0.52490000000000003</v>
      </c>
      <c r="F13" s="8">
        <v>0.1406</v>
      </c>
      <c r="G13" s="8">
        <v>4.0099999999999997E-2</v>
      </c>
      <c r="H13" s="8">
        <v>0.39739999999999998</v>
      </c>
      <c r="I13" s="15">
        <v>1.1319999999999999</v>
      </c>
      <c r="J13" s="12"/>
    </row>
    <row r="14" spans="1:13" x14ac:dyDescent="0.25">
      <c r="A14" s="5" t="s">
        <v>18</v>
      </c>
      <c r="B14" s="6">
        <v>2016</v>
      </c>
      <c r="C14" s="7">
        <v>25514100000</v>
      </c>
      <c r="D14" s="8">
        <v>10.406780253368723</v>
      </c>
      <c r="E14" s="8">
        <v>2.8868</v>
      </c>
      <c r="F14" s="8">
        <v>6.0600000000000001E-2</v>
      </c>
      <c r="G14" s="8">
        <v>2.1899999999999999E-2</v>
      </c>
      <c r="H14" s="8">
        <v>0.25009999999999999</v>
      </c>
      <c r="I14" s="15">
        <v>0.504</v>
      </c>
      <c r="J14" s="12"/>
    </row>
    <row r="15" spans="1:13" x14ac:dyDescent="0.25">
      <c r="A15" s="5" t="s">
        <v>19</v>
      </c>
      <c r="B15" s="6">
        <v>2016</v>
      </c>
      <c r="C15" s="7">
        <v>4829200000</v>
      </c>
      <c r="D15" s="8">
        <v>9.6838751919602419</v>
      </c>
      <c r="E15" s="8">
        <v>1.4048</v>
      </c>
      <c r="F15" s="8">
        <v>-0.2671</v>
      </c>
      <c r="G15" s="8">
        <v>-9.4100000000000003E-2</v>
      </c>
      <c r="H15" s="8">
        <v>-0.35560000000000003</v>
      </c>
      <c r="I15" s="15">
        <v>3.4780000000000002</v>
      </c>
      <c r="J15" s="12"/>
    </row>
    <row r="16" spans="1:13" x14ac:dyDescent="0.25">
      <c r="A16" s="5" t="s">
        <v>20</v>
      </c>
      <c r="B16" s="6">
        <v>2016</v>
      </c>
      <c r="C16" s="7">
        <v>24699000000</v>
      </c>
      <c r="D16" s="8">
        <v>10.392679370131184</v>
      </c>
      <c r="E16" s="8">
        <v>0.98770000000000002</v>
      </c>
      <c r="F16" s="8">
        <v>0.1075</v>
      </c>
      <c r="G16" s="8">
        <v>2.7199999999999998E-2</v>
      </c>
      <c r="H16" s="8">
        <v>9.4399999999999998E-2</v>
      </c>
      <c r="I16" s="15">
        <v>0.82609999999999995</v>
      </c>
      <c r="J16" s="12"/>
    </row>
    <row r="17" spans="1:10" x14ac:dyDescent="0.25">
      <c r="A17" s="5" t="s">
        <v>21</v>
      </c>
      <c r="B17" s="6">
        <v>2016</v>
      </c>
      <c r="C17" s="7">
        <v>63467700000</v>
      </c>
      <c r="D17" s="8">
        <v>10.802552760242312</v>
      </c>
      <c r="E17" s="8">
        <v>1.0127999999999999</v>
      </c>
      <c r="F17" s="8">
        <v>3.73E-2</v>
      </c>
      <c r="G17" s="8">
        <v>9.9000000000000008E-3</v>
      </c>
      <c r="H17" s="8">
        <v>3.4299999999999997E-2</v>
      </c>
      <c r="I17" s="15">
        <v>0.81820000000000004</v>
      </c>
      <c r="J17" s="12"/>
    </row>
    <row r="18" spans="1:10" x14ac:dyDescent="0.25">
      <c r="A18" s="5" t="s">
        <v>22</v>
      </c>
      <c r="B18" s="6">
        <v>2016</v>
      </c>
      <c r="C18" s="7">
        <v>69146000000</v>
      </c>
      <c r="D18" s="8">
        <v>10.839767061839787</v>
      </c>
      <c r="E18" s="8">
        <v>1.0641</v>
      </c>
      <c r="F18" s="8">
        <v>3.5999999999999997E-2</v>
      </c>
      <c r="G18" s="8">
        <v>3.39E-2</v>
      </c>
      <c r="H18" s="8">
        <v>0.1285</v>
      </c>
      <c r="I18" s="15">
        <v>0.76480000000000004</v>
      </c>
      <c r="J18" s="12"/>
    </row>
    <row r="19" spans="1:10" x14ac:dyDescent="0.25">
      <c r="A19" s="5" t="s">
        <v>23</v>
      </c>
      <c r="B19" s="6">
        <v>2016</v>
      </c>
      <c r="C19" s="7">
        <v>129819000000</v>
      </c>
      <c r="D19" s="8">
        <v>11.113338259423401</v>
      </c>
      <c r="E19" s="8">
        <v>0.26169999999999999</v>
      </c>
      <c r="F19" s="8">
        <v>0.1179</v>
      </c>
      <c r="G19" s="8">
        <v>1.9599999999999999E-2</v>
      </c>
      <c r="H19" s="8">
        <v>0.1239</v>
      </c>
      <c r="I19" s="15">
        <v>0.26179999999999998</v>
      </c>
      <c r="J19" s="12"/>
    </row>
    <row r="20" spans="1:10" x14ac:dyDescent="0.25">
      <c r="A20" s="5" t="s">
        <v>24</v>
      </c>
      <c r="B20" s="6">
        <v>2016</v>
      </c>
      <c r="C20" s="7">
        <v>12415700000</v>
      </c>
      <c r="D20" s="8">
        <v>10.093971210202882</v>
      </c>
      <c r="E20" s="8">
        <v>0.26900000000000002</v>
      </c>
      <c r="F20" s="8">
        <v>0.21060000000000001</v>
      </c>
      <c r="G20" s="8">
        <v>0.13320000000000001</v>
      </c>
      <c r="H20" s="8">
        <v>0.2157</v>
      </c>
      <c r="I20" s="15"/>
      <c r="J20" s="12"/>
    </row>
    <row r="21" spans="1:10" x14ac:dyDescent="0.25">
      <c r="A21" s="5" t="s">
        <v>25</v>
      </c>
      <c r="B21" s="6">
        <v>2016</v>
      </c>
      <c r="C21" s="7">
        <v>498264000000</v>
      </c>
      <c r="D21" s="8">
        <v>11.697459510156925</v>
      </c>
      <c r="E21" s="8">
        <v>0.40510000000000002</v>
      </c>
      <c r="F21" s="8">
        <v>-0.23369999999999999</v>
      </c>
      <c r="G21" s="8">
        <v>-1.6999999999999999E-3</v>
      </c>
      <c r="H21" s="8">
        <v>-9.9000000000000008E-3</v>
      </c>
      <c r="I21" s="15"/>
      <c r="J21" s="12"/>
    </row>
    <row r="22" spans="1:10" x14ac:dyDescent="0.25">
      <c r="A22" s="5" t="s">
        <v>26</v>
      </c>
      <c r="B22" s="6">
        <v>2016</v>
      </c>
      <c r="C22" s="7">
        <v>4373146000</v>
      </c>
      <c r="D22" s="8">
        <v>9.6407939767585109</v>
      </c>
      <c r="E22" s="8">
        <v>0.19850000000000001</v>
      </c>
      <c r="F22" s="8">
        <v>0.1351</v>
      </c>
      <c r="G22" s="8">
        <v>7.3599999999999999E-2</v>
      </c>
      <c r="H22" s="8">
        <v>9.9900000000000003E-2</v>
      </c>
      <c r="I22" s="15">
        <v>2.5739999999999998</v>
      </c>
      <c r="J22" s="12"/>
    </row>
    <row r="23" spans="1:10" x14ac:dyDescent="0.25">
      <c r="A23" s="5" t="s">
        <v>27</v>
      </c>
      <c r="B23" s="6">
        <v>2016</v>
      </c>
      <c r="C23" s="7">
        <v>108610000000</v>
      </c>
      <c r="D23" s="8">
        <v>11.035869813695554</v>
      </c>
      <c r="E23" s="8">
        <v>0.33710000000000001</v>
      </c>
      <c r="F23" s="8">
        <v>4.82E-2</v>
      </c>
      <c r="G23" s="8">
        <v>1.7399999999999999E-2</v>
      </c>
      <c r="H23" s="8">
        <v>8.7300000000000003E-2</v>
      </c>
      <c r="I23" s="15">
        <v>0.2374</v>
      </c>
      <c r="J23" s="12"/>
    </row>
    <row r="24" spans="1:10" x14ac:dyDescent="0.25">
      <c r="A24" s="5" t="s">
        <v>28</v>
      </c>
      <c r="B24" s="6">
        <v>2016</v>
      </c>
      <c r="C24" s="7">
        <v>13253000000</v>
      </c>
      <c r="D24" s="8">
        <v>10.122314197968807</v>
      </c>
      <c r="E24" s="8">
        <v>0.3322</v>
      </c>
      <c r="F24" s="8">
        <v>0.1295</v>
      </c>
      <c r="G24" s="8">
        <v>3.0499999999999999E-2</v>
      </c>
      <c r="H24" s="8">
        <v>4.7699999999999999E-2</v>
      </c>
      <c r="I24" s="15">
        <v>2.153</v>
      </c>
      <c r="J24" s="12"/>
    </row>
    <row r="25" spans="1:10" x14ac:dyDescent="0.25">
      <c r="A25" s="5" t="s">
        <v>29</v>
      </c>
      <c r="B25" s="6">
        <v>2016</v>
      </c>
      <c r="C25" s="7">
        <v>14588000000</v>
      </c>
      <c r="D25" s="8">
        <v>10.163995754641745</v>
      </c>
      <c r="E25" s="8">
        <v>0.4355</v>
      </c>
      <c r="F25" s="8">
        <v>0.159</v>
      </c>
      <c r="G25" s="8">
        <v>0.12590000000000001</v>
      </c>
      <c r="H25" s="8">
        <v>0.24790000000000001</v>
      </c>
      <c r="I25" s="15">
        <v>2.0419999999999998</v>
      </c>
      <c r="J25" s="12"/>
    </row>
    <row r="26" spans="1:10" x14ac:dyDescent="0.25">
      <c r="A26" s="5" t="s">
        <v>30</v>
      </c>
      <c r="B26" s="6">
        <v>2016</v>
      </c>
      <c r="C26" s="7">
        <v>7100674000</v>
      </c>
      <c r="D26" s="8">
        <v>9.8512995741540124</v>
      </c>
      <c r="E26" s="8">
        <v>0.63339999999999996</v>
      </c>
      <c r="F26" s="8">
        <v>0.13339999999999999</v>
      </c>
      <c r="G26" s="8">
        <v>7.3099999999999998E-2</v>
      </c>
      <c r="H26" s="8">
        <v>0.1542</v>
      </c>
      <c r="I26" s="15">
        <v>1.7190000000000001</v>
      </c>
      <c r="J26" s="12"/>
    </row>
    <row r="27" spans="1:10" x14ac:dyDescent="0.25">
      <c r="A27" s="5" t="s">
        <v>31</v>
      </c>
      <c r="B27" s="6">
        <v>2016</v>
      </c>
      <c r="C27" s="7">
        <v>8749100000</v>
      </c>
      <c r="D27" s="8">
        <v>9.9419633804352596</v>
      </c>
      <c r="E27" s="8">
        <v>0.24</v>
      </c>
      <c r="F27" s="8">
        <v>0.21540000000000001</v>
      </c>
      <c r="G27" s="8">
        <v>5.7000000000000002E-2</v>
      </c>
      <c r="H27" s="8">
        <v>0.1502</v>
      </c>
      <c r="I27" s="15">
        <v>1.1719999999999999</v>
      </c>
      <c r="J27" s="12"/>
    </row>
    <row r="28" spans="1:10" x14ac:dyDescent="0.25">
      <c r="A28" s="5" t="s">
        <v>32</v>
      </c>
      <c r="B28" s="6">
        <v>2016</v>
      </c>
      <c r="C28" s="7">
        <v>77626000000</v>
      </c>
      <c r="D28" s="8">
        <v>10.890007207924533</v>
      </c>
      <c r="E28" s="8">
        <v>1.0105999999999999</v>
      </c>
      <c r="F28" s="8">
        <v>0.33589999999999998</v>
      </c>
      <c r="G28" s="8">
        <v>0.1008</v>
      </c>
      <c r="H28" s="8">
        <v>0.2586</v>
      </c>
      <c r="I28" s="15">
        <v>1.331</v>
      </c>
      <c r="J28" s="12"/>
    </row>
    <row r="29" spans="1:10" x14ac:dyDescent="0.25">
      <c r="A29" s="5" t="s">
        <v>33</v>
      </c>
      <c r="B29" s="6">
        <v>2016</v>
      </c>
      <c r="C29" s="7">
        <v>139821000000</v>
      </c>
      <c r="D29" s="8">
        <v>11.145572403878877</v>
      </c>
      <c r="E29" s="8">
        <v>0.46360000000000001</v>
      </c>
      <c r="F29" s="8">
        <v>0.112</v>
      </c>
      <c r="G29" s="8">
        <v>9.2999999999999992E-3</v>
      </c>
      <c r="H29" s="8">
        <v>0.19270000000000001</v>
      </c>
      <c r="I29" s="15">
        <v>0.1195</v>
      </c>
      <c r="J29" s="12"/>
    </row>
    <row r="30" spans="1:10" x14ac:dyDescent="0.25">
      <c r="A30" s="5" t="s">
        <v>35</v>
      </c>
      <c r="B30" s="6">
        <v>2016</v>
      </c>
      <c r="C30" s="7">
        <v>30879150000</v>
      </c>
      <c r="D30" s="8">
        <v>10.489665337149763</v>
      </c>
      <c r="E30" s="8">
        <v>2.7048000000000001</v>
      </c>
      <c r="F30" s="8">
        <v>0.14680000000000001</v>
      </c>
      <c r="G30" s="8">
        <v>3.2099999999999997E-2</v>
      </c>
      <c r="H30" s="8">
        <v>0.125</v>
      </c>
      <c r="I30" s="15">
        <v>2.0529999999999999</v>
      </c>
      <c r="J30" s="12"/>
    </row>
    <row r="31" spans="1:10" x14ac:dyDescent="0.25">
      <c r="A31" s="5" t="s">
        <v>36</v>
      </c>
      <c r="B31" s="6">
        <v>2016</v>
      </c>
      <c r="C31" s="7">
        <v>83402000000</v>
      </c>
      <c r="D31" s="8">
        <v>10.92117646524864</v>
      </c>
      <c r="E31" s="8">
        <v>0.39900000000000002</v>
      </c>
      <c r="F31" s="8">
        <v>1.7399999999999999E-2</v>
      </c>
      <c r="G31" s="8">
        <v>3.3799999999999997E-2</v>
      </c>
      <c r="H31" s="8">
        <v>0.13869999999999999</v>
      </c>
      <c r="I31" s="15">
        <v>4.3570000000000002</v>
      </c>
      <c r="J31" s="12"/>
    </row>
    <row r="32" spans="1:10" x14ac:dyDescent="0.25">
      <c r="A32" s="5" t="s">
        <v>376</v>
      </c>
      <c r="B32" s="6">
        <v>2016</v>
      </c>
      <c r="C32" s="7">
        <f>20.4*10^9</f>
        <v>20400000000</v>
      </c>
      <c r="D32" s="8">
        <v>10.309630167425899</v>
      </c>
      <c r="E32" s="8">
        <v>1.2689999999999999</v>
      </c>
      <c r="F32" s="8">
        <v>1.17E-2</v>
      </c>
      <c r="G32" s="8">
        <v>4.1500000000000002E-2</v>
      </c>
      <c r="H32" s="8">
        <v>0.13619999999999999</v>
      </c>
      <c r="I32" s="15">
        <v>0.629</v>
      </c>
      <c r="J32" s="12"/>
    </row>
    <row r="33" spans="1:10" x14ac:dyDescent="0.25">
      <c r="A33" s="5" t="s">
        <v>37</v>
      </c>
      <c r="B33" s="6">
        <v>2016</v>
      </c>
      <c r="C33" s="7">
        <v>22519000000</v>
      </c>
      <c r="D33" s="8">
        <v>10.352549100916226</v>
      </c>
      <c r="E33" s="8">
        <v>1.3696999999999999</v>
      </c>
      <c r="F33" s="8">
        <v>-0.12540000000000001</v>
      </c>
      <c r="G33" s="8">
        <v>-5.8099999999999999E-2</v>
      </c>
      <c r="H33" s="8">
        <v>-0.25700000000000001</v>
      </c>
      <c r="I33" s="15">
        <v>1.387</v>
      </c>
      <c r="J33" s="12"/>
    </row>
    <row r="34" spans="1:10" x14ac:dyDescent="0.25">
      <c r="A34" s="5" t="s">
        <v>38</v>
      </c>
      <c r="B34" s="6">
        <v>2016</v>
      </c>
      <c r="C34" s="7">
        <v>45564000000</v>
      </c>
      <c r="D34" s="8">
        <v>10.658621843187422</v>
      </c>
      <c r="E34" s="8">
        <v>1.2513000000000001</v>
      </c>
      <c r="F34" s="8">
        <v>-0.21579999999999999</v>
      </c>
      <c r="G34" s="8">
        <v>-6.7100000000000007E-2</v>
      </c>
      <c r="H34" s="8">
        <v>-0.25769999999999998</v>
      </c>
      <c r="I34" s="15">
        <v>1.1359999999999999</v>
      </c>
      <c r="J34" s="12"/>
    </row>
    <row r="35" spans="1:10" x14ac:dyDescent="0.25">
      <c r="A35" s="5" t="s">
        <v>39</v>
      </c>
      <c r="B35" s="6">
        <v>2016</v>
      </c>
      <c r="C35" s="7">
        <v>15956200000</v>
      </c>
      <c r="D35" s="8">
        <v>10.20292947125475</v>
      </c>
      <c r="E35" s="8">
        <v>0.45929999999999999</v>
      </c>
      <c r="F35" s="8">
        <v>6.2700000000000006E-2</v>
      </c>
      <c r="G35" s="8">
        <v>3.3399999999999999E-2</v>
      </c>
      <c r="H35" s="8">
        <v>8.0500000000000002E-2</v>
      </c>
      <c r="I35" s="15">
        <v>2.129</v>
      </c>
      <c r="J35" s="12"/>
    </row>
    <row r="36" spans="1:10" x14ac:dyDescent="0.25">
      <c r="A36" s="5" t="s">
        <v>40</v>
      </c>
      <c r="B36" s="6">
        <v>2016</v>
      </c>
      <c r="C36" s="7">
        <v>8498700000</v>
      </c>
      <c r="D36" s="8">
        <v>9.9293524991254856</v>
      </c>
      <c r="E36" s="8">
        <v>0.71719999999999995</v>
      </c>
      <c r="F36" s="8">
        <v>0.13059999999999999</v>
      </c>
      <c r="G36" s="8">
        <v>0.1004</v>
      </c>
      <c r="H36" s="8">
        <v>0.2296</v>
      </c>
      <c r="I36" s="15">
        <v>2.5179999999999998</v>
      </c>
      <c r="J36" s="12"/>
    </row>
    <row r="37" spans="1:10" x14ac:dyDescent="0.25">
      <c r="A37" s="5" t="s">
        <v>41</v>
      </c>
      <c r="B37" s="6">
        <v>2016</v>
      </c>
      <c r="C37" s="7">
        <v>17452000000</v>
      </c>
      <c r="D37" s="8">
        <v>10.241845204314783</v>
      </c>
      <c r="E37" s="8">
        <v>0.53590000000000004</v>
      </c>
      <c r="F37" s="8">
        <v>0.14560000000000001</v>
      </c>
      <c r="G37" s="8">
        <v>5.5399999999999998E-2</v>
      </c>
      <c r="H37" s="8">
        <v>0.1105</v>
      </c>
      <c r="I37" s="15">
        <v>1.698</v>
      </c>
      <c r="J37" s="12"/>
    </row>
    <row r="38" spans="1:10" x14ac:dyDescent="0.25">
      <c r="A38" s="5" t="s">
        <v>42</v>
      </c>
      <c r="B38" s="6">
        <v>2016</v>
      </c>
      <c r="C38" s="7">
        <v>17867271000</v>
      </c>
      <c r="D38" s="8">
        <v>10.252058224573474</v>
      </c>
      <c r="E38" s="8">
        <v>0.69569999999999999</v>
      </c>
      <c r="F38" s="8">
        <v>0.50560000000000005</v>
      </c>
      <c r="G38" s="8">
        <v>5.9200000000000003E-2</v>
      </c>
      <c r="H38" s="8">
        <v>0.1036</v>
      </c>
      <c r="I38" s="15">
        <v>1.768</v>
      </c>
      <c r="J38" s="12"/>
    </row>
    <row r="39" spans="1:10" x14ac:dyDescent="0.25">
      <c r="A39" s="5" t="s">
        <v>43</v>
      </c>
      <c r="B39" s="6">
        <v>2016</v>
      </c>
      <c r="C39" s="7">
        <v>18482000000</v>
      </c>
      <c r="D39" s="8">
        <v>10.266748965908203</v>
      </c>
      <c r="E39" s="8">
        <v>1.1017999999999999</v>
      </c>
      <c r="F39" s="8">
        <v>0.14169999999999999</v>
      </c>
      <c r="G39" s="8">
        <v>2.6200000000000001E-2</v>
      </c>
      <c r="H39" s="8">
        <v>9.0499999999999997E-2</v>
      </c>
      <c r="I39" s="15">
        <v>1.0960000000000001</v>
      </c>
      <c r="J39" s="12"/>
    </row>
    <row r="40" spans="1:10" x14ac:dyDescent="0.25">
      <c r="A40" s="5" t="s">
        <v>44</v>
      </c>
      <c r="B40" s="6">
        <v>2016</v>
      </c>
      <c r="C40" s="7">
        <v>158893000000</v>
      </c>
      <c r="D40" s="8">
        <v>11.201104764870458</v>
      </c>
      <c r="E40" s="8">
        <v>2.2921</v>
      </c>
      <c r="F40" s="8">
        <v>0.16650000000000001</v>
      </c>
      <c r="G40" s="8">
        <v>3.4299999999999997E-2</v>
      </c>
      <c r="H40" s="8">
        <v>0.25779999999999997</v>
      </c>
      <c r="I40" s="15">
        <v>0.34899999999999998</v>
      </c>
      <c r="J40" s="12"/>
    </row>
    <row r="41" spans="1:10" x14ac:dyDescent="0.25">
      <c r="A41" s="5" t="s">
        <v>45</v>
      </c>
      <c r="B41" s="6">
        <v>2016</v>
      </c>
      <c r="C41" s="7">
        <v>8742544000</v>
      </c>
      <c r="D41" s="8">
        <v>9.9416378267301084</v>
      </c>
      <c r="E41" s="8">
        <v>-2.637</v>
      </c>
      <c r="F41" s="8">
        <v>0.1177</v>
      </c>
      <c r="G41" s="8">
        <v>0.14760000000000001</v>
      </c>
      <c r="H41" s="8">
        <v>-0.69550000000000001</v>
      </c>
      <c r="I41" s="15">
        <v>3.194</v>
      </c>
      <c r="J41" s="12"/>
    </row>
    <row r="42" spans="1:10" x14ac:dyDescent="0.25">
      <c r="A42" s="5" t="s">
        <v>46</v>
      </c>
      <c r="B42" s="6">
        <v>2016</v>
      </c>
      <c r="C42" s="7">
        <v>89997000000</v>
      </c>
      <c r="D42" s="8">
        <v>10.954228032715315</v>
      </c>
      <c r="E42" s="8">
        <v>11.7111</v>
      </c>
      <c r="F42" s="8">
        <v>5.1799999999999999E-2</v>
      </c>
      <c r="G42" s="8">
        <v>5.4399999999999997E-2</v>
      </c>
      <c r="H42" s="8">
        <v>1.7649999999999999</v>
      </c>
      <c r="I42" s="15">
        <v>1.0369999999999999</v>
      </c>
      <c r="J42" s="12"/>
    </row>
    <row r="43" spans="1:10" x14ac:dyDescent="0.25">
      <c r="A43" s="5" t="s">
        <v>47</v>
      </c>
      <c r="B43" s="6">
        <v>2016</v>
      </c>
      <c r="C43" s="7">
        <v>2187702000000</v>
      </c>
      <c r="D43" s="8">
        <v>12.339988163836107</v>
      </c>
      <c r="E43" s="8">
        <v>0.81259999999999999</v>
      </c>
      <c r="F43" s="8">
        <v>0.1938</v>
      </c>
      <c r="G43" s="8">
        <v>8.2000000000000007E-3</v>
      </c>
      <c r="H43" s="8">
        <v>6.08E-2</v>
      </c>
      <c r="I43" s="15">
        <v>0.19159999999999999</v>
      </c>
      <c r="J43" s="12"/>
    </row>
    <row r="44" spans="1:10" x14ac:dyDescent="0.25">
      <c r="A44" s="5" t="s">
        <v>48</v>
      </c>
      <c r="B44" s="6">
        <v>2016</v>
      </c>
      <c r="C44" s="7">
        <v>15546000000</v>
      </c>
      <c r="D44" s="8">
        <v>10.191618663369468</v>
      </c>
      <c r="E44" s="8">
        <v>0.3352</v>
      </c>
      <c r="F44" s="8">
        <v>0.48849999999999999</v>
      </c>
      <c r="G44" s="8">
        <v>0.30709999999999998</v>
      </c>
      <c r="H44" s="8">
        <v>0.57569999999999999</v>
      </c>
      <c r="I44" s="15"/>
      <c r="J44" s="12"/>
    </row>
    <row r="45" spans="1:10" x14ac:dyDescent="0.25">
      <c r="A45" s="5" t="s">
        <v>49</v>
      </c>
      <c r="B45" s="6">
        <v>2016</v>
      </c>
      <c r="C45" s="7">
        <v>7232801000</v>
      </c>
      <c r="D45" s="8">
        <v>9.8593065162804692</v>
      </c>
      <c r="E45" s="8">
        <v>0.57040000000000002</v>
      </c>
      <c r="F45" s="8">
        <v>5.9499999999999997E-2</v>
      </c>
      <c r="G45" s="8">
        <v>0.1067</v>
      </c>
      <c r="H45" s="8">
        <v>0.2802</v>
      </c>
      <c r="I45" s="15">
        <v>0.89380000000000004</v>
      </c>
      <c r="J45" s="12"/>
    </row>
    <row r="46" spans="1:10" x14ac:dyDescent="0.25">
      <c r="A46" s="5" t="s">
        <v>50</v>
      </c>
      <c r="B46" s="6">
        <v>2016</v>
      </c>
      <c r="C46" s="7">
        <v>219276000000</v>
      </c>
      <c r="D46" s="8">
        <v>11.340991100268708</v>
      </c>
      <c r="E46" s="8">
        <v>0.81869999999999998</v>
      </c>
      <c r="F46" s="8">
        <v>0.20930000000000001</v>
      </c>
      <c r="G46" s="8">
        <v>1.11E-2</v>
      </c>
      <c r="H46" s="8">
        <v>8.5500000000000007E-2</v>
      </c>
      <c r="I46" s="15">
        <v>0.30230000000000001</v>
      </c>
      <c r="J46" s="12"/>
    </row>
    <row r="47" spans="1:10" x14ac:dyDescent="0.25">
      <c r="A47" s="5" t="s">
        <v>51</v>
      </c>
      <c r="B47" s="6">
        <v>2016</v>
      </c>
      <c r="C47" s="7">
        <v>14542000000</v>
      </c>
      <c r="D47" s="8">
        <v>10.162624140307846</v>
      </c>
      <c r="E47" s="8">
        <v>0.31069999999999998</v>
      </c>
      <c r="F47" s="8">
        <v>2.7799999999999998E-2</v>
      </c>
      <c r="G47" s="8">
        <v>8.1199999999999994E-2</v>
      </c>
      <c r="H47" s="8">
        <v>0.25309999999999999</v>
      </c>
      <c r="I47" s="15">
        <v>0.73219999999999996</v>
      </c>
      <c r="J47" s="12"/>
    </row>
    <row r="48" spans="1:10" x14ac:dyDescent="0.25">
      <c r="A48" s="5" t="s">
        <v>52</v>
      </c>
      <c r="B48" s="6">
        <v>2016</v>
      </c>
      <c r="C48" s="7">
        <v>5306100000</v>
      </c>
      <c r="D48" s="8">
        <v>9.7247754305386866</v>
      </c>
      <c r="E48" s="8">
        <v>0.98009999999999997</v>
      </c>
      <c r="F48" s="8">
        <v>0.1424</v>
      </c>
      <c r="G48" s="8">
        <v>0.10100000000000001</v>
      </c>
      <c r="H48" s="8">
        <v>0.32619999999999999</v>
      </c>
      <c r="I48" s="15"/>
      <c r="J48" s="12"/>
    </row>
    <row r="49" spans="1:10" x14ac:dyDescent="0.25">
      <c r="A49" s="5" t="s">
        <v>53</v>
      </c>
      <c r="B49" s="6">
        <v>2016</v>
      </c>
      <c r="C49" s="7">
        <v>24318000000</v>
      </c>
      <c r="D49" s="8">
        <v>10.385927854125336</v>
      </c>
      <c r="E49" s="8">
        <v>1.1924999999999999</v>
      </c>
      <c r="F49" s="8">
        <v>0.10539999999999999</v>
      </c>
      <c r="G49" s="8">
        <v>5.1299999999999998E-2</v>
      </c>
      <c r="H49" s="8">
        <v>0.1694</v>
      </c>
      <c r="I49" s="15">
        <v>1.7949999999999999</v>
      </c>
      <c r="J49" s="12"/>
    </row>
    <row r="50" spans="1:10" x14ac:dyDescent="0.25">
      <c r="A50" s="5" t="s">
        <v>54</v>
      </c>
      <c r="B50" s="6">
        <v>2016</v>
      </c>
      <c r="C50" s="7">
        <v>16210300000</v>
      </c>
      <c r="D50" s="8">
        <v>10.209791052303109</v>
      </c>
      <c r="E50" s="8">
        <v>0.11650000000000001</v>
      </c>
      <c r="F50" s="8">
        <v>0.26600000000000001</v>
      </c>
      <c r="G50" s="8">
        <v>0.1071</v>
      </c>
      <c r="H50" s="8">
        <v>0.14399999999999999</v>
      </c>
      <c r="I50" s="15">
        <v>0.878</v>
      </c>
      <c r="J50" s="12"/>
    </row>
    <row r="51" spans="1:10" x14ac:dyDescent="0.25">
      <c r="A51" s="5" t="s">
        <v>55</v>
      </c>
      <c r="B51" s="6">
        <v>2016</v>
      </c>
      <c r="C51" s="7">
        <v>4720000000</v>
      </c>
      <c r="D51" s="8">
        <v>9.6739419986340884</v>
      </c>
      <c r="E51" s="8">
        <v>1.4942</v>
      </c>
      <c r="F51" s="8">
        <v>0.26800000000000002</v>
      </c>
      <c r="G51" s="8">
        <v>0.2339</v>
      </c>
      <c r="H51" s="8">
        <v>0.75249999999999995</v>
      </c>
      <c r="I51" s="15">
        <v>4.085</v>
      </c>
      <c r="J51" s="12"/>
    </row>
    <row r="52" spans="1:10" x14ac:dyDescent="0.25">
      <c r="A52" s="5" t="s">
        <v>377</v>
      </c>
      <c r="B52" s="6">
        <v>2016</v>
      </c>
      <c r="C52" s="7">
        <f>19.19*10^9</f>
        <v>19190000000</v>
      </c>
      <c r="D52" s="8">
        <v>10.283074974735472</v>
      </c>
      <c r="E52" s="8">
        <v>0.67079999999999995</v>
      </c>
      <c r="F52" s="8">
        <v>2.3E-2</v>
      </c>
      <c r="G52" s="8">
        <v>3.7900000000000003E-2</v>
      </c>
      <c r="H52" s="8">
        <v>0.1197</v>
      </c>
      <c r="I52" s="15">
        <v>0.54349999999999998</v>
      </c>
      <c r="J52" s="12"/>
    </row>
    <row r="53" spans="1:10" x14ac:dyDescent="0.25">
      <c r="A53" s="5" t="s">
        <v>56</v>
      </c>
      <c r="B53" s="6">
        <v>2016</v>
      </c>
      <c r="C53" s="7">
        <v>19034000000</v>
      </c>
      <c r="D53" s="8">
        <v>10.27953006497544</v>
      </c>
      <c r="E53" s="8">
        <v>0.22800000000000001</v>
      </c>
      <c r="F53" s="8">
        <v>4.8000000000000001E-2</v>
      </c>
      <c r="G53" s="8">
        <v>-0.13389999999999999</v>
      </c>
      <c r="H53" s="8">
        <v>-0.1991</v>
      </c>
      <c r="I53" s="15"/>
      <c r="J53" s="12"/>
    </row>
    <row r="54" spans="1:10" x14ac:dyDescent="0.25">
      <c r="A54" s="5" t="s">
        <v>57</v>
      </c>
      <c r="B54" s="6">
        <v>2016</v>
      </c>
      <c r="C54" s="7">
        <v>22876800000</v>
      </c>
      <c r="D54" s="8">
        <v>10.359395275386024</v>
      </c>
      <c r="E54" s="8">
        <v>0.53649999999999998</v>
      </c>
      <c r="F54" s="8">
        <v>0.32340000000000002</v>
      </c>
      <c r="G54" s="8">
        <v>0.1699</v>
      </c>
      <c r="H54" s="8">
        <v>0.3221</v>
      </c>
      <c r="I54" s="15">
        <v>2.5179999999999998</v>
      </c>
      <c r="J54" s="12"/>
    </row>
    <row r="55" spans="1:10" x14ac:dyDescent="0.25">
      <c r="A55" s="5" t="s">
        <v>58</v>
      </c>
      <c r="B55" s="6">
        <v>2016</v>
      </c>
      <c r="C55" s="7">
        <v>333469000000</v>
      </c>
      <c r="D55" s="8">
        <v>11.523055467174006</v>
      </c>
      <c r="E55" s="8">
        <v>0.69359999999999999</v>
      </c>
      <c r="F55" s="8">
        <v>0.22520000000000001</v>
      </c>
      <c r="G55" s="8">
        <v>9.7999999999999997E-3</v>
      </c>
      <c r="H55" s="8">
        <v>9.5600000000000004E-2</v>
      </c>
      <c r="I55" s="15">
        <v>-6.1999999999999998E-3</v>
      </c>
      <c r="J55" s="12"/>
    </row>
    <row r="56" spans="1:10" x14ac:dyDescent="0.25">
      <c r="A56" s="5" t="s">
        <v>59</v>
      </c>
      <c r="B56" s="6">
        <v>2016</v>
      </c>
      <c r="C56" s="7">
        <v>581571000</v>
      </c>
      <c r="D56" s="8">
        <v>8.7646027423248754</v>
      </c>
      <c r="E56" s="8">
        <v>0</v>
      </c>
      <c r="F56" s="8">
        <v>0.1133</v>
      </c>
      <c r="G56" s="8">
        <v>0.20230000000000001</v>
      </c>
      <c r="H56" s="8">
        <v>0.2717</v>
      </c>
      <c r="I56" s="15"/>
      <c r="J56" s="12"/>
    </row>
    <row r="57" spans="1:10" x14ac:dyDescent="0.25">
      <c r="A57" s="5" t="s">
        <v>60</v>
      </c>
      <c r="B57" s="6">
        <v>2016</v>
      </c>
      <c r="C57" s="7">
        <v>220177000000</v>
      </c>
      <c r="D57" s="8">
        <v>11.342771949990928</v>
      </c>
      <c r="E57" s="8">
        <v>0.16889999999999999</v>
      </c>
      <c r="F57" s="8">
        <v>0.28439999999999999</v>
      </c>
      <c r="G57" s="8">
        <v>1.4200000000000001E-2</v>
      </c>
      <c r="H57" s="8">
        <v>0.1104</v>
      </c>
      <c r="I57" s="15">
        <v>0.27910000000000001</v>
      </c>
      <c r="J57" s="12"/>
    </row>
    <row r="58" spans="1:10" x14ac:dyDescent="0.25">
      <c r="A58" s="5" t="s">
        <v>61</v>
      </c>
      <c r="B58" s="6">
        <v>2016</v>
      </c>
      <c r="C58" s="7">
        <v>16173000000</v>
      </c>
      <c r="D58" s="8">
        <v>10.208790586548298</v>
      </c>
      <c r="E58" s="8">
        <v>2.1280999999999999</v>
      </c>
      <c r="F58" s="8">
        <v>2.9399999999999999E-2</v>
      </c>
      <c r="G58" s="8">
        <v>1.5599999999999999E-2</v>
      </c>
      <c r="H58" s="8">
        <v>8.9099999999999999E-2</v>
      </c>
      <c r="I58" s="15">
        <v>1.2210000000000001</v>
      </c>
      <c r="J58" s="12"/>
    </row>
    <row r="59" spans="1:10" x14ac:dyDescent="0.25">
      <c r="A59" s="5" t="s">
        <v>378</v>
      </c>
      <c r="B59" s="6">
        <v>2016</v>
      </c>
      <c r="C59" s="7">
        <f>4.024*10^9</f>
        <v>4024000000</v>
      </c>
      <c r="D59" s="8">
        <v>9.6046579720478711</v>
      </c>
      <c r="E59" s="8">
        <v>0.247</v>
      </c>
      <c r="F59" s="8">
        <v>-0.30230000000000001</v>
      </c>
      <c r="G59" s="8">
        <v>-0.17169999999999999</v>
      </c>
      <c r="H59" s="8">
        <v>-0.2621</v>
      </c>
      <c r="I59" s="15">
        <v>3.4740000000000002</v>
      </c>
      <c r="J59" s="12"/>
    </row>
    <row r="60" spans="1:10" x14ac:dyDescent="0.25">
      <c r="A60" s="5" t="s">
        <v>62</v>
      </c>
      <c r="B60" s="6">
        <v>2016</v>
      </c>
      <c r="C60" s="7">
        <v>33707000000</v>
      </c>
      <c r="D60" s="8">
        <v>10.527720101039993</v>
      </c>
      <c r="E60" s="8">
        <v>0.3533</v>
      </c>
      <c r="F60" s="8">
        <v>0.22939999999999999</v>
      </c>
      <c r="G60" s="8">
        <v>0.13489999999999999</v>
      </c>
      <c r="H60" s="8">
        <v>0.2918</v>
      </c>
      <c r="I60" s="15">
        <v>2.91</v>
      </c>
      <c r="J60" s="12"/>
    </row>
    <row r="61" spans="1:10" x14ac:dyDescent="0.25">
      <c r="A61" s="5" t="s">
        <v>63</v>
      </c>
      <c r="B61" s="6">
        <v>2016</v>
      </c>
      <c r="C61" s="7">
        <v>620854000000</v>
      </c>
      <c r="D61" s="8">
        <v>11.792989483511256</v>
      </c>
      <c r="E61" s="8">
        <v>2.76E-2</v>
      </c>
      <c r="F61" s="8">
        <v>0.1077</v>
      </c>
      <c r="G61" s="8">
        <v>4.0099999999999997E-2</v>
      </c>
      <c r="H61" s="8">
        <v>8.9700000000000002E-2</v>
      </c>
      <c r="I61" s="15">
        <v>0.68389999999999995</v>
      </c>
      <c r="J61" s="12"/>
    </row>
    <row r="62" spans="1:10" x14ac:dyDescent="0.25">
      <c r="A62" s="5" t="s">
        <v>64</v>
      </c>
      <c r="B62" s="6">
        <v>2016</v>
      </c>
      <c r="C62" s="7">
        <v>18096000000</v>
      </c>
      <c r="D62" s="8">
        <v>10.25758258758138</v>
      </c>
      <c r="E62" s="8">
        <v>0.80500000000000005</v>
      </c>
      <c r="F62" s="8">
        <v>3.8199999999999998E-2</v>
      </c>
      <c r="G62" s="8">
        <v>1.95E-2</v>
      </c>
      <c r="H62" s="8">
        <v>5.3600000000000002E-2</v>
      </c>
      <c r="I62" s="15">
        <v>1.9470000000000001</v>
      </c>
      <c r="J62" s="12"/>
    </row>
    <row r="63" spans="1:10" x14ac:dyDescent="0.25">
      <c r="A63" s="5" t="s">
        <v>65</v>
      </c>
      <c r="B63" s="6">
        <v>2016</v>
      </c>
      <c r="C63" s="7">
        <v>8834700000</v>
      </c>
      <c r="D63" s="8">
        <v>9.9461918067509156</v>
      </c>
      <c r="E63" s="8">
        <v>0.63500000000000001</v>
      </c>
      <c r="F63" s="8">
        <v>1.3100000000000001E-2</v>
      </c>
      <c r="G63" s="8">
        <v>1.3299999999999999E-2</v>
      </c>
      <c r="H63" s="8">
        <v>3.3099999999999997E-2</v>
      </c>
      <c r="I63" s="15">
        <v>1.0860000000000001</v>
      </c>
      <c r="J63" s="12"/>
    </row>
    <row r="64" spans="1:10" x14ac:dyDescent="0.25">
      <c r="A64" s="5" t="s">
        <v>379</v>
      </c>
      <c r="B64" s="6">
        <v>2016</v>
      </c>
      <c r="C64" s="7">
        <f>26.4*10^9</f>
        <v>26400000000</v>
      </c>
      <c r="D64" s="8">
        <v>10.421603926869832</v>
      </c>
      <c r="E64" s="8">
        <v>0.89</v>
      </c>
      <c r="F64" s="8">
        <v>0.23449999999999999</v>
      </c>
      <c r="G64" s="8">
        <v>4.3900000000000002E-2</v>
      </c>
      <c r="H64" s="8">
        <v>0.1086</v>
      </c>
      <c r="I64" s="15">
        <v>0.88470000000000004</v>
      </c>
      <c r="J64" s="12"/>
    </row>
    <row r="65" spans="1:10" x14ac:dyDescent="0.25">
      <c r="A65" s="5" t="s">
        <v>66</v>
      </c>
      <c r="B65" s="6">
        <v>2016</v>
      </c>
      <c r="C65" s="7">
        <v>18851643000</v>
      </c>
      <c r="D65" s="8">
        <v>10.275349206782586</v>
      </c>
      <c r="E65" s="8">
        <v>0.36370000000000002</v>
      </c>
      <c r="F65" s="8">
        <v>0.19689999999999999</v>
      </c>
      <c r="G65" s="8">
        <v>2.7099999999999999E-2</v>
      </c>
      <c r="H65" s="8">
        <v>9.0499999999999997E-2</v>
      </c>
      <c r="I65" s="15">
        <v>1.474</v>
      </c>
      <c r="J65" s="12"/>
    </row>
    <row r="66" spans="1:10" x14ac:dyDescent="0.25">
      <c r="A66" s="5" t="s">
        <v>67</v>
      </c>
      <c r="B66" s="6">
        <v>2016</v>
      </c>
      <c r="C66" s="7">
        <v>1792077000000</v>
      </c>
      <c r="D66" s="8">
        <v>12.253356666016215</v>
      </c>
      <c r="E66" s="8">
        <v>1.0015000000000001</v>
      </c>
      <c r="F66" s="8">
        <v>0.19520000000000001</v>
      </c>
      <c r="G66" s="8">
        <v>8.3000000000000001E-3</v>
      </c>
      <c r="H66" s="8">
        <v>6.4899999999999999E-2</v>
      </c>
      <c r="I66" s="15">
        <v>0.16109999999999999</v>
      </c>
      <c r="J66" s="12"/>
    </row>
    <row r="67" spans="1:10" x14ac:dyDescent="0.25">
      <c r="A67" s="5" t="s">
        <v>68</v>
      </c>
      <c r="B67" s="6">
        <v>2016</v>
      </c>
      <c r="C67" s="7">
        <v>11022000000</v>
      </c>
      <c r="D67" s="8">
        <v>10.042260406689453</v>
      </c>
      <c r="E67" s="8">
        <v>0.34899999999999998</v>
      </c>
      <c r="F67" s="8">
        <v>0.19639999999999999</v>
      </c>
      <c r="G67" s="8">
        <v>7.2300000000000003E-2</v>
      </c>
      <c r="H67" s="8">
        <v>0.14460000000000001</v>
      </c>
      <c r="I67" s="15">
        <v>1.286</v>
      </c>
      <c r="J67" s="12"/>
    </row>
    <row r="68" spans="1:10" x14ac:dyDescent="0.25">
      <c r="A68" s="5" t="s">
        <v>69</v>
      </c>
      <c r="B68" s="6">
        <v>2016</v>
      </c>
      <c r="C68" s="7">
        <v>11425000000</v>
      </c>
      <c r="D68" s="8">
        <v>10.057856208741887</v>
      </c>
      <c r="E68" s="8">
        <v>0.76459999999999995</v>
      </c>
      <c r="F68" s="8">
        <v>0.06</v>
      </c>
      <c r="G68" s="8">
        <v>4.9599999999999998E-2</v>
      </c>
      <c r="H68" s="8">
        <v>0.16239999999999999</v>
      </c>
      <c r="I68" s="15">
        <v>1.5389999999999999</v>
      </c>
      <c r="J68" s="12"/>
    </row>
    <row r="69" spans="1:10" x14ac:dyDescent="0.25">
      <c r="A69" s="5" t="s">
        <v>70</v>
      </c>
      <c r="B69" s="6">
        <v>2016</v>
      </c>
      <c r="C69" s="7">
        <v>35021000000</v>
      </c>
      <c r="D69" s="8">
        <v>10.544328542897667</v>
      </c>
      <c r="E69" s="8">
        <v>0.76849999999999996</v>
      </c>
      <c r="F69" s="8">
        <v>1.06E-2</v>
      </c>
      <c r="G69" s="8">
        <v>3.9300000000000002E-2</v>
      </c>
      <c r="H69" s="8">
        <v>0.20699999999999999</v>
      </c>
      <c r="I69" s="15">
        <v>0.72709999999999997</v>
      </c>
      <c r="J69" s="12"/>
    </row>
    <row r="70" spans="1:10" x14ac:dyDescent="0.25">
      <c r="A70" s="5" t="s">
        <v>71</v>
      </c>
      <c r="B70" s="6">
        <v>2016</v>
      </c>
      <c r="C70" s="7">
        <v>11500000000</v>
      </c>
      <c r="D70" s="8">
        <v>10.060697840353612</v>
      </c>
      <c r="E70" s="8">
        <v>0.55820000000000003</v>
      </c>
      <c r="F70" s="8">
        <v>5.7000000000000002E-2</v>
      </c>
      <c r="G70" s="8">
        <v>4.2999999999999997E-2</v>
      </c>
      <c r="H70" s="8">
        <v>0.1138</v>
      </c>
      <c r="I70" s="15"/>
      <c r="J70" s="12"/>
    </row>
    <row r="71" spans="1:10" x14ac:dyDescent="0.25">
      <c r="A71" s="5" t="s">
        <v>72</v>
      </c>
      <c r="B71" s="6">
        <v>2016</v>
      </c>
      <c r="C71" s="7">
        <v>74704000000</v>
      </c>
      <c r="D71" s="8">
        <v>10.873343856586731</v>
      </c>
      <c r="E71" s="8">
        <v>1.7421</v>
      </c>
      <c r="F71" s="8">
        <v>-0.12230000000000001</v>
      </c>
      <c r="G71" s="8">
        <v>-8.0000000000000004E-4</v>
      </c>
      <c r="H71" s="8">
        <v>-4.4999999999999997E-3</v>
      </c>
      <c r="I71" s="15">
        <v>0.95450000000000002</v>
      </c>
      <c r="J71" s="12"/>
    </row>
    <row r="72" spans="1:10" x14ac:dyDescent="0.25">
      <c r="A72" s="5" t="s">
        <v>73</v>
      </c>
      <c r="B72" s="6">
        <v>2016</v>
      </c>
      <c r="C72" s="7">
        <v>10779587000</v>
      </c>
      <c r="D72" s="8">
        <v>10.03260212197716</v>
      </c>
      <c r="E72" s="8">
        <v>0.84530000000000005</v>
      </c>
      <c r="F72" s="8">
        <v>4.3799999999999999E-2</v>
      </c>
      <c r="G72" s="8">
        <v>5.5399999999999998E-2</v>
      </c>
      <c r="H72" s="8">
        <v>0.19689999999999999</v>
      </c>
      <c r="I72" s="15"/>
      <c r="J72" s="12"/>
    </row>
    <row r="73" spans="1:10" x14ac:dyDescent="0.25">
      <c r="A73" s="5" t="s">
        <v>74</v>
      </c>
      <c r="B73" s="6">
        <v>2016</v>
      </c>
      <c r="C73" s="7">
        <v>24238000000</v>
      </c>
      <c r="D73" s="8">
        <v>10.384496781137868</v>
      </c>
      <c r="E73" s="8">
        <v>2.4131</v>
      </c>
      <c r="F73" s="8">
        <v>9.5799999999999996E-2</v>
      </c>
      <c r="G73" s="8">
        <v>5.3199999999999997E-2</v>
      </c>
      <c r="H73" s="8">
        <v>0.25340000000000001</v>
      </c>
      <c r="I73" s="15">
        <v>1.3520000000000001</v>
      </c>
      <c r="J73" s="12"/>
    </row>
    <row r="74" spans="1:10" x14ac:dyDescent="0.25">
      <c r="A74" s="5" t="s">
        <v>75</v>
      </c>
      <c r="B74" s="6">
        <v>2016</v>
      </c>
      <c r="C74" s="7">
        <v>16269000000</v>
      </c>
      <c r="D74" s="8">
        <v>10.211360859155118</v>
      </c>
      <c r="E74" s="8">
        <v>6.1653000000000002</v>
      </c>
      <c r="F74" s="8">
        <v>3.7999999999999999E-2</v>
      </c>
      <c r="G74" s="8">
        <v>5.0299999999999997E-2</v>
      </c>
      <c r="H74" s="8">
        <v>0.86990000000000001</v>
      </c>
      <c r="I74" s="15">
        <v>1.0860000000000001</v>
      </c>
      <c r="J74" s="12"/>
    </row>
    <row r="75" spans="1:10" x14ac:dyDescent="0.25">
      <c r="A75" s="5" t="s">
        <v>76</v>
      </c>
      <c r="B75" s="6">
        <v>2016</v>
      </c>
      <c r="C75" s="7">
        <v>22675092000</v>
      </c>
      <c r="D75" s="8">
        <v>10.355549057805398</v>
      </c>
      <c r="E75" s="8">
        <v>1.5971</v>
      </c>
      <c r="F75" s="8">
        <v>8.2600000000000007E-2</v>
      </c>
      <c r="G75" s="8">
        <v>1.61E-2</v>
      </c>
      <c r="H75" s="8">
        <v>4.5600000000000002E-2</v>
      </c>
      <c r="I75" s="15">
        <v>1.8959999999999999</v>
      </c>
      <c r="J75" s="12"/>
    </row>
    <row r="76" spans="1:10" x14ac:dyDescent="0.25">
      <c r="A76" s="5" t="s">
        <v>77</v>
      </c>
      <c r="B76" s="6">
        <v>2016</v>
      </c>
      <c r="C76" s="7">
        <v>38936000000</v>
      </c>
      <c r="D76" s="8">
        <v>10.59035133323545</v>
      </c>
      <c r="E76" s="8">
        <v>0.36980000000000002</v>
      </c>
      <c r="F76" s="8">
        <v>0.1696</v>
      </c>
      <c r="G76" s="8">
        <v>7.0999999999999994E-2</v>
      </c>
      <c r="H76" s="8">
        <v>0.12230000000000001</v>
      </c>
      <c r="I76" s="15">
        <v>1.3120000000000001</v>
      </c>
      <c r="J76" s="12"/>
    </row>
    <row r="77" spans="1:10" x14ac:dyDescent="0.25">
      <c r="A77" s="5" t="s">
        <v>380</v>
      </c>
      <c r="B77" s="6">
        <v>2016</v>
      </c>
      <c r="C77" s="7">
        <f>8.357*10^9</f>
        <v>8356999999.999999</v>
      </c>
      <c r="D77" s="8">
        <v>9.9220504021671729</v>
      </c>
      <c r="E77" s="8">
        <v>1.1619999999999999</v>
      </c>
      <c r="F77" s="8">
        <v>0.122</v>
      </c>
      <c r="G77" s="8">
        <v>0.10630000000000001</v>
      </c>
      <c r="H77" s="8">
        <v>0.34820000000000001</v>
      </c>
      <c r="I77" s="15">
        <v>1.504</v>
      </c>
      <c r="J77" s="12"/>
    </row>
    <row r="78" spans="1:10" x14ac:dyDescent="0.25">
      <c r="A78" s="5" t="s">
        <v>78</v>
      </c>
      <c r="B78" s="6">
        <v>2016</v>
      </c>
      <c r="C78" s="7">
        <v>28085600000</v>
      </c>
      <c r="D78" s="8">
        <v>10.448483706257585</v>
      </c>
      <c r="E78" s="8">
        <v>2.0893999999999999</v>
      </c>
      <c r="F78" s="8">
        <v>0.17799999999999999</v>
      </c>
      <c r="G78" s="8">
        <v>7.4499999999999997E-2</v>
      </c>
      <c r="H78" s="8">
        <v>0.34960000000000002</v>
      </c>
      <c r="I78" s="15">
        <v>3.4180000000000001</v>
      </c>
      <c r="J78" s="12"/>
    </row>
    <row r="79" spans="1:10" x14ac:dyDescent="0.25">
      <c r="A79" s="5" t="s">
        <v>79</v>
      </c>
      <c r="B79" s="6">
        <v>2016</v>
      </c>
      <c r="C79" s="7">
        <v>5629963000</v>
      </c>
      <c r="D79" s="8">
        <v>9.7505055406864027</v>
      </c>
      <c r="E79" s="8">
        <v>0.13689999999999999</v>
      </c>
      <c r="F79" s="8">
        <v>0.13270000000000001</v>
      </c>
      <c r="G79" s="8">
        <v>0.1109</v>
      </c>
      <c r="H79" s="8">
        <v>0.15740000000000001</v>
      </c>
      <c r="I79" s="15"/>
      <c r="J79" s="12"/>
    </row>
    <row r="80" spans="1:10" x14ac:dyDescent="0.25">
      <c r="A80" s="5" t="s">
        <v>80</v>
      </c>
      <c r="B80" s="6">
        <v>2016</v>
      </c>
      <c r="C80" s="7">
        <v>15131000000</v>
      </c>
      <c r="D80" s="8">
        <v>10.179867631270406</v>
      </c>
      <c r="E80" s="8">
        <v>1.7258</v>
      </c>
      <c r="F80" s="8">
        <v>-0.36909999999999998</v>
      </c>
      <c r="G80" s="8">
        <v>-1.78E-2</v>
      </c>
      <c r="H80" s="8">
        <v>-7.2700000000000001E-2</v>
      </c>
      <c r="I80" s="15">
        <v>0.73670000000000002</v>
      </c>
      <c r="J80" s="12"/>
    </row>
    <row r="81" spans="1:10" x14ac:dyDescent="0.25">
      <c r="A81" s="5" t="s">
        <v>81</v>
      </c>
      <c r="B81" s="6">
        <v>2016</v>
      </c>
      <c r="C81" s="7">
        <v>4354100000</v>
      </c>
      <c r="D81" s="8">
        <v>9.63889839919967</v>
      </c>
      <c r="E81" s="8">
        <v>0.35060000000000002</v>
      </c>
      <c r="F81" s="8">
        <v>0.13139999999999999</v>
      </c>
      <c r="G81" s="8">
        <v>0.1065</v>
      </c>
      <c r="H81" s="8">
        <v>0.2286</v>
      </c>
      <c r="I81" s="15">
        <v>2.7930000000000001</v>
      </c>
      <c r="J81" s="12"/>
    </row>
    <row r="82" spans="1:10" x14ac:dyDescent="0.25">
      <c r="A82" s="5" t="s">
        <v>381</v>
      </c>
      <c r="B82" s="6">
        <v>2016</v>
      </c>
      <c r="C82" s="7">
        <f>3.688*10^9</f>
        <v>3688000000</v>
      </c>
      <c r="D82" s="8">
        <v>9.5667909123815917</v>
      </c>
      <c r="E82" s="8">
        <v>0.98580000000000001</v>
      </c>
      <c r="F82" s="8">
        <v>3.5799999999999998E-2</v>
      </c>
      <c r="G82" s="8">
        <v>0.15060000000000001</v>
      </c>
      <c r="H82" s="8">
        <v>0.41860000000000003</v>
      </c>
      <c r="I82" s="15">
        <v>2.8980000000000001</v>
      </c>
      <c r="J82" s="12"/>
    </row>
    <row r="83" spans="1:10" x14ac:dyDescent="0.25">
      <c r="A83" s="5" t="s">
        <v>382</v>
      </c>
      <c r="B83" s="6">
        <v>2016</v>
      </c>
      <c r="C83" s="7">
        <f>149.07*10^9</f>
        <v>149070000000</v>
      </c>
      <c r="D83" s="8">
        <v>11.173390251465195</v>
      </c>
      <c r="E83" s="8">
        <v>1.538</v>
      </c>
      <c r="F83" s="8">
        <v>4.4200000000000003E-2</v>
      </c>
      <c r="G83" s="8">
        <v>3.3399999999999999E-2</v>
      </c>
      <c r="H83" s="8">
        <v>0.14630000000000001</v>
      </c>
      <c r="I83" s="15">
        <v>0.96209999999999996</v>
      </c>
      <c r="J83" s="12"/>
    </row>
    <row r="84" spans="1:10" x14ac:dyDescent="0.25">
      <c r="A84" s="5" t="s">
        <v>82</v>
      </c>
      <c r="B84" s="6">
        <v>2016</v>
      </c>
      <c r="C84" s="7">
        <v>59360000000</v>
      </c>
      <c r="D84" s="8">
        <v>10.77349389227097</v>
      </c>
      <c r="E84" s="8">
        <v>0.34660000000000002</v>
      </c>
      <c r="F84" s="8">
        <v>4.7100000000000003E-2</v>
      </c>
      <c r="G84" s="8">
        <v>3.09E-2</v>
      </c>
      <c r="H84" s="8">
        <v>0.13900000000000001</v>
      </c>
      <c r="I84" s="15">
        <v>0.6956</v>
      </c>
      <c r="J84" s="12"/>
    </row>
    <row r="85" spans="1:10" x14ac:dyDescent="0.25">
      <c r="A85" s="5" t="s">
        <v>83</v>
      </c>
      <c r="B85" s="6">
        <v>2016</v>
      </c>
      <c r="C85" s="7">
        <v>64170200000</v>
      </c>
      <c r="D85" s="8">
        <v>10.807333392863903</v>
      </c>
      <c r="E85" s="8">
        <v>1.4931000000000001</v>
      </c>
      <c r="F85" s="8">
        <v>-2.6549999999999998</v>
      </c>
      <c r="G85" s="8">
        <v>-1.29E-2</v>
      </c>
      <c r="H85" s="8">
        <v>-7.8E-2</v>
      </c>
      <c r="I85" s="15"/>
      <c r="J85" s="12"/>
    </row>
    <row r="86" spans="1:10" x14ac:dyDescent="0.25">
      <c r="A86" s="5" t="s">
        <v>84</v>
      </c>
      <c r="B86" s="6">
        <v>2016</v>
      </c>
      <c r="C86" s="7">
        <v>12123000000</v>
      </c>
      <c r="D86" s="8">
        <v>10.083610105162311</v>
      </c>
      <c r="E86" s="8">
        <v>-26.88</v>
      </c>
      <c r="F86" s="8">
        <v>0.16059999999999999</v>
      </c>
      <c r="G86" s="8">
        <v>0.19639999999999999</v>
      </c>
      <c r="H86" s="8">
        <v>-9.2040000000000006</v>
      </c>
      <c r="I86" s="15">
        <v>5.22</v>
      </c>
      <c r="J86" s="12"/>
    </row>
    <row r="87" spans="1:10" x14ac:dyDescent="0.25">
      <c r="A87" s="5" t="s">
        <v>383</v>
      </c>
      <c r="B87" s="6">
        <v>2016</v>
      </c>
      <c r="C87" s="7">
        <f>13.81*10^9</f>
        <v>13810000000</v>
      </c>
      <c r="D87" s="8">
        <v>10.140193678578632</v>
      </c>
      <c r="E87" s="8">
        <v>1.53</v>
      </c>
      <c r="F87" s="8">
        <v>5.2999999999999999E-2</v>
      </c>
      <c r="G87" s="8">
        <v>-2.7900000000000001E-2</v>
      </c>
      <c r="H87" s="8">
        <v>-9.0499999999999997E-2</v>
      </c>
      <c r="I87" s="15">
        <v>1.875</v>
      </c>
      <c r="J87" s="12"/>
    </row>
    <row r="88" spans="1:10" x14ac:dyDescent="0.25">
      <c r="A88" s="5" t="s">
        <v>85</v>
      </c>
      <c r="B88" s="6">
        <v>2016</v>
      </c>
      <c r="C88" s="7">
        <v>4568000000</v>
      </c>
      <c r="D88" s="8">
        <v>9.6597260952377919</v>
      </c>
      <c r="E88" s="8">
        <v>5.1481000000000003</v>
      </c>
      <c r="F88" s="8">
        <v>0.1115</v>
      </c>
      <c r="G88" s="8">
        <v>0.1469</v>
      </c>
      <c r="H88" s="8">
        <v>2.4900000000000002</v>
      </c>
      <c r="I88" s="15">
        <v>3.7789999999999999</v>
      </c>
      <c r="J88" s="12"/>
    </row>
    <row r="89" spans="1:10" x14ac:dyDescent="0.25">
      <c r="A89" s="5" t="s">
        <v>86</v>
      </c>
      <c r="B89" s="6">
        <v>2016</v>
      </c>
      <c r="C89" s="7">
        <v>180500000000</v>
      </c>
      <c r="D89" s="8">
        <v>11.256477206241676</v>
      </c>
      <c r="E89" s="8">
        <v>1.0301</v>
      </c>
      <c r="F89" s="8">
        <v>0.1081</v>
      </c>
      <c r="G89" s="8">
        <v>4.9599999999999998E-2</v>
      </c>
      <c r="H89" s="8">
        <v>0.16320000000000001</v>
      </c>
      <c r="I89" s="15">
        <v>1.244</v>
      </c>
      <c r="J89" s="12"/>
    </row>
    <row r="90" spans="1:10" x14ac:dyDescent="0.25">
      <c r="A90" s="5" t="s">
        <v>87</v>
      </c>
      <c r="B90" s="6">
        <v>2016</v>
      </c>
      <c r="C90" s="7">
        <v>69369400000</v>
      </c>
      <c r="D90" s="8">
        <v>10.841167938152177</v>
      </c>
      <c r="E90" s="8">
        <v>0.10970000000000001</v>
      </c>
      <c r="F90" s="8">
        <v>0.42670000000000002</v>
      </c>
      <c r="G90" s="8">
        <v>2.2800000000000001E-2</v>
      </c>
      <c r="H90" s="8">
        <v>7.3499999999999996E-2</v>
      </c>
      <c r="I90" s="15">
        <v>5.79E-2</v>
      </c>
      <c r="J90" s="12"/>
    </row>
    <row r="91" spans="1:10" x14ac:dyDescent="0.25">
      <c r="A91" s="5" t="s">
        <v>88</v>
      </c>
      <c r="B91" s="6">
        <v>2016</v>
      </c>
      <c r="C91" s="7">
        <v>2026103000</v>
      </c>
      <c r="D91" s="8">
        <v>9.306661519600075</v>
      </c>
      <c r="E91" s="8">
        <v>0</v>
      </c>
      <c r="F91" s="8">
        <v>5.8999999999999999E-3</v>
      </c>
      <c r="G91" s="8">
        <v>1.0999999999999999E-2</v>
      </c>
      <c r="H91" s="8">
        <v>1.5599999999999999E-2</v>
      </c>
      <c r="I91" s="15"/>
      <c r="J91" s="12"/>
    </row>
    <row r="92" spans="1:10" x14ac:dyDescent="0.25">
      <c r="A92" s="5" t="s">
        <v>89</v>
      </c>
      <c r="B92" s="6">
        <v>2016</v>
      </c>
      <c r="C92" s="7">
        <v>15011000000</v>
      </c>
      <c r="D92" s="8">
        <v>10.176409624955843</v>
      </c>
      <c r="E92" s="8">
        <v>0.2281</v>
      </c>
      <c r="F92" s="8">
        <v>7.9600000000000004E-2</v>
      </c>
      <c r="G92" s="8">
        <v>9.7100000000000006E-2</v>
      </c>
      <c r="H92" s="8">
        <v>0.2021</v>
      </c>
      <c r="I92" s="15">
        <v>1.411</v>
      </c>
      <c r="J92" s="12"/>
    </row>
    <row r="93" spans="1:10" x14ac:dyDescent="0.25">
      <c r="A93" s="5" t="s">
        <v>90</v>
      </c>
      <c r="B93" s="6">
        <v>2016</v>
      </c>
      <c r="C93" s="7">
        <v>31975200000</v>
      </c>
      <c r="D93" s="8">
        <v>10.504813269604945</v>
      </c>
      <c r="E93" s="8">
        <v>0.20619999999999999</v>
      </c>
      <c r="F93" s="8">
        <v>8.9899999999999994E-2</v>
      </c>
      <c r="G93" s="8">
        <v>1.12E-2</v>
      </c>
      <c r="H93" s="8">
        <v>8.1100000000000005E-2</v>
      </c>
      <c r="I93" s="15"/>
      <c r="J93" s="12"/>
    </row>
    <row r="94" spans="1:10" x14ac:dyDescent="0.25">
      <c r="A94" s="5" t="s">
        <v>91</v>
      </c>
      <c r="B94" s="6">
        <v>2016</v>
      </c>
      <c r="C94" s="7">
        <v>21829000000</v>
      </c>
      <c r="D94" s="8">
        <v>10.339033840865833</v>
      </c>
      <c r="E94" s="8">
        <v>2.1768999999999998</v>
      </c>
      <c r="F94" s="8">
        <v>5.74E-2</v>
      </c>
      <c r="G94" s="8">
        <v>2.0299999999999999E-2</v>
      </c>
      <c r="H94" s="8">
        <v>0.1249</v>
      </c>
      <c r="I94" s="15">
        <v>0.83840000000000003</v>
      </c>
      <c r="J94" s="12"/>
    </row>
    <row r="95" spans="1:10" x14ac:dyDescent="0.25">
      <c r="A95" s="5" t="s">
        <v>92</v>
      </c>
      <c r="B95" s="6">
        <v>2016</v>
      </c>
      <c r="C95" s="7">
        <v>9183981000</v>
      </c>
      <c r="D95" s="8">
        <v>9.9630309765778868</v>
      </c>
      <c r="E95" s="8">
        <v>0.72719999999999996</v>
      </c>
      <c r="F95" s="8">
        <v>0.35220000000000001</v>
      </c>
      <c r="G95" s="8">
        <v>-8.6400000000000005E-2</v>
      </c>
      <c r="H95" s="8">
        <v>-0.2036</v>
      </c>
      <c r="I95" s="15">
        <v>0.73560000000000003</v>
      </c>
      <c r="J95" s="12"/>
    </row>
    <row r="96" spans="1:10" x14ac:dyDescent="0.25">
      <c r="A96" s="5" t="s">
        <v>93</v>
      </c>
      <c r="B96" s="6">
        <v>2016</v>
      </c>
      <c r="C96" s="7">
        <v>357033000000</v>
      </c>
      <c r="D96" s="8">
        <v>11.552708359124948</v>
      </c>
      <c r="E96" s="8">
        <v>1.2516</v>
      </c>
      <c r="F96" s="8">
        <v>0.13780000000000001</v>
      </c>
      <c r="G96" s="8">
        <v>1.09E-2</v>
      </c>
      <c r="H96" s="8">
        <v>7.3400000000000007E-2</v>
      </c>
      <c r="I96" s="15">
        <v>0.25309999999999999</v>
      </c>
      <c r="J96" s="12"/>
    </row>
    <row r="97" spans="1:10" x14ac:dyDescent="0.25">
      <c r="A97" s="5" t="s">
        <v>94</v>
      </c>
      <c r="B97" s="6">
        <v>2016</v>
      </c>
      <c r="C97" s="7">
        <v>4678700000</v>
      </c>
      <c r="D97" s="8">
        <v>9.6701251989597488</v>
      </c>
      <c r="E97" s="8">
        <v>0.21340000000000001</v>
      </c>
      <c r="F97" s="8">
        <v>0.1124</v>
      </c>
      <c r="G97" s="8">
        <v>0.1086</v>
      </c>
      <c r="H97" s="8">
        <v>0.1885</v>
      </c>
      <c r="I97" s="15"/>
      <c r="J97" s="12"/>
    </row>
    <row r="98" spans="1:10" x14ac:dyDescent="0.25">
      <c r="A98" s="5" t="s">
        <v>95</v>
      </c>
      <c r="B98" s="6">
        <v>2016</v>
      </c>
      <c r="C98" s="7">
        <v>7709000000</v>
      </c>
      <c r="D98" s="8">
        <v>9.8869980456710991</v>
      </c>
      <c r="E98" s="8">
        <v>0.61580000000000001</v>
      </c>
      <c r="F98" s="8">
        <v>0.13969999999999999</v>
      </c>
      <c r="G98" s="8">
        <v>9.64E-2</v>
      </c>
      <c r="H98" s="8">
        <v>0.35260000000000002</v>
      </c>
      <c r="I98" s="15">
        <v>1.601</v>
      </c>
      <c r="J98" s="12"/>
    </row>
    <row r="99" spans="1:10" x14ac:dyDescent="0.25">
      <c r="A99" s="5" t="s">
        <v>96</v>
      </c>
      <c r="B99" s="6">
        <v>2016</v>
      </c>
      <c r="C99" s="7">
        <v>89772000000</v>
      </c>
      <c r="D99" s="8">
        <v>10.953140900790977</v>
      </c>
      <c r="E99" s="8">
        <v>0.74870000000000003</v>
      </c>
      <c r="F99" s="8">
        <v>-4.7999999999999996E-3</v>
      </c>
      <c r="G99" s="8">
        <v>-3.8100000000000002E-2</v>
      </c>
      <c r="H99" s="8">
        <v>-9.7900000000000001E-2</v>
      </c>
      <c r="I99" s="15">
        <v>0.96379999999999999</v>
      </c>
      <c r="J99" s="12"/>
    </row>
    <row r="100" spans="1:10" x14ac:dyDescent="0.25">
      <c r="A100" s="5" t="s">
        <v>97</v>
      </c>
      <c r="B100" s="6">
        <v>2016</v>
      </c>
      <c r="C100" s="7">
        <v>36532000000</v>
      </c>
      <c r="D100" s="8">
        <v>10.562673448975872</v>
      </c>
      <c r="E100" s="8">
        <v>0.32850000000000001</v>
      </c>
      <c r="F100" s="8">
        <v>2.0199999999999999E-2</v>
      </c>
      <c r="G100" s="8">
        <v>7.1099999999999997E-2</v>
      </c>
      <c r="H100" s="8">
        <v>0.20749999999999999</v>
      </c>
      <c r="I100" s="15">
        <v>1.929</v>
      </c>
      <c r="J100" s="12"/>
    </row>
    <row r="101" spans="1:10" x14ac:dyDescent="0.25">
      <c r="A101" s="5" t="s">
        <v>98</v>
      </c>
      <c r="B101" s="6">
        <v>2016</v>
      </c>
      <c r="C101" s="7">
        <v>8039000000</v>
      </c>
      <c r="D101" s="8">
        <v>9.9052020286623179</v>
      </c>
      <c r="E101" s="8">
        <v>1.4461999999999999</v>
      </c>
      <c r="F101" s="8">
        <v>8.3000000000000004E-2</v>
      </c>
      <c r="G101" s="8">
        <v>8.2500000000000004E-2</v>
      </c>
      <c r="H101" s="8">
        <v>0.41860000000000003</v>
      </c>
      <c r="I101" s="15">
        <v>2.4369999999999998</v>
      </c>
      <c r="J101" s="12"/>
    </row>
    <row r="102" spans="1:10" x14ac:dyDescent="0.25">
      <c r="A102" s="5" t="s">
        <v>99</v>
      </c>
      <c r="B102" s="6">
        <v>2016</v>
      </c>
      <c r="C102" s="7">
        <v>14387669000</v>
      </c>
      <c r="D102" s="8">
        <v>10.157990437964443</v>
      </c>
      <c r="E102" s="8">
        <v>0.2651</v>
      </c>
      <c r="F102" s="8">
        <v>2.5999999999999999E-2</v>
      </c>
      <c r="G102" s="8">
        <v>1.5100000000000001E-2</v>
      </c>
      <c r="H102" s="8">
        <v>3.5000000000000003E-2</v>
      </c>
      <c r="I102" s="15">
        <v>3.9020000000000001</v>
      </c>
      <c r="J102" s="12"/>
    </row>
    <row r="103" spans="1:10" x14ac:dyDescent="0.25">
      <c r="A103" s="5" t="s">
        <v>100</v>
      </c>
      <c r="B103" s="6">
        <v>2016</v>
      </c>
      <c r="C103" s="7">
        <v>126287000000</v>
      </c>
      <c r="D103" s="8">
        <v>11.101358646526464</v>
      </c>
      <c r="E103" s="8">
        <v>0.48309999999999997</v>
      </c>
      <c r="F103" s="8">
        <v>0.21729999999999999</v>
      </c>
      <c r="G103" s="8">
        <v>8.8700000000000001E-2</v>
      </c>
      <c r="H103" s="8">
        <v>0.1699</v>
      </c>
      <c r="I103" s="15">
        <v>0.98860000000000003</v>
      </c>
      <c r="J103" s="12"/>
    </row>
    <row r="104" spans="1:10" x14ac:dyDescent="0.25">
      <c r="A104" s="5" t="s">
        <v>101</v>
      </c>
      <c r="B104" s="6">
        <v>2016</v>
      </c>
      <c r="C104" s="7">
        <v>35414000000</v>
      </c>
      <c r="D104" s="8">
        <v>10.54917498295176</v>
      </c>
      <c r="E104" s="8">
        <v>0.93859999999999999</v>
      </c>
      <c r="F104" s="8">
        <v>0.15479999999999999</v>
      </c>
      <c r="G104" s="8">
        <v>4.9200000000000001E-2</v>
      </c>
      <c r="H104" s="8">
        <v>0.14729999999999999</v>
      </c>
      <c r="I104" s="15">
        <v>1.238</v>
      </c>
      <c r="J104" s="12"/>
    </row>
    <row r="105" spans="1:10" x14ac:dyDescent="0.25">
      <c r="A105" s="5" t="s">
        <v>102</v>
      </c>
      <c r="B105" s="6">
        <v>2016</v>
      </c>
      <c r="C105" s="7">
        <v>47017000000</v>
      </c>
      <c r="D105" s="8">
        <v>10.672254914771669</v>
      </c>
      <c r="E105" s="8">
        <v>1.3572</v>
      </c>
      <c r="F105" s="8">
        <v>3.5799999999999998E-2</v>
      </c>
      <c r="G105" s="8">
        <v>1.3299999999999999E-2</v>
      </c>
      <c r="H105" s="8">
        <v>4.53E-2</v>
      </c>
      <c r="I105" s="15">
        <v>0.66720000000000002</v>
      </c>
      <c r="J105" s="12"/>
    </row>
    <row r="106" spans="1:10" x14ac:dyDescent="0.25">
      <c r="A106" s="5" t="s">
        <v>103</v>
      </c>
      <c r="B106" s="6">
        <v>2016</v>
      </c>
      <c r="C106" s="7">
        <v>14262000000</v>
      </c>
      <c r="D106" s="8">
        <v>10.154180432111824</v>
      </c>
      <c r="E106" s="8">
        <v>7.4300000000000005E-2</v>
      </c>
      <c r="F106" s="8">
        <v>0.11509999999999999</v>
      </c>
      <c r="G106" s="8">
        <v>0.1153</v>
      </c>
      <c r="H106" s="8">
        <v>0.15340000000000001</v>
      </c>
      <c r="I106" s="15">
        <v>2.0110000000000001</v>
      </c>
      <c r="J106" s="12"/>
    </row>
    <row r="107" spans="1:10" x14ac:dyDescent="0.25">
      <c r="A107" s="5" t="s">
        <v>104</v>
      </c>
      <c r="B107" s="6">
        <v>2016</v>
      </c>
      <c r="C107" s="7">
        <v>6390227000</v>
      </c>
      <c r="D107" s="8">
        <v>9.8055162858730096</v>
      </c>
      <c r="E107" s="8">
        <v>0.51680000000000004</v>
      </c>
      <c r="F107" s="8">
        <v>0.15679999999999999</v>
      </c>
      <c r="G107" s="8">
        <v>9.11E-2</v>
      </c>
      <c r="H107" s="8">
        <v>0.23130000000000001</v>
      </c>
      <c r="I107" s="15">
        <v>1.8240000000000001</v>
      </c>
      <c r="J107" s="12"/>
    </row>
    <row r="108" spans="1:10" x14ac:dyDescent="0.25">
      <c r="A108" s="5" t="s">
        <v>105</v>
      </c>
      <c r="B108" s="6">
        <v>2016</v>
      </c>
      <c r="C108" s="7">
        <v>94462000000</v>
      </c>
      <c r="D108" s="8">
        <v>10.975257136453138</v>
      </c>
      <c r="E108" s="8">
        <v>0.75280000000000002</v>
      </c>
      <c r="F108" s="8">
        <v>2.9899999999999999E-2</v>
      </c>
      <c r="G108" s="8">
        <v>5.6899999999999999E-2</v>
      </c>
      <c r="H108" s="8">
        <v>0.14810000000000001</v>
      </c>
      <c r="I108" s="15">
        <v>1.107</v>
      </c>
      <c r="J108" s="12"/>
    </row>
    <row r="109" spans="1:10" x14ac:dyDescent="0.25">
      <c r="A109" s="5" t="s">
        <v>106</v>
      </c>
      <c r="B109" s="6">
        <v>2016</v>
      </c>
      <c r="C109" s="7">
        <v>260078000000</v>
      </c>
      <c r="D109" s="8">
        <v>11.415103616776046</v>
      </c>
      <c r="E109" s="8">
        <v>0.2424</v>
      </c>
      <c r="F109" s="8">
        <v>1.32E-2</v>
      </c>
      <c r="G109" s="8">
        <v>-1.9E-3</v>
      </c>
      <c r="H109" s="8">
        <v>-3.3999999999999998E-3</v>
      </c>
      <c r="I109" s="15">
        <v>0.99970000000000003</v>
      </c>
      <c r="J109" s="12"/>
    </row>
    <row r="110" spans="1:10" x14ac:dyDescent="0.25">
      <c r="A110" s="5" t="s">
        <v>107</v>
      </c>
      <c r="B110" s="6">
        <v>2016</v>
      </c>
      <c r="C110" s="7">
        <v>12119326000</v>
      </c>
      <c r="D110" s="8">
        <v>10.083478467798905</v>
      </c>
      <c r="E110" s="8">
        <v>0.35949999999999999</v>
      </c>
      <c r="F110" s="8">
        <v>-0.23899999999999999</v>
      </c>
      <c r="G110" s="8">
        <v>-0.1275</v>
      </c>
      <c r="H110" s="8">
        <v>-0.21759999999999999</v>
      </c>
      <c r="I110" s="15">
        <v>1.84</v>
      </c>
      <c r="J110" s="12"/>
    </row>
    <row r="111" spans="1:10" x14ac:dyDescent="0.25">
      <c r="A111" s="5" t="s">
        <v>108</v>
      </c>
      <c r="B111" s="6">
        <v>2016</v>
      </c>
      <c r="C111" s="7">
        <v>71610000000</v>
      </c>
      <c r="D111" s="8">
        <v>10.854973673726416</v>
      </c>
      <c r="E111" s="8">
        <v>2.0722999999999998</v>
      </c>
      <c r="F111" s="8">
        <v>0.18149999999999999</v>
      </c>
      <c r="G111" s="8">
        <v>3.2399999999999998E-2</v>
      </c>
      <c r="H111" s="8">
        <v>0.15029999999999999</v>
      </c>
      <c r="I111" s="15">
        <v>1.1479999999999999</v>
      </c>
      <c r="J111" s="12"/>
    </row>
    <row r="112" spans="1:10" x14ac:dyDescent="0.25">
      <c r="A112" s="5" t="s">
        <v>109</v>
      </c>
      <c r="B112" s="6">
        <v>2016</v>
      </c>
      <c r="C112" s="7">
        <v>51261000000</v>
      </c>
      <c r="D112" s="8">
        <v>10.709787074151109</v>
      </c>
      <c r="E112" s="8">
        <v>0.50470000000000004</v>
      </c>
      <c r="F112" s="8">
        <v>0.1103</v>
      </c>
      <c r="G112" s="8">
        <v>8.4400000000000003E-2</v>
      </c>
      <c r="H112" s="8">
        <v>0.36549999999999999</v>
      </c>
      <c r="I112" s="15"/>
      <c r="J112" s="12"/>
    </row>
    <row r="113" spans="1:10" x14ac:dyDescent="0.25">
      <c r="A113" s="5" t="s">
        <v>110</v>
      </c>
      <c r="B113" s="6">
        <v>2016</v>
      </c>
      <c r="C113" s="7">
        <v>39964000000</v>
      </c>
      <c r="D113" s="8">
        <v>10.601668950299379</v>
      </c>
      <c r="E113" s="8">
        <v>0.8306</v>
      </c>
      <c r="F113" s="8">
        <v>0.1018</v>
      </c>
      <c r="G113" s="8">
        <v>6.0400000000000002E-2</v>
      </c>
      <c r="H113" s="8">
        <v>0.25330000000000003</v>
      </c>
      <c r="I113" s="15"/>
      <c r="J113" s="12"/>
    </row>
    <row r="114" spans="1:10" x14ac:dyDescent="0.25">
      <c r="A114" s="5" t="s">
        <v>111</v>
      </c>
      <c r="B114" s="6">
        <v>2016</v>
      </c>
      <c r="C114" s="7">
        <v>57981400000</v>
      </c>
      <c r="D114" s="8">
        <v>10.763288697478691</v>
      </c>
      <c r="E114" s="8">
        <v>3.6440999999999999</v>
      </c>
      <c r="F114" s="8">
        <v>5.7200000000000001E-2</v>
      </c>
      <c r="G114" s="8">
        <v>2.63E-2</v>
      </c>
      <c r="H114" s="8">
        <v>0.21990000000000001</v>
      </c>
      <c r="I114" s="15">
        <v>0.51319999999999999</v>
      </c>
      <c r="J114" s="12"/>
    </row>
    <row r="115" spans="1:10" x14ac:dyDescent="0.25">
      <c r="A115" s="5" t="s">
        <v>112</v>
      </c>
      <c r="B115" s="6">
        <v>2016</v>
      </c>
      <c r="C115" s="7">
        <v>92308000000</v>
      </c>
      <c r="D115" s="8">
        <v>10.965239341386649</v>
      </c>
      <c r="E115" s="8">
        <v>2.3639000000000001</v>
      </c>
      <c r="F115" s="8">
        <v>0.25890000000000002</v>
      </c>
      <c r="G115" s="8">
        <v>2.6700000000000002E-2</v>
      </c>
      <c r="H115" s="8">
        <v>0.21840000000000001</v>
      </c>
      <c r="I115" s="15">
        <v>0.49969999999999998</v>
      </c>
      <c r="J115" s="12"/>
    </row>
    <row r="116" spans="1:10" x14ac:dyDescent="0.25">
      <c r="A116" s="5" t="s">
        <v>113</v>
      </c>
      <c r="B116" s="6">
        <v>2016</v>
      </c>
      <c r="C116" s="7">
        <v>11917076000</v>
      </c>
      <c r="D116" s="8">
        <v>10.076169709024834</v>
      </c>
      <c r="E116" s="8">
        <v>0.49859999999999999</v>
      </c>
      <c r="F116" s="8">
        <v>5.7099999999999998E-2</v>
      </c>
      <c r="G116" s="8">
        <v>0.1052</v>
      </c>
      <c r="H116" s="8">
        <v>0.2253</v>
      </c>
      <c r="I116" s="15"/>
      <c r="J116" s="12"/>
    </row>
    <row r="117" spans="1:10" x14ac:dyDescent="0.25">
      <c r="A117" s="5" t="s">
        <v>114</v>
      </c>
      <c r="B117" s="6">
        <v>2016</v>
      </c>
      <c r="C117" s="7">
        <v>10100000000</v>
      </c>
      <c r="D117" s="8">
        <v>10.004321373782643</v>
      </c>
      <c r="E117" s="8">
        <v>0.80549999999999999</v>
      </c>
      <c r="F117" s="8">
        <v>8.5400000000000004E-2</v>
      </c>
      <c r="G117" s="8">
        <v>6.3700000000000007E-2</v>
      </c>
      <c r="H117" s="8">
        <v>0.1391</v>
      </c>
      <c r="I117" s="15">
        <v>1.5609999999999999</v>
      </c>
      <c r="J117" s="12"/>
    </row>
    <row r="118" spans="1:10" x14ac:dyDescent="0.25">
      <c r="A118" s="5" t="s">
        <v>115</v>
      </c>
      <c r="B118" s="6">
        <v>2016</v>
      </c>
      <c r="C118" s="7">
        <v>45295300000</v>
      </c>
      <c r="D118" s="8">
        <v>10.656053140424278</v>
      </c>
      <c r="E118" s="8">
        <v>0.42059999999999997</v>
      </c>
      <c r="F118" s="8">
        <v>0.15129999999999999</v>
      </c>
      <c r="G118" s="8">
        <v>5.4800000000000001E-2</v>
      </c>
      <c r="H118" s="8">
        <v>0.1067</v>
      </c>
      <c r="I118" s="15">
        <v>1.4079999999999999</v>
      </c>
      <c r="J118" s="12"/>
    </row>
    <row r="119" spans="1:10" x14ac:dyDescent="0.25">
      <c r="A119" s="5" t="s">
        <v>116</v>
      </c>
      <c r="B119" s="6">
        <v>2016</v>
      </c>
      <c r="C119" s="7">
        <v>91576000000</v>
      </c>
      <c r="D119" s="8">
        <v>10.961781669811174</v>
      </c>
      <c r="E119" s="8">
        <v>0.47420000000000001</v>
      </c>
      <c r="F119" s="8">
        <v>0.16289999999999999</v>
      </c>
      <c r="G119" s="8">
        <v>9.8599999999999993E-2</v>
      </c>
      <c r="H119" s="8">
        <v>0.20569999999999999</v>
      </c>
      <c r="I119" s="15">
        <v>2.0110000000000001</v>
      </c>
      <c r="J119" s="12"/>
    </row>
    <row r="120" spans="1:10" x14ac:dyDescent="0.25">
      <c r="A120" s="5" t="s">
        <v>117</v>
      </c>
      <c r="B120" s="6">
        <v>2016</v>
      </c>
      <c r="C120" s="7">
        <v>15758000000</v>
      </c>
      <c r="D120" s="8">
        <v>10.197501096143258</v>
      </c>
      <c r="E120" s="8">
        <v>1.5924</v>
      </c>
      <c r="F120" s="8">
        <v>0.18379999999999999</v>
      </c>
      <c r="G120" s="8">
        <v>7.5600000000000001E-2</v>
      </c>
      <c r="H120" s="8">
        <v>0.23760000000000001</v>
      </c>
      <c r="I120" s="15">
        <v>1.1220000000000001</v>
      </c>
      <c r="J120" s="12"/>
    </row>
    <row r="121" spans="1:10" x14ac:dyDescent="0.25">
      <c r="A121" s="5" t="s">
        <v>118</v>
      </c>
      <c r="B121" s="6">
        <v>2016</v>
      </c>
      <c r="C121" s="7">
        <v>28091847000</v>
      </c>
      <c r="D121" s="8">
        <v>10.448580294400497</v>
      </c>
      <c r="E121" s="8">
        <v>3.3515000000000001</v>
      </c>
      <c r="F121" s="8">
        <v>9.6100000000000005E-2</v>
      </c>
      <c r="G121" s="8">
        <v>5.7599999999999998E-2</v>
      </c>
      <c r="H121" s="8">
        <v>0.37240000000000001</v>
      </c>
      <c r="I121" s="15"/>
      <c r="J121" s="12"/>
    </row>
    <row r="122" spans="1:10" x14ac:dyDescent="0.25">
      <c r="A122" s="5" t="s">
        <v>119</v>
      </c>
      <c r="B122" s="6">
        <v>2016</v>
      </c>
      <c r="C122" s="7">
        <v>16195000000</v>
      </c>
      <c r="D122" s="8">
        <v>10.209380952346196</v>
      </c>
      <c r="E122" s="8">
        <v>1.3745000000000001</v>
      </c>
      <c r="F122" s="8">
        <v>3.9300000000000002E-2</v>
      </c>
      <c r="G122" s="8">
        <v>4.9799999999999997E-2</v>
      </c>
      <c r="H122" s="8">
        <v>0.16930000000000001</v>
      </c>
      <c r="I122" s="15">
        <v>1.393</v>
      </c>
      <c r="J122" s="12"/>
    </row>
    <row r="123" spans="1:10" x14ac:dyDescent="0.25">
      <c r="A123" s="5" t="s">
        <v>120</v>
      </c>
      <c r="B123" s="6">
        <v>2016</v>
      </c>
      <c r="C123" s="7">
        <v>10115991000</v>
      </c>
      <c r="D123" s="8">
        <v>10.005008434289204</v>
      </c>
      <c r="E123" s="8">
        <v>0.84389999999999998</v>
      </c>
      <c r="F123" s="8">
        <v>7.4899999999999994E-2</v>
      </c>
      <c r="G123" s="8">
        <v>5.45E-2</v>
      </c>
      <c r="H123" s="8">
        <v>0.13569999999999999</v>
      </c>
      <c r="I123" s="15">
        <v>1.4039999999999999</v>
      </c>
      <c r="J123" s="12"/>
    </row>
    <row r="124" spans="1:10" x14ac:dyDescent="0.25">
      <c r="A124" s="5" t="s">
        <v>121</v>
      </c>
      <c r="B124" s="6">
        <v>2016</v>
      </c>
      <c r="C124" s="7">
        <v>79511000000</v>
      </c>
      <c r="D124" s="8">
        <v>10.900427215559999</v>
      </c>
      <c r="E124" s="8">
        <v>0.81159999999999999</v>
      </c>
      <c r="F124" s="8">
        <v>8.2600000000000007E-2</v>
      </c>
      <c r="G124" s="8">
        <v>5.57E-2</v>
      </c>
      <c r="H124" s="8">
        <v>0.16309999999999999</v>
      </c>
      <c r="I124" s="15"/>
      <c r="J124" s="12"/>
    </row>
    <row r="125" spans="1:10" x14ac:dyDescent="0.25">
      <c r="A125" s="5" t="s">
        <v>122</v>
      </c>
      <c r="B125" s="6">
        <v>2016</v>
      </c>
      <c r="C125" s="7">
        <v>9791000000</v>
      </c>
      <c r="D125" s="8">
        <v>9.9908270505674786</v>
      </c>
      <c r="E125" s="8">
        <v>2.0937000000000001</v>
      </c>
      <c r="F125" s="8">
        <v>0.13150000000000001</v>
      </c>
      <c r="G125" s="8">
        <v>9.6199999999999994E-2</v>
      </c>
      <c r="H125" s="8">
        <v>0.39829999999999999</v>
      </c>
      <c r="I125" s="15">
        <v>1.98</v>
      </c>
      <c r="J125" s="12"/>
    </row>
    <row r="126" spans="1:10" x14ac:dyDescent="0.25">
      <c r="A126" s="5" t="s">
        <v>123</v>
      </c>
      <c r="B126" s="6">
        <v>2016</v>
      </c>
      <c r="C126" s="7">
        <v>32041000000</v>
      </c>
      <c r="D126" s="8">
        <v>10.505706061959787</v>
      </c>
      <c r="E126" s="8">
        <v>1.2505999999999999</v>
      </c>
      <c r="F126" s="8">
        <v>8.1699999999999995E-2</v>
      </c>
      <c r="G126" s="8">
        <v>2.92E-2</v>
      </c>
      <c r="H126" s="8">
        <v>9.7000000000000003E-2</v>
      </c>
      <c r="I126" s="15">
        <v>0.89300000000000002</v>
      </c>
      <c r="J126" s="12"/>
    </row>
    <row r="127" spans="1:10" x14ac:dyDescent="0.25">
      <c r="A127" s="5" t="s">
        <v>124</v>
      </c>
      <c r="B127" s="6">
        <v>2016</v>
      </c>
      <c r="C127" s="7">
        <v>132761000000</v>
      </c>
      <c r="D127" s="8">
        <v>11.123070514999343</v>
      </c>
      <c r="E127" s="8">
        <v>1.1107</v>
      </c>
      <c r="F127" s="8">
        <v>9.4600000000000004E-2</v>
      </c>
      <c r="G127" s="8">
        <v>1.7000000000000001E-2</v>
      </c>
      <c r="H127" s="8">
        <v>5.3400000000000003E-2</v>
      </c>
      <c r="I127" s="15">
        <v>0.77900000000000003</v>
      </c>
      <c r="J127" s="12"/>
    </row>
    <row r="128" spans="1:10" x14ac:dyDescent="0.25">
      <c r="A128" s="5" t="s">
        <v>125</v>
      </c>
      <c r="B128" s="6">
        <v>2016</v>
      </c>
      <c r="C128" s="7">
        <v>18741257000</v>
      </c>
      <c r="D128" s="8">
        <v>10.272798716213231</v>
      </c>
      <c r="E128" s="8">
        <v>1.925</v>
      </c>
      <c r="F128" s="8">
        <v>5.9700000000000003E-2</v>
      </c>
      <c r="G128" s="8">
        <v>4.7E-2</v>
      </c>
      <c r="H128" s="8">
        <v>0.18509999999999999</v>
      </c>
      <c r="I128" s="15">
        <v>1.0740000000000001</v>
      </c>
      <c r="J128" s="12"/>
    </row>
    <row r="129" spans="1:10" x14ac:dyDescent="0.25">
      <c r="A129" s="5" t="s">
        <v>126</v>
      </c>
      <c r="B129" s="6">
        <v>2016</v>
      </c>
      <c r="C129" s="7">
        <v>25913000000</v>
      </c>
      <c r="D129" s="8">
        <v>10.413517695040015</v>
      </c>
      <c r="E129" s="8">
        <v>1.7132000000000001</v>
      </c>
      <c r="F129" s="8">
        <v>0.2346</v>
      </c>
      <c r="G129" s="8">
        <v>-0.1216</v>
      </c>
      <c r="H129" s="8">
        <v>-0.57369999999999999</v>
      </c>
      <c r="I129" s="15">
        <v>1.147</v>
      </c>
      <c r="J129" s="12"/>
    </row>
    <row r="130" spans="1:10" x14ac:dyDescent="0.25">
      <c r="A130" s="5" t="s">
        <v>127</v>
      </c>
      <c r="B130" s="6">
        <v>2016</v>
      </c>
      <c r="C130" s="7">
        <v>23847000000</v>
      </c>
      <c r="D130" s="8">
        <v>10.377433751703389</v>
      </c>
      <c r="E130" s="8">
        <v>0.71250000000000002</v>
      </c>
      <c r="F130" s="8">
        <v>0.80920000000000003</v>
      </c>
      <c r="G130" s="8">
        <v>0.34620000000000001</v>
      </c>
      <c r="H130" s="8">
        <v>0.9647</v>
      </c>
      <c r="I130" s="15">
        <v>1.4570000000000001</v>
      </c>
      <c r="J130" s="12"/>
    </row>
    <row r="131" spans="1:10" x14ac:dyDescent="0.25">
      <c r="A131" s="5" t="s">
        <v>128</v>
      </c>
      <c r="B131" s="6">
        <v>2016</v>
      </c>
      <c r="C131" s="7">
        <v>18330200000</v>
      </c>
      <c r="D131" s="8">
        <v>10.263167203555916</v>
      </c>
      <c r="E131" s="8">
        <v>0.89049999999999996</v>
      </c>
      <c r="F131" s="8">
        <v>9.35E-2</v>
      </c>
      <c r="G131" s="8">
        <v>6.8099999999999994E-2</v>
      </c>
      <c r="H131" s="8">
        <v>0.1825</v>
      </c>
      <c r="I131" s="15">
        <v>2.133</v>
      </c>
      <c r="J131" s="12"/>
    </row>
    <row r="132" spans="1:10" x14ac:dyDescent="0.25">
      <c r="A132" s="5" t="s">
        <v>129</v>
      </c>
      <c r="B132" s="6">
        <v>2016</v>
      </c>
      <c r="C132" s="7">
        <v>6664000000</v>
      </c>
      <c r="D132" s="8">
        <v>9.8237349883987317</v>
      </c>
      <c r="E132" s="8">
        <v>0.78369999999999995</v>
      </c>
      <c r="F132" s="8">
        <v>0.15540000000000001</v>
      </c>
      <c r="G132" s="8">
        <v>7.2800000000000004E-2</v>
      </c>
      <c r="H132" s="8">
        <v>0.18729999999999999</v>
      </c>
      <c r="I132" s="15">
        <v>2.528</v>
      </c>
      <c r="J132" s="12"/>
    </row>
    <row r="133" spans="1:10" x14ac:dyDescent="0.25">
      <c r="A133" s="5" t="s">
        <v>130</v>
      </c>
      <c r="B133" s="6">
        <v>2016</v>
      </c>
      <c r="C133" s="7">
        <v>51319000000</v>
      </c>
      <c r="D133" s="8">
        <v>10.710278185140281</v>
      </c>
      <c r="E133" s="8">
        <v>0.84819999999999995</v>
      </c>
      <c r="F133" s="8">
        <v>0.1105</v>
      </c>
      <c r="G133" s="8">
        <v>2.7900000000000001E-2</v>
      </c>
      <c r="H133" s="8">
        <v>0.10299999999999999</v>
      </c>
      <c r="I133" s="15">
        <v>0.72909999999999997</v>
      </c>
      <c r="J133" s="12"/>
    </row>
    <row r="134" spans="1:10" x14ac:dyDescent="0.25">
      <c r="A134" s="5" t="s">
        <v>131</v>
      </c>
      <c r="B134" s="6">
        <v>2016</v>
      </c>
      <c r="C134" s="7">
        <v>46745000000</v>
      </c>
      <c r="D134" s="8">
        <v>10.669735164116787</v>
      </c>
      <c r="E134" s="8">
        <v>0.2475</v>
      </c>
      <c r="F134" s="8">
        <v>8.5400000000000004E-2</v>
      </c>
      <c r="G134" s="8">
        <v>4.5600000000000002E-2</v>
      </c>
      <c r="H134" s="8">
        <v>9.8500000000000004E-2</v>
      </c>
      <c r="I134" s="15"/>
      <c r="J134" s="12"/>
    </row>
    <row r="135" spans="1:10" x14ac:dyDescent="0.25">
      <c r="A135" s="5" t="s">
        <v>132</v>
      </c>
      <c r="B135" s="6">
        <v>2016</v>
      </c>
      <c r="C135" s="7">
        <v>15457000000</v>
      </c>
      <c r="D135" s="8">
        <v>10.189125206925528</v>
      </c>
      <c r="E135" s="8">
        <v>1.3925000000000001</v>
      </c>
      <c r="F135" s="8">
        <v>9.4799999999999995E-2</v>
      </c>
      <c r="G135" s="8">
        <v>5.5E-2</v>
      </c>
      <c r="H135" s="8">
        <v>0.1946</v>
      </c>
      <c r="I135" s="15">
        <v>1.052</v>
      </c>
      <c r="J135" s="12"/>
    </row>
    <row r="136" spans="1:10" x14ac:dyDescent="0.25">
      <c r="A136" s="5" t="s">
        <v>133</v>
      </c>
      <c r="B136" s="6">
        <v>2016</v>
      </c>
      <c r="C136" s="7">
        <v>17471000000</v>
      </c>
      <c r="D136" s="8">
        <v>10.242317763715196</v>
      </c>
      <c r="E136" s="8">
        <v>0.49459999999999998</v>
      </c>
      <c r="F136" s="8">
        <v>9.2700000000000005E-2</v>
      </c>
      <c r="G136" s="8">
        <v>7.6799999999999993E-2</v>
      </c>
      <c r="H136" s="8">
        <v>0.20660000000000001</v>
      </c>
      <c r="I136" s="15">
        <v>2.0049999999999999</v>
      </c>
      <c r="J136" s="12"/>
    </row>
    <row r="137" spans="1:10" x14ac:dyDescent="0.25">
      <c r="A137" s="5" t="s">
        <v>134</v>
      </c>
      <c r="B137" s="6">
        <v>2016</v>
      </c>
      <c r="C137" s="7">
        <v>29459433000</v>
      </c>
      <c r="D137" s="8">
        <v>10.46922438380529</v>
      </c>
      <c r="E137" s="8">
        <v>0.49919999999999998</v>
      </c>
      <c r="F137" s="8">
        <v>-5.9299999999999999E-2</v>
      </c>
      <c r="G137" s="8">
        <v>-4.0899999999999999E-2</v>
      </c>
      <c r="H137" s="8">
        <v>-8.7300000000000003E-2</v>
      </c>
      <c r="I137" s="15">
        <v>1.661</v>
      </c>
      <c r="J137" s="12"/>
    </row>
    <row r="138" spans="1:10" x14ac:dyDescent="0.25">
      <c r="A138" s="5" t="s">
        <v>384</v>
      </c>
      <c r="B138" s="6">
        <v>2016</v>
      </c>
      <c r="C138" s="7">
        <f>52.19*10^9</f>
        <v>52190000000</v>
      </c>
      <c r="D138" s="8">
        <v>10.717587296855461</v>
      </c>
      <c r="E138" s="8">
        <v>1</v>
      </c>
      <c r="F138" s="8">
        <v>0.1017</v>
      </c>
      <c r="G138" s="8">
        <v>4.9599999999999998E-2</v>
      </c>
      <c r="H138" s="8">
        <v>0.1174</v>
      </c>
      <c r="I138" s="15">
        <v>1.5349999999999999</v>
      </c>
      <c r="J138" s="12"/>
    </row>
    <row r="139" spans="1:10" x14ac:dyDescent="0.25">
      <c r="A139" s="5" t="s">
        <v>135</v>
      </c>
      <c r="B139" s="6">
        <v>2016</v>
      </c>
      <c r="C139" s="7">
        <v>12608371000</v>
      </c>
      <c r="D139" s="8">
        <v>10.100658979403272</v>
      </c>
      <c r="E139" s="8">
        <v>1.5394000000000001</v>
      </c>
      <c r="F139" s="8">
        <v>3.5099999999999999E-2</v>
      </c>
      <c r="G139" s="8">
        <v>9.7000000000000003E-3</v>
      </c>
      <c r="H139" s="8">
        <v>2.7400000000000001E-2</v>
      </c>
      <c r="I139" s="15">
        <v>2.4</v>
      </c>
      <c r="J139" s="12"/>
    </row>
    <row r="140" spans="1:10" x14ac:dyDescent="0.25">
      <c r="A140" s="5" t="s">
        <v>136</v>
      </c>
      <c r="B140" s="6">
        <v>2016</v>
      </c>
      <c r="C140" s="7">
        <v>20704148000</v>
      </c>
      <c r="D140" s="8">
        <v>10.316057363478251</v>
      </c>
      <c r="E140" s="8">
        <v>0.88490000000000002</v>
      </c>
      <c r="F140" s="8">
        <v>1.7681</v>
      </c>
      <c r="G140" s="8">
        <v>0.2031</v>
      </c>
      <c r="H140" s="8">
        <v>0.40439999999999998</v>
      </c>
      <c r="I140" s="15">
        <v>1.573</v>
      </c>
      <c r="J140" s="12"/>
    </row>
    <row r="141" spans="1:10" x14ac:dyDescent="0.25">
      <c r="A141" s="5" t="s">
        <v>137</v>
      </c>
      <c r="B141" s="6">
        <v>2016</v>
      </c>
      <c r="C141" s="7">
        <v>15472922000</v>
      </c>
      <c r="D141" s="8">
        <v>10.189572336236211</v>
      </c>
      <c r="E141" s="8">
        <v>0.56130000000000002</v>
      </c>
      <c r="F141" s="8">
        <v>-0.50649999999999995</v>
      </c>
      <c r="G141" s="8">
        <v>-3.0599999999999999E-2</v>
      </c>
      <c r="H141" s="8">
        <v>-7.7299999999999994E-2</v>
      </c>
      <c r="I141" s="15">
        <v>0.87690000000000001</v>
      </c>
      <c r="J141" s="12"/>
    </row>
    <row r="142" spans="1:10" x14ac:dyDescent="0.25">
      <c r="A142" s="5" t="s">
        <v>138</v>
      </c>
      <c r="B142" s="6">
        <v>2016</v>
      </c>
      <c r="C142" s="7">
        <v>51744900000</v>
      </c>
      <c r="D142" s="8">
        <v>10.713867551983931</v>
      </c>
      <c r="E142" s="8">
        <v>0.91439999999999999</v>
      </c>
      <c r="F142" s="8">
        <v>3.39E-2</v>
      </c>
      <c r="G142" s="8">
        <v>6.6600000000000006E-2</v>
      </c>
      <c r="H142" s="8">
        <v>0.21940000000000001</v>
      </c>
      <c r="I142" s="15">
        <v>1.17</v>
      </c>
      <c r="J142" s="12"/>
    </row>
    <row r="143" spans="1:10" x14ac:dyDescent="0.25">
      <c r="A143" s="5" t="s">
        <v>385</v>
      </c>
      <c r="B143" s="6">
        <v>2016</v>
      </c>
      <c r="C143" s="7">
        <f>70.1*10^9</f>
        <v>70100000000</v>
      </c>
      <c r="D143" s="8">
        <v>10.845718017966659</v>
      </c>
      <c r="E143" s="8">
        <v>1.05</v>
      </c>
      <c r="F143" s="8">
        <v>-7.1599999999999997E-2</v>
      </c>
      <c r="G143" s="8">
        <v>1.7999999999999999E-2</v>
      </c>
      <c r="H143" s="8">
        <v>6.2E-2</v>
      </c>
      <c r="I143" s="15">
        <v>0.79920000000000002</v>
      </c>
      <c r="J143" s="12"/>
    </row>
    <row r="144" spans="1:10" x14ac:dyDescent="0.25">
      <c r="A144" s="5" t="s">
        <v>139</v>
      </c>
      <c r="B144" s="6">
        <v>2016</v>
      </c>
      <c r="C144" s="7">
        <v>45904434000</v>
      </c>
      <c r="D144" s="8">
        <v>10.661854636925671</v>
      </c>
      <c r="E144" s="8">
        <v>1.7931999999999999</v>
      </c>
      <c r="F144" s="8">
        <v>-0.66659999999999997</v>
      </c>
      <c r="G144" s="8">
        <v>-1.2200000000000001E-2</v>
      </c>
      <c r="H144" s="8">
        <v>-6.0600000000000001E-2</v>
      </c>
      <c r="I144" s="15">
        <v>0.59130000000000005</v>
      </c>
      <c r="J144" s="12"/>
    </row>
    <row r="145" spans="1:10" x14ac:dyDescent="0.25">
      <c r="A145" s="5" t="s">
        <v>140</v>
      </c>
      <c r="B145" s="6">
        <v>2016</v>
      </c>
      <c r="C145" s="7">
        <v>114904000000</v>
      </c>
      <c r="D145" s="8">
        <v>11.060335147467139</v>
      </c>
      <c r="E145" s="8">
        <v>1.2468999999999999</v>
      </c>
      <c r="F145" s="8">
        <v>3.6200000000000003E-2</v>
      </c>
      <c r="G145" s="8">
        <v>1.8E-3</v>
      </c>
      <c r="H145" s="8">
        <v>4.41E-2</v>
      </c>
      <c r="I145" s="15">
        <v>0.57489999999999997</v>
      </c>
      <c r="J145" s="12"/>
    </row>
    <row r="146" spans="1:10" x14ac:dyDescent="0.25">
      <c r="A146" s="5" t="s">
        <v>141</v>
      </c>
      <c r="B146" s="6">
        <v>2016</v>
      </c>
      <c r="C146" s="7">
        <v>15777546000</v>
      </c>
      <c r="D146" s="8">
        <v>10.198039455049763</v>
      </c>
      <c r="E146" s="8">
        <v>0.76449999999999996</v>
      </c>
      <c r="F146" s="8">
        <v>3.2099999999999997E-2</v>
      </c>
      <c r="G146" s="8">
        <v>1.7299999999999999E-2</v>
      </c>
      <c r="H146" s="8">
        <v>6.6900000000000001E-2</v>
      </c>
      <c r="I146" s="15">
        <v>1.4470000000000001</v>
      </c>
      <c r="J146" s="12"/>
    </row>
    <row r="147" spans="1:10" x14ac:dyDescent="0.25">
      <c r="A147" s="5" t="s">
        <v>142</v>
      </c>
      <c r="B147" s="6">
        <v>2016</v>
      </c>
      <c r="C147" s="7">
        <v>7091446000</v>
      </c>
      <c r="D147" s="8">
        <v>9.8507348001746777</v>
      </c>
      <c r="E147" s="8">
        <v>1.9181999999999999</v>
      </c>
      <c r="F147" s="8">
        <v>0.36830000000000002</v>
      </c>
      <c r="G147" s="8">
        <v>5.5100000000000003E-2</v>
      </c>
      <c r="H147" s="8">
        <v>0.16789999999999999</v>
      </c>
      <c r="I147" s="15">
        <v>1.982</v>
      </c>
      <c r="J147" s="12"/>
    </row>
    <row r="148" spans="1:10" x14ac:dyDescent="0.25">
      <c r="A148" s="5" t="s">
        <v>143</v>
      </c>
      <c r="B148" s="6">
        <v>2016</v>
      </c>
      <c r="C148" s="7">
        <v>237951000000</v>
      </c>
      <c r="D148" s="8">
        <v>11.376487534281107</v>
      </c>
      <c r="E148" s="8">
        <v>3.1985000000000001</v>
      </c>
      <c r="F148" s="8">
        <v>3.0300000000000001E-2</v>
      </c>
      <c r="G148" s="8">
        <v>1.9400000000000001E-2</v>
      </c>
      <c r="H148" s="8">
        <v>0.15179999999999999</v>
      </c>
      <c r="I148" s="15">
        <v>0.52200000000000002</v>
      </c>
      <c r="J148" s="12"/>
    </row>
    <row r="149" spans="1:10" x14ac:dyDescent="0.25">
      <c r="A149" s="5" t="s">
        <v>144</v>
      </c>
      <c r="B149" s="6">
        <v>2016</v>
      </c>
      <c r="C149" s="7">
        <v>2668884000</v>
      </c>
      <c r="D149" s="8">
        <v>9.4263296980832365</v>
      </c>
      <c r="E149" s="8">
        <v>0.1963</v>
      </c>
      <c r="F149" s="8">
        <v>0.12609999999999999</v>
      </c>
      <c r="G149" s="8">
        <v>0.186</v>
      </c>
      <c r="H149" s="8">
        <v>0.26519999999999999</v>
      </c>
      <c r="I149" s="15">
        <v>4.6909999999999998</v>
      </c>
      <c r="J149" s="12"/>
    </row>
    <row r="150" spans="1:10" x14ac:dyDescent="0.25">
      <c r="A150" s="5" t="s">
        <v>145</v>
      </c>
      <c r="B150" s="6">
        <v>2016</v>
      </c>
      <c r="C150" s="7">
        <v>64961000000</v>
      </c>
      <c r="D150" s="8">
        <v>10.812652701749423</v>
      </c>
      <c r="E150" s="8">
        <v>0</v>
      </c>
      <c r="F150" s="8">
        <v>0.36859999999999998</v>
      </c>
      <c r="G150" s="8">
        <v>0.17580000000000001</v>
      </c>
      <c r="H150" s="8">
        <v>0.1933</v>
      </c>
      <c r="I150" s="15">
        <v>1.3029999999999999</v>
      </c>
      <c r="J150" s="12"/>
    </row>
    <row r="151" spans="1:10" x14ac:dyDescent="0.25">
      <c r="A151" s="5" t="s">
        <v>146</v>
      </c>
      <c r="B151" s="6">
        <v>2016</v>
      </c>
      <c r="C151" s="7">
        <v>46348000000</v>
      </c>
      <c r="D151" s="8">
        <v>10.666030998292724</v>
      </c>
      <c r="E151" s="8">
        <v>0.93269999999999997</v>
      </c>
      <c r="F151" s="8">
        <v>3.3500000000000002E-2</v>
      </c>
      <c r="G151" s="8">
        <v>4.2099999999999999E-2</v>
      </c>
      <c r="H151" s="8">
        <v>0.13039999999999999</v>
      </c>
      <c r="I151" s="15">
        <v>1.3029999999999999</v>
      </c>
      <c r="J151" s="12"/>
    </row>
    <row r="152" spans="1:10" x14ac:dyDescent="0.25">
      <c r="A152" s="5" t="s">
        <v>147</v>
      </c>
      <c r="B152" s="6">
        <v>2016</v>
      </c>
      <c r="C152" s="7">
        <v>43148000000</v>
      </c>
      <c r="D152" s="8">
        <v>10.634960670060639</v>
      </c>
      <c r="E152" s="8">
        <v>2.9148999999999998</v>
      </c>
      <c r="F152" s="8">
        <v>-1.71</v>
      </c>
      <c r="G152" s="8">
        <v>-0.124</v>
      </c>
      <c r="H152" s="8">
        <v>-0.59370000000000001</v>
      </c>
      <c r="I152" s="15">
        <v>0.4143</v>
      </c>
      <c r="J152" s="12"/>
    </row>
    <row r="153" spans="1:10" x14ac:dyDescent="0.25">
      <c r="A153" s="5" t="s">
        <v>148</v>
      </c>
      <c r="B153" s="6">
        <v>2016</v>
      </c>
      <c r="C153" s="7">
        <v>26031000000</v>
      </c>
      <c r="D153" s="8">
        <v>10.41549085217147</v>
      </c>
      <c r="E153" s="8">
        <v>1.0416000000000001</v>
      </c>
      <c r="F153" s="8">
        <v>6.1499999999999999E-2</v>
      </c>
      <c r="G153" s="8">
        <v>2.1600000000000001E-2</v>
      </c>
      <c r="H153" s="8">
        <v>5.9299999999999999E-2</v>
      </c>
      <c r="I153" s="15">
        <v>1.2989999999999999</v>
      </c>
      <c r="J153" s="12"/>
    </row>
    <row r="154" spans="1:10" x14ac:dyDescent="0.25">
      <c r="A154" s="5" t="s">
        <v>149</v>
      </c>
      <c r="B154" s="6">
        <v>2016</v>
      </c>
      <c r="C154" s="7">
        <v>9743000000</v>
      </c>
      <c r="D154" s="8">
        <v>9.988692702549816</v>
      </c>
      <c r="E154" s="8">
        <v>1.758</v>
      </c>
      <c r="F154" s="8">
        <v>0.16889999999999999</v>
      </c>
      <c r="G154" s="8">
        <v>9.6699999999999994E-2</v>
      </c>
      <c r="H154" s="8">
        <v>0.35649999999999998</v>
      </c>
      <c r="I154" s="15">
        <v>2.819</v>
      </c>
      <c r="J154" s="12"/>
    </row>
    <row r="155" spans="1:10" x14ac:dyDescent="0.25">
      <c r="A155" s="5" t="s">
        <v>150</v>
      </c>
      <c r="B155" s="6">
        <v>2016</v>
      </c>
      <c r="C155" s="7">
        <v>142177000000</v>
      </c>
      <c r="D155" s="8">
        <v>11.152829346175864</v>
      </c>
      <c r="E155" s="8">
        <v>0.96730000000000005</v>
      </c>
      <c r="F155" s="8">
        <v>0.2359</v>
      </c>
      <c r="G155" s="8">
        <v>1.09E-2</v>
      </c>
      <c r="H155" s="8">
        <v>9.8100000000000007E-2</v>
      </c>
      <c r="I155" s="15">
        <v>0.25419999999999998</v>
      </c>
      <c r="J155" s="12"/>
    </row>
    <row r="156" spans="1:10" x14ac:dyDescent="0.25">
      <c r="A156" s="5" t="s">
        <v>386</v>
      </c>
      <c r="B156" s="6">
        <v>2016</v>
      </c>
      <c r="C156" s="7">
        <f>9.627*10^9</f>
        <v>9627000000</v>
      </c>
      <c r="D156" s="8">
        <v>9.9834909718151668</v>
      </c>
      <c r="E156" s="8">
        <v>1.0589999999999999</v>
      </c>
      <c r="F156" s="8">
        <v>0.18529999999999999</v>
      </c>
      <c r="G156" s="8">
        <v>5.1700000000000003E-2</v>
      </c>
      <c r="H156" s="8">
        <v>0.1492</v>
      </c>
      <c r="I156" s="15">
        <v>1.6919999999999999</v>
      </c>
      <c r="J156" s="12"/>
    </row>
    <row r="157" spans="1:10" x14ac:dyDescent="0.25">
      <c r="A157" s="5" t="s">
        <v>151</v>
      </c>
      <c r="B157" s="6">
        <v>2016</v>
      </c>
      <c r="C157" s="7">
        <v>3287968000000</v>
      </c>
      <c r="D157" s="8">
        <v>12.516927582137159</v>
      </c>
      <c r="E157" s="8">
        <v>537.36</v>
      </c>
      <c r="F157" s="8">
        <v>0.48870000000000002</v>
      </c>
      <c r="G157" s="8">
        <v>3.8E-3</v>
      </c>
      <c r="H157" s="8">
        <v>-0.93100000000000005</v>
      </c>
      <c r="I157" s="15">
        <v>1.028</v>
      </c>
      <c r="J157" s="12"/>
    </row>
    <row r="158" spans="1:10" x14ac:dyDescent="0.25">
      <c r="A158" s="5" t="s">
        <v>263</v>
      </c>
      <c r="B158" s="6">
        <v>2016</v>
      </c>
      <c r="C158" s="7">
        <v>49207000000</v>
      </c>
      <c r="D158" s="8">
        <v>10.692026888237468</v>
      </c>
      <c r="E158" s="8">
        <v>1.3816999999999999</v>
      </c>
      <c r="F158" s="8">
        <v>0.1099</v>
      </c>
      <c r="G158" s="8">
        <v>6.8699999999999997E-2</v>
      </c>
      <c r="H158" s="8">
        <v>0.21929999999999999</v>
      </c>
      <c r="I158" s="15">
        <v>1.246</v>
      </c>
      <c r="J158" s="12"/>
    </row>
    <row r="159" spans="1:10" x14ac:dyDescent="0.25">
      <c r="A159" s="5" t="s">
        <v>153</v>
      </c>
      <c r="B159" s="6">
        <v>2016</v>
      </c>
      <c r="C159" s="7">
        <v>32872000000</v>
      </c>
      <c r="D159" s="8">
        <v>10.516826128253815</v>
      </c>
      <c r="E159" s="8">
        <v>0.35420000000000001</v>
      </c>
      <c r="F159" s="8">
        <v>9.4200000000000006E-2</v>
      </c>
      <c r="G159" s="8">
        <v>9.1600000000000001E-2</v>
      </c>
      <c r="H159" s="8">
        <v>0.26939999999999997</v>
      </c>
      <c r="I159" s="15">
        <v>1.571</v>
      </c>
      <c r="J159" s="12"/>
    </row>
    <row r="160" spans="1:10" x14ac:dyDescent="0.25">
      <c r="A160" s="5" t="s">
        <v>154</v>
      </c>
      <c r="B160" s="6">
        <v>2016</v>
      </c>
      <c r="C160" s="7">
        <v>365183000000</v>
      </c>
      <c r="D160" s="8">
        <v>11.562510552054933</v>
      </c>
      <c r="E160" s="8">
        <v>1.3858999999999999</v>
      </c>
      <c r="F160" s="8">
        <v>6.6100000000000006E-2</v>
      </c>
      <c r="G160" s="8">
        <v>2.1899999999999999E-2</v>
      </c>
      <c r="H160" s="8">
        <v>9.8000000000000004E-2</v>
      </c>
      <c r="I160" s="15">
        <v>0.8387</v>
      </c>
      <c r="J160" s="12"/>
    </row>
    <row r="161" spans="1:10" x14ac:dyDescent="0.25">
      <c r="A161" s="5" t="s">
        <v>155</v>
      </c>
      <c r="B161" s="6">
        <v>2016</v>
      </c>
      <c r="C161" s="7">
        <v>22732746000</v>
      </c>
      <c r="D161" s="8">
        <v>10.356651899456429</v>
      </c>
      <c r="E161" s="8">
        <v>1.5055000000000001</v>
      </c>
      <c r="F161" s="8">
        <v>0.5423</v>
      </c>
      <c r="G161" s="8">
        <v>5.5599999999999997E-2</v>
      </c>
      <c r="H161" s="8">
        <v>0.15390000000000001</v>
      </c>
      <c r="I161" s="15">
        <v>1.5209999999999999</v>
      </c>
      <c r="J161" s="12"/>
    </row>
    <row r="162" spans="1:10" x14ac:dyDescent="0.25">
      <c r="A162" s="5" t="s">
        <v>156</v>
      </c>
      <c r="B162" s="6">
        <v>2016</v>
      </c>
      <c r="C162" s="7">
        <v>56977000000</v>
      </c>
      <c r="D162" s="8">
        <v>10.755699578674161</v>
      </c>
      <c r="E162" s="8">
        <v>1.3949</v>
      </c>
      <c r="F162" s="8">
        <v>0.44429999999999997</v>
      </c>
      <c r="G162" s="8">
        <v>0.2555</v>
      </c>
      <c r="H162" s="8">
        <v>0.83479999999999999</v>
      </c>
      <c r="I162" s="15">
        <v>1.927</v>
      </c>
      <c r="J162" s="12"/>
    </row>
    <row r="163" spans="1:10" x14ac:dyDescent="0.25">
      <c r="A163" s="5" t="s">
        <v>157</v>
      </c>
      <c r="B163" s="6">
        <v>2016</v>
      </c>
      <c r="C163" s="7">
        <v>21602100000</v>
      </c>
      <c r="D163" s="8">
        <v>10.334495972173183</v>
      </c>
      <c r="E163" s="8">
        <v>1.5648</v>
      </c>
      <c r="F163" s="8">
        <v>0.1023</v>
      </c>
      <c r="G163" s="8">
        <v>7.5200000000000003E-2</v>
      </c>
      <c r="H163" s="8">
        <v>0.3453</v>
      </c>
      <c r="I163" s="15">
        <v>2.0379999999999998</v>
      </c>
      <c r="J163" s="12"/>
    </row>
    <row r="164" spans="1:10" x14ac:dyDescent="0.25">
      <c r="A164" s="5" t="s">
        <v>158</v>
      </c>
      <c r="B164" s="6">
        <v>2016</v>
      </c>
      <c r="C164" s="7">
        <v>27899000000</v>
      </c>
      <c r="D164" s="8">
        <v>10.445588636884166</v>
      </c>
      <c r="E164" s="8">
        <v>0.23380000000000001</v>
      </c>
      <c r="F164" s="8">
        <v>0.3831</v>
      </c>
      <c r="G164" s="8">
        <v>0.12820000000000001</v>
      </c>
      <c r="H164" s="8">
        <v>0.22500000000000001</v>
      </c>
      <c r="I164" s="15">
        <v>0.79300000000000004</v>
      </c>
      <c r="J164" s="12"/>
    </row>
    <row r="165" spans="1:10" x14ac:dyDescent="0.25">
      <c r="A165" s="5" t="s">
        <v>159</v>
      </c>
      <c r="B165" s="6">
        <v>2016</v>
      </c>
      <c r="C165" s="7">
        <v>221690000000</v>
      </c>
      <c r="D165" s="8">
        <v>11.345746103386169</v>
      </c>
      <c r="E165" s="8">
        <v>1.2684</v>
      </c>
      <c r="F165" s="8">
        <v>5.67E-2</v>
      </c>
      <c r="G165" s="8">
        <v>4.4200000000000003E-2</v>
      </c>
      <c r="H165" s="8">
        <v>0.21779999999999999</v>
      </c>
      <c r="I165" s="15">
        <v>0.50780000000000003</v>
      </c>
      <c r="J165" s="12"/>
    </row>
    <row r="166" spans="1:10" x14ac:dyDescent="0.25">
      <c r="A166" s="5" t="s">
        <v>160</v>
      </c>
      <c r="B166" s="6">
        <v>2016</v>
      </c>
      <c r="C166" s="7">
        <v>8859400000</v>
      </c>
      <c r="D166" s="8">
        <v>9.9474043104296381</v>
      </c>
      <c r="E166" s="8">
        <v>0.17219999999999999</v>
      </c>
      <c r="F166" s="8">
        <v>4.48E-2</v>
      </c>
      <c r="G166" s="8">
        <v>7.9200000000000007E-2</v>
      </c>
      <c r="H166" s="8">
        <v>0.2117</v>
      </c>
      <c r="I166" s="15">
        <v>1.47</v>
      </c>
      <c r="J166" s="12"/>
    </row>
    <row r="167" spans="1:10" x14ac:dyDescent="0.25">
      <c r="A167" s="5" t="s">
        <v>161</v>
      </c>
      <c r="B167" s="6">
        <v>2016</v>
      </c>
      <c r="C167" s="7">
        <v>8007000000</v>
      </c>
      <c r="D167" s="8">
        <v>9.9034698285071698</v>
      </c>
      <c r="E167" s="8">
        <v>0.48420000000000002</v>
      </c>
      <c r="F167" s="8">
        <v>4.3299999999999998E-2</v>
      </c>
      <c r="G167" s="8">
        <v>8.72E-2</v>
      </c>
      <c r="H167" s="8">
        <v>0.25890000000000002</v>
      </c>
      <c r="I167" s="15">
        <v>1.3220000000000001</v>
      </c>
      <c r="J167" s="12"/>
    </row>
    <row r="168" spans="1:10" x14ac:dyDescent="0.25">
      <c r="A168" s="5" t="s">
        <v>162</v>
      </c>
      <c r="B168" s="6">
        <v>2016</v>
      </c>
      <c r="C168" s="7">
        <v>860165000000</v>
      </c>
      <c r="D168" s="8">
        <v>11.934581767192601</v>
      </c>
      <c r="E168" s="8">
        <v>2.6092</v>
      </c>
      <c r="F168" s="8">
        <v>0.23150000000000001</v>
      </c>
      <c r="G168" s="8">
        <v>8.3999999999999995E-3</v>
      </c>
      <c r="H168" s="8">
        <v>9.3700000000000006E-2</v>
      </c>
      <c r="I168" s="15">
        <v>0.41980000000000001</v>
      </c>
      <c r="J168" s="12"/>
    </row>
    <row r="169" spans="1:10" x14ac:dyDescent="0.25">
      <c r="A169" s="5" t="s">
        <v>163</v>
      </c>
      <c r="B169" s="6">
        <v>2016</v>
      </c>
      <c r="C169" s="7">
        <v>5694307000</v>
      </c>
      <c r="D169" s="8">
        <v>9.7554408777761239</v>
      </c>
      <c r="E169" s="8">
        <v>1.0239</v>
      </c>
      <c r="F169" s="8">
        <v>5.9200000000000003E-2</v>
      </c>
      <c r="G169" s="8">
        <v>0.1031</v>
      </c>
      <c r="H169" s="8">
        <v>0.29139999999999999</v>
      </c>
      <c r="I169" s="15">
        <v>2.4769999999999999</v>
      </c>
      <c r="J169" s="12"/>
    </row>
    <row r="170" spans="1:10" x14ac:dyDescent="0.25">
      <c r="A170" s="5" t="s">
        <v>164</v>
      </c>
      <c r="B170" s="6">
        <v>2016</v>
      </c>
      <c r="C170" s="7">
        <v>27000000000</v>
      </c>
      <c r="D170" s="8">
        <v>10.431363764158988</v>
      </c>
      <c r="E170" s="8">
        <v>1.2981</v>
      </c>
      <c r="F170" s="8">
        <v>-3.7100000000000001E-2</v>
      </c>
      <c r="G170" s="8">
        <v>-0.19969999999999999</v>
      </c>
      <c r="H170" s="8">
        <v>-0.55100000000000005</v>
      </c>
      <c r="I170" s="15">
        <v>1.9039999999999999</v>
      </c>
      <c r="J170" s="12"/>
    </row>
    <row r="171" spans="1:10" x14ac:dyDescent="0.25">
      <c r="A171" s="5" t="s">
        <v>165</v>
      </c>
      <c r="B171" s="6">
        <v>2016</v>
      </c>
      <c r="C171" s="7">
        <v>33758000000</v>
      </c>
      <c r="D171" s="8">
        <v>10.528376708845407</v>
      </c>
      <c r="E171" s="8">
        <v>-4.2969999999999997</v>
      </c>
      <c r="F171" s="8">
        <v>6.9699999999999998E-2</v>
      </c>
      <c r="G171" s="8">
        <v>8.6999999999999994E-2</v>
      </c>
      <c r="H171" s="8">
        <v>-0.377</v>
      </c>
      <c r="I171" s="15">
        <v>1.639</v>
      </c>
      <c r="J171" s="12"/>
    </row>
    <row r="172" spans="1:10" x14ac:dyDescent="0.25">
      <c r="A172" s="5" t="s">
        <v>166</v>
      </c>
      <c r="B172" s="6">
        <v>2016</v>
      </c>
      <c r="C172" s="7">
        <v>15759265000</v>
      </c>
      <c r="D172" s="8">
        <v>10.19753595846522</v>
      </c>
      <c r="E172" s="8">
        <v>1.6397999999999999</v>
      </c>
      <c r="F172" s="8">
        <v>0.29430000000000001</v>
      </c>
      <c r="G172" s="8">
        <v>3.1699999999999999E-2</v>
      </c>
      <c r="H172" s="8">
        <v>7.5399999999999995E-2</v>
      </c>
      <c r="I172" s="15">
        <v>1.49</v>
      </c>
      <c r="J172" s="12"/>
    </row>
    <row r="173" spans="1:10" x14ac:dyDescent="0.25">
      <c r="A173" s="5" t="s">
        <v>167</v>
      </c>
      <c r="B173" s="6">
        <v>2016</v>
      </c>
      <c r="C173" s="7">
        <v>44502000000</v>
      </c>
      <c r="D173" s="8">
        <v>10.648379529395438</v>
      </c>
      <c r="E173" s="8">
        <v>3.9733000000000001</v>
      </c>
      <c r="F173" s="8">
        <v>8.2299999999999998E-2</v>
      </c>
      <c r="G173" s="8">
        <v>0.17480000000000001</v>
      </c>
      <c r="H173" s="8">
        <v>1.18</v>
      </c>
      <c r="I173" s="15">
        <v>3.7360000000000002</v>
      </c>
      <c r="J173" s="12"/>
    </row>
    <row r="174" spans="1:10" x14ac:dyDescent="0.25">
      <c r="A174" s="5" t="s">
        <v>168</v>
      </c>
      <c r="B174" s="6">
        <v>2016</v>
      </c>
      <c r="C174" s="7">
        <v>28621000000</v>
      </c>
      <c r="D174" s="8">
        <v>10.45668480366886</v>
      </c>
      <c r="E174" s="8">
        <v>0.46060000000000001</v>
      </c>
      <c r="F174" s="8">
        <v>-3.524</v>
      </c>
      <c r="G174" s="8">
        <v>-0.18559999999999999</v>
      </c>
      <c r="H174" s="8">
        <v>-0.32890000000000003</v>
      </c>
      <c r="I174" s="15">
        <v>0.85199999999999998</v>
      </c>
      <c r="J174" s="12"/>
    </row>
    <row r="175" spans="1:10" x14ac:dyDescent="0.25">
      <c r="A175" s="5" t="s">
        <v>169</v>
      </c>
      <c r="B175" s="6">
        <v>2016</v>
      </c>
      <c r="C175" s="7">
        <v>223432000000</v>
      </c>
      <c r="D175" s="8">
        <v>11.349145373023891</v>
      </c>
      <c r="E175" s="8">
        <v>0.27429999999999999</v>
      </c>
      <c r="F175" s="8">
        <v>4.9000000000000002E-2</v>
      </c>
      <c r="G175" s="8">
        <v>4.0000000000000001E-3</v>
      </c>
      <c r="H175" s="8">
        <v>4.9599999999999998E-2</v>
      </c>
      <c r="I175" s="15">
        <v>7.4700000000000003E-2</v>
      </c>
      <c r="J175" s="12"/>
    </row>
    <row r="176" spans="1:10" x14ac:dyDescent="0.25">
      <c r="A176" s="5" t="s">
        <v>170</v>
      </c>
      <c r="B176" s="6">
        <v>2016</v>
      </c>
      <c r="C176" s="7">
        <v>26211000000</v>
      </c>
      <c r="D176" s="8">
        <v>10.418483590431423</v>
      </c>
      <c r="E176" s="8">
        <v>1.6986000000000001</v>
      </c>
      <c r="F176" s="8">
        <v>2.98E-2</v>
      </c>
      <c r="G176" s="8">
        <v>1.34E-2</v>
      </c>
      <c r="H176" s="8">
        <v>5.5599999999999997E-2</v>
      </c>
      <c r="I176" s="15"/>
      <c r="J176" s="12"/>
    </row>
    <row r="177" spans="1:10" x14ac:dyDescent="0.25">
      <c r="A177" s="5" t="s">
        <v>171</v>
      </c>
      <c r="B177" s="6">
        <v>2016</v>
      </c>
      <c r="C177" s="7">
        <v>9890240000</v>
      </c>
      <c r="D177" s="8">
        <v>9.9952068304658344</v>
      </c>
      <c r="E177" s="8">
        <v>2.4304999999999999</v>
      </c>
      <c r="F177" s="8">
        <v>0.1154</v>
      </c>
      <c r="G177" s="8">
        <v>6.7699999999999996E-2</v>
      </c>
      <c r="H177" s="8">
        <v>0.3538</v>
      </c>
      <c r="I177" s="15">
        <v>1.41</v>
      </c>
      <c r="J177" s="12"/>
    </row>
    <row r="178" spans="1:10" x14ac:dyDescent="0.25">
      <c r="A178" s="5" t="s">
        <v>172</v>
      </c>
      <c r="B178" s="6">
        <v>2016</v>
      </c>
      <c r="C178" s="7">
        <v>54146000000</v>
      </c>
      <c r="D178" s="8">
        <v>10.733566378928238</v>
      </c>
      <c r="E178" s="8">
        <v>0.62890000000000001</v>
      </c>
      <c r="F178" s="8">
        <v>0.12239999999999999</v>
      </c>
      <c r="G178" s="8">
        <v>9.1899999999999996E-2</v>
      </c>
      <c r="H178" s="8">
        <v>0.25469999999999998</v>
      </c>
      <c r="I178" s="15">
        <v>1.728</v>
      </c>
      <c r="J178" s="12"/>
    </row>
    <row r="179" spans="1:10" x14ac:dyDescent="0.25">
      <c r="A179" s="5" t="s">
        <v>173</v>
      </c>
      <c r="B179" s="6">
        <v>2016</v>
      </c>
      <c r="C179" s="7">
        <v>6922000000</v>
      </c>
      <c r="D179" s="8">
        <v>9.8402315949581087</v>
      </c>
      <c r="E179" s="8">
        <v>13.6782</v>
      </c>
      <c r="F179" s="8">
        <v>1.47E-2</v>
      </c>
      <c r="G179" s="8">
        <v>1.0200000000000001E-2</v>
      </c>
      <c r="H179" s="8">
        <v>7.9699999999999993E-2</v>
      </c>
      <c r="I179" s="15"/>
      <c r="J179" s="12"/>
    </row>
    <row r="180" spans="1:10" x14ac:dyDescent="0.25">
      <c r="A180" s="5" t="s">
        <v>174</v>
      </c>
      <c r="B180" s="6">
        <v>2016</v>
      </c>
      <c r="C180" s="7">
        <v>6370067000</v>
      </c>
      <c r="D180" s="8">
        <v>9.8041440002438698</v>
      </c>
      <c r="E180" s="8">
        <v>5.62E-2</v>
      </c>
      <c r="F180" s="8">
        <v>9.35E-2</v>
      </c>
      <c r="G180" s="8">
        <v>0.1429</v>
      </c>
      <c r="H180" s="8">
        <v>0.20569999999999999</v>
      </c>
      <c r="I180" s="15">
        <v>3.08</v>
      </c>
      <c r="J180" s="12"/>
    </row>
    <row r="181" spans="1:10" x14ac:dyDescent="0.25">
      <c r="A181" s="5" t="s">
        <v>175</v>
      </c>
      <c r="B181" s="6">
        <v>2016</v>
      </c>
      <c r="C181" s="7">
        <v>6730396000</v>
      </c>
      <c r="D181" s="8">
        <v>9.8280406177983117</v>
      </c>
      <c r="E181" s="8">
        <v>0.25619999999999998</v>
      </c>
      <c r="F181" s="8">
        <v>4.3799999999999999E-2</v>
      </c>
      <c r="G181" s="8">
        <v>7.6200000000000004E-2</v>
      </c>
      <c r="H181" s="8">
        <v>0.17549999999999999</v>
      </c>
      <c r="I181" s="15">
        <v>1.736</v>
      </c>
      <c r="J181" s="12"/>
    </row>
    <row r="182" spans="1:10" x14ac:dyDescent="0.25">
      <c r="A182" s="5" t="s">
        <v>176</v>
      </c>
      <c r="B182" s="6">
        <v>2016</v>
      </c>
      <c r="C182" s="7">
        <v>11408000000</v>
      </c>
      <c r="D182" s="8">
        <v>10.057209512507791</v>
      </c>
      <c r="E182" s="8">
        <v>0.52170000000000005</v>
      </c>
      <c r="F182" s="8">
        <v>0.14030000000000001</v>
      </c>
      <c r="G182" s="8">
        <v>6.59E-2</v>
      </c>
      <c r="H182" s="8">
        <v>0.10780000000000001</v>
      </c>
      <c r="I182" s="15">
        <v>1.53</v>
      </c>
      <c r="J182" s="12"/>
    </row>
    <row r="183" spans="1:10" x14ac:dyDescent="0.25">
      <c r="A183" s="5" t="s">
        <v>177</v>
      </c>
      <c r="B183" s="6">
        <v>2016</v>
      </c>
      <c r="C183" s="7">
        <v>5524333000</v>
      </c>
      <c r="D183" s="8">
        <v>9.7422798494329559</v>
      </c>
      <c r="E183" s="8">
        <v>2.9870999999999999</v>
      </c>
      <c r="F183" s="8">
        <v>9.6799999999999997E-2</v>
      </c>
      <c r="G183" s="8">
        <v>0.1295</v>
      </c>
      <c r="H183" s="8">
        <v>0.88880000000000003</v>
      </c>
      <c r="I183" s="15">
        <v>4.4160000000000004</v>
      </c>
      <c r="J183" s="12"/>
    </row>
    <row r="184" spans="1:10" x14ac:dyDescent="0.25">
      <c r="A184" s="5" t="s">
        <v>178</v>
      </c>
      <c r="B184" s="6">
        <v>2016</v>
      </c>
      <c r="C184" s="7">
        <v>25396000000</v>
      </c>
      <c r="D184" s="8">
        <v>10.404765318402314</v>
      </c>
      <c r="E184" s="8">
        <v>0.35489999999999999</v>
      </c>
      <c r="F184" s="8">
        <v>1.1299999999999999E-2</v>
      </c>
      <c r="G184" s="8">
        <v>2.2499999999999999E-2</v>
      </c>
      <c r="H184" s="8">
        <v>5.6599999999999998E-2</v>
      </c>
      <c r="I184" s="15">
        <v>1.1439999999999999</v>
      </c>
      <c r="J184" s="12"/>
    </row>
    <row r="185" spans="1:10" x14ac:dyDescent="0.25">
      <c r="A185" s="5" t="s">
        <v>179</v>
      </c>
      <c r="B185" s="6">
        <v>2016</v>
      </c>
      <c r="C185" s="7">
        <v>117470000000</v>
      </c>
      <c r="D185" s="8">
        <v>11.069926968752473</v>
      </c>
      <c r="E185" s="8">
        <v>1.8993</v>
      </c>
      <c r="F185" s="8">
        <v>0.14860000000000001</v>
      </c>
      <c r="G185" s="8">
        <v>0.10100000000000001</v>
      </c>
      <c r="H185" s="8">
        <v>0.72050000000000003</v>
      </c>
      <c r="I185" s="15">
        <v>1.5669999999999999</v>
      </c>
      <c r="J185" s="12"/>
    </row>
    <row r="186" spans="1:10" x14ac:dyDescent="0.25">
      <c r="A186" s="5" t="s">
        <v>180</v>
      </c>
      <c r="B186" s="6">
        <v>2016</v>
      </c>
      <c r="C186" s="7">
        <v>82003000000</v>
      </c>
      <c r="D186" s="8">
        <v>10.913829740915583</v>
      </c>
      <c r="E186" s="8">
        <v>0.24629999999999999</v>
      </c>
      <c r="F186" s="8">
        <v>0.2387</v>
      </c>
      <c r="G186" s="8">
        <v>1.8200000000000001E-2</v>
      </c>
      <c r="H186" s="8">
        <v>9.2399999999999996E-2</v>
      </c>
      <c r="I186" s="15">
        <v>0.47470000000000001</v>
      </c>
      <c r="J186" s="12"/>
    </row>
    <row r="187" spans="1:10" x14ac:dyDescent="0.25">
      <c r="A187" s="5" t="s">
        <v>387</v>
      </c>
      <c r="B187" s="6">
        <v>2016</v>
      </c>
      <c r="C187" s="7">
        <f>33.37*10^9</f>
        <v>33369999999.999996</v>
      </c>
      <c r="D187" s="8">
        <v>10.523356206654793</v>
      </c>
      <c r="E187" s="8">
        <v>2.17</v>
      </c>
      <c r="F187" s="8">
        <v>-0.51900000000000002</v>
      </c>
      <c r="G187" s="8">
        <v>-3.3700000000000001E-2</v>
      </c>
      <c r="H187" s="8">
        <v>-0.41260000000000002</v>
      </c>
      <c r="I187" s="15">
        <v>0.36559999999999998</v>
      </c>
      <c r="J187" s="12"/>
    </row>
    <row r="188" spans="1:10" x14ac:dyDescent="0.25">
      <c r="A188" s="5" t="s">
        <v>181</v>
      </c>
      <c r="B188" s="6">
        <v>2016</v>
      </c>
      <c r="C188" s="7">
        <v>4227827000</v>
      </c>
      <c r="D188" s="8">
        <v>9.6261172079441533</v>
      </c>
      <c r="E188" s="8">
        <v>0.46460000000000001</v>
      </c>
      <c r="F188" s="8">
        <v>0.187</v>
      </c>
      <c r="G188" s="8">
        <v>0.113</v>
      </c>
      <c r="H188" s="8">
        <v>0.218</v>
      </c>
      <c r="I188" s="15">
        <v>4.2640000000000002</v>
      </c>
      <c r="J188" s="12"/>
    </row>
    <row r="189" spans="1:10" x14ac:dyDescent="0.25">
      <c r="A189" s="5" t="s">
        <v>182</v>
      </c>
      <c r="B189" s="6">
        <v>2016</v>
      </c>
      <c r="C189" s="7">
        <v>1638597000</v>
      </c>
      <c r="D189" s="8">
        <v>9.2144721554027633</v>
      </c>
      <c r="E189" s="8">
        <v>1.5530999999999999</v>
      </c>
      <c r="F189" s="8">
        <v>9.4299999999999995E-2</v>
      </c>
      <c r="G189" s="8">
        <v>7.3099999999999998E-2</v>
      </c>
      <c r="H189" s="8">
        <v>0.31719999999999998</v>
      </c>
      <c r="I189" s="15"/>
      <c r="J189" s="12"/>
    </row>
    <row r="190" spans="1:10" x14ac:dyDescent="0.25">
      <c r="A190" s="5" t="s">
        <v>183</v>
      </c>
      <c r="B190" s="6">
        <v>2016</v>
      </c>
      <c r="C190" s="7">
        <v>113327000000</v>
      </c>
      <c r="D190" s="8">
        <v>11.054333392246933</v>
      </c>
      <c r="E190" s="8">
        <v>0.31180000000000002</v>
      </c>
      <c r="F190" s="8">
        <v>0.17369999999999999</v>
      </c>
      <c r="G190" s="8">
        <v>9.3600000000000003E-2</v>
      </c>
      <c r="H190" s="8">
        <v>0.1638</v>
      </c>
      <c r="I190" s="15">
        <v>1.5620000000000001</v>
      </c>
      <c r="J190" s="12"/>
    </row>
    <row r="191" spans="1:10" x14ac:dyDescent="0.25">
      <c r="A191" s="5" t="s">
        <v>184</v>
      </c>
      <c r="B191" s="6">
        <v>2016</v>
      </c>
      <c r="C191" s="7">
        <v>3933000000</v>
      </c>
      <c r="D191" s="8">
        <v>9.5947239464097471</v>
      </c>
      <c r="E191" s="8">
        <v>0.50749999999999995</v>
      </c>
      <c r="F191" s="8">
        <v>0.2059</v>
      </c>
      <c r="G191" s="8">
        <v>0.22439999999999999</v>
      </c>
      <c r="H191" s="8">
        <v>0.98340000000000005</v>
      </c>
      <c r="I191" s="15">
        <v>7.4619999999999997</v>
      </c>
      <c r="J191" s="12"/>
    </row>
    <row r="192" spans="1:10" x14ac:dyDescent="0.25">
      <c r="A192" s="5" t="s">
        <v>185</v>
      </c>
      <c r="B192" s="6">
        <v>2016</v>
      </c>
      <c r="C192" s="7">
        <v>33345000000</v>
      </c>
      <c r="D192" s="8">
        <v>10.523030721754672</v>
      </c>
      <c r="E192" s="8">
        <v>2.5512999999999999</v>
      </c>
      <c r="F192" s="8">
        <v>4.2900000000000001E-2</v>
      </c>
      <c r="G192" s="8">
        <v>2.8199999999999999E-2</v>
      </c>
      <c r="H192" s="8">
        <v>0.21510000000000001</v>
      </c>
      <c r="I192" s="15">
        <v>0.91539999999999999</v>
      </c>
      <c r="J192" s="12"/>
    </row>
    <row r="193" spans="1:10" x14ac:dyDescent="0.25">
      <c r="A193" s="5" t="s">
        <v>186</v>
      </c>
      <c r="B193" s="6">
        <v>2016</v>
      </c>
      <c r="C193" s="7">
        <v>12485200000</v>
      </c>
      <c r="D193" s="8">
        <v>10.096395503691827</v>
      </c>
      <c r="E193" s="8">
        <v>0.63490000000000002</v>
      </c>
      <c r="F193" s="8">
        <v>7.7499999999999999E-2</v>
      </c>
      <c r="G193" s="8">
        <v>5.1299999999999998E-2</v>
      </c>
      <c r="H193" s="8">
        <v>0.30830000000000002</v>
      </c>
      <c r="I193" s="15">
        <v>0.85829999999999995</v>
      </c>
      <c r="J193" s="12"/>
    </row>
    <row r="194" spans="1:10" x14ac:dyDescent="0.25">
      <c r="A194" s="5" t="s">
        <v>187</v>
      </c>
      <c r="B194" s="6">
        <v>2016</v>
      </c>
      <c r="C194" s="7">
        <v>6486900000</v>
      </c>
      <c r="D194" s="8">
        <v>9.81203720303537</v>
      </c>
      <c r="E194" s="8">
        <v>0</v>
      </c>
      <c r="F194" s="8">
        <v>0.27210000000000001</v>
      </c>
      <c r="G194" s="8">
        <v>0.1239</v>
      </c>
      <c r="H194" s="8">
        <v>0.13850000000000001</v>
      </c>
      <c r="I194" s="15"/>
      <c r="J194" s="12"/>
    </row>
    <row r="195" spans="1:10" x14ac:dyDescent="0.25">
      <c r="A195" s="5" t="s">
        <v>188</v>
      </c>
      <c r="B195" s="6">
        <v>2016</v>
      </c>
      <c r="C195" s="7">
        <v>3601700000</v>
      </c>
      <c r="D195" s="8">
        <v>9.556507535865375</v>
      </c>
      <c r="E195" s="8"/>
      <c r="F195" s="8">
        <v>7.7399999999999997E-2</v>
      </c>
      <c r="G195" s="8">
        <v>0.05</v>
      </c>
      <c r="H195" s="8">
        <v>0.13009999999999999</v>
      </c>
      <c r="I195" s="15"/>
      <c r="J195" s="12"/>
    </row>
    <row r="196" spans="1:10" x14ac:dyDescent="0.25">
      <c r="A196" s="5" t="s">
        <v>189</v>
      </c>
      <c r="B196" s="6">
        <v>2016</v>
      </c>
      <c r="C196" s="7">
        <v>15201000000</v>
      </c>
      <c r="D196" s="8">
        <v>10.181872159010334</v>
      </c>
      <c r="E196" s="8">
        <v>1.6871</v>
      </c>
      <c r="F196" s="8">
        <v>0.14960000000000001</v>
      </c>
      <c r="G196" s="8">
        <v>0.13220000000000001</v>
      </c>
      <c r="H196" s="8">
        <v>0.42380000000000001</v>
      </c>
      <c r="I196" s="15">
        <v>3.0459999999999998</v>
      </c>
      <c r="J196" s="12"/>
    </row>
    <row r="197" spans="1:10" x14ac:dyDescent="0.25">
      <c r="A197" s="5" t="s">
        <v>190</v>
      </c>
      <c r="B197" s="6">
        <v>2016</v>
      </c>
      <c r="C197" s="7">
        <v>25734300000</v>
      </c>
      <c r="D197" s="8">
        <v>10.410512359480615</v>
      </c>
      <c r="E197" s="8">
        <v>0.2802</v>
      </c>
      <c r="F197" s="8">
        <v>0.1804</v>
      </c>
      <c r="G197" s="8">
        <v>3.56E-2</v>
      </c>
      <c r="H197" s="8">
        <v>0.1109</v>
      </c>
      <c r="I197" s="15">
        <v>0.64419999999999999</v>
      </c>
      <c r="J197" s="12"/>
    </row>
    <row r="198" spans="1:10" x14ac:dyDescent="0.25">
      <c r="A198" s="5" t="s">
        <v>191</v>
      </c>
      <c r="B198" s="6">
        <v>2016</v>
      </c>
      <c r="C198" s="7">
        <v>3828988000</v>
      </c>
      <c r="D198" s="8">
        <v>9.5830840052764028</v>
      </c>
      <c r="E198" s="8">
        <v>0.69750000000000001</v>
      </c>
      <c r="F198" s="8">
        <v>6.59E-2</v>
      </c>
      <c r="G198" s="8">
        <v>0.11600000000000001</v>
      </c>
      <c r="H198" s="8">
        <v>0.31630000000000003</v>
      </c>
      <c r="I198" s="15">
        <v>2.89</v>
      </c>
      <c r="J198" s="12"/>
    </row>
    <row r="199" spans="1:10" x14ac:dyDescent="0.25">
      <c r="A199" s="5" t="s">
        <v>192</v>
      </c>
      <c r="B199" s="6">
        <v>2016</v>
      </c>
      <c r="C199" s="7">
        <v>48788000000</v>
      </c>
      <c r="D199" s="8">
        <v>10.688313015145123</v>
      </c>
      <c r="E199" s="8">
        <v>0.52869999999999995</v>
      </c>
      <c r="F199" s="8">
        <v>4.6399999999999997E-2</v>
      </c>
      <c r="G199" s="8">
        <v>-2.2599999999999999E-2</v>
      </c>
      <c r="H199" s="8">
        <v>-6.25E-2</v>
      </c>
      <c r="I199" s="15">
        <v>1.0149999999999999</v>
      </c>
      <c r="J199" s="12"/>
    </row>
    <row r="200" spans="1:10" x14ac:dyDescent="0.25">
      <c r="A200" s="5" t="s">
        <v>193</v>
      </c>
      <c r="B200" s="6">
        <v>2016</v>
      </c>
      <c r="C200" s="7">
        <v>140369000000</v>
      </c>
      <c r="D200" s="8">
        <v>11.147271205974185</v>
      </c>
      <c r="E200" s="8">
        <v>0.3236</v>
      </c>
      <c r="F200" s="8">
        <v>0.22040000000000001</v>
      </c>
      <c r="G200" s="8">
        <v>0.1148</v>
      </c>
      <c r="H200" s="8">
        <v>0.21829999999999999</v>
      </c>
      <c r="I200" s="15">
        <v>2.1040000000000001</v>
      </c>
      <c r="J200" s="12"/>
    </row>
    <row r="201" spans="1:10" x14ac:dyDescent="0.25">
      <c r="A201" s="5" t="s">
        <v>194</v>
      </c>
      <c r="B201" s="6">
        <v>2016</v>
      </c>
      <c r="C201" s="7">
        <v>9656500000</v>
      </c>
      <c r="D201" s="8">
        <v>9.9848197448294602</v>
      </c>
      <c r="E201" s="8">
        <v>0.43</v>
      </c>
      <c r="F201" s="8">
        <v>0.1188</v>
      </c>
      <c r="G201" s="8">
        <v>6.4500000000000002E-2</v>
      </c>
      <c r="H201" s="8">
        <v>0.1245</v>
      </c>
      <c r="I201" s="15">
        <v>1.105</v>
      </c>
      <c r="J201" s="12"/>
    </row>
    <row r="202" spans="1:10" x14ac:dyDescent="0.25">
      <c r="A202" s="5" t="s">
        <v>195</v>
      </c>
      <c r="B202" s="6">
        <v>2016</v>
      </c>
      <c r="C202" s="7">
        <v>2490972000000</v>
      </c>
      <c r="D202" s="8">
        <v>12.396368845836854</v>
      </c>
      <c r="E202" s="8">
        <v>1.2969999999999999</v>
      </c>
      <c r="F202" s="8">
        <v>0.2361</v>
      </c>
      <c r="G202" s="8">
        <v>0.01</v>
      </c>
      <c r="H202" s="8">
        <v>9.9599999999999994E-2</v>
      </c>
      <c r="I202" s="15">
        <v>0.16520000000000001</v>
      </c>
      <c r="J202" s="12"/>
    </row>
    <row r="203" spans="1:10" x14ac:dyDescent="0.25">
      <c r="A203" s="5" t="s">
        <v>196</v>
      </c>
      <c r="B203" s="6">
        <v>2016</v>
      </c>
      <c r="C203" s="7">
        <v>7966000000</v>
      </c>
      <c r="D203" s="8">
        <v>9.90124030207331</v>
      </c>
      <c r="E203" s="8">
        <v>3.2174</v>
      </c>
      <c r="F203" s="8">
        <v>2.2800000000000001E-2</v>
      </c>
      <c r="G203" s="8">
        <v>4.2299999999999997E-2</v>
      </c>
      <c r="H203" s="8">
        <v>0.376</v>
      </c>
      <c r="I203" s="15">
        <v>1.46</v>
      </c>
      <c r="J203" s="12"/>
    </row>
    <row r="204" spans="1:10" x14ac:dyDescent="0.25">
      <c r="A204" s="5" t="s">
        <v>197</v>
      </c>
      <c r="B204" s="6">
        <v>2016</v>
      </c>
      <c r="C204" s="7">
        <v>15111000000</v>
      </c>
      <c r="D204" s="8">
        <v>10.179293205577373</v>
      </c>
      <c r="E204" s="8">
        <v>3.5068000000000001</v>
      </c>
      <c r="F204" s="8">
        <v>5.33E-2</v>
      </c>
      <c r="G204" s="8">
        <v>4.5400000000000003E-2</v>
      </c>
      <c r="H204" s="8">
        <v>0.34200000000000003</v>
      </c>
      <c r="I204" s="15">
        <v>2.2570000000000001</v>
      </c>
      <c r="J204" s="12"/>
    </row>
    <row r="205" spans="1:10" x14ac:dyDescent="0.25">
      <c r="A205" s="5" t="s">
        <v>198</v>
      </c>
      <c r="B205" s="6">
        <v>2016</v>
      </c>
      <c r="C205" s="7">
        <v>136453000000</v>
      </c>
      <c r="D205" s="8">
        <v>11.134983088332213</v>
      </c>
      <c r="E205" s="8">
        <v>0.9123</v>
      </c>
      <c r="F205" s="8">
        <v>0.15010000000000001</v>
      </c>
      <c r="G205" s="8">
        <v>6.7000000000000002E-3</v>
      </c>
      <c r="H205" s="8">
        <v>6.13E-2</v>
      </c>
      <c r="I205" s="15">
        <v>0.24129999999999999</v>
      </c>
      <c r="J205" s="12"/>
    </row>
    <row r="206" spans="1:10" x14ac:dyDescent="0.25">
      <c r="A206" s="5" t="s">
        <v>200</v>
      </c>
      <c r="B206" s="6">
        <v>2016</v>
      </c>
      <c r="C206" s="7">
        <v>11230600000</v>
      </c>
      <c r="D206" s="8">
        <v>10.050402959264868</v>
      </c>
      <c r="E206" s="8">
        <v>0.96389999999999998</v>
      </c>
      <c r="F206" s="8">
        <v>0.28410000000000002</v>
      </c>
      <c r="G206" s="8">
        <v>3.3599999999999998E-2</v>
      </c>
      <c r="H206" s="8">
        <v>6.3200000000000006E-2</v>
      </c>
      <c r="I206" s="15">
        <v>1.383</v>
      </c>
      <c r="J206" s="12"/>
    </row>
    <row r="207" spans="1:10" x14ac:dyDescent="0.25">
      <c r="A207" s="5" t="s">
        <v>201</v>
      </c>
      <c r="B207" s="6">
        <v>2016</v>
      </c>
      <c r="C207" s="7">
        <v>5094456000</v>
      </c>
      <c r="D207" s="8">
        <v>9.7070978156610419</v>
      </c>
      <c r="E207" s="8">
        <v>2.8279000000000001</v>
      </c>
      <c r="F207" s="8">
        <v>0.26500000000000001</v>
      </c>
      <c r="G207" s="8">
        <v>0.17419999999999999</v>
      </c>
      <c r="H207" s="8">
        <v>1.3169999999999999</v>
      </c>
      <c r="I207" s="15">
        <v>2.3919999999999999</v>
      </c>
      <c r="J207" s="12"/>
    </row>
    <row r="208" spans="1:10" x14ac:dyDescent="0.25">
      <c r="A208" s="5" t="s">
        <v>202</v>
      </c>
      <c r="B208" s="6">
        <v>2016</v>
      </c>
      <c r="C208" s="7">
        <v>14602000000</v>
      </c>
      <c r="D208" s="8">
        <v>10.164412344104768</v>
      </c>
      <c r="E208" s="8">
        <v>-74.239999999999995</v>
      </c>
      <c r="F208" s="8">
        <v>0.11899999999999999</v>
      </c>
      <c r="G208" s="8">
        <v>0.14660000000000001</v>
      </c>
      <c r="H208" s="8">
        <v>7.8</v>
      </c>
      <c r="I208" s="15">
        <v>3.278</v>
      </c>
      <c r="J208" s="12"/>
    </row>
    <row r="209" spans="1:10" x14ac:dyDescent="0.25">
      <c r="A209" s="5" t="s">
        <v>203</v>
      </c>
      <c r="B209" s="6">
        <v>2016</v>
      </c>
      <c r="C209" s="7">
        <v>80305000000</v>
      </c>
      <c r="D209" s="8">
        <v>10.904742586434438</v>
      </c>
      <c r="E209" s="8">
        <v>1.0849</v>
      </c>
      <c r="F209" s="8">
        <v>4.2299999999999997E-2</v>
      </c>
      <c r="G209" s="8">
        <v>8.6E-3</v>
      </c>
      <c r="H209" s="8">
        <v>1.5800000000000002E-2</v>
      </c>
      <c r="I209" s="15">
        <v>1.0740000000000001</v>
      </c>
      <c r="J209" s="12"/>
    </row>
    <row r="210" spans="1:10" x14ac:dyDescent="0.25">
      <c r="A210" s="5" t="s">
        <v>204</v>
      </c>
      <c r="B210" s="6">
        <v>2016</v>
      </c>
      <c r="C210" s="7">
        <v>15760067000</v>
      </c>
      <c r="D210" s="8">
        <v>10.197558059452295</v>
      </c>
      <c r="E210" s="8">
        <v>3.8086000000000002</v>
      </c>
      <c r="F210" s="8">
        <v>3.9600000000000003E-2</v>
      </c>
      <c r="G210" s="8">
        <v>4.07E-2</v>
      </c>
      <c r="H210" s="8">
        <v>0.2059</v>
      </c>
      <c r="I210" s="15">
        <v>1.2809999999999999</v>
      </c>
      <c r="J210" s="12"/>
    </row>
    <row r="211" spans="1:10" x14ac:dyDescent="0.25">
      <c r="A211" s="5" t="s">
        <v>205</v>
      </c>
      <c r="B211" s="6">
        <v>2016</v>
      </c>
      <c r="C211" s="7">
        <v>87270000000</v>
      </c>
      <c r="D211" s="8">
        <v>10.940864975966722</v>
      </c>
      <c r="E211" s="8">
        <v>1.2870999999999999</v>
      </c>
      <c r="F211" s="8">
        <v>0.15590000000000001</v>
      </c>
      <c r="G211" s="8">
        <v>7.1199999999999999E-2</v>
      </c>
      <c r="H211" s="8">
        <v>0.25929999999999997</v>
      </c>
      <c r="I211" s="15">
        <v>2.2919999999999998</v>
      </c>
      <c r="J211" s="12"/>
    </row>
    <row r="212" spans="1:10" x14ac:dyDescent="0.25">
      <c r="A212" s="5" t="s">
        <v>206</v>
      </c>
      <c r="B212" s="6">
        <v>2016</v>
      </c>
      <c r="C212" s="7">
        <v>36507000000</v>
      </c>
      <c r="D212" s="8">
        <v>10.562376145823539</v>
      </c>
      <c r="E212" s="8">
        <v>1.6359999999999999</v>
      </c>
      <c r="F212" s="8">
        <v>1.77E-2</v>
      </c>
      <c r="G212" s="8">
        <v>5.8000000000000003E-2</v>
      </c>
      <c r="H212" s="8">
        <v>0.30480000000000002</v>
      </c>
      <c r="I212" s="15"/>
      <c r="J212" s="12"/>
    </row>
    <row r="213" spans="1:10" x14ac:dyDescent="0.25">
      <c r="A213" s="5" t="s">
        <v>207</v>
      </c>
      <c r="B213" s="6">
        <v>2016</v>
      </c>
      <c r="C213" s="7">
        <v>14076000000</v>
      </c>
      <c r="D213" s="8">
        <v>10.148479258163155</v>
      </c>
      <c r="E213" s="8">
        <v>0.33329999999999999</v>
      </c>
      <c r="F213" s="8">
        <v>3.1699999999999999E-2</v>
      </c>
      <c r="G213" s="8">
        <v>4.41E-2</v>
      </c>
      <c r="H213" s="8">
        <v>0.1135</v>
      </c>
      <c r="I213" s="15">
        <v>0.59430000000000005</v>
      </c>
      <c r="J213" s="12"/>
    </row>
    <row r="214" spans="1:10" x14ac:dyDescent="0.25">
      <c r="A214" s="5" t="s">
        <v>208</v>
      </c>
      <c r="B214" s="6">
        <v>2016</v>
      </c>
      <c r="C214" s="7">
        <v>8817500000</v>
      </c>
      <c r="D214" s="8">
        <v>9.9453454683395268</v>
      </c>
      <c r="E214" s="8">
        <v>0.55620000000000003</v>
      </c>
      <c r="F214" s="8">
        <v>0.20469999999999999</v>
      </c>
      <c r="G214" s="8">
        <v>5.5199999999999999E-2</v>
      </c>
      <c r="H214" s="8">
        <v>0.1187</v>
      </c>
      <c r="I214" s="15">
        <v>1.2949999999999999</v>
      </c>
      <c r="J214" s="12"/>
    </row>
    <row r="215" spans="1:10" x14ac:dyDescent="0.25">
      <c r="A215" s="5" t="s">
        <v>218</v>
      </c>
      <c r="B215" s="6">
        <v>2016</v>
      </c>
      <c r="C215" s="7">
        <v>76594000000</v>
      </c>
      <c r="D215" s="8">
        <v>10.884194750455707</v>
      </c>
      <c r="E215" s="8">
        <v>0.58730000000000004</v>
      </c>
      <c r="F215" s="8">
        <v>4.99E-2</v>
      </c>
      <c r="G215" s="8">
        <v>8.3999999999999995E-3</v>
      </c>
      <c r="H215" s="8">
        <v>3.6200000000000003E-2</v>
      </c>
      <c r="I215" s="15">
        <v>0.1822</v>
      </c>
      <c r="J215" s="12"/>
    </row>
    <row r="216" spans="1:10" x14ac:dyDescent="0.25">
      <c r="A216" s="5" t="s">
        <v>209</v>
      </c>
      <c r="B216" s="6">
        <v>2016</v>
      </c>
      <c r="C216" s="7">
        <v>7663000000</v>
      </c>
      <c r="D216" s="8">
        <v>9.884398825556687</v>
      </c>
      <c r="E216" s="8">
        <v>-4.8099999999999996</v>
      </c>
      <c r="F216" s="8">
        <v>0.21729999999999999</v>
      </c>
      <c r="G216" s="8">
        <v>0.14949999999999999</v>
      </c>
      <c r="H216" s="8">
        <v>-1.3440000000000001</v>
      </c>
      <c r="I216" s="15">
        <v>3.3239999999999998</v>
      </c>
      <c r="J216" s="12"/>
    </row>
    <row r="217" spans="1:10" x14ac:dyDescent="0.25">
      <c r="A217" s="5" t="s">
        <v>210</v>
      </c>
      <c r="B217" s="6">
        <v>2016</v>
      </c>
      <c r="C217" s="7">
        <v>14247000000</v>
      </c>
      <c r="D217" s="8">
        <v>10.153723424301681</v>
      </c>
      <c r="E217" s="8">
        <v>1.0697000000000001</v>
      </c>
      <c r="F217" s="8">
        <v>7.5899999999999995E-2</v>
      </c>
      <c r="G217" s="8">
        <v>5.11E-2</v>
      </c>
      <c r="H217" s="8">
        <v>0.1361</v>
      </c>
      <c r="I217" s="15">
        <v>1.248</v>
      </c>
      <c r="J217" s="12"/>
    </row>
    <row r="218" spans="1:10" x14ac:dyDescent="0.25">
      <c r="A218" s="5" t="s">
        <v>211</v>
      </c>
      <c r="B218" s="6">
        <v>2016</v>
      </c>
      <c r="C218" s="7">
        <v>11811000000</v>
      </c>
      <c r="D218" s="8">
        <v>10.072286669509891</v>
      </c>
      <c r="E218" s="8">
        <v>0.60899999999999999</v>
      </c>
      <c r="F218" s="8">
        <v>3.6799999999999999E-2</v>
      </c>
      <c r="G218" s="8">
        <v>0.03</v>
      </c>
      <c r="H218" s="8">
        <v>8.0100000000000005E-2</v>
      </c>
      <c r="I218" s="15">
        <v>1.1259999999999999</v>
      </c>
      <c r="J218" s="12"/>
    </row>
    <row r="219" spans="1:10" x14ac:dyDescent="0.25">
      <c r="A219" s="5" t="s">
        <v>212</v>
      </c>
      <c r="B219" s="6">
        <v>2016</v>
      </c>
      <c r="C219" s="7">
        <v>2125396000</v>
      </c>
      <c r="D219" s="8">
        <v>9.3274398589003429</v>
      </c>
      <c r="E219" s="8">
        <v>0.92</v>
      </c>
      <c r="F219" s="8">
        <v>0.3417</v>
      </c>
      <c r="G219" s="8">
        <v>0.24479999999999999</v>
      </c>
      <c r="H219" s="8">
        <v>0.28849999999999998</v>
      </c>
      <c r="I219" s="15"/>
      <c r="J219" s="12"/>
    </row>
    <row r="220" spans="1:10" x14ac:dyDescent="0.25">
      <c r="A220" s="5" t="s">
        <v>213</v>
      </c>
      <c r="B220" s="6">
        <v>2016</v>
      </c>
      <c r="C220" s="7">
        <v>38805900000</v>
      </c>
      <c r="D220" s="8">
        <v>10.588897760198488</v>
      </c>
      <c r="E220" s="8">
        <v>0.59740000000000004</v>
      </c>
      <c r="F220" s="8">
        <v>0.129</v>
      </c>
      <c r="G220" s="8">
        <v>7.4200000000000002E-2</v>
      </c>
      <c r="H220" s="8">
        <v>0.18479999999999999</v>
      </c>
      <c r="I220" s="15">
        <v>2.1960000000000002</v>
      </c>
      <c r="J220" s="12"/>
    </row>
    <row r="221" spans="1:10" x14ac:dyDescent="0.25">
      <c r="A221" s="5" t="s">
        <v>214</v>
      </c>
      <c r="B221" s="6">
        <v>2016</v>
      </c>
      <c r="C221" s="7">
        <v>47806000000</v>
      </c>
      <c r="D221" s="8">
        <v>10.67948240714273</v>
      </c>
      <c r="E221" s="8">
        <v>9.452</v>
      </c>
      <c r="F221" s="8">
        <v>0.11219999999999999</v>
      </c>
      <c r="G221" s="8">
        <v>0.1076</v>
      </c>
      <c r="H221" s="8">
        <v>2.2029999999999998</v>
      </c>
      <c r="I221" s="15">
        <v>1.756</v>
      </c>
      <c r="J221" s="12"/>
    </row>
    <row r="222" spans="1:10" x14ac:dyDescent="0.25">
      <c r="A222" s="5" t="s">
        <v>215</v>
      </c>
      <c r="B222" s="6">
        <v>2016</v>
      </c>
      <c r="C222" s="7">
        <v>261627000000</v>
      </c>
      <c r="D222" s="8">
        <v>11.417682561310981</v>
      </c>
      <c r="E222" s="8">
        <v>0.3538</v>
      </c>
      <c r="F222" s="8">
        <v>8.9399999999999993E-2</v>
      </c>
      <c r="G222" s="8">
        <v>4.5999999999999999E-3</v>
      </c>
      <c r="H222" s="8">
        <v>7.7700000000000005E-2</v>
      </c>
      <c r="I222" s="15">
        <v>9.2399999999999996E-2</v>
      </c>
      <c r="J222" s="12"/>
    </row>
    <row r="223" spans="1:10" x14ac:dyDescent="0.25">
      <c r="A223" s="5" t="s">
        <v>388</v>
      </c>
      <c r="B223" s="6">
        <v>2016</v>
      </c>
      <c r="C223" s="7">
        <f>23.7*10^9</f>
        <v>23700000000</v>
      </c>
      <c r="D223" s="8">
        <v>10.374748346010104</v>
      </c>
      <c r="E223" s="8">
        <v>-15.71</v>
      </c>
      <c r="F223" s="8">
        <v>0.1923</v>
      </c>
      <c r="G223" s="8">
        <v>-2.8500000000000001E-2</v>
      </c>
      <c r="H223" s="8">
        <v>0.46179999999999999</v>
      </c>
      <c r="I223" s="15">
        <v>1.282</v>
      </c>
      <c r="J223" s="12"/>
    </row>
    <row r="224" spans="1:10" x14ac:dyDescent="0.25">
      <c r="A224" s="5" t="s">
        <v>216</v>
      </c>
      <c r="B224" s="6">
        <v>2016</v>
      </c>
      <c r="C224" s="7">
        <v>35370000000</v>
      </c>
      <c r="D224" s="8">
        <v>10.548635059814751</v>
      </c>
      <c r="E224" s="8">
        <v>2.1814</v>
      </c>
      <c r="F224" s="8">
        <v>3.8899999999999997E-2</v>
      </c>
      <c r="G224" s="8">
        <v>6.9599999999999995E-2</v>
      </c>
      <c r="H224" s="8">
        <v>0.3422</v>
      </c>
      <c r="I224" s="15">
        <v>2.0489999999999999</v>
      </c>
      <c r="J224" s="12"/>
    </row>
    <row r="225" spans="1:10" x14ac:dyDescent="0.25">
      <c r="A225" s="5" t="s">
        <v>217</v>
      </c>
      <c r="B225" s="6">
        <v>2016</v>
      </c>
      <c r="C225" s="7">
        <v>11521059000</v>
      </c>
      <c r="D225" s="8">
        <v>10.061492400677313</v>
      </c>
      <c r="E225" s="8">
        <v>0.27650000000000002</v>
      </c>
      <c r="F225" s="8">
        <v>0.15670000000000001</v>
      </c>
      <c r="G225" s="8">
        <v>8.5999999999999993E-2</v>
      </c>
      <c r="H225" s="8">
        <v>0.1653</v>
      </c>
      <c r="I225" s="15"/>
      <c r="J225" s="12"/>
    </row>
    <row r="226" spans="1:10" x14ac:dyDescent="0.25">
      <c r="A226" s="5" t="s">
        <v>389</v>
      </c>
      <c r="B226" s="6">
        <v>2016</v>
      </c>
      <c r="C226" s="7">
        <f>7.282*10^9</f>
        <v>7282000000</v>
      </c>
      <c r="D226" s="8">
        <v>9.8622506745979255</v>
      </c>
      <c r="E226" s="8">
        <v>0.79079999999999995</v>
      </c>
      <c r="F226" s="8">
        <v>0.1032</v>
      </c>
      <c r="G226" s="8">
        <v>2.7000000000000001E-3</v>
      </c>
      <c r="H226" s="8">
        <v>2.5100000000000001E-2</v>
      </c>
      <c r="I226" s="15">
        <v>0.1522</v>
      </c>
      <c r="J226" s="12"/>
    </row>
    <row r="227" spans="1:10" x14ac:dyDescent="0.25">
      <c r="A227" s="5" t="s">
        <v>219</v>
      </c>
      <c r="B227" s="6">
        <v>2016</v>
      </c>
      <c r="C227" s="7">
        <v>23286000000</v>
      </c>
      <c r="D227" s="8">
        <v>10.367094893123658</v>
      </c>
      <c r="E227" s="8">
        <v>0.3342</v>
      </c>
      <c r="F227" s="8">
        <v>0.1099</v>
      </c>
      <c r="G227" s="8">
        <v>9.8599999999999993E-2</v>
      </c>
      <c r="H227" s="8">
        <v>0.28220000000000001</v>
      </c>
      <c r="I227" s="15">
        <v>1.538</v>
      </c>
      <c r="J227" s="12"/>
    </row>
    <row r="228" spans="1:10" x14ac:dyDescent="0.25">
      <c r="A228" s="5" t="s">
        <v>390</v>
      </c>
      <c r="B228" s="6">
        <v>2016</v>
      </c>
      <c r="C228" s="7">
        <f>20.47*10^9</f>
        <v>20470000000</v>
      </c>
      <c r="D228" s="8">
        <v>10.311117842662506</v>
      </c>
      <c r="E228" s="8">
        <v>1.5529999999999999</v>
      </c>
      <c r="F228" s="8">
        <v>0.16550000000000001</v>
      </c>
      <c r="G228" s="8">
        <v>8.0799999999999997E-2</v>
      </c>
      <c r="H228" s="8">
        <v>0.25769999999999998</v>
      </c>
      <c r="I228" s="15">
        <v>2.5209999999999999</v>
      </c>
      <c r="J228" s="12"/>
    </row>
    <row r="229" spans="1:10" x14ac:dyDescent="0.25">
      <c r="A229" s="5" t="s">
        <v>220</v>
      </c>
      <c r="B229" s="6">
        <v>2016</v>
      </c>
      <c r="C229" s="7">
        <v>23442000000</v>
      </c>
      <c r="D229" s="8">
        <v>10.369994661608429</v>
      </c>
      <c r="E229" s="8">
        <v>1.3864000000000001</v>
      </c>
      <c r="F229" s="8">
        <v>0.13139999999999999</v>
      </c>
      <c r="G229" s="8">
        <v>0.16350000000000001</v>
      </c>
      <c r="H229" s="8">
        <v>0.61980000000000002</v>
      </c>
      <c r="I229" s="15">
        <v>1.62</v>
      </c>
      <c r="J229" s="12"/>
    </row>
    <row r="230" spans="1:10" x14ac:dyDescent="0.25">
      <c r="A230" s="5" t="s">
        <v>221</v>
      </c>
      <c r="B230" s="6">
        <v>2016</v>
      </c>
      <c r="C230" s="7">
        <v>21274000000</v>
      </c>
      <c r="D230" s="8">
        <v>10.327849154905207</v>
      </c>
      <c r="E230" s="8">
        <v>1.7321</v>
      </c>
      <c r="F230" s="8">
        <v>2.63E-2</v>
      </c>
      <c r="G230" s="8">
        <v>3.3700000000000001E-2</v>
      </c>
      <c r="H230" s="8">
        <v>0.16950000000000001</v>
      </c>
      <c r="I230" s="15">
        <v>0.75870000000000004</v>
      </c>
      <c r="J230" s="12"/>
    </row>
    <row r="231" spans="1:10" x14ac:dyDescent="0.25">
      <c r="A231" s="5" t="s">
        <v>222</v>
      </c>
      <c r="B231" s="6">
        <v>2016</v>
      </c>
      <c r="C231" s="7">
        <v>18675000000</v>
      </c>
      <c r="D231" s="8">
        <v>10.271260610487436</v>
      </c>
      <c r="E231" s="8">
        <v>0.91579999999999995</v>
      </c>
      <c r="F231" s="8">
        <v>0.37669999999999998</v>
      </c>
      <c r="G231" s="8">
        <v>0.23810000000000001</v>
      </c>
      <c r="H231" s="8">
        <v>0.70009999999999994</v>
      </c>
      <c r="I231" s="15">
        <v>5.9320000000000004</v>
      </c>
      <c r="J231" s="12"/>
    </row>
    <row r="232" spans="1:10" x14ac:dyDescent="0.25">
      <c r="A232" s="5" t="s">
        <v>223</v>
      </c>
      <c r="B232" s="6">
        <v>2016</v>
      </c>
      <c r="C232" s="7">
        <v>9958148000</v>
      </c>
      <c r="D232" s="8">
        <v>9.9981785765594129</v>
      </c>
      <c r="E232" s="8">
        <v>1.2095</v>
      </c>
      <c r="F232" s="8">
        <v>0.4965</v>
      </c>
      <c r="G232" s="8">
        <v>5.5300000000000002E-2</v>
      </c>
      <c r="H232" s="8">
        <v>0.12039999999999999</v>
      </c>
      <c r="I232" s="15">
        <v>1.5309999999999999</v>
      </c>
      <c r="J232" s="12"/>
    </row>
    <row r="233" spans="1:10" x14ac:dyDescent="0.25">
      <c r="A233" s="5" t="s">
        <v>224</v>
      </c>
      <c r="B233" s="6">
        <v>2016</v>
      </c>
      <c r="C233" s="7">
        <v>24140000000</v>
      </c>
      <c r="D233" s="8">
        <v>10.38273726576133</v>
      </c>
      <c r="E233" s="8">
        <v>1.5301</v>
      </c>
      <c r="F233" s="8">
        <v>4.5699999999999998E-2</v>
      </c>
      <c r="G233" s="8">
        <v>5.04E-2</v>
      </c>
      <c r="H233" s="8">
        <v>8.14</v>
      </c>
      <c r="I233" s="15">
        <v>1.75</v>
      </c>
      <c r="J233" s="12"/>
    </row>
    <row r="234" spans="1:10" x14ac:dyDescent="0.25">
      <c r="A234" s="5" t="s">
        <v>225</v>
      </c>
      <c r="B234" s="6">
        <v>2016</v>
      </c>
      <c r="C234" s="7">
        <v>5137000000</v>
      </c>
      <c r="D234" s="8">
        <v>9.7107095657243381</v>
      </c>
      <c r="E234" s="8">
        <v>-10.06</v>
      </c>
      <c r="F234" s="8">
        <v>6.59E-2</v>
      </c>
      <c r="G234" s="8">
        <v>8.77E-2</v>
      </c>
      <c r="H234" s="8">
        <v>-3.17</v>
      </c>
      <c r="I234" s="15">
        <v>2.254</v>
      </c>
      <c r="J234" s="12"/>
    </row>
    <row r="235" spans="1:10" x14ac:dyDescent="0.25">
      <c r="A235" s="5" t="s">
        <v>226</v>
      </c>
      <c r="B235" s="6">
        <v>2016</v>
      </c>
      <c r="C235" s="7">
        <v>6493794000</v>
      </c>
      <c r="D235" s="8">
        <v>9.8124985075603419</v>
      </c>
      <c r="E235" s="8">
        <v>0.88639999999999997</v>
      </c>
      <c r="F235" s="8">
        <v>5.8299999999999998E-2</v>
      </c>
      <c r="G235" s="8">
        <v>5.0799999999999998E-2</v>
      </c>
      <c r="H235" s="8">
        <v>0.13239999999999999</v>
      </c>
      <c r="I235" s="15">
        <v>1.663</v>
      </c>
      <c r="J235" s="12"/>
    </row>
    <row r="236" spans="1:10" x14ac:dyDescent="0.25">
      <c r="A236" s="5" t="s">
        <v>227</v>
      </c>
      <c r="B236" s="6">
        <v>2016</v>
      </c>
      <c r="C236" s="7">
        <v>31023900000</v>
      </c>
      <c r="D236" s="8">
        <v>10.491696391866199</v>
      </c>
      <c r="E236" s="8">
        <v>-11.78</v>
      </c>
      <c r="F236" s="8">
        <v>0.1903</v>
      </c>
      <c r="G236" s="8">
        <v>0.14369999999999999</v>
      </c>
      <c r="H236" s="8">
        <v>3.0190000000000001</v>
      </c>
      <c r="I236" s="15">
        <v>4.0039999999999996</v>
      </c>
      <c r="J236" s="12"/>
    </row>
    <row r="237" spans="1:10" x14ac:dyDescent="0.25">
      <c r="A237" s="5" t="s">
        <v>228</v>
      </c>
      <c r="B237" s="6">
        <v>2016</v>
      </c>
      <c r="C237" s="7">
        <v>7144581000</v>
      </c>
      <c r="D237" s="8">
        <v>9.853976764306319</v>
      </c>
      <c r="E237" s="8">
        <v>1.2170000000000001</v>
      </c>
      <c r="F237" s="8">
        <v>3.1E-2</v>
      </c>
      <c r="G237" s="8">
        <v>1.4E-2</v>
      </c>
      <c r="H237" s="8">
        <v>3.8899999999999997E-2</v>
      </c>
      <c r="I237" s="15">
        <v>2.2370000000000001</v>
      </c>
      <c r="J237" s="12"/>
    </row>
    <row r="238" spans="1:10" x14ac:dyDescent="0.25">
      <c r="A238" s="5" t="s">
        <v>229</v>
      </c>
      <c r="B238" s="6">
        <v>2016</v>
      </c>
      <c r="C238" s="7">
        <v>57874000000</v>
      </c>
      <c r="D238" s="8">
        <v>10.762483499952852</v>
      </c>
      <c r="E238" s="8">
        <v>0.77600000000000002</v>
      </c>
      <c r="F238" s="8">
        <v>9.7000000000000003E-3</v>
      </c>
      <c r="G238" s="8">
        <v>3.32E-2</v>
      </c>
      <c r="H238" s="8">
        <v>0.2167</v>
      </c>
      <c r="I238" s="15">
        <v>0.5988</v>
      </c>
      <c r="J238" s="12"/>
    </row>
    <row r="239" spans="1:10" x14ac:dyDescent="0.25">
      <c r="A239" s="5" t="s">
        <v>230</v>
      </c>
      <c r="B239" s="6">
        <v>2016</v>
      </c>
      <c r="C239" s="7">
        <v>5327300000</v>
      </c>
      <c r="D239" s="8">
        <v>9.7265071542047643</v>
      </c>
      <c r="E239" s="8">
        <v>-2.7450000000000001</v>
      </c>
      <c r="F239" s="8">
        <v>7.3999999999999996E-2</v>
      </c>
      <c r="G239" s="8">
        <v>5.1999999999999998E-2</v>
      </c>
      <c r="H239" s="8">
        <v>-0.377</v>
      </c>
      <c r="I239" s="15">
        <v>3.7949999999999999</v>
      </c>
      <c r="J239" s="12"/>
    </row>
    <row r="240" spans="1:10" x14ac:dyDescent="0.25">
      <c r="A240" s="5" t="s">
        <v>199</v>
      </c>
      <c r="B240" s="6">
        <v>2016</v>
      </c>
      <c r="C240" s="7">
        <v>61538000000</v>
      </c>
      <c r="D240" s="8">
        <v>10.789143377464278</v>
      </c>
      <c r="E240" s="8">
        <v>0.52529999999999999</v>
      </c>
      <c r="F240" s="8">
        <v>6.4000000000000001E-2</v>
      </c>
      <c r="G240" s="8">
        <v>2.63E-2</v>
      </c>
      <c r="H240" s="8">
        <v>6.1400000000000003E-2</v>
      </c>
      <c r="I240" s="15">
        <v>1.4119999999999999</v>
      </c>
      <c r="J240" s="12"/>
    </row>
    <row r="241" spans="1:10" x14ac:dyDescent="0.25">
      <c r="A241" s="5" t="s">
        <v>231</v>
      </c>
      <c r="B241" s="6">
        <v>2016</v>
      </c>
      <c r="C241" s="7">
        <v>898764000000</v>
      </c>
      <c r="D241" s="8">
        <v>11.953645668426145</v>
      </c>
      <c r="E241" s="8">
        <v>0.2482</v>
      </c>
      <c r="F241" s="8">
        <v>1.0999999999999999E-2</v>
      </c>
      <c r="G241" s="8">
        <v>8.9999999999999998E-4</v>
      </c>
      <c r="H241" s="8">
        <v>9.2999999999999992E-3</v>
      </c>
      <c r="I241" s="15">
        <v>7.3800000000000004E-2</v>
      </c>
      <c r="J241" s="12"/>
    </row>
    <row r="242" spans="1:10" x14ac:dyDescent="0.25">
      <c r="A242" s="5" t="s">
        <v>391</v>
      </c>
      <c r="B242" s="6">
        <v>2016</v>
      </c>
      <c r="C242" s="7">
        <f>2.44*10^9</f>
        <v>2440000000</v>
      </c>
      <c r="D242" s="8">
        <v>9.3873898263387296</v>
      </c>
      <c r="E242" s="8">
        <v>0.56230000000000002</v>
      </c>
      <c r="F242" s="8">
        <v>2.7799999999999998E-2</v>
      </c>
      <c r="G242" s="8">
        <v>3.5299999999999998E-2</v>
      </c>
      <c r="H242" s="8">
        <v>7.2400000000000006E-2</v>
      </c>
      <c r="I242" s="15"/>
      <c r="J242" s="12"/>
    </row>
    <row r="243" spans="1:10" x14ac:dyDescent="0.25">
      <c r="A243" s="5" t="s">
        <v>232</v>
      </c>
      <c r="B243" s="6">
        <v>2016</v>
      </c>
      <c r="C243" s="7">
        <v>28173301000</v>
      </c>
      <c r="D243" s="8">
        <v>10.449837735239068</v>
      </c>
      <c r="E243" s="8">
        <v>2.0874000000000001</v>
      </c>
      <c r="F243" s="8">
        <v>0.11650000000000001</v>
      </c>
      <c r="G243" s="8">
        <v>4.0800000000000003E-2</v>
      </c>
      <c r="H243" s="8">
        <v>0.19040000000000001</v>
      </c>
      <c r="I243" s="15"/>
      <c r="J243" s="12"/>
    </row>
    <row r="244" spans="1:10" x14ac:dyDescent="0.25">
      <c r="A244" s="5" t="s">
        <v>233</v>
      </c>
      <c r="B244" s="6">
        <v>2016</v>
      </c>
      <c r="C244" s="7">
        <v>10230596000</v>
      </c>
      <c r="D244" s="8">
        <v>10.009900934980147</v>
      </c>
      <c r="E244" s="8">
        <v>0.19539999999999999</v>
      </c>
      <c r="F244" s="8">
        <v>0.1038</v>
      </c>
      <c r="G244" s="8">
        <v>9.0200000000000002E-2</v>
      </c>
      <c r="H244" s="8">
        <v>0.1694</v>
      </c>
      <c r="I244" s="15">
        <v>1.484</v>
      </c>
      <c r="J244" s="12"/>
    </row>
    <row r="245" spans="1:10" x14ac:dyDescent="0.25">
      <c r="A245" s="5" t="s">
        <v>234</v>
      </c>
      <c r="B245" s="6">
        <v>2016</v>
      </c>
      <c r="C245" s="7">
        <v>4087700000</v>
      </c>
      <c r="D245" s="8">
        <v>9.6114790150313905</v>
      </c>
      <c r="E245" s="8">
        <v>4</v>
      </c>
      <c r="F245" s="8">
        <v>0.14499999999999999</v>
      </c>
      <c r="G245" s="8">
        <v>0.13350000000000001</v>
      </c>
      <c r="H245" s="8">
        <v>1.51</v>
      </c>
      <c r="I245" s="15"/>
      <c r="J245" s="12"/>
    </row>
    <row r="246" spans="1:10" x14ac:dyDescent="0.25">
      <c r="A246" s="5" t="s">
        <v>235</v>
      </c>
      <c r="B246" s="6">
        <v>2016</v>
      </c>
      <c r="C246" s="7">
        <v>4635900000</v>
      </c>
      <c r="D246" s="8">
        <v>9.6661340593199032</v>
      </c>
      <c r="E246" s="8">
        <v>0.64800000000000002</v>
      </c>
      <c r="F246" s="8">
        <v>0.1071</v>
      </c>
      <c r="G246" s="8">
        <v>0.1027</v>
      </c>
      <c r="H246" s="8">
        <v>0.27579999999999999</v>
      </c>
      <c r="I246" s="15">
        <v>2.6920000000000002</v>
      </c>
      <c r="J246" s="12"/>
    </row>
    <row r="247" spans="1:10" x14ac:dyDescent="0.25">
      <c r="A247" s="5" t="s">
        <v>392</v>
      </c>
      <c r="B247" s="6">
        <v>2016</v>
      </c>
      <c r="C247" s="7">
        <f>25.88*10^9</f>
        <v>25880000000</v>
      </c>
      <c r="D247" s="8">
        <v>10.412964271996662</v>
      </c>
      <c r="E247" s="8">
        <v>0.30430000000000001</v>
      </c>
      <c r="F247" s="8">
        <v>9.2899999999999996E-2</v>
      </c>
      <c r="G247" s="8">
        <v>1.7600000000000001E-2</v>
      </c>
      <c r="H247" s="8">
        <v>5.4899999999999997E-2</v>
      </c>
      <c r="I247" s="15">
        <v>0.37759999999999999</v>
      </c>
      <c r="J247" s="12"/>
    </row>
    <row r="248" spans="1:10" x14ac:dyDescent="0.25">
      <c r="A248" s="5" t="s">
        <v>236</v>
      </c>
      <c r="B248" s="6">
        <v>2016</v>
      </c>
      <c r="C248" s="7">
        <v>18190000000</v>
      </c>
      <c r="D248" s="8">
        <v>10.259832699063484</v>
      </c>
      <c r="E248" s="8">
        <v>0.72589999999999999</v>
      </c>
      <c r="F248" s="8">
        <v>0.1338</v>
      </c>
      <c r="G248" s="8">
        <v>9.7199999999999995E-2</v>
      </c>
      <c r="H248" s="8">
        <v>0.27029999999999998</v>
      </c>
      <c r="I248" s="15">
        <v>2.1150000000000002</v>
      </c>
      <c r="J248" s="12"/>
    </row>
    <row r="249" spans="1:10" x14ac:dyDescent="0.25">
      <c r="A249" s="5" t="s">
        <v>237</v>
      </c>
      <c r="B249" s="6">
        <v>2016</v>
      </c>
      <c r="C249" s="7">
        <v>32906000000</v>
      </c>
      <c r="D249" s="8">
        <v>10.517275093369804</v>
      </c>
      <c r="E249" s="8">
        <v>1.0412999999999999</v>
      </c>
      <c r="F249" s="8">
        <v>0.16769999999999999</v>
      </c>
      <c r="G249" s="8">
        <v>0.1517</v>
      </c>
      <c r="H249" s="8">
        <v>0.43980000000000002</v>
      </c>
      <c r="I249" s="15">
        <v>3.395</v>
      </c>
      <c r="J249" s="12"/>
    </row>
    <row r="250" spans="1:10" x14ac:dyDescent="0.25">
      <c r="A250" s="5" t="s">
        <v>238</v>
      </c>
      <c r="B250" s="6">
        <v>2016</v>
      </c>
      <c r="C250" s="7">
        <v>4153471000</v>
      </c>
      <c r="D250" s="8">
        <v>9.6184111825190985</v>
      </c>
      <c r="E250" s="8">
        <v>0</v>
      </c>
      <c r="F250" s="8">
        <v>0.23369999999999999</v>
      </c>
      <c r="G250" s="8">
        <v>0.15570000000000001</v>
      </c>
      <c r="H250" s="8">
        <v>0.19120000000000001</v>
      </c>
      <c r="I250" s="15"/>
      <c r="J250" s="12"/>
    </row>
    <row r="251" spans="1:10" x14ac:dyDescent="0.25">
      <c r="A251" s="5" t="s">
        <v>239</v>
      </c>
      <c r="B251" s="6">
        <v>2016</v>
      </c>
      <c r="C251" s="7">
        <v>45932000000</v>
      </c>
      <c r="D251" s="8">
        <v>10.662115356152807</v>
      </c>
      <c r="E251" s="8">
        <v>1.087</v>
      </c>
      <c r="F251" s="8">
        <v>0.55310000000000004</v>
      </c>
      <c r="G251" s="8">
        <v>0.39479999999999998</v>
      </c>
      <c r="H251" s="8">
        <v>2.9079999999999999</v>
      </c>
      <c r="I251" s="15">
        <v>3.1659999999999999</v>
      </c>
      <c r="J251" s="11"/>
    </row>
    <row r="252" spans="1:10" x14ac:dyDescent="0.25">
      <c r="A252" s="5" t="s">
        <v>240</v>
      </c>
      <c r="B252" s="6">
        <v>2016</v>
      </c>
      <c r="C252" s="7">
        <v>20959000000</v>
      </c>
      <c r="D252" s="8">
        <v>10.321370557660815</v>
      </c>
      <c r="E252" s="8">
        <v>1.8280000000000001</v>
      </c>
      <c r="F252" s="8">
        <v>0.11609999999999999</v>
      </c>
      <c r="G252" s="8">
        <v>8.0500000000000002E-2</v>
      </c>
      <c r="H252" s="8">
        <v>0.35560000000000003</v>
      </c>
      <c r="I252" s="15">
        <v>2.4300000000000002</v>
      </c>
      <c r="J252" s="12"/>
    </row>
    <row r="253" spans="1:10" x14ac:dyDescent="0.25">
      <c r="A253" s="5" t="s">
        <v>241</v>
      </c>
      <c r="B253" s="6">
        <v>2016</v>
      </c>
      <c r="C253" s="7">
        <v>16840700000</v>
      </c>
      <c r="D253" s="8">
        <v>10.226360139409421</v>
      </c>
      <c r="E253" s="8">
        <v>0.39429999999999998</v>
      </c>
      <c r="F253" s="8">
        <v>4.1599999999999998E-2</v>
      </c>
      <c r="G253" s="8">
        <v>1.72E-2</v>
      </c>
      <c r="H253" s="8">
        <v>3.0300000000000001E-2</v>
      </c>
      <c r="I253" s="15">
        <v>0.74050000000000005</v>
      </c>
      <c r="J253" s="12"/>
    </row>
    <row r="254" spans="1:10" x14ac:dyDescent="0.25">
      <c r="A254" s="5" t="s">
        <v>243</v>
      </c>
      <c r="B254" s="6">
        <v>2016</v>
      </c>
      <c r="C254" s="7">
        <v>44413000000</v>
      </c>
      <c r="D254" s="8">
        <v>10.647510109796988</v>
      </c>
      <c r="E254" s="8">
        <v>0.77780000000000005</v>
      </c>
      <c r="F254" s="8">
        <v>5.6000000000000001E-2</v>
      </c>
      <c r="G254" s="8">
        <v>2.7099999999999999E-2</v>
      </c>
      <c r="H254" s="8">
        <v>8.7999999999999995E-2</v>
      </c>
      <c r="I254" s="15">
        <v>0.76270000000000004</v>
      </c>
      <c r="J254" s="12"/>
    </row>
    <row r="255" spans="1:10" x14ac:dyDescent="0.25">
      <c r="A255" s="5" t="s">
        <v>244</v>
      </c>
      <c r="B255" s="6">
        <v>2016</v>
      </c>
      <c r="C255" s="7">
        <v>95377000000</v>
      </c>
      <c r="D255" s="8">
        <v>10.979443657960125</v>
      </c>
      <c r="E255" s="8">
        <v>0.61860000000000004</v>
      </c>
      <c r="F255" s="8">
        <v>9.8500000000000004E-2</v>
      </c>
      <c r="G255" s="8">
        <v>4.0300000000000002E-2</v>
      </c>
      <c r="H255" s="8">
        <v>9.1700000000000004E-2</v>
      </c>
      <c r="I255" s="15">
        <v>1.81</v>
      </c>
      <c r="J255" s="12"/>
    </row>
    <row r="256" spans="1:10" x14ac:dyDescent="0.25">
      <c r="A256" s="5" t="s">
        <v>245</v>
      </c>
      <c r="B256" s="6">
        <v>2016</v>
      </c>
      <c r="C256" s="7">
        <v>31094000000</v>
      </c>
      <c r="D256" s="8">
        <v>10.492676594226712</v>
      </c>
      <c r="E256" s="8">
        <v>0.37559999999999999</v>
      </c>
      <c r="F256" s="8">
        <v>-1.22</v>
      </c>
      <c r="G256" s="8">
        <v>-6.6500000000000004E-2</v>
      </c>
      <c r="H256" s="8">
        <v>-0.1142</v>
      </c>
      <c r="I256" s="15">
        <v>0.63729999999999998</v>
      </c>
      <c r="J256" s="12"/>
    </row>
    <row r="257" spans="1:10" x14ac:dyDescent="0.25">
      <c r="A257" s="5" t="s">
        <v>246</v>
      </c>
      <c r="B257" s="6">
        <v>2016</v>
      </c>
      <c r="C257" s="7">
        <v>814949000000</v>
      </c>
      <c r="D257" s="8">
        <v>11.911130431179716</v>
      </c>
      <c r="E257" s="8">
        <v>2.1928999999999998</v>
      </c>
      <c r="F257" s="8">
        <v>0.159</v>
      </c>
      <c r="G257" s="8">
        <v>7.3000000000000001E-3</v>
      </c>
      <c r="H257" s="8">
        <v>7.2800000000000004E-2</v>
      </c>
      <c r="I257" s="15">
        <v>0.46529999999999999</v>
      </c>
      <c r="J257" s="12"/>
    </row>
    <row r="258" spans="1:10" x14ac:dyDescent="0.25">
      <c r="A258" s="5" t="s">
        <v>247</v>
      </c>
      <c r="B258" s="6">
        <v>2016</v>
      </c>
      <c r="C258" s="7">
        <v>224610000000</v>
      </c>
      <c r="D258" s="8">
        <v>11.351429087847702</v>
      </c>
      <c r="E258" s="8">
        <v>0.88370000000000004</v>
      </c>
      <c r="F258" s="8">
        <v>0.19919999999999999</v>
      </c>
      <c r="G258" s="8">
        <v>8.4000000000000005E-2</v>
      </c>
      <c r="H258" s="8">
        <v>0.23880000000000001</v>
      </c>
      <c r="I258" s="15">
        <v>2.0720000000000001</v>
      </c>
      <c r="J258" s="12"/>
    </row>
    <row r="259" spans="1:10" x14ac:dyDescent="0.25">
      <c r="A259" s="5" t="s">
        <v>242</v>
      </c>
      <c r="B259" s="6">
        <v>2016</v>
      </c>
      <c r="C259" s="7">
        <v>8463000000</v>
      </c>
      <c r="D259" s="8">
        <v>9.9275243408750296</v>
      </c>
      <c r="E259" s="8">
        <v>-4.5599999999999996</v>
      </c>
      <c r="F259" s="8">
        <v>9.2700000000000005E-2</v>
      </c>
      <c r="G259" s="8">
        <v>6.4699999999999994E-2</v>
      </c>
      <c r="H259" s="8">
        <v>-1.0900000000000001</v>
      </c>
      <c r="I259" s="15">
        <v>2.0379999999999998</v>
      </c>
      <c r="J259" s="12"/>
    </row>
    <row r="260" spans="1:10" x14ac:dyDescent="0.25">
      <c r="A260" s="5" t="s">
        <v>248</v>
      </c>
      <c r="B260" s="6">
        <v>2016</v>
      </c>
      <c r="C260" s="7">
        <v>123449206000</v>
      </c>
      <c r="D260" s="8">
        <v>11.091488300983807</v>
      </c>
      <c r="E260" s="8">
        <v>0.62229999999999996</v>
      </c>
      <c r="F260" s="8">
        <v>0.23100000000000001</v>
      </c>
      <c r="G260" s="8">
        <v>1.0500000000000001E-2</v>
      </c>
      <c r="H260" s="8">
        <v>8.0600000000000005E-2</v>
      </c>
      <c r="I260" s="15">
        <v>0.20649999999999999</v>
      </c>
      <c r="J260" s="12"/>
    </row>
    <row r="261" spans="1:10" x14ac:dyDescent="0.25">
      <c r="A261" s="5" t="s">
        <v>249</v>
      </c>
      <c r="B261" s="6">
        <v>2016</v>
      </c>
      <c r="C261" s="7">
        <v>27836000000</v>
      </c>
      <c r="D261" s="8">
        <v>10.444606827822977</v>
      </c>
      <c r="E261" s="8">
        <v>0.68910000000000005</v>
      </c>
      <c r="F261" s="8">
        <v>4.53E-2</v>
      </c>
      <c r="G261" s="8">
        <v>-1.1299999999999999E-2</v>
      </c>
      <c r="H261" s="8">
        <v>-2.47E-2</v>
      </c>
      <c r="I261" s="15">
        <v>0.86209999999999998</v>
      </c>
      <c r="J261" s="12"/>
    </row>
    <row r="262" spans="1:10" x14ac:dyDescent="0.25">
      <c r="A262" s="5" t="s">
        <v>393</v>
      </c>
      <c r="B262" s="6">
        <v>2016</v>
      </c>
      <c r="C262" s="8">
        <f>3.948*10^9</f>
        <v>3948000000</v>
      </c>
      <c r="D262" s="8">
        <v>9.5963771439976</v>
      </c>
      <c r="E262" s="8">
        <v>0.46229999999999999</v>
      </c>
      <c r="F262" s="8">
        <v>0.23680000000000001</v>
      </c>
      <c r="G262" s="8">
        <v>0.1232</v>
      </c>
      <c r="H262" s="8">
        <v>0.23430000000000001</v>
      </c>
      <c r="I262" s="15">
        <v>2.42</v>
      </c>
      <c r="J262" s="12"/>
    </row>
    <row r="263" spans="1:10" x14ac:dyDescent="0.25">
      <c r="A263" s="5" t="s">
        <v>250</v>
      </c>
      <c r="B263" s="6">
        <v>2016</v>
      </c>
      <c r="C263" s="7">
        <v>34726200000</v>
      </c>
      <c r="D263" s="8">
        <v>10.540657262166995</v>
      </c>
      <c r="E263" s="8">
        <v>1.3675999999999999</v>
      </c>
      <c r="F263" s="8">
        <v>4.3299999999999998E-2</v>
      </c>
      <c r="G263" s="8">
        <v>1.5599999999999999E-2</v>
      </c>
      <c r="H263" s="8">
        <v>4.41E-2</v>
      </c>
      <c r="I263" s="15">
        <v>0.95440000000000003</v>
      </c>
      <c r="J263" s="12"/>
    </row>
    <row r="264" spans="1:10" x14ac:dyDescent="0.25">
      <c r="A264" s="5" t="s">
        <v>251</v>
      </c>
      <c r="B264" s="6">
        <v>2016</v>
      </c>
      <c r="C264" s="7">
        <v>21011000000</v>
      </c>
      <c r="D264" s="8">
        <v>10.322446722760393</v>
      </c>
      <c r="E264" s="8">
        <v>0.75480000000000003</v>
      </c>
      <c r="F264" s="8">
        <v>-0.2495</v>
      </c>
      <c r="G264" s="8">
        <v>-4.4600000000000001E-2</v>
      </c>
      <c r="H264" s="8">
        <v>-0.10340000000000001</v>
      </c>
      <c r="I264" s="15">
        <v>1.091</v>
      </c>
      <c r="J264" s="12"/>
    </row>
    <row r="265" spans="1:10" x14ac:dyDescent="0.25">
      <c r="A265" s="5" t="s">
        <v>152</v>
      </c>
      <c r="B265" s="6">
        <v>2016</v>
      </c>
      <c r="C265" s="7">
        <v>89993000000</v>
      </c>
      <c r="D265" s="8">
        <v>10.954208729665947</v>
      </c>
      <c r="E265" s="8">
        <v>1.1428</v>
      </c>
      <c r="F265" s="8">
        <v>0.18029999999999999</v>
      </c>
      <c r="G265" s="8">
        <v>3.3500000000000002E-2</v>
      </c>
      <c r="H265" s="8">
        <v>0.1235</v>
      </c>
      <c r="I265" s="15">
        <v>0.96940000000000004</v>
      </c>
      <c r="J265" s="12"/>
    </row>
    <row r="266" spans="1:10" x14ac:dyDescent="0.25">
      <c r="A266" s="5" t="s">
        <v>252</v>
      </c>
      <c r="B266" s="6">
        <v>2016</v>
      </c>
      <c r="C266" s="7">
        <v>21031000000</v>
      </c>
      <c r="D266" s="8">
        <v>10.322859923383261</v>
      </c>
      <c r="E266" s="8">
        <v>0.37769999999999998</v>
      </c>
      <c r="F266" s="8">
        <v>-0.1923</v>
      </c>
      <c r="G266" s="8">
        <v>-2.6599999999999999E-2</v>
      </c>
      <c r="H266" s="8">
        <v>-5.62E-2</v>
      </c>
      <c r="I266" s="15">
        <v>0.91269999999999996</v>
      </c>
      <c r="J266" s="12"/>
    </row>
    <row r="267" spans="1:10" x14ac:dyDescent="0.25">
      <c r="A267" s="5" t="s">
        <v>253</v>
      </c>
      <c r="B267" s="6">
        <v>2016</v>
      </c>
      <c r="C267" s="7">
        <v>13586610000</v>
      </c>
      <c r="D267" s="8">
        <v>10.133111109274788</v>
      </c>
      <c r="E267" s="8">
        <v>1.2554000000000001</v>
      </c>
      <c r="F267" s="8">
        <v>2.1100000000000001E-2</v>
      </c>
      <c r="G267" s="8">
        <v>1.5299999999999999E-2</v>
      </c>
      <c r="H267" s="8">
        <v>7.51E-2</v>
      </c>
      <c r="I267" s="15">
        <v>4.093</v>
      </c>
      <c r="J267" s="12"/>
    </row>
    <row r="268" spans="1:10" x14ac:dyDescent="0.25">
      <c r="A268" s="5" t="s">
        <v>254</v>
      </c>
      <c r="B268" s="6">
        <v>2016</v>
      </c>
      <c r="C268" s="7">
        <v>22652000000</v>
      </c>
      <c r="D268" s="8">
        <v>10.355106552954492</v>
      </c>
      <c r="E268" s="8">
        <v>0.28179999999999999</v>
      </c>
      <c r="F268" s="8">
        <v>0.11600000000000001</v>
      </c>
      <c r="G268" s="8">
        <v>0.1804</v>
      </c>
      <c r="H268" s="8">
        <v>0.317</v>
      </c>
      <c r="I268" s="15">
        <v>3.3380000000000001</v>
      </c>
      <c r="J268" s="12"/>
    </row>
    <row r="269" spans="1:10" x14ac:dyDescent="0.25">
      <c r="A269" s="5" t="s">
        <v>255</v>
      </c>
      <c r="B269" s="6">
        <v>2016</v>
      </c>
      <c r="C269" s="7">
        <v>15730000000</v>
      </c>
      <c r="D269" s="8">
        <v>10.196728722623288</v>
      </c>
      <c r="E269" s="8">
        <v>1.8864000000000001</v>
      </c>
      <c r="F269" s="8">
        <v>7.9600000000000004E-2</v>
      </c>
      <c r="G269" s="8">
        <v>3.2000000000000001E-2</v>
      </c>
      <c r="H269" s="8">
        <v>0.1172</v>
      </c>
      <c r="I269" s="15"/>
      <c r="J269" s="12"/>
    </row>
    <row r="270" spans="1:10" x14ac:dyDescent="0.25">
      <c r="A270" s="5" t="s">
        <v>394</v>
      </c>
      <c r="B270" s="6">
        <v>2016</v>
      </c>
      <c r="C270" s="7">
        <f>87.91*10^9</f>
        <v>87910000000</v>
      </c>
      <c r="D270" s="8">
        <v>10.944038280054418</v>
      </c>
      <c r="E270" s="8">
        <v>0.62480000000000002</v>
      </c>
      <c r="F270" s="8">
        <v>0.97030000000000005</v>
      </c>
      <c r="G270" s="8">
        <v>1.77E-2</v>
      </c>
      <c r="H270" s="8">
        <v>0.1285</v>
      </c>
      <c r="I270" s="15">
        <v>-0.68989999999999996</v>
      </c>
      <c r="J270" s="12"/>
    </row>
    <row r="271" spans="1:10" x14ac:dyDescent="0.25">
      <c r="A271" s="5" t="s">
        <v>256</v>
      </c>
      <c r="B271" s="6">
        <v>2016</v>
      </c>
      <c r="C271" s="7">
        <v>25614000000</v>
      </c>
      <c r="D271" s="8">
        <v>10.40847740518759</v>
      </c>
      <c r="E271" s="8">
        <v>1.3421000000000001</v>
      </c>
      <c r="F271" s="8">
        <v>8.9800000000000005E-2</v>
      </c>
      <c r="G271" s="8">
        <v>0.09</v>
      </c>
      <c r="H271" s="8">
        <v>0.39410000000000001</v>
      </c>
      <c r="I271" s="15">
        <v>1.8169999999999999</v>
      </c>
      <c r="J271" s="12"/>
    </row>
    <row r="272" spans="1:10" x14ac:dyDescent="0.25">
      <c r="A272" s="5" t="s">
        <v>257</v>
      </c>
      <c r="B272" s="6">
        <v>2016</v>
      </c>
      <c r="C272" s="7">
        <v>21140000000</v>
      </c>
      <c r="D272" s="8">
        <v>10.325104982971407</v>
      </c>
      <c r="E272" s="8">
        <v>0.2306</v>
      </c>
      <c r="F272" s="8">
        <v>-0.42199999999999999</v>
      </c>
      <c r="G272" s="8">
        <v>-0.105</v>
      </c>
      <c r="H272" s="8">
        <v>-0.15759999999999999</v>
      </c>
      <c r="I272" s="15">
        <v>0.57030000000000003</v>
      </c>
      <c r="J272" s="12"/>
    </row>
    <row r="273" spans="1:10" x14ac:dyDescent="0.25">
      <c r="A273" s="5" t="s">
        <v>395</v>
      </c>
      <c r="B273" s="6">
        <v>2016</v>
      </c>
      <c r="C273" s="7">
        <f>2.034*10^9</f>
        <v>2033999999.9999998</v>
      </c>
      <c r="D273" s="8">
        <v>9.3083509485867264</v>
      </c>
      <c r="E273" s="8">
        <v>1.3120000000000001</v>
      </c>
      <c r="F273" s="8">
        <v>0.72789999999999999</v>
      </c>
      <c r="G273" s="8">
        <v>-0.24399999999999999</v>
      </c>
      <c r="H273" s="8">
        <v>-1.1599999999999999</v>
      </c>
      <c r="I273" s="15">
        <v>6.2359999999999998</v>
      </c>
      <c r="J273" s="12"/>
    </row>
    <row r="274" spans="1:10" x14ac:dyDescent="0.25">
      <c r="A274" s="5" t="s">
        <v>258</v>
      </c>
      <c r="B274" s="6">
        <v>2016</v>
      </c>
      <c r="C274" s="7">
        <v>34892000000</v>
      </c>
      <c r="D274" s="8">
        <v>10.542725863803792</v>
      </c>
      <c r="E274" s="8">
        <v>0.77059999999999995</v>
      </c>
      <c r="F274" s="8">
        <v>0.16819999999999999</v>
      </c>
      <c r="G274" s="8">
        <v>4.8500000000000001E-2</v>
      </c>
      <c r="H274" s="8">
        <v>0.13489999999999999</v>
      </c>
      <c r="I274" s="15">
        <v>1.175</v>
      </c>
      <c r="J274" s="12"/>
    </row>
    <row r="275" spans="1:10" x14ac:dyDescent="0.25">
      <c r="A275" s="5" t="s">
        <v>259</v>
      </c>
      <c r="B275" s="6">
        <v>2016</v>
      </c>
      <c r="C275" s="7">
        <v>123926900000</v>
      </c>
      <c r="D275" s="8">
        <v>11.093165586065711</v>
      </c>
      <c r="E275" s="8">
        <v>0.28470000000000001</v>
      </c>
      <c r="F275" s="8">
        <v>0.2034</v>
      </c>
      <c r="G275" s="8">
        <v>8.5000000000000006E-3</v>
      </c>
      <c r="H275" s="8">
        <v>0.1167</v>
      </c>
      <c r="I275" s="15"/>
      <c r="J275" s="12"/>
    </row>
    <row r="276" spans="1:10" x14ac:dyDescent="0.25">
      <c r="A276" s="5" t="s">
        <v>260</v>
      </c>
      <c r="B276" s="6">
        <v>2016</v>
      </c>
      <c r="C276" s="7">
        <v>15223518000</v>
      </c>
      <c r="D276" s="8">
        <v>10.182515025065216</v>
      </c>
      <c r="E276" s="8">
        <v>0.47449999999999998</v>
      </c>
      <c r="F276" s="8">
        <v>4.9000000000000002E-2</v>
      </c>
      <c r="G276" s="8">
        <v>5.3400000000000003E-2</v>
      </c>
      <c r="H276" s="8">
        <v>0.1037</v>
      </c>
      <c r="I276" s="15">
        <v>1.2210000000000001</v>
      </c>
      <c r="J276" s="12"/>
    </row>
    <row r="277" spans="1:10" x14ac:dyDescent="0.25">
      <c r="A277" s="5" t="s">
        <v>261</v>
      </c>
      <c r="B277" s="6">
        <v>2016</v>
      </c>
      <c r="C277" s="7">
        <v>9612000000</v>
      </c>
      <c r="D277" s="8">
        <v>9.9828137621318618</v>
      </c>
      <c r="E277" s="8">
        <v>0.37359999999999999</v>
      </c>
      <c r="F277" s="8">
        <v>0.1953</v>
      </c>
      <c r="G277" s="8">
        <v>0.152</v>
      </c>
      <c r="H277" s="8">
        <v>0.25969999999999999</v>
      </c>
      <c r="I277" s="15">
        <v>3.5150000000000001</v>
      </c>
      <c r="J277" s="12"/>
    </row>
    <row r="278" spans="1:10" x14ac:dyDescent="0.25">
      <c r="A278" s="5" t="s">
        <v>262</v>
      </c>
      <c r="B278" s="6">
        <v>2016</v>
      </c>
      <c r="C278" s="7">
        <v>33837500000</v>
      </c>
      <c r="D278" s="8">
        <v>10.529398268778563</v>
      </c>
      <c r="E278" s="8">
        <v>0.99490000000000001</v>
      </c>
      <c r="F278" s="8">
        <v>3.9800000000000002E-2</v>
      </c>
      <c r="G278" s="8">
        <v>1.7999999999999999E-2</v>
      </c>
      <c r="H278" s="8">
        <v>5.8900000000000001E-2</v>
      </c>
      <c r="I278" s="15">
        <v>0.876</v>
      </c>
      <c r="J278" s="12"/>
    </row>
    <row r="279" spans="1:10" x14ac:dyDescent="0.25">
      <c r="A279" s="5" t="s">
        <v>264</v>
      </c>
      <c r="B279" s="6">
        <v>2016</v>
      </c>
      <c r="C279" s="7">
        <v>13152871000</v>
      </c>
      <c r="D279" s="8">
        <v>10.119020560686295</v>
      </c>
      <c r="E279" s="8">
        <v>0.62390000000000001</v>
      </c>
      <c r="F279" s="8">
        <v>0.26150000000000001</v>
      </c>
      <c r="G279" s="8">
        <v>2.53E-2</v>
      </c>
      <c r="H279" s="8">
        <v>4.58E-2</v>
      </c>
      <c r="I279" s="15">
        <v>1.6160000000000001</v>
      </c>
      <c r="J279" s="12"/>
    </row>
    <row r="280" spans="1:10" x14ac:dyDescent="0.25">
      <c r="A280" s="5" t="s">
        <v>265</v>
      </c>
      <c r="B280" s="6">
        <v>2016</v>
      </c>
      <c r="C280" s="7">
        <v>16138751000</v>
      </c>
      <c r="D280" s="8">
        <v>10.207869921042978</v>
      </c>
      <c r="E280" s="8">
        <v>41.961399999999998</v>
      </c>
      <c r="F280" s="8">
        <v>3.95E-2</v>
      </c>
      <c r="G280" s="8">
        <v>2.2200000000000001E-2</v>
      </c>
      <c r="H280" s="8">
        <v>1.39</v>
      </c>
      <c r="I280" s="15">
        <v>1.327</v>
      </c>
      <c r="J280" s="12"/>
    </row>
    <row r="281" spans="1:10" x14ac:dyDescent="0.25">
      <c r="A281" s="5" t="s">
        <v>266</v>
      </c>
      <c r="B281" s="6">
        <v>2016</v>
      </c>
      <c r="C281" s="7">
        <v>23165400000</v>
      </c>
      <c r="D281" s="8">
        <v>10.364839803623696</v>
      </c>
      <c r="E281" s="8">
        <v>2.2894999999999999</v>
      </c>
      <c r="F281" s="8">
        <v>7.4499999999999997E-2</v>
      </c>
      <c r="G281" s="8">
        <v>5.3100000000000001E-2</v>
      </c>
      <c r="H281" s="8">
        <v>0.50249999999999995</v>
      </c>
      <c r="I281" s="15">
        <v>1.1299999999999999</v>
      </c>
      <c r="J281" s="12"/>
    </row>
    <row r="282" spans="1:10" x14ac:dyDescent="0.25">
      <c r="A282" s="5" t="s">
        <v>267</v>
      </c>
      <c r="B282" s="6">
        <v>2016</v>
      </c>
      <c r="C282" s="7">
        <v>123600000000</v>
      </c>
      <c r="D282" s="8">
        <v>11.092018470752796</v>
      </c>
      <c r="E282" s="8">
        <v>1.0418000000000001</v>
      </c>
      <c r="F282" s="8">
        <v>0.2369</v>
      </c>
      <c r="G282" s="8">
        <v>7.6100000000000001E-2</v>
      </c>
      <c r="H282" s="8">
        <v>0.18659999999999999</v>
      </c>
      <c r="I282" s="15">
        <v>1.351</v>
      </c>
      <c r="J282" s="12"/>
    </row>
    <row r="283" spans="1:10" x14ac:dyDescent="0.25">
      <c r="A283" s="5" t="s">
        <v>268</v>
      </c>
      <c r="B283" s="6">
        <v>2016</v>
      </c>
      <c r="C283" s="7">
        <v>7204189000</v>
      </c>
      <c r="D283" s="8">
        <v>9.8575850978982427</v>
      </c>
      <c r="E283" s="8">
        <v>1.1597</v>
      </c>
      <c r="F283" s="8">
        <v>0.1208</v>
      </c>
      <c r="G283" s="8">
        <v>0.1414</v>
      </c>
      <c r="H283" s="8">
        <v>0.57989999999999997</v>
      </c>
      <c r="I283" s="15">
        <v>3.87</v>
      </c>
      <c r="J283" s="12"/>
    </row>
    <row r="284" spans="1:10" x14ac:dyDescent="0.25">
      <c r="A284" s="5" t="s">
        <v>269</v>
      </c>
      <c r="B284" s="6">
        <v>2016</v>
      </c>
      <c r="C284" s="7">
        <v>43109000000</v>
      </c>
      <c r="D284" s="8">
        <v>10.634567948636327</v>
      </c>
      <c r="E284" s="8">
        <v>0.45679999999999998</v>
      </c>
      <c r="F284" s="8">
        <v>-9.6199999999999994E-2</v>
      </c>
      <c r="G284" s="8">
        <v>-1.3599999999999999E-2</v>
      </c>
      <c r="H284" s="8">
        <v>-2.53E-2</v>
      </c>
      <c r="I284" s="15">
        <v>1.4430000000000001</v>
      </c>
      <c r="J284" s="12"/>
    </row>
    <row r="285" spans="1:10" x14ac:dyDescent="0.25">
      <c r="A285" s="5" t="s">
        <v>396</v>
      </c>
      <c r="B285" s="6">
        <v>2016</v>
      </c>
      <c r="C285" s="7">
        <f>24.21*10^9</f>
        <v>24210000000</v>
      </c>
      <c r="D285" s="8">
        <v>10.383994789441733</v>
      </c>
      <c r="E285" s="8">
        <v>1</v>
      </c>
      <c r="F285" s="8">
        <v>1.4999999999999999E-2</v>
      </c>
      <c r="G285" s="8">
        <v>2.7E-2</v>
      </c>
      <c r="H285" s="8">
        <v>7.0999999999999994E-2</v>
      </c>
      <c r="I285" s="15">
        <v>1.327</v>
      </c>
      <c r="J285" s="12"/>
    </row>
    <row r="286" spans="1:10" x14ac:dyDescent="0.25">
      <c r="A286" s="5" t="s">
        <v>270</v>
      </c>
      <c r="B286" s="6">
        <v>2016</v>
      </c>
      <c r="C286" s="7">
        <v>5776100000</v>
      </c>
      <c r="D286" s="8">
        <v>9.7616347034452815</v>
      </c>
      <c r="E286" s="8">
        <v>5.6800000000000003E-2</v>
      </c>
      <c r="F286" s="8">
        <v>0.254</v>
      </c>
      <c r="G286" s="8">
        <v>0.1226</v>
      </c>
      <c r="H286" s="8">
        <v>0.41</v>
      </c>
      <c r="I286" s="15"/>
      <c r="J286" s="12"/>
    </row>
    <row r="287" spans="1:10" x14ac:dyDescent="0.25">
      <c r="A287" s="5" t="s">
        <v>271</v>
      </c>
      <c r="B287" s="6">
        <v>2016</v>
      </c>
      <c r="C287" s="7">
        <v>20638900000</v>
      </c>
      <c r="D287" s="8">
        <v>10.314686546799138</v>
      </c>
      <c r="E287" s="8">
        <v>1.25</v>
      </c>
      <c r="F287" s="8">
        <v>3.0599999999999999E-2</v>
      </c>
      <c r="G287" s="8">
        <v>2.47E-2</v>
      </c>
      <c r="H287" s="8">
        <v>7.7799999999999994E-2</v>
      </c>
      <c r="I287" s="15">
        <v>0.99590000000000001</v>
      </c>
      <c r="J287" s="12"/>
    </row>
    <row r="288" spans="1:10" x14ac:dyDescent="0.25">
      <c r="A288" s="5" t="s">
        <v>272</v>
      </c>
      <c r="B288" s="6">
        <v>2016</v>
      </c>
      <c r="C288" s="7">
        <v>68598000000</v>
      </c>
      <c r="D288" s="8">
        <v>10.836311453875473</v>
      </c>
      <c r="E288" s="8">
        <v>0.91830000000000001</v>
      </c>
      <c r="F288" s="8">
        <v>7.8899999999999998E-2</v>
      </c>
      <c r="G288" s="8">
        <v>2.12E-2</v>
      </c>
      <c r="H288" s="8">
        <v>8.2400000000000001E-2</v>
      </c>
      <c r="I288" s="15">
        <v>0.70589999999999997</v>
      </c>
      <c r="J288" s="12"/>
    </row>
    <row r="289" spans="1:10" x14ac:dyDescent="0.25">
      <c r="A289" s="5" t="s">
        <v>273</v>
      </c>
      <c r="B289" s="6">
        <v>2016</v>
      </c>
      <c r="C289" s="7">
        <v>19838973000</v>
      </c>
      <c r="D289" s="8">
        <v>10.297519186367694</v>
      </c>
      <c r="E289" s="8">
        <v>0.62839999999999996</v>
      </c>
      <c r="F289" s="8">
        <v>0.19869999999999999</v>
      </c>
      <c r="G289" s="8">
        <v>0.1096</v>
      </c>
      <c r="H289" s="8">
        <v>0.22500000000000001</v>
      </c>
      <c r="I289" s="15"/>
      <c r="J289" s="12"/>
    </row>
    <row r="290" spans="1:10" x14ac:dyDescent="0.25">
      <c r="A290" s="5" t="s">
        <v>274</v>
      </c>
      <c r="B290" s="6">
        <v>2016</v>
      </c>
      <c r="C290" s="7">
        <v>40070000000</v>
      </c>
      <c r="D290" s="8">
        <v>10.602819342432699</v>
      </c>
      <c r="E290" s="8">
        <v>0.82979999999999998</v>
      </c>
      <c r="F290" s="8">
        <v>9.7900000000000001E-2</v>
      </c>
      <c r="G290" s="8">
        <v>2.2599999999999999E-2</v>
      </c>
      <c r="H290" s="8">
        <v>6.6600000000000006E-2</v>
      </c>
      <c r="I290" s="15">
        <v>0.82550000000000001</v>
      </c>
      <c r="J290" s="12"/>
    </row>
    <row r="291" spans="1:10" x14ac:dyDescent="0.25">
      <c r="A291" s="5" t="s">
        <v>275</v>
      </c>
      <c r="B291" s="6">
        <v>2016</v>
      </c>
      <c r="C291" s="7">
        <v>74129000000</v>
      </c>
      <c r="D291" s="8">
        <v>10.869988141529927</v>
      </c>
      <c r="E291" s="8">
        <v>2.6722999999999999</v>
      </c>
      <c r="F291" s="8">
        <v>0.1007</v>
      </c>
      <c r="G291" s="8">
        <v>8.7099999999999997E-2</v>
      </c>
      <c r="H291" s="8">
        <v>0.52590000000000003</v>
      </c>
      <c r="I291" s="15">
        <v>2.37</v>
      </c>
      <c r="J291" s="12"/>
    </row>
    <row r="292" spans="1:10" x14ac:dyDescent="0.25">
      <c r="A292" s="5" t="s">
        <v>276</v>
      </c>
      <c r="B292" s="6">
        <v>2016</v>
      </c>
      <c r="C292" s="7">
        <v>171615000000</v>
      </c>
      <c r="D292" s="8">
        <v>11.234555244657932</v>
      </c>
      <c r="E292" s="8">
        <v>0.52749999999999997</v>
      </c>
      <c r="F292" s="8">
        <v>0.1366</v>
      </c>
      <c r="G292" s="8">
        <v>4.2200000000000001E-2</v>
      </c>
      <c r="H292" s="8">
        <v>0.11609999999999999</v>
      </c>
      <c r="I292" s="15">
        <v>1.286</v>
      </c>
      <c r="J292" s="12"/>
    </row>
    <row r="293" spans="1:10" x14ac:dyDescent="0.25">
      <c r="A293" s="5" t="s">
        <v>277</v>
      </c>
      <c r="B293" s="6">
        <v>2016</v>
      </c>
      <c r="C293" s="7">
        <v>228014300000</v>
      </c>
      <c r="D293" s="8">
        <v>11.357962084791431</v>
      </c>
      <c r="E293" s="8">
        <v>0.30559999999999998</v>
      </c>
      <c r="F293" s="8">
        <v>0.1062</v>
      </c>
      <c r="G293" s="8">
        <v>5.8999999999999999E-3</v>
      </c>
      <c r="H293" s="8">
        <v>0.12670000000000001</v>
      </c>
      <c r="I293" s="15">
        <v>6.9099999999999995E-2</v>
      </c>
      <c r="J293" s="12"/>
    </row>
    <row r="294" spans="1:10" x14ac:dyDescent="0.25">
      <c r="A294" s="5" t="s">
        <v>278</v>
      </c>
      <c r="B294" s="6">
        <v>2016</v>
      </c>
      <c r="C294" s="7">
        <v>117033000000</v>
      </c>
      <c r="D294" s="8">
        <v>11.068308337790119</v>
      </c>
      <c r="E294" s="8">
        <v>0.31630000000000003</v>
      </c>
      <c r="F294" s="8">
        <v>0.2306</v>
      </c>
      <c r="G294" s="8">
        <v>0.1221</v>
      </c>
      <c r="H294" s="8">
        <v>0.26769999999999999</v>
      </c>
      <c r="I294" s="15">
        <v>2.0139999999999998</v>
      </c>
      <c r="J294" s="12"/>
    </row>
    <row r="295" spans="1:10" x14ac:dyDescent="0.25">
      <c r="A295" s="5" t="s">
        <v>279</v>
      </c>
      <c r="B295" s="6">
        <v>2016</v>
      </c>
      <c r="C295" s="7">
        <v>33427500000</v>
      </c>
      <c r="D295" s="8">
        <v>10.524103897477877</v>
      </c>
      <c r="E295" s="8">
        <v>0.39560000000000001</v>
      </c>
      <c r="F295" s="8">
        <v>4.3999999999999997E-2</v>
      </c>
      <c r="G295" s="8">
        <v>3.1800000000000002E-2</v>
      </c>
      <c r="H295" s="8">
        <v>0.13109999999999999</v>
      </c>
      <c r="I295" s="15">
        <v>0.54330000000000001</v>
      </c>
      <c r="J295" s="12"/>
    </row>
    <row r="296" spans="1:10" x14ac:dyDescent="0.25">
      <c r="A296" s="5" t="s">
        <v>280</v>
      </c>
      <c r="B296" s="6">
        <v>2016</v>
      </c>
      <c r="C296" s="7">
        <v>11731613000</v>
      </c>
      <c r="D296" s="8">
        <v>10.069357728129123</v>
      </c>
      <c r="E296" s="8">
        <v>0.58609999999999995</v>
      </c>
      <c r="F296" s="8">
        <v>7.8600000000000003E-2</v>
      </c>
      <c r="G296" s="8">
        <v>7.3599999999999999E-2</v>
      </c>
      <c r="H296" s="8">
        <v>0.18759999999999999</v>
      </c>
      <c r="I296" s="15">
        <v>1.5760000000000001</v>
      </c>
      <c r="J296" s="12"/>
    </row>
    <row r="297" spans="1:10" x14ac:dyDescent="0.25">
      <c r="A297" s="5" t="s">
        <v>281</v>
      </c>
      <c r="B297" s="6">
        <v>2016</v>
      </c>
      <c r="C297" s="7">
        <v>14935695000</v>
      </c>
      <c r="D297" s="8">
        <v>10.174225436357101</v>
      </c>
      <c r="E297" s="8">
        <v>0.70760000000000001</v>
      </c>
      <c r="F297" s="8">
        <v>0.71309999999999996</v>
      </c>
      <c r="G297" s="8">
        <v>-7.7799999999999994E-2</v>
      </c>
      <c r="H297" s="8">
        <v>-0.17430000000000001</v>
      </c>
      <c r="I297" s="15">
        <v>1.268</v>
      </c>
      <c r="J297" s="12"/>
    </row>
    <row r="298" spans="1:10" x14ac:dyDescent="0.25">
      <c r="A298" s="5" t="s">
        <v>282</v>
      </c>
      <c r="B298" s="6">
        <v>2016</v>
      </c>
      <c r="C298" s="7">
        <v>36851000000</v>
      </c>
      <c r="D298" s="8">
        <v>10.566449277502784</v>
      </c>
      <c r="E298" s="8">
        <v>-2.2909999999999999</v>
      </c>
      <c r="F298" s="8">
        <v>9.2999999999999999E-2</v>
      </c>
      <c r="G298" s="8">
        <v>0.19650000000000001</v>
      </c>
      <c r="H298" s="8">
        <v>-0.54559999999999997</v>
      </c>
      <c r="I298" s="15">
        <v>4.5220000000000002</v>
      </c>
      <c r="J298" s="12"/>
    </row>
    <row r="299" spans="1:10" x14ac:dyDescent="0.25">
      <c r="A299" s="5" t="s">
        <v>283</v>
      </c>
      <c r="B299" s="6">
        <v>2016</v>
      </c>
      <c r="C299" s="7">
        <v>366380000000</v>
      </c>
      <c r="D299" s="8">
        <v>11.56393175831812</v>
      </c>
      <c r="E299" s="8">
        <v>1.1533</v>
      </c>
      <c r="F299" s="8">
        <v>0.24149999999999999</v>
      </c>
      <c r="G299" s="8">
        <v>1.0699999999999999E-2</v>
      </c>
      <c r="H299" s="8">
        <v>8.0399999999999999E-2</v>
      </c>
      <c r="I299" s="15">
        <v>0.24149999999999999</v>
      </c>
      <c r="J299" s="12"/>
    </row>
    <row r="300" spans="1:10" x14ac:dyDescent="0.25">
      <c r="A300" s="5" t="s">
        <v>284</v>
      </c>
      <c r="B300" s="6">
        <v>2016</v>
      </c>
      <c r="C300" s="7">
        <v>15769000000</v>
      </c>
      <c r="D300" s="8">
        <v>10.19780415317341</v>
      </c>
      <c r="E300" s="8">
        <v>0.89449999999999996</v>
      </c>
      <c r="F300" s="8">
        <v>5.9499999999999997E-2</v>
      </c>
      <c r="G300" s="8">
        <v>5.2499999999999998E-2</v>
      </c>
      <c r="H300" s="8">
        <v>0.17230000000000001</v>
      </c>
      <c r="I300" s="15">
        <v>1.639</v>
      </c>
      <c r="J300" s="12"/>
    </row>
    <row r="301" spans="1:10" x14ac:dyDescent="0.25">
      <c r="A301" s="5" t="s">
        <v>285</v>
      </c>
      <c r="B301" s="6">
        <v>2016</v>
      </c>
      <c r="C301" s="7">
        <v>38315000000</v>
      </c>
      <c r="D301" s="8">
        <v>10.583368829892706</v>
      </c>
      <c r="E301" s="8">
        <v>1.7989999999999999</v>
      </c>
      <c r="F301" s="8">
        <v>0.253</v>
      </c>
      <c r="G301" s="8">
        <v>4.9200000000000001E-2</v>
      </c>
      <c r="H301" s="8">
        <v>0.19040000000000001</v>
      </c>
      <c r="I301" s="15">
        <v>1.115</v>
      </c>
      <c r="J301" s="12"/>
    </row>
    <row r="302" spans="1:10" x14ac:dyDescent="0.25">
      <c r="A302" s="5" t="s">
        <v>286</v>
      </c>
      <c r="B302" s="6">
        <v>2016</v>
      </c>
      <c r="C302" s="7">
        <v>783962000000</v>
      </c>
      <c r="D302" s="8">
        <v>11.894295012186639</v>
      </c>
      <c r="E302" s="8">
        <v>0.39340000000000003</v>
      </c>
      <c r="F302" s="8">
        <v>7.4300000000000005E-2</v>
      </c>
      <c r="G302" s="8">
        <v>5.4999999999999997E-3</v>
      </c>
      <c r="H302" s="8">
        <v>8.4500000000000006E-2</v>
      </c>
      <c r="I302" s="15">
        <v>8.2699999999999996E-2</v>
      </c>
      <c r="J302" s="12"/>
    </row>
    <row r="303" spans="1:10" x14ac:dyDescent="0.25">
      <c r="A303" s="5" t="s">
        <v>287</v>
      </c>
      <c r="B303" s="6">
        <v>2016</v>
      </c>
      <c r="C303" s="7">
        <v>51653000000</v>
      </c>
      <c r="D303" s="8">
        <v>10.713095550359208</v>
      </c>
      <c r="E303" s="8">
        <v>0.42820000000000003</v>
      </c>
      <c r="F303" s="8">
        <v>1.84E-2</v>
      </c>
      <c r="G303" s="8">
        <v>3.1E-2</v>
      </c>
      <c r="H303" s="8">
        <v>6.8099999999999994E-2</v>
      </c>
      <c r="I303" s="15">
        <v>0.99119999999999997</v>
      </c>
      <c r="J303" s="12"/>
    </row>
    <row r="304" spans="1:10" x14ac:dyDescent="0.25">
      <c r="A304" s="5" t="s">
        <v>288</v>
      </c>
      <c r="B304" s="6">
        <v>2016</v>
      </c>
      <c r="C304" s="7">
        <v>19332000000</v>
      </c>
      <c r="D304" s="8">
        <v>10.286276786466843</v>
      </c>
      <c r="E304" s="8">
        <v>1.7759</v>
      </c>
      <c r="F304" s="8">
        <v>0.1424</v>
      </c>
      <c r="G304" s="8">
        <v>7.6899999999999996E-2</v>
      </c>
      <c r="H304" s="8">
        <v>0.29570000000000002</v>
      </c>
      <c r="I304" s="15">
        <v>2.1680000000000001</v>
      </c>
      <c r="J304" s="12"/>
    </row>
    <row r="305" spans="1:10" x14ac:dyDescent="0.25">
      <c r="A305" s="5" t="s">
        <v>289</v>
      </c>
      <c r="B305" s="6">
        <v>2016</v>
      </c>
      <c r="C305" s="7">
        <v>16459000000</v>
      </c>
      <c r="D305" s="8">
        <v>10.216403445233793</v>
      </c>
      <c r="E305" s="8">
        <v>0.26219999999999999</v>
      </c>
      <c r="F305" s="8">
        <v>-5.9299999999999999E-2</v>
      </c>
      <c r="G305" s="8">
        <v>-3.3799999999999997E-2</v>
      </c>
      <c r="H305" s="8">
        <v>-5.4399999999999997E-2</v>
      </c>
      <c r="I305" s="15">
        <v>1.716</v>
      </c>
      <c r="J305" s="12"/>
    </row>
    <row r="306" spans="1:10" x14ac:dyDescent="0.25">
      <c r="A306" s="5" t="s">
        <v>290</v>
      </c>
      <c r="B306" s="6">
        <v>2016</v>
      </c>
      <c r="C306" s="7">
        <v>52366000000</v>
      </c>
      <c r="D306" s="8">
        <v>10.719049401392923</v>
      </c>
      <c r="E306" s="8">
        <v>0.31830000000000003</v>
      </c>
      <c r="F306" s="8">
        <v>0.2056</v>
      </c>
      <c r="G306" s="8">
        <v>9.5100000000000004E-2</v>
      </c>
      <c r="H306" s="8">
        <v>0.15859999999999999</v>
      </c>
      <c r="I306" s="15">
        <v>1.881</v>
      </c>
      <c r="J306" s="12"/>
    </row>
    <row r="307" spans="1:10" x14ac:dyDescent="0.25">
      <c r="A307" s="5" t="s">
        <v>291</v>
      </c>
      <c r="B307" s="6">
        <v>2016</v>
      </c>
      <c r="C307" s="7">
        <v>51095000000</v>
      </c>
      <c r="D307" s="8">
        <v>10.708378403487886</v>
      </c>
      <c r="E307" s="8">
        <v>0.58330000000000004</v>
      </c>
      <c r="F307" s="8">
        <v>0.48570000000000002</v>
      </c>
      <c r="G307" s="8">
        <v>0.1162</v>
      </c>
      <c r="H307" s="8">
        <v>0.28310000000000002</v>
      </c>
      <c r="I307" s="15"/>
      <c r="J307" s="12"/>
    </row>
    <row r="308" spans="1:10" x14ac:dyDescent="0.25">
      <c r="A308" s="5" t="s">
        <v>292</v>
      </c>
      <c r="B308" s="6">
        <v>2016</v>
      </c>
      <c r="C308" s="7">
        <v>22310324000</v>
      </c>
      <c r="D308" s="8">
        <v>10.348505877338539</v>
      </c>
      <c r="E308" s="8">
        <v>0.88819999999999999</v>
      </c>
      <c r="F308" s="8">
        <v>0.15110000000000001</v>
      </c>
      <c r="G308" s="8">
        <v>5.8200000000000002E-2</v>
      </c>
      <c r="H308" s="8">
        <v>0.1512</v>
      </c>
      <c r="I308" s="15">
        <v>1.3180000000000001</v>
      </c>
      <c r="J308" s="12"/>
    </row>
    <row r="309" spans="1:10" x14ac:dyDescent="0.25">
      <c r="A309" s="5" t="s">
        <v>293</v>
      </c>
      <c r="B309" s="6">
        <v>2016</v>
      </c>
      <c r="C309" s="7">
        <v>6973466000</v>
      </c>
      <c r="D309" s="8">
        <v>9.8434486877872178</v>
      </c>
      <c r="E309" s="8">
        <v>0</v>
      </c>
      <c r="F309" s="8">
        <v>0.1842</v>
      </c>
      <c r="G309" s="8">
        <v>0.13819999999999999</v>
      </c>
      <c r="H309" s="8">
        <v>0.21340000000000001</v>
      </c>
      <c r="I309" s="15"/>
      <c r="J309" s="12"/>
    </row>
    <row r="310" spans="1:10" x14ac:dyDescent="0.25">
      <c r="A310" s="5" t="s">
        <v>294</v>
      </c>
      <c r="B310" s="6">
        <v>2016</v>
      </c>
      <c r="C310" s="7">
        <v>125968000000</v>
      </c>
      <c r="D310" s="8">
        <v>11.100260234097945</v>
      </c>
      <c r="E310" s="8">
        <v>0.49</v>
      </c>
      <c r="F310" s="8">
        <v>0.19800000000000001</v>
      </c>
      <c r="G310" s="8">
        <v>9.2999999999999992E-3</v>
      </c>
      <c r="H310" s="8">
        <v>6.7299999999999999E-2</v>
      </c>
      <c r="I310" s="15">
        <v>0.12640000000000001</v>
      </c>
      <c r="J310" s="12"/>
    </row>
    <row r="311" spans="1:10" x14ac:dyDescent="0.25">
      <c r="A311" s="5" t="s">
        <v>295</v>
      </c>
      <c r="B311" s="6">
        <v>2016</v>
      </c>
      <c r="C311" s="7">
        <v>4085093000</v>
      </c>
      <c r="D311" s="8">
        <v>9.6112019479986834</v>
      </c>
      <c r="E311" s="8">
        <v>0.58199999999999996</v>
      </c>
      <c r="F311" s="8">
        <v>0.1036</v>
      </c>
      <c r="G311" s="8">
        <v>5.8599999999999999E-2</v>
      </c>
      <c r="H311" s="8">
        <v>0.1827</v>
      </c>
      <c r="I311" s="15">
        <v>3.548</v>
      </c>
      <c r="J311" s="12"/>
    </row>
    <row r="312" spans="1:10" x14ac:dyDescent="0.25">
      <c r="A312" s="5" t="s">
        <v>296</v>
      </c>
      <c r="B312" s="6">
        <v>2016</v>
      </c>
      <c r="C312" s="7">
        <v>5966000000</v>
      </c>
      <c r="D312" s="8">
        <v>9.7756832490260432</v>
      </c>
      <c r="E312" s="8">
        <v>0.23300000000000001</v>
      </c>
      <c r="F312" s="8">
        <v>2.1000000000000001E-2</v>
      </c>
      <c r="G312" s="8">
        <v>2.4E-2</v>
      </c>
      <c r="H312" s="8">
        <v>4.02E-2</v>
      </c>
      <c r="I312" s="15">
        <v>1.028</v>
      </c>
      <c r="J312" s="12"/>
    </row>
    <row r="313" spans="1:10" x14ac:dyDescent="0.25">
      <c r="A313" s="5" t="s">
        <v>297</v>
      </c>
      <c r="B313" s="6">
        <v>2016</v>
      </c>
      <c r="C313" s="7">
        <v>7094300000</v>
      </c>
      <c r="D313" s="8">
        <v>9.8509095497392156</v>
      </c>
      <c r="E313" s="8">
        <v>0.60540000000000005</v>
      </c>
      <c r="F313" s="8">
        <v>0.12770000000000001</v>
      </c>
      <c r="G313" s="8">
        <v>0.11</v>
      </c>
      <c r="H313" s="8">
        <v>0.3624</v>
      </c>
      <c r="I313" s="15">
        <v>2.2890000000000001</v>
      </c>
      <c r="J313" s="12"/>
    </row>
    <row r="314" spans="1:10" x14ac:dyDescent="0.25">
      <c r="A314" s="5" t="s">
        <v>298</v>
      </c>
      <c r="B314" s="6">
        <v>2016</v>
      </c>
      <c r="C314" s="7">
        <v>14324927000</v>
      </c>
      <c r="D314" s="8">
        <v>10.156092417475172</v>
      </c>
      <c r="E314" s="8">
        <v>1.0034000000000001</v>
      </c>
      <c r="F314" s="8">
        <v>0.17380000000000001</v>
      </c>
      <c r="G314" s="8">
        <v>5.8099999999999999E-2</v>
      </c>
      <c r="H314" s="8">
        <v>0.1171</v>
      </c>
      <c r="I314" s="15">
        <v>1.6819999999999999</v>
      </c>
      <c r="J314" s="12"/>
    </row>
    <row r="315" spans="1:10" x14ac:dyDescent="0.25">
      <c r="A315" s="5" t="s">
        <v>299</v>
      </c>
      <c r="B315" s="6">
        <v>2016</v>
      </c>
      <c r="C315" s="7">
        <v>5349887000</v>
      </c>
      <c r="D315" s="8">
        <v>9.7283446089754833</v>
      </c>
      <c r="E315" s="8">
        <v>0.14960000000000001</v>
      </c>
      <c r="F315" s="8">
        <v>8.5800000000000001E-2</v>
      </c>
      <c r="G315" s="8">
        <v>0.2107</v>
      </c>
      <c r="H315" s="8">
        <v>0.4209</v>
      </c>
      <c r="I315" s="15">
        <v>4.5259999999999998</v>
      </c>
      <c r="J315" s="12"/>
    </row>
    <row r="316" spans="1:10" x14ac:dyDescent="0.25">
      <c r="A316" s="5" t="s">
        <v>300</v>
      </c>
      <c r="B316" s="6">
        <v>2016</v>
      </c>
      <c r="C316" s="7">
        <v>20629600000</v>
      </c>
      <c r="D316" s="8">
        <v>10.314490807252021</v>
      </c>
      <c r="E316" s="8">
        <v>0.995</v>
      </c>
      <c r="F316" s="8">
        <v>5.3999999999999999E-2</v>
      </c>
      <c r="G316" s="8">
        <v>2.9700000000000001E-2</v>
      </c>
      <c r="H316" s="8">
        <v>7.9500000000000001E-2</v>
      </c>
      <c r="I316" s="15">
        <v>1.335</v>
      </c>
      <c r="J316" s="12"/>
    </row>
    <row r="317" spans="1:10" x14ac:dyDescent="0.25">
      <c r="A317" s="5" t="s">
        <v>301</v>
      </c>
      <c r="B317" s="6">
        <v>2016</v>
      </c>
      <c r="C317" s="7">
        <v>30052000000</v>
      </c>
      <c r="D317" s="8">
        <v>10.47787338016772</v>
      </c>
      <c r="E317" s="8">
        <v>0.53</v>
      </c>
      <c r="F317" s="8">
        <v>9.1899999999999996E-2</v>
      </c>
      <c r="G317" s="8">
        <v>7.5300000000000006E-2</v>
      </c>
      <c r="H317" s="8">
        <v>0.21579999999999999</v>
      </c>
      <c r="I317" s="15">
        <v>1.409</v>
      </c>
      <c r="J317" s="12"/>
    </row>
    <row r="318" spans="1:10" x14ac:dyDescent="0.25">
      <c r="A318" s="5" t="s">
        <v>302</v>
      </c>
      <c r="B318" s="6">
        <v>2016</v>
      </c>
      <c r="C318" s="7">
        <v>81295000000</v>
      </c>
      <c r="D318" s="8">
        <v>10.910063835394983</v>
      </c>
      <c r="E318" s="8">
        <v>1.6192</v>
      </c>
      <c r="F318" s="8">
        <v>-5.6000000000000001E-2</v>
      </c>
      <c r="G318" s="8">
        <v>-1.84E-2</v>
      </c>
      <c r="H318" s="8">
        <v>-7.5999999999999998E-2</v>
      </c>
      <c r="I318" s="15"/>
      <c r="J318" s="12"/>
    </row>
    <row r="319" spans="1:10" x14ac:dyDescent="0.25">
      <c r="A319" s="5" t="s">
        <v>303</v>
      </c>
      <c r="B319" s="6">
        <v>2016</v>
      </c>
      <c r="C319" s="7">
        <v>7360945000</v>
      </c>
      <c r="D319" s="8">
        <v>9.8669335727532754</v>
      </c>
      <c r="E319" s="8">
        <v>2.0299999999999998</v>
      </c>
      <c r="F319" s="8">
        <v>4.6699999999999998E-2</v>
      </c>
      <c r="G319" s="8">
        <v>1.01E-2</v>
      </c>
      <c r="H319" s="8">
        <v>1.2999999999999999E-2</v>
      </c>
      <c r="I319" s="15"/>
      <c r="J319" s="12"/>
    </row>
    <row r="320" spans="1:10" x14ac:dyDescent="0.25">
      <c r="A320" s="5" t="s">
        <v>304</v>
      </c>
      <c r="B320" s="6">
        <v>2016</v>
      </c>
      <c r="C320" s="7">
        <v>14329500000</v>
      </c>
      <c r="D320" s="8">
        <v>10.156231036801437</v>
      </c>
      <c r="E320" s="8">
        <v>0.54420000000000002</v>
      </c>
      <c r="F320" s="8">
        <v>0.13220000000000001</v>
      </c>
      <c r="G320" s="8">
        <v>0.2102</v>
      </c>
      <c r="H320" s="8">
        <v>0.49690000000000001</v>
      </c>
      <c r="I320" s="15">
        <v>5.9829999999999997</v>
      </c>
      <c r="J320" s="12"/>
    </row>
    <row r="321" spans="1:10" x14ac:dyDescent="0.25">
      <c r="A321" s="5" t="s">
        <v>305</v>
      </c>
      <c r="B321" s="6">
        <v>2016</v>
      </c>
      <c r="C321" s="7">
        <v>223383000000</v>
      </c>
      <c r="D321" s="8">
        <v>11.349050119150593</v>
      </c>
      <c r="E321" s="8">
        <v>0.2109</v>
      </c>
      <c r="F321" s="8">
        <v>0.23350000000000001</v>
      </c>
      <c r="G321" s="8">
        <v>9.1999999999999998E-3</v>
      </c>
      <c r="H321" s="8">
        <v>0.13420000000000001</v>
      </c>
      <c r="I321" s="15">
        <v>0.31419999999999998</v>
      </c>
      <c r="J321" s="12"/>
    </row>
    <row r="322" spans="1:10" x14ac:dyDescent="0.25">
      <c r="A322" s="5" t="s">
        <v>306</v>
      </c>
      <c r="B322" s="6">
        <v>2016</v>
      </c>
      <c r="C322" s="7">
        <v>36842000000</v>
      </c>
      <c r="D322" s="8">
        <v>10.566343198218279</v>
      </c>
      <c r="E322" s="8">
        <v>1.9036</v>
      </c>
      <c r="F322" s="8">
        <v>0.14099999999999999</v>
      </c>
      <c r="G322" s="8">
        <v>1.95E-2</v>
      </c>
      <c r="H322" s="8">
        <v>9.4299999999999995E-2</v>
      </c>
      <c r="I322" s="15"/>
      <c r="J322" s="12"/>
    </row>
    <row r="323" spans="1:10" x14ac:dyDescent="0.25">
      <c r="A323" s="5" t="s">
        <v>307</v>
      </c>
      <c r="B323" s="6">
        <v>2016</v>
      </c>
      <c r="C323" s="7">
        <v>6752521000</v>
      </c>
      <c r="D323" s="8">
        <v>9.8294659434955403</v>
      </c>
      <c r="E323" s="8">
        <v>0.64490000000000003</v>
      </c>
      <c r="F323" s="8">
        <v>9.5500000000000002E-2</v>
      </c>
      <c r="G323" s="8">
        <v>0.17180000000000001</v>
      </c>
      <c r="H323" s="8">
        <v>0.79159999999999997</v>
      </c>
      <c r="I323" s="15">
        <v>3.7629999999999999</v>
      </c>
      <c r="J323" s="12"/>
    </row>
    <row r="324" spans="1:10" x14ac:dyDescent="0.25">
      <c r="A324" s="5" t="s">
        <v>397</v>
      </c>
      <c r="B324" s="6">
        <v>2016</v>
      </c>
      <c r="C324" s="7">
        <f>10^9*8.004</f>
        <v>8004000000</v>
      </c>
      <c r="D324" s="8">
        <v>9.9033070799641738</v>
      </c>
      <c r="E324" s="8">
        <v>-7.8339999999999996</v>
      </c>
      <c r="F324" s="8">
        <v>0.157</v>
      </c>
      <c r="G324" s="8">
        <v>9.1999999999999998E-2</v>
      </c>
      <c r="H324" s="8">
        <v>-1.33</v>
      </c>
      <c r="I324" s="15">
        <v>3.6190000000000002</v>
      </c>
      <c r="J324" s="12"/>
    </row>
    <row r="325" spans="1:10" x14ac:dyDescent="0.25">
      <c r="A325" s="5" t="s">
        <v>308</v>
      </c>
      <c r="B325" s="6">
        <v>2016</v>
      </c>
      <c r="C325" s="7">
        <v>16058200000</v>
      </c>
      <c r="D325" s="8">
        <v>10.205696862618955</v>
      </c>
      <c r="E325" s="8">
        <v>0.68879999999999997</v>
      </c>
      <c r="F325" s="8">
        <v>9.6299999999999997E-2</v>
      </c>
      <c r="G325" s="8">
        <v>4.4999999999999998E-2</v>
      </c>
      <c r="H325" s="8">
        <v>0.1012</v>
      </c>
      <c r="I325" s="15">
        <v>1.2290000000000001</v>
      </c>
      <c r="J325" s="12"/>
    </row>
    <row r="326" spans="1:10" x14ac:dyDescent="0.25">
      <c r="A326" s="5" t="s">
        <v>309</v>
      </c>
      <c r="B326" s="6">
        <v>2016</v>
      </c>
      <c r="C326" s="7">
        <v>77956000000</v>
      </c>
      <c r="D326" s="8">
        <v>10.891849546934873</v>
      </c>
      <c r="E326" s="8">
        <v>0.40079999999999999</v>
      </c>
      <c r="F326" s="8">
        <v>-2.8799999999999999E-2</v>
      </c>
      <c r="G326" s="8">
        <v>-2.18E-2</v>
      </c>
      <c r="H326" s="8">
        <v>-4.1799999999999997E-2</v>
      </c>
      <c r="I326" s="15">
        <v>1.5960000000000001</v>
      </c>
      <c r="J326" s="12"/>
    </row>
    <row r="327" spans="1:10" x14ac:dyDescent="0.25">
      <c r="A327" s="5" t="s">
        <v>310</v>
      </c>
      <c r="B327" s="6">
        <v>2016</v>
      </c>
      <c r="C327" s="7">
        <v>15857787000</v>
      </c>
      <c r="D327" s="8">
        <v>10.200242580160209</v>
      </c>
      <c r="E327" s="8">
        <v>0.92479999999999996</v>
      </c>
      <c r="F327" s="8">
        <v>0.126</v>
      </c>
      <c r="G327" s="8">
        <v>1.4500000000000001E-2</v>
      </c>
      <c r="H327" s="8">
        <v>3.32E-2</v>
      </c>
      <c r="I327" s="15">
        <v>1.0640000000000001</v>
      </c>
      <c r="J327" s="12"/>
    </row>
    <row r="328" spans="1:10" x14ac:dyDescent="0.25">
      <c r="A328" s="5" t="s">
        <v>311</v>
      </c>
      <c r="B328" s="6">
        <v>2016</v>
      </c>
      <c r="C328" s="7">
        <v>9511856000</v>
      </c>
      <c r="D328" s="8">
        <v>9.9782652668756917</v>
      </c>
      <c r="E328" s="8">
        <v>0.2</v>
      </c>
      <c r="F328" s="8">
        <v>7.6399999999999996E-2</v>
      </c>
      <c r="G328" s="8">
        <v>4.6300000000000001E-2</v>
      </c>
      <c r="H328" s="8">
        <v>7.6700000000000004E-2</v>
      </c>
      <c r="I328" s="15"/>
      <c r="J328" s="12"/>
    </row>
    <row r="329" spans="1:10" x14ac:dyDescent="0.25">
      <c r="A329" s="5" t="s">
        <v>398</v>
      </c>
      <c r="B329" s="6">
        <v>2016</v>
      </c>
      <c r="C329" s="7">
        <f>10^9*109.7</f>
        <v>109700000000</v>
      </c>
      <c r="D329" s="8">
        <v>11.040206627574712</v>
      </c>
      <c r="E329" s="8">
        <f>1.917</f>
        <v>1.917</v>
      </c>
      <c r="F329" s="8">
        <f>0.0471</f>
        <v>4.7100000000000003E-2</v>
      </c>
      <c r="G329" s="8">
        <f>0.0273</f>
        <v>2.7300000000000001E-2</v>
      </c>
      <c r="H329" s="8">
        <v>0.1129</v>
      </c>
      <c r="I329" s="15">
        <v>0.86180000000000001</v>
      </c>
      <c r="J329" s="12"/>
    </row>
    <row r="330" spans="1:10" x14ac:dyDescent="0.25">
      <c r="A330" s="5" t="s">
        <v>312</v>
      </c>
      <c r="B330" s="6">
        <v>2016</v>
      </c>
      <c r="C330" s="7">
        <v>31103578000</v>
      </c>
      <c r="D330" s="8">
        <v>10.492810350964975</v>
      </c>
      <c r="E330" s="8">
        <v>5.3848000000000003</v>
      </c>
      <c r="F330" s="8">
        <v>0.3377</v>
      </c>
      <c r="G330" s="8">
        <v>6.8000000000000005E-2</v>
      </c>
      <c r="H330" s="8">
        <v>0.40839999999999999</v>
      </c>
      <c r="I330" s="15">
        <v>2.56</v>
      </c>
      <c r="J330" s="12"/>
    </row>
    <row r="331" spans="1:10" x14ac:dyDescent="0.25">
      <c r="A331" s="5" t="s">
        <v>313</v>
      </c>
      <c r="B331" s="6">
        <v>2016</v>
      </c>
      <c r="C331" s="7">
        <v>6980061000</v>
      </c>
      <c r="D331" s="8">
        <v>9.8438592180168047</v>
      </c>
      <c r="E331" s="8">
        <v>1.0255000000000001</v>
      </c>
      <c r="F331" s="8">
        <v>0.05</v>
      </c>
      <c r="G331" s="8">
        <v>2.92E-2</v>
      </c>
      <c r="H331" s="8">
        <v>6.3200000000000006E-2</v>
      </c>
      <c r="I331" s="15">
        <v>1.319</v>
      </c>
      <c r="J331" s="12"/>
    </row>
    <row r="332" spans="1:10" x14ac:dyDescent="0.25">
      <c r="A332" s="5" t="s">
        <v>314</v>
      </c>
      <c r="B332" s="6">
        <v>2016</v>
      </c>
      <c r="C332" s="7">
        <v>47786000000</v>
      </c>
      <c r="D332" s="8">
        <v>10.679300678760338</v>
      </c>
      <c r="E332" s="8">
        <v>1.1141000000000001</v>
      </c>
      <c r="F332" s="8">
        <v>0.13450000000000001</v>
      </c>
      <c r="G332" s="8">
        <v>3.0800000000000001E-2</v>
      </c>
      <c r="H332" s="8">
        <v>0.1118</v>
      </c>
      <c r="I332" s="15">
        <v>0.88739999999999997</v>
      </c>
      <c r="J332" s="12"/>
    </row>
    <row r="333" spans="1:10" x14ac:dyDescent="0.25">
      <c r="A333" s="5" t="s">
        <v>315</v>
      </c>
      <c r="B333" s="6">
        <v>2016</v>
      </c>
      <c r="C333" s="7">
        <v>204875000000</v>
      </c>
      <c r="D333" s="8">
        <v>11.311488966578555</v>
      </c>
      <c r="E333" s="8">
        <v>0.52710000000000001</v>
      </c>
      <c r="F333" s="8">
        <v>0.21049999999999999</v>
      </c>
      <c r="G333" s="8">
        <v>9.4000000000000004E-3</v>
      </c>
      <c r="H333" s="8">
        <v>7.9399999999999998E-2</v>
      </c>
      <c r="I333" s="15">
        <v>0.17480000000000001</v>
      </c>
      <c r="J333" s="12"/>
    </row>
    <row r="334" spans="1:10" x14ac:dyDescent="0.25">
      <c r="A334" s="5" t="s">
        <v>316</v>
      </c>
      <c r="B334" s="6">
        <v>2016</v>
      </c>
      <c r="C334" s="7">
        <v>12541000000</v>
      </c>
      <c r="D334" s="8">
        <v>10.098332167847685</v>
      </c>
      <c r="E334" s="8">
        <v>1.2043999999999999</v>
      </c>
      <c r="F334" s="8">
        <v>0.1105</v>
      </c>
      <c r="G334" s="8">
        <v>5.1799999999999999E-2</v>
      </c>
      <c r="H334" s="8">
        <v>0.15570000000000001</v>
      </c>
      <c r="I334" s="15"/>
      <c r="J334" s="12"/>
    </row>
    <row r="335" spans="1:10" x14ac:dyDescent="0.25">
      <c r="A335" s="5" t="s">
        <v>317</v>
      </c>
      <c r="B335" s="6">
        <v>2016</v>
      </c>
      <c r="C335" s="7">
        <v>242698000000</v>
      </c>
      <c r="D335" s="8">
        <v>11.385066197458665</v>
      </c>
      <c r="E335" s="8">
        <v>0.63419999999999999</v>
      </c>
      <c r="F335" s="8">
        <v>0.1928</v>
      </c>
      <c r="G335" s="8">
        <v>8.6E-3</v>
      </c>
      <c r="H335" s="8">
        <v>0.1055</v>
      </c>
      <c r="I335" s="15">
        <v>-0.1195</v>
      </c>
      <c r="J335" s="12"/>
    </row>
    <row r="336" spans="1:10" x14ac:dyDescent="0.25">
      <c r="A336" s="5" t="s">
        <v>318</v>
      </c>
      <c r="B336" s="6">
        <v>2016</v>
      </c>
      <c r="C336" s="7">
        <v>18320100000</v>
      </c>
      <c r="D336" s="8">
        <v>10.262927839928428</v>
      </c>
      <c r="E336" s="8">
        <v>1.0490999999999999</v>
      </c>
      <c r="F336" s="8">
        <v>0.16650000000000001</v>
      </c>
      <c r="G336" s="8">
        <v>7.51E-2</v>
      </c>
      <c r="H336" s="8">
        <v>0.19220000000000001</v>
      </c>
      <c r="I336" s="15">
        <v>2</v>
      </c>
      <c r="J336" s="12"/>
    </row>
    <row r="337" spans="1:10" x14ac:dyDescent="0.25">
      <c r="A337" s="5" t="s">
        <v>319</v>
      </c>
      <c r="B337" s="6">
        <v>2016</v>
      </c>
      <c r="C337" s="7">
        <v>15634900000</v>
      </c>
      <c r="D337" s="8">
        <v>10.194095107863117</v>
      </c>
      <c r="E337" s="8">
        <v>0.59919999999999995</v>
      </c>
      <c r="F337" s="8">
        <v>8.4599999999999995E-2</v>
      </c>
      <c r="G337" s="8">
        <v>6.1600000000000002E-2</v>
      </c>
      <c r="H337" s="8">
        <v>0.16170000000000001</v>
      </c>
      <c r="I337" s="15">
        <v>1.236</v>
      </c>
      <c r="J337" s="12"/>
    </row>
    <row r="338" spans="1:10" x14ac:dyDescent="0.25">
      <c r="A338" s="5" t="s">
        <v>320</v>
      </c>
      <c r="B338" s="6">
        <v>2016</v>
      </c>
      <c r="C338" s="7">
        <v>20435000000</v>
      </c>
      <c r="D338" s="8">
        <v>10.310374642047613</v>
      </c>
      <c r="E338" s="8">
        <v>0.70009999999999994</v>
      </c>
      <c r="F338" s="8">
        <v>0.1454</v>
      </c>
      <c r="G338" s="8">
        <v>8.1500000000000003E-2</v>
      </c>
      <c r="H338" s="8">
        <v>0.17910000000000001</v>
      </c>
      <c r="I338" s="15">
        <v>2.2949999999999999</v>
      </c>
      <c r="J338" s="12"/>
    </row>
    <row r="339" spans="1:10" x14ac:dyDescent="0.25">
      <c r="A339" s="5" t="s">
        <v>321</v>
      </c>
      <c r="B339" s="6">
        <v>2016</v>
      </c>
      <c r="C339" s="7">
        <v>16760000000</v>
      </c>
      <c r="D339" s="8">
        <v>10.224274014294258</v>
      </c>
      <c r="E339" s="8">
        <v>1.61</v>
      </c>
      <c r="F339" s="8">
        <v>4.4200000000000003E-2</v>
      </c>
      <c r="G339" s="8">
        <v>0.14630000000000001</v>
      </c>
      <c r="H339" s="8">
        <v>0.54600000000000004</v>
      </c>
      <c r="I339" s="15">
        <v>1.0889</v>
      </c>
      <c r="J339" s="12"/>
    </row>
    <row r="340" spans="1:10" x14ac:dyDescent="0.25">
      <c r="A340" s="5" t="s">
        <v>322</v>
      </c>
      <c r="B340" s="6">
        <v>2016</v>
      </c>
      <c r="C340" s="7">
        <v>17630066000</v>
      </c>
      <c r="D340" s="8">
        <v>10.24625393812928</v>
      </c>
      <c r="E340" s="8">
        <v>3.3576000000000001</v>
      </c>
      <c r="F340" s="8">
        <v>1.9400000000000001E-2</v>
      </c>
      <c r="G340" s="8">
        <v>6.2799999999999995E-2</v>
      </c>
      <c r="H340" s="8">
        <v>0.31879999999999997</v>
      </c>
      <c r="I340" s="15">
        <v>2.0009999999999999</v>
      </c>
      <c r="J340" s="12"/>
    </row>
    <row r="341" spans="1:10" x14ac:dyDescent="0.25">
      <c r="A341" s="5" t="s">
        <v>323</v>
      </c>
      <c r="B341" s="6">
        <v>2016</v>
      </c>
      <c r="C341" s="7">
        <v>403821000000</v>
      </c>
      <c r="D341" s="8">
        <v>11.606188899914644</v>
      </c>
      <c r="E341" s="8">
        <v>0.92320000000000002</v>
      </c>
      <c r="F341" s="8">
        <v>7.9200000000000007E-2</v>
      </c>
      <c r="G341" s="8">
        <v>3.2199999999999999E-2</v>
      </c>
      <c r="H341" s="8">
        <v>0.1052</v>
      </c>
      <c r="I341" s="15">
        <v>0.95830000000000004</v>
      </c>
      <c r="J341" s="12"/>
    </row>
    <row r="342" spans="1:10" x14ac:dyDescent="0.25">
      <c r="A342" s="5" t="s">
        <v>324</v>
      </c>
      <c r="B342" s="6">
        <v>2016</v>
      </c>
      <c r="C342" s="7">
        <v>29341500000</v>
      </c>
      <c r="D342" s="8">
        <v>10.467482312134088</v>
      </c>
      <c r="E342" s="8">
        <v>0.99729999999999996</v>
      </c>
      <c r="F342" s="8">
        <v>0.29949999999999999</v>
      </c>
      <c r="G342" s="8">
        <v>9.6299999999999997E-2</v>
      </c>
      <c r="H342" s="8">
        <v>0.19239999999999999</v>
      </c>
      <c r="I342" s="15">
        <v>1.1339999999999999</v>
      </c>
      <c r="J342" s="12"/>
    </row>
    <row r="343" spans="1:10" x14ac:dyDescent="0.25">
      <c r="A343" s="5" t="s">
        <v>325</v>
      </c>
      <c r="B343" s="6">
        <v>2016</v>
      </c>
      <c r="C343" s="7">
        <v>10037122000</v>
      </c>
      <c r="D343" s="8">
        <v>10.00160920297861</v>
      </c>
      <c r="E343" s="8">
        <v>-5.7720000000000002</v>
      </c>
      <c r="F343" s="8">
        <v>0.15060000000000001</v>
      </c>
      <c r="G343" s="8">
        <v>5.9499999999999997E-2</v>
      </c>
      <c r="H343" s="8">
        <v>-0.54730000000000001</v>
      </c>
      <c r="I343" s="15">
        <v>2.2229999999999999</v>
      </c>
      <c r="J343" s="12"/>
    </row>
    <row r="344" spans="1:10" x14ac:dyDescent="0.25">
      <c r="A344" s="5" t="s">
        <v>326</v>
      </c>
      <c r="B344" s="6">
        <v>2016</v>
      </c>
      <c r="C344" s="7">
        <v>38603000000</v>
      </c>
      <c r="D344" s="8">
        <v>10.586621056817302</v>
      </c>
      <c r="E344" s="8">
        <v>1.0929</v>
      </c>
      <c r="F344" s="8">
        <v>4.7500000000000001E-2</v>
      </c>
      <c r="G344" s="8">
        <v>8.5800000000000001E-2</v>
      </c>
      <c r="H344" s="8">
        <v>0.27800000000000002</v>
      </c>
      <c r="I344" s="15">
        <v>1.3120000000000001</v>
      </c>
      <c r="J344" s="12"/>
    </row>
    <row r="345" spans="1:10" x14ac:dyDescent="0.25">
      <c r="A345" s="5" t="s">
        <v>327</v>
      </c>
      <c r="B345" s="6">
        <v>2016</v>
      </c>
      <c r="C345" s="7">
        <v>5139100000</v>
      </c>
      <c r="D345" s="8">
        <v>9.7108870685560902</v>
      </c>
      <c r="E345" s="8">
        <v>0.30449999999999999</v>
      </c>
      <c r="F345" s="8">
        <v>0.1132</v>
      </c>
      <c r="G345" s="8">
        <v>8.7999999999999995E-2</v>
      </c>
      <c r="H345" s="8">
        <v>0.1547</v>
      </c>
      <c r="I345" s="15">
        <v>1.391</v>
      </c>
      <c r="J345" s="12"/>
    </row>
    <row r="346" spans="1:10" x14ac:dyDescent="0.25">
      <c r="A346" s="5" t="s">
        <v>328</v>
      </c>
      <c r="B346" s="6">
        <v>2016</v>
      </c>
      <c r="C346" s="7">
        <v>12866836000</v>
      </c>
      <c r="D346" s="8">
        <v>10.109471765499892</v>
      </c>
      <c r="E346" s="8">
        <v>0.51429999999999998</v>
      </c>
      <c r="F346" s="8">
        <v>7.0000000000000007E-2</v>
      </c>
      <c r="G346" s="8">
        <v>0.19159999999999999</v>
      </c>
      <c r="H346" s="8">
        <v>0.51900000000000002</v>
      </c>
      <c r="I346" s="15">
        <v>3.673</v>
      </c>
      <c r="J346" s="12"/>
    </row>
    <row r="347" spans="1:10" x14ac:dyDescent="0.25">
      <c r="A347" s="5" t="s">
        <v>329</v>
      </c>
      <c r="B347" s="6">
        <v>2016</v>
      </c>
      <c r="C347" s="7">
        <v>45907500000</v>
      </c>
      <c r="D347" s="8">
        <v>10.661883642890887</v>
      </c>
      <c r="E347" s="8">
        <v>0.7137</v>
      </c>
      <c r="F347" s="8">
        <v>0.1106</v>
      </c>
      <c r="G347" s="8">
        <v>4.5100000000000001E-2</v>
      </c>
      <c r="H347" s="8">
        <v>9.4700000000000006E-2</v>
      </c>
      <c r="I347" s="15">
        <v>1.4970000000000001</v>
      </c>
      <c r="J347" s="12"/>
    </row>
    <row r="348" spans="1:10" x14ac:dyDescent="0.25">
      <c r="A348" s="5" t="s">
        <v>399</v>
      </c>
      <c r="B348" s="6">
        <v>2016</v>
      </c>
      <c r="C348" s="7">
        <f>10^9*65.89</f>
        <v>65890000000</v>
      </c>
      <c r="D348" s="8">
        <v>10.818819507547536</v>
      </c>
      <c r="E348" s="8">
        <v>1.524</v>
      </c>
      <c r="F348" s="8">
        <v>3.8100000000000002E-2</v>
      </c>
      <c r="G348" s="8">
        <v>2.8000000000000001E-2</v>
      </c>
      <c r="H348" s="8">
        <v>8.3799999999999999E-2</v>
      </c>
      <c r="I348" s="15">
        <v>1.0589999999999999</v>
      </c>
      <c r="J348" s="12"/>
    </row>
    <row r="349" spans="1:10" x14ac:dyDescent="0.25">
      <c r="A349" s="5" t="s">
        <v>400</v>
      </c>
      <c r="B349" s="6">
        <v>2016</v>
      </c>
      <c r="C349" s="7">
        <f>10^9*27.385</f>
        <v>27385000000</v>
      </c>
      <c r="D349" s="8">
        <v>10.437512745264804</v>
      </c>
      <c r="E349" s="8">
        <v>0.57850000000000001</v>
      </c>
      <c r="F349" s="8">
        <v>0.77829999999999999</v>
      </c>
      <c r="G349" s="8">
        <v>0.10829999999999999</v>
      </c>
      <c r="H349" s="8">
        <v>0.25430000000000003</v>
      </c>
      <c r="I349" s="15">
        <v>1.3660000000000001</v>
      </c>
      <c r="J349" s="12"/>
    </row>
    <row r="350" spans="1:10" x14ac:dyDescent="0.25">
      <c r="A350" s="5" t="s">
        <v>330</v>
      </c>
      <c r="B350" s="6">
        <v>2016</v>
      </c>
      <c r="C350" s="7">
        <v>2238000000</v>
      </c>
      <c r="D350" s="8">
        <v>9.3498600821923308</v>
      </c>
      <c r="E350" s="8">
        <v>0.11650000000000001</v>
      </c>
      <c r="F350" s="8">
        <v>8.1100000000000005E-2</v>
      </c>
      <c r="G350" s="8">
        <v>5.2699999999999997E-2</v>
      </c>
      <c r="H350" s="8">
        <v>7.9299999999999995E-2</v>
      </c>
      <c r="I350" s="15">
        <v>2.7909999999999999</v>
      </c>
      <c r="J350" s="12"/>
    </row>
    <row r="351" spans="1:10" x14ac:dyDescent="0.25">
      <c r="A351" s="5" t="s">
        <v>331</v>
      </c>
      <c r="B351" s="6">
        <v>2016</v>
      </c>
      <c r="C351" s="7">
        <v>6225000000</v>
      </c>
      <c r="D351" s="8">
        <v>9.7941393557677738</v>
      </c>
      <c r="E351" s="8">
        <v>0</v>
      </c>
      <c r="F351" s="8">
        <v>0.28170000000000001</v>
      </c>
      <c r="G351" s="8">
        <v>0.18890000000000001</v>
      </c>
      <c r="H351" s="8">
        <v>0.24440000000000001</v>
      </c>
      <c r="I351" s="15"/>
      <c r="J351" s="12"/>
    </row>
    <row r="352" spans="1:10" x14ac:dyDescent="0.25">
      <c r="A352" s="5" t="s">
        <v>332</v>
      </c>
      <c r="B352" s="6">
        <v>2016</v>
      </c>
      <c r="C352" s="7">
        <v>100245000000</v>
      </c>
      <c r="D352" s="8">
        <v>11.001062720179375</v>
      </c>
      <c r="E352" s="8">
        <v>0.2727</v>
      </c>
      <c r="F352" s="8">
        <v>0.10829999999999999</v>
      </c>
      <c r="G352" s="8">
        <v>2.9600000000000001E-2</v>
      </c>
      <c r="H352" s="8">
        <v>0.124</v>
      </c>
      <c r="I352" s="15">
        <v>0.28970000000000001</v>
      </c>
      <c r="J352" s="12"/>
    </row>
    <row r="353" spans="1:10" x14ac:dyDescent="0.25">
      <c r="A353" s="5" t="s">
        <v>333</v>
      </c>
      <c r="B353" s="6">
        <v>2016</v>
      </c>
      <c r="C353" s="7">
        <v>2674942000</v>
      </c>
      <c r="D353" s="8">
        <v>9.4273143697766741</v>
      </c>
      <c r="E353" s="8">
        <v>0.19939999999999999</v>
      </c>
      <c r="F353" s="8">
        <v>6.4500000000000002E-2</v>
      </c>
      <c r="G353" s="8">
        <v>0.1673</v>
      </c>
      <c r="H353" s="8">
        <v>0.3029</v>
      </c>
      <c r="I353" s="15">
        <v>3.5289999999999999</v>
      </c>
      <c r="J353" s="12"/>
    </row>
    <row r="354" spans="1:10" x14ac:dyDescent="0.25">
      <c r="A354" s="5" t="s">
        <v>334</v>
      </c>
      <c r="B354" s="6">
        <v>2016</v>
      </c>
      <c r="C354" s="7">
        <v>22664076000</v>
      </c>
      <c r="D354" s="8">
        <v>10.355338017845124</v>
      </c>
      <c r="E354" s="8">
        <v>1.2329000000000001</v>
      </c>
      <c r="F354" s="8">
        <v>-5.3100000000000001E-2</v>
      </c>
      <c r="G354" s="8">
        <v>-4.7899999999999998E-2</v>
      </c>
      <c r="H354" s="8">
        <v>-0.24709999999999999</v>
      </c>
      <c r="I354" s="15">
        <v>1.5089999999999999</v>
      </c>
      <c r="J354" s="12"/>
    </row>
    <row r="355" spans="1:10" x14ac:dyDescent="0.25">
      <c r="A355" s="5" t="s">
        <v>335</v>
      </c>
      <c r="B355" s="6">
        <v>2016</v>
      </c>
      <c r="C355" s="7">
        <v>22257000000</v>
      </c>
      <c r="D355" s="8">
        <v>10.347466625800623</v>
      </c>
      <c r="E355" s="8">
        <v>0.6179</v>
      </c>
      <c r="F355" s="8">
        <v>5.1499999999999997E-2</v>
      </c>
      <c r="G355" s="8">
        <v>8.4900000000000003E-2</v>
      </c>
      <c r="H355" s="8">
        <v>0.19620000000000001</v>
      </c>
      <c r="I355" s="15">
        <v>1.175</v>
      </c>
      <c r="J355" s="12"/>
    </row>
    <row r="356" spans="1:10" x14ac:dyDescent="0.25">
      <c r="A356" s="5" t="s">
        <v>336</v>
      </c>
      <c r="B356" s="6">
        <v>2016</v>
      </c>
      <c r="C356" s="7">
        <v>49751000000</v>
      </c>
      <c r="D356" s="8">
        <v>10.696801814531335</v>
      </c>
      <c r="E356" s="8">
        <v>2.4032</v>
      </c>
      <c r="F356" s="8">
        <v>7.8E-2</v>
      </c>
      <c r="G356" s="8">
        <v>3.8199999999999998E-2</v>
      </c>
      <c r="H356" s="8">
        <v>0.2112</v>
      </c>
      <c r="I356" s="15"/>
      <c r="J356" s="12"/>
    </row>
    <row r="357" spans="1:10" x14ac:dyDescent="0.25">
      <c r="A357" s="5" t="s">
        <v>337</v>
      </c>
      <c r="B357" s="6">
        <v>2016</v>
      </c>
      <c r="C357" s="7">
        <v>65966000000</v>
      </c>
      <c r="D357" s="8">
        <v>10.819320150434926</v>
      </c>
      <c r="E357" s="8">
        <v>0.92020000000000002</v>
      </c>
      <c r="F357" s="8">
        <v>0.13389999999999999</v>
      </c>
      <c r="G357" s="8">
        <v>6.0600000000000001E-2</v>
      </c>
      <c r="H357" s="8">
        <v>0.16300000000000001</v>
      </c>
      <c r="I357" s="15">
        <v>1.4119999999999999</v>
      </c>
      <c r="J357" s="12"/>
    </row>
    <row r="358" spans="1:10" x14ac:dyDescent="0.25">
      <c r="A358" s="5" t="s">
        <v>338</v>
      </c>
      <c r="B358" s="6">
        <v>2016</v>
      </c>
      <c r="C358" s="7">
        <v>16431000000</v>
      </c>
      <c r="D358" s="8">
        <v>10.215663995648448</v>
      </c>
      <c r="E358" s="8">
        <v>0.28439999999999999</v>
      </c>
      <c r="F358" s="8">
        <v>0.26550000000000001</v>
      </c>
      <c r="G358" s="8">
        <v>0.22459999999999999</v>
      </c>
      <c r="H358" s="8">
        <v>0.35060000000000002</v>
      </c>
      <c r="I358" s="15">
        <v>4.2880000000000003</v>
      </c>
      <c r="J358" s="12"/>
    </row>
    <row r="359" spans="1:10" x14ac:dyDescent="0.25">
      <c r="A359" s="5" t="s">
        <v>339</v>
      </c>
      <c r="B359" s="6">
        <v>2016</v>
      </c>
      <c r="C359" s="7">
        <v>15358000000</v>
      </c>
      <c r="D359" s="8">
        <v>10.18633466325295</v>
      </c>
      <c r="E359" s="8">
        <v>0.43309999999999998</v>
      </c>
      <c r="F359" s="8">
        <v>6.9800000000000001E-2</v>
      </c>
      <c r="G359" s="8">
        <v>6.3399999999999998E-2</v>
      </c>
      <c r="H359" s="8">
        <v>0.17979999999999999</v>
      </c>
      <c r="I359" s="15">
        <v>0.85440000000000005</v>
      </c>
      <c r="J359" s="12"/>
    </row>
    <row r="360" spans="1:10" x14ac:dyDescent="0.25">
      <c r="A360" s="5" t="s">
        <v>340</v>
      </c>
      <c r="B360" s="6">
        <v>2016</v>
      </c>
      <c r="C360" s="7">
        <v>3644331000</v>
      </c>
      <c r="D360" s="8">
        <v>9.5616178153221263</v>
      </c>
      <c r="E360" s="8">
        <v>0.38919999999999999</v>
      </c>
      <c r="F360" s="8">
        <v>6.6900000000000001E-2</v>
      </c>
      <c r="G360" s="8">
        <v>7.3599999999999999E-2</v>
      </c>
      <c r="H360" s="8">
        <v>0.13769999999999999</v>
      </c>
      <c r="I360" s="15">
        <v>2.8940000000000001</v>
      </c>
      <c r="J360" s="12"/>
    </row>
    <row r="361" spans="1:10" x14ac:dyDescent="0.25">
      <c r="A361" s="5" t="s">
        <v>341</v>
      </c>
      <c r="B361" s="6">
        <v>2016</v>
      </c>
      <c r="C361" s="7">
        <v>40140000000</v>
      </c>
      <c r="D361" s="8">
        <v>10.603577368151466</v>
      </c>
      <c r="E361" s="8">
        <v>1.2403</v>
      </c>
      <c r="F361" s="8">
        <v>6.1899999999999997E-2</v>
      </c>
      <c r="G361" s="8">
        <v>5.6099999999999997E-2</v>
      </c>
      <c r="H361" s="8">
        <v>0.27660000000000001</v>
      </c>
      <c r="I361" s="15">
        <v>0.94230000000000003</v>
      </c>
      <c r="J361" s="12"/>
    </row>
    <row r="362" spans="1:10" x14ac:dyDescent="0.25">
      <c r="A362" s="5" t="s">
        <v>342</v>
      </c>
      <c r="B362" s="6">
        <v>2016</v>
      </c>
      <c r="C362" s="7">
        <v>10317802000</v>
      </c>
      <c r="D362" s="8">
        <v>10.013587189448078</v>
      </c>
      <c r="E362" s="8">
        <v>0.89380000000000004</v>
      </c>
      <c r="F362" s="8">
        <v>7.1900000000000006E-2</v>
      </c>
      <c r="G362" s="8">
        <v>7.1900000000000006E-2</v>
      </c>
      <c r="H362" s="8">
        <v>0.16039999999999999</v>
      </c>
      <c r="I362" s="15">
        <v>1.3520000000000001</v>
      </c>
      <c r="J362" s="12"/>
    </row>
    <row r="363" spans="1:10" x14ac:dyDescent="0.25">
      <c r="A363" s="5" t="s">
        <v>343</v>
      </c>
      <c r="B363" s="6">
        <v>2016</v>
      </c>
      <c r="C363" s="7">
        <v>122810000000</v>
      </c>
      <c r="D363" s="8">
        <v>11.089233731365399</v>
      </c>
      <c r="E363" s="8">
        <v>0.67349999999999999</v>
      </c>
      <c r="F363" s="8">
        <v>3.7999999999999999E-2</v>
      </c>
      <c r="G363" s="8">
        <v>5.8000000000000003E-2</v>
      </c>
      <c r="H363" s="8">
        <v>0.1903</v>
      </c>
      <c r="I363" s="15">
        <v>1.5760000000000001</v>
      </c>
      <c r="J363" s="12"/>
    </row>
    <row r="364" spans="1:10" x14ac:dyDescent="0.25">
      <c r="A364" s="5" t="s">
        <v>344</v>
      </c>
      <c r="B364" s="6">
        <v>2016</v>
      </c>
      <c r="C364" s="7">
        <v>61941500000</v>
      </c>
      <c r="D364" s="8">
        <v>10.791981718196018</v>
      </c>
      <c r="E364" s="8">
        <v>0.33450000000000002</v>
      </c>
      <c r="F364" s="8">
        <v>8.43E-2</v>
      </c>
      <c r="G364" s="8">
        <v>1.4800000000000001E-2</v>
      </c>
      <c r="H364" s="8">
        <v>0.1023</v>
      </c>
      <c r="I364" s="15">
        <v>0.17810000000000001</v>
      </c>
      <c r="J364" s="12"/>
    </row>
    <row r="365" spans="1:10" x14ac:dyDescent="0.25">
      <c r="A365" s="5" t="s">
        <v>345</v>
      </c>
      <c r="B365" s="6">
        <v>2016</v>
      </c>
      <c r="C365" s="7">
        <v>40377000000</v>
      </c>
      <c r="D365" s="8">
        <v>10.606134047845698</v>
      </c>
      <c r="E365" s="8">
        <v>39.691400000000002</v>
      </c>
      <c r="F365" s="8">
        <v>5.6300000000000003E-2</v>
      </c>
      <c r="G365" s="8">
        <v>8.7800000000000003E-2</v>
      </c>
      <c r="H365" s="8">
        <v>1.603</v>
      </c>
      <c r="I365" s="15">
        <v>2.7639999999999998</v>
      </c>
      <c r="J365" s="12"/>
    </row>
    <row r="366" spans="1:10" x14ac:dyDescent="0.25">
      <c r="A366" s="5" t="s">
        <v>346</v>
      </c>
      <c r="B366" s="6">
        <v>2016</v>
      </c>
      <c r="C366" s="7">
        <v>445964000000</v>
      </c>
      <c r="D366" s="8">
        <v>11.649299802137309</v>
      </c>
      <c r="E366" s="8">
        <v>0.79730000000000001</v>
      </c>
      <c r="F366" s="8">
        <v>0.26229999999999998</v>
      </c>
      <c r="G366" s="8">
        <v>1.3299999999999999E-2</v>
      </c>
      <c r="H366" s="8">
        <v>0.13370000000000001</v>
      </c>
      <c r="I366" s="15">
        <v>0.27860000000000001</v>
      </c>
      <c r="J366" s="12"/>
    </row>
    <row r="367" spans="1:10" x14ac:dyDescent="0.25">
      <c r="A367" s="5" t="s">
        <v>347</v>
      </c>
      <c r="B367" s="6">
        <v>2016</v>
      </c>
      <c r="C367" s="7">
        <v>89706000000</v>
      </c>
      <c r="D367" s="8">
        <v>10.95282149187069</v>
      </c>
      <c r="E367" s="8">
        <v>0.78669999999999995</v>
      </c>
      <c r="F367" s="8">
        <v>8.8300000000000003E-2</v>
      </c>
      <c r="G367" s="8">
        <v>5.6500000000000002E-2</v>
      </c>
      <c r="H367" s="8">
        <v>0.17699999999999999</v>
      </c>
      <c r="I367" s="15">
        <v>1.1559999999999999</v>
      </c>
      <c r="J367" s="12"/>
    </row>
    <row r="368" spans="1:10" x14ac:dyDescent="0.25">
      <c r="A368" s="5" t="s">
        <v>348</v>
      </c>
      <c r="B368" s="6">
        <v>2016</v>
      </c>
      <c r="C368" s="7">
        <v>63370000000</v>
      </c>
      <c r="D368" s="8">
        <v>10.80188370712524</v>
      </c>
      <c r="E368" s="8">
        <v>0.54359999999999997</v>
      </c>
      <c r="F368" s="8">
        <v>0.38300000000000001</v>
      </c>
      <c r="G368" s="8">
        <v>9.9699999999999997E-2</v>
      </c>
      <c r="H368" s="8">
        <v>0.21260000000000001</v>
      </c>
      <c r="I368" s="15">
        <v>3.1869999999999998</v>
      </c>
      <c r="J368" s="12"/>
    </row>
    <row r="369" spans="1:10" x14ac:dyDescent="0.25">
      <c r="A369" s="5" t="s">
        <v>349</v>
      </c>
      <c r="B369" s="6">
        <v>2016</v>
      </c>
      <c r="C369" s="7">
        <v>9739287000</v>
      </c>
      <c r="D369" s="8">
        <v>9.9885271639320123</v>
      </c>
      <c r="E369" s="8">
        <v>0.41270000000000001</v>
      </c>
      <c r="F369" s="8">
        <v>8.9399999999999993E-2</v>
      </c>
      <c r="G369" s="8">
        <v>0.10829999999999999</v>
      </c>
      <c r="H369" s="8">
        <v>0.222</v>
      </c>
      <c r="I369" s="15">
        <v>2.2200000000000002</v>
      </c>
      <c r="J369" s="12"/>
    </row>
    <row r="370" spans="1:10" x14ac:dyDescent="0.25">
      <c r="A370" s="5" t="s">
        <v>350</v>
      </c>
      <c r="B370" s="6">
        <v>2016</v>
      </c>
      <c r="C370" s="7">
        <v>23312000000</v>
      </c>
      <c r="D370" s="8">
        <v>10.367579534425914</v>
      </c>
      <c r="E370" s="8">
        <v>2.6431</v>
      </c>
      <c r="F370" s="8">
        <v>0.1094</v>
      </c>
      <c r="G370" s="8">
        <v>6.0900000000000003E-2</v>
      </c>
      <c r="H370" s="8">
        <v>0.33139999999999997</v>
      </c>
      <c r="I370" s="15">
        <v>1.1279999999999999</v>
      </c>
      <c r="J370" s="12"/>
    </row>
    <row r="371" spans="1:10" x14ac:dyDescent="0.25">
      <c r="A371" s="5" t="s">
        <v>351</v>
      </c>
      <c r="B371" s="6">
        <v>2016</v>
      </c>
      <c r="C371" s="7">
        <v>46173000000</v>
      </c>
      <c r="D371" s="8">
        <v>10.664388092898957</v>
      </c>
      <c r="E371" s="8">
        <v>0.39379999999999998</v>
      </c>
      <c r="F371" s="8">
        <v>3.0300000000000001E-2</v>
      </c>
      <c r="G371" s="8">
        <v>5.0299999999999997E-2</v>
      </c>
      <c r="H371" s="8">
        <v>0.11219999999999999</v>
      </c>
      <c r="I371" s="15"/>
      <c r="J371" s="12"/>
    </row>
    <row r="372" spans="1:10" x14ac:dyDescent="0.25">
      <c r="A372" s="5" t="s">
        <v>401</v>
      </c>
      <c r="B372" s="6">
        <v>2016</v>
      </c>
      <c r="C372" s="7">
        <f>10^9*16.64</f>
        <v>16640000000</v>
      </c>
      <c r="D372" s="8">
        <v>10.221153321954706</v>
      </c>
      <c r="E372" s="8">
        <v>0.18529999999999999</v>
      </c>
      <c r="F372" s="8">
        <v>0.21690000000000001</v>
      </c>
      <c r="G372" s="8">
        <v>7.3599999999999999E-2</v>
      </c>
      <c r="H372" s="8">
        <v>0.1525</v>
      </c>
      <c r="I372" s="15">
        <v>1.6739999999999999</v>
      </c>
      <c r="J372" s="12"/>
    </row>
    <row r="373" spans="1:10" x14ac:dyDescent="0.25">
      <c r="A373" s="5" t="s">
        <v>352</v>
      </c>
      <c r="B373" s="6">
        <v>2016</v>
      </c>
      <c r="C373" s="7">
        <v>20814847000</v>
      </c>
      <c r="D373" s="8">
        <v>10.318373222943192</v>
      </c>
      <c r="E373" s="8">
        <v>0.22750000000000001</v>
      </c>
      <c r="F373" s="8">
        <v>0.3286</v>
      </c>
      <c r="G373" s="8">
        <v>4.3400000000000001E-2</v>
      </c>
      <c r="H373" s="8">
        <v>0.15179999999999999</v>
      </c>
      <c r="I373" s="15">
        <v>1.1619999999999999</v>
      </c>
      <c r="J373" s="12"/>
    </row>
    <row r="374" spans="1:10" x14ac:dyDescent="0.25">
      <c r="A374" s="5" t="s">
        <v>353</v>
      </c>
      <c r="B374" s="6">
        <v>2016</v>
      </c>
      <c r="C374" s="7">
        <v>4631200000</v>
      </c>
      <c r="D374" s="8">
        <v>9.6656935365587469</v>
      </c>
      <c r="E374" s="8">
        <v>1.7113</v>
      </c>
      <c r="F374" s="8">
        <v>0.29630000000000001</v>
      </c>
      <c r="G374" s="8">
        <v>0.12130000000000001</v>
      </c>
      <c r="H374" s="8">
        <v>0.42620000000000002</v>
      </c>
      <c r="I374" s="15">
        <v>3.4420000000000002</v>
      </c>
      <c r="J374" s="12"/>
    </row>
    <row r="375" spans="1:10" x14ac:dyDescent="0.25">
      <c r="A375" s="5" t="s">
        <v>354</v>
      </c>
      <c r="B375" s="6">
        <v>2016</v>
      </c>
      <c r="C375" s="7">
        <v>2896787000</v>
      </c>
      <c r="D375" s="8">
        <v>9.4619165628166417</v>
      </c>
      <c r="E375" s="8">
        <v>0.45079999999999998</v>
      </c>
      <c r="F375" s="8">
        <v>7.1800000000000003E-2</v>
      </c>
      <c r="G375" s="8">
        <v>-4.2500000000000003E-2</v>
      </c>
      <c r="H375" s="8">
        <v>-0.1089</v>
      </c>
      <c r="I375" s="15">
        <v>8.0619999999999994</v>
      </c>
      <c r="J375" s="12"/>
    </row>
    <row r="376" spans="1:10" x14ac:dyDescent="0.25">
      <c r="A376" s="5" t="s">
        <v>355</v>
      </c>
      <c r="B376" s="6">
        <v>2016</v>
      </c>
      <c r="C376" s="7">
        <v>23166600000</v>
      </c>
      <c r="D376" s="8">
        <v>10.364862300100359</v>
      </c>
      <c r="E376" s="8">
        <v>1.0638000000000001</v>
      </c>
      <c r="F376" s="8">
        <v>0.1885</v>
      </c>
      <c r="G376" s="8">
        <v>2.87E-2</v>
      </c>
      <c r="H376" s="8">
        <v>6.4500000000000002E-2</v>
      </c>
      <c r="I376" s="15">
        <v>1.4770000000000001</v>
      </c>
      <c r="J376" s="12"/>
    </row>
    <row r="377" spans="1:10" x14ac:dyDescent="0.25">
      <c r="A377" s="5" t="s">
        <v>356</v>
      </c>
      <c r="B377" s="6">
        <v>2016</v>
      </c>
      <c r="C377" s="7">
        <v>244180000000</v>
      </c>
      <c r="D377" s="8">
        <v>11.387710089398606</v>
      </c>
      <c r="E377" s="8">
        <v>4.6809000000000003</v>
      </c>
      <c r="F377" s="8">
        <v>0.1042</v>
      </c>
      <c r="G377" s="8">
        <v>5.4699999999999999E-2</v>
      </c>
      <c r="H377" s="8">
        <v>0.64929999999999999</v>
      </c>
      <c r="I377" s="15">
        <v>1.339</v>
      </c>
      <c r="J377" s="12"/>
    </row>
    <row r="378" spans="1:10" x14ac:dyDescent="0.25">
      <c r="A378" s="5" t="s">
        <v>358</v>
      </c>
      <c r="B378" s="6">
        <v>2016</v>
      </c>
      <c r="C378" s="7">
        <v>4662059000</v>
      </c>
      <c r="D378" s="8">
        <v>9.6685777653690916</v>
      </c>
      <c r="E378" s="8">
        <v>0.79379999999999995</v>
      </c>
      <c r="F378" s="8">
        <v>0.24060000000000001</v>
      </c>
      <c r="G378" s="8">
        <v>0.11550000000000001</v>
      </c>
      <c r="H378" s="8">
        <v>0.23669999999999999</v>
      </c>
      <c r="I378" s="15">
        <v>2.004</v>
      </c>
      <c r="J378" s="12"/>
    </row>
    <row r="379" spans="1:10" x14ac:dyDescent="0.25">
      <c r="A379" s="5" t="s">
        <v>357</v>
      </c>
      <c r="B379" s="6">
        <v>2016</v>
      </c>
      <c r="C379" s="7">
        <v>48612000000</v>
      </c>
      <c r="D379" s="8">
        <v>10.686743489231214</v>
      </c>
      <c r="E379" s="8">
        <v>0.66659999999999997</v>
      </c>
      <c r="F379" s="8">
        <v>2.64E-2</v>
      </c>
      <c r="G379" s="8">
        <v>5.11E-2</v>
      </c>
      <c r="H379" s="8">
        <v>9.8299999999999998E-2</v>
      </c>
      <c r="I379" s="15">
        <v>1.3939999999999999</v>
      </c>
      <c r="J379" s="12"/>
    </row>
    <row r="380" spans="1:10" x14ac:dyDescent="0.25">
      <c r="A380" s="5" t="s">
        <v>402</v>
      </c>
      <c r="B380" s="6">
        <v>2016</v>
      </c>
      <c r="C380" s="7">
        <f>10^9*2.923</f>
        <v>2923000000</v>
      </c>
      <c r="D380" s="8">
        <v>9.4658288153574368</v>
      </c>
      <c r="E380" s="8">
        <v>0.46379999999999999</v>
      </c>
      <c r="F380" s="8">
        <v>-0.26829999999999998</v>
      </c>
      <c r="G380" s="8">
        <v>-0.13170000000000001</v>
      </c>
      <c r="H380" s="8">
        <v>-0.31990000000000002</v>
      </c>
      <c r="I380" s="15">
        <v>5.7320000000000002</v>
      </c>
      <c r="J380" s="12"/>
    </row>
    <row r="381" spans="1:10" x14ac:dyDescent="0.25">
      <c r="A381" s="5" t="s">
        <v>359</v>
      </c>
      <c r="B381" s="6">
        <v>2016</v>
      </c>
      <c r="C381" s="7">
        <v>28975000000</v>
      </c>
      <c r="D381" s="8">
        <v>10.462023444635633</v>
      </c>
      <c r="E381" s="8">
        <v>1.2060999999999999</v>
      </c>
      <c r="F381" s="8">
        <v>4.8099999999999997E-2</v>
      </c>
      <c r="G381" s="8">
        <v>-1.6E-2</v>
      </c>
      <c r="H381" s="8">
        <v>-0.04</v>
      </c>
      <c r="I381" s="15">
        <v>0.93169999999999997</v>
      </c>
      <c r="J381" s="12"/>
    </row>
    <row r="382" spans="1:10" x14ac:dyDescent="0.25">
      <c r="A382" s="5" t="s">
        <v>360</v>
      </c>
      <c r="B382" s="6">
        <v>2016</v>
      </c>
      <c r="C382" s="7">
        <v>1930115000000</v>
      </c>
      <c r="D382" s="8">
        <v>12.285583185887313</v>
      </c>
      <c r="E382" s="8">
        <v>1.4573</v>
      </c>
      <c r="F382" s="8">
        <v>0.23080000000000001</v>
      </c>
      <c r="G382" s="8">
        <v>1.15E-2</v>
      </c>
      <c r="H382" s="8">
        <v>0.1158</v>
      </c>
      <c r="I382" s="15">
        <v>0.30859999999999999</v>
      </c>
      <c r="J382" s="12"/>
    </row>
    <row r="383" spans="1:10" x14ac:dyDescent="0.25">
      <c r="A383" s="5" t="s">
        <v>361</v>
      </c>
      <c r="B383" s="6">
        <v>2016</v>
      </c>
      <c r="C383" s="7">
        <v>6341000000</v>
      </c>
      <c r="D383" s="8">
        <v>9.802157753186961</v>
      </c>
      <c r="E383" s="8">
        <v>0.3251</v>
      </c>
      <c r="F383" s="8">
        <v>3.2199999999999999E-2</v>
      </c>
      <c r="G383" s="8">
        <v>8.0399999999999999E-2</v>
      </c>
      <c r="H383" s="8">
        <v>0.1565</v>
      </c>
      <c r="I383" s="15"/>
      <c r="J383" s="12"/>
    </row>
    <row r="384" spans="1:10" x14ac:dyDescent="0.25">
      <c r="A384" s="5" t="s">
        <v>362</v>
      </c>
      <c r="B384" s="6">
        <v>2016</v>
      </c>
      <c r="C384" s="7">
        <v>19153000000</v>
      </c>
      <c r="D384" s="8">
        <v>10.282236808665102</v>
      </c>
      <c r="E384" s="8">
        <v>0.81210000000000004</v>
      </c>
      <c r="F384" s="8">
        <v>4.2900000000000001E-2</v>
      </c>
      <c r="G384" s="8">
        <v>4.4999999999999998E-2</v>
      </c>
      <c r="H384" s="8">
        <v>0.183</v>
      </c>
      <c r="I384" s="15">
        <v>0.92149999999999999</v>
      </c>
      <c r="J384" s="12"/>
    </row>
    <row r="385" spans="1:10" x14ac:dyDescent="0.25">
      <c r="A385" s="5" t="s">
        <v>363</v>
      </c>
      <c r="B385" s="6">
        <v>2016</v>
      </c>
      <c r="C385" s="7">
        <v>20859000000</v>
      </c>
      <c r="D385" s="8">
        <v>10.319293484105279</v>
      </c>
      <c r="E385" s="8">
        <v>1.6789000000000001</v>
      </c>
      <c r="F385" s="8">
        <v>8.6999999999999994E-2</v>
      </c>
      <c r="G385" s="8">
        <v>5.6899999999999999E-2</v>
      </c>
      <c r="H385" s="8">
        <v>0.22389999999999999</v>
      </c>
      <c r="I385" s="15">
        <v>1.94</v>
      </c>
      <c r="J385" s="12"/>
    </row>
    <row r="386" spans="1:10" x14ac:dyDescent="0.25">
      <c r="A386" s="5" t="s">
        <v>403</v>
      </c>
      <c r="B386" s="6">
        <v>2016</v>
      </c>
      <c r="C386" s="7">
        <f>10^9*46.84</f>
        <v>46840000000</v>
      </c>
      <c r="D386" s="8">
        <v>10.670616886400326</v>
      </c>
      <c r="E386" s="8">
        <v>5.0620000000000003</v>
      </c>
      <c r="F386" s="8">
        <v>-6.7999999999999996E-3</v>
      </c>
      <c r="G386" s="8">
        <v>-8.8000000000000005E-3</v>
      </c>
      <c r="H386" s="8">
        <v>-8.1000000000000003E-2</v>
      </c>
      <c r="I386" s="15">
        <v>1.014</v>
      </c>
      <c r="J386" s="12"/>
    </row>
    <row r="387" spans="1:10" x14ac:dyDescent="0.25">
      <c r="A387" s="5" t="s">
        <v>364</v>
      </c>
      <c r="B387" s="6">
        <v>2016</v>
      </c>
      <c r="C387" s="7">
        <v>206857000000</v>
      </c>
      <c r="D387" s="8">
        <v>11.315670221919639</v>
      </c>
      <c r="E387" s="8">
        <v>0.54200000000000004</v>
      </c>
      <c r="F387" s="8">
        <v>2.98E-2</v>
      </c>
      <c r="G387" s="8">
        <v>7.1999999999999995E-2</v>
      </c>
      <c r="H387" s="8">
        <v>0.18659999999999999</v>
      </c>
      <c r="I387" s="15">
        <v>1.2689999999999999</v>
      </c>
      <c r="J387" s="12"/>
    </row>
    <row r="388" spans="1:10" x14ac:dyDescent="0.25">
      <c r="A388" s="5" t="s">
        <v>365</v>
      </c>
      <c r="B388" s="6">
        <v>2016</v>
      </c>
      <c r="C388" s="7">
        <v>9419600000</v>
      </c>
      <c r="D388" s="8">
        <v>9.9740324610220554</v>
      </c>
      <c r="E388" s="8">
        <v>3.0880999999999998</v>
      </c>
      <c r="F388" s="8">
        <v>4.6699999999999998E-2</v>
      </c>
      <c r="G388" s="8">
        <v>2.6800000000000001E-2</v>
      </c>
      <c r="H388" s="8">
        <v>0.20910000000000001</v>
      </c>
      <c r="I388" s="15">
        <v>1.4850000000000001</v>
      </c>
      <c r="J388" s="12"/>
    </row>
    <row r="389" spans="1:10" x14ac:dyDescent="0.25">
      <c r="A389" s="5" t="s">
        <v>366</v>
      </c>
      <c r="B389" s="6">
        <v>2016</v>
      </c>
      <c r="C389" s="7">
        <v>19243000000</v>
      </c>
      <c r="D389" s="8">
        <v>10.284272779857725</v>
      </c>
      <c r="E389" s="8">
        <v>0.68940000000000001</v>
      </c>
      <c r="F389" s="8">
        <v>0.15790000000000001</v>
      </c>
      <c r="G389" s="8">
        <v>4.8899999999999999E-2</v>
      </c>
      <c r="H389" s="8">
        <v>0.1056</v>
      </c>
      <c r="I389" s="15">
        <v>1.504</v>
      </c>
      <c r="J389" s="12"/>
    </row>
    <row r="390" spans="1:10" x14ac:dyDescent="0.25">
      <c r="A390" s="5" t="s">
        <v>367</v>
      </c>
      <c r="B390" s="6">
        <v>2016</v>
      </c>
      <c r="C390" s="7">
        <v>9819000000</v>
      </c>
      <c r="D390" s="8">
        <v>9.9920672600276674</v>
      </c>
      <c r="E390" s="8">
        <v>4.6737000000000002</v>
      </c>
      <c r="F390" s="8">
        <v>0.1091</v>
      </c>
      <c r="G390" s="8">
        <v>6.1600000000000002E-2</v>
      </c>
      <c r="H390" s="8">
        <v>0.78280000000000005</v>
      </c>
      <c r="I390" s="15">
        <v>1.3759999999999999</v>
      </c>
      <c r="J390" s="12"/>
    </row>
    <row r="391" spans="1:10" x14ac:dyDescent="0.25">
      <c r="A391" s="5" t="s">
        <v>368</v>
      </c>
      <c r="B391" s="6">
        <v>2016</v>
      </c>
      <c r="C391" s="7">
        <v>4237724000</v>
      </c>
      <c r="D391" s="8">
        <v>9.6271326680000016</v>
      </c>
      <c r="E391" s="8">
        <v>0.72829999999999995</v>
      </c>
      <c r="F391" s="8">
        <v>0.125</v>
      </c>
      <c r="G391" s="8">
        <v>-8.9800000000000005E-2</v>
      </c>
      <c r="H391" s="8">
        <v>-0.17510000000000001</v>
      </c>
      <c r="I391" s="15">
        <v>3.2959999999999998</v>
      </c>
      <c r="J391" s="12"/>
    </row>
    <row r="392" spans="1:10" x14ac:dyDescent="0.25">
      <c r="A392" s="5" t="s">
        <v>369</v>
      </c>
      <c r="B392" s="6">
        <v>2016</v>
      </c>
      <c r="C392" s="7">
        <v>41155277000</v>
      </c>
      <c r="D392" s="8">
        <v>10.614425529099863</v>
      </c>
      <c r="E392" s="8">
        <v>1.288</v>
      </c>
      <c r="F392" s="8">
        <v>0.1011</v>
      </c>
      <c r="G392" s="8">
        <v>2.81E-2</v>
      </c>
      <c r="H392" s="8">
        <v>0.1036</v>
      </c>
      <c r="I392" s="15">
        <v>0.85640000000000005</v>
      </c>
      <c r="J392" s="12"/>
    </row>
    <row r="393" spans="1:10" x14ac:dyDescent="0.25">
      <c r="A393" s="5" t="s">
        <v>370</v>
      </c>
      <c r="B393" s="6">
        <v>2016</v>
      </c>
      <c r="C393" s="7">
        <v>4836288000</v>
      </c>
      <c r="D393" s="8">
        <v>9.6845121551098607</v>
      </c>
      <c r="E393" s="8">
        <v>0.4012</v>
      </c>
      <c r="F393" s="8">
        <v>0.26569999999999999</v>
      </c>
      <c r="G393" s="8">
        <v>0.1258</v>
      </c>
      <c r="H393" s="8">
        <v>0.2389</v>
      </c>
      <c r="I393" s="15">
        <v>2.71</v>
      </c>
      <c r="J393" s="12"/>
    </row>
    <row r="394" spans="1:10" x14ac:dyDescent="0.25">
      <c r="A394" s="5" t="s">
        <v>371</v>
      </c>
      <c r="B394" s="6">
        <v>2016</v>
      </c>
      <c r="C394" s="7">
        <v>330314000000</v>
      </c>
      <c r="D394" s="8">
        <v>11.518926981181258</v>
      </c>
      <c r="E394" s="8">
        <v>0.1729</v>
      </c>
      <c r="F394" s="8">
        <v>3.5900000000000001E-2</v>
      </c>
      <c r="G394" s="8">
        <v>2.3099999999999999E-2</v>
      </c>
      <c r="H394" s="8">
        <v>4.6100000000000002E-2</v>
      </c>
      <c r="I394" s="15">
        <v>1.24</v>
      </c>
      <c r="J394" s="12"/>
    </row>
    <row r="395" spans="1:10" x14ac:dyDescent="0.25">
      <c r="A395" s="5" t="s">
        <v>372</v>
      </c>
      <c r="B395" s="6">
        <v>2016</v>
      </c>
      <c r="C395" s="7">
        <v>18145000000</v>
      </c>
      <c r="D395" s="8">
        <v>10.258756972536576</v>
      </c>
      <c r="E395" s="8">
        <v>1.1045</v>
      </c>
      <c r="F395" s="8">
        <v>-0.30830000000000002</v>
      </c>
      <c r="G395" s="8">
        <v>-2.07E-2</v>
      </c>
      <c r="H395" s="8">
        <v>-5.8999999999999997E-2</v>
      </c>
      <c r="I395" s="15">
        <v>0.48749999999999999</v>
      </c>
      <c r="J395" s="12"/>
    </row>
    <row r="396" spans="1:10" x14ac:dyDescent="0.25">
      <c r="A396" s="5" t="s">
        <v>373</v>
      </c>
      <c r="B396" s="6">
        <v>2016</v>
      </c>
      <c r="C396" s="7">
        <v>48083079000</v>
      </c>
      <c r="D396" s="8">
        <v>10.681992269932605</v>
      </c>
      <c r="E396" s="8">
        <v>4.2599999999999999E-2</v>
      </c>
      <c r="F396" s="8">
        <v>0.8</v>
      </c>
      <c r="G396" s="8">
        <v>-4.4999999999999997E-3</v>
      </c>
      <c r="H396" s="8">
        <v>-7.0000000000000001E-3</v>
      </c>
      <c r="I396" s="15"/>
      <c r="J396" s="12"/>
    </row>
    <row r="397" spans="1:10" x14ac:dyDescent="0.25">
      <c r="A397" s="5" t="s">
        <v>374</v>
      </c>
      <c r="B397" s="6">
        <v>2016</v>
      </c>
      <c r="C397" s="7">
        <v>5478000000</v>
      </c>
      <c r="D397" s="8">
        <v>9.738622027917943</v>
      </c>
      <c r="E397" s="8">
        <v>-1.625</v>
      </c>
      <c r="F397" s="8">
        <v>0.14760000000000001</v>
      </c>
      <c r="G397" s="8">
        <v>0.20039999999999999</v>
      </c>
      <c r="H397" s="8">
        <v>-1.1850000000000001</v>
      </c>
      <c r="I397" s="15">
        <v>5.7480000000000002</v>
      </c>
      <c r="J397" s="12"/>
    </row>
    <row r="398" spans="1:10" x14ac:dyDescent="0.25">
      <c r="A398" s="5" t="s">
        <v>375</v>
      </c>
      <c r="B398" s="6">
        <v>2016</v>
      </c>
      <c r="C398" s="7">
        <v>26684400000</v>
      </c>
      <c r="D398" s="8">
        <v>10.426257442117359</v>
      </c>
      <c r="E398" s="8">
        <v>1.1031</v>
      </c>
      <c r="F398" s="8">
        <v>3.9800000000000002E-2</v>
      </c>
      <c r="G398" s="8">
        <v>1.15E-2</v>
      </c>
      <c r="H398" s="8">
        <v>3.1699999999999999E-2</v>
      </c>
      <c r="I398" s="15">
        <v>1.0900000000000001</v>
      </c>
      <c r="J398" s="12"/>
    </row>
    <row r="399" spans="1:10" x14ac:dyDescent="0.25">
      <c r="J399"/>
    </row>
    <row r="400" spans="1:10" x14ac:dyDescent="0.25">
      <c r="J400"/>
    </row>
    <row r="401" spans="10:10" x14ac:dyDescent="0.25">
      <c r="J401"/>
    </row>
    <row r="402" spans="10:10" x14ac:dyDescent="0.25">
      <c r="J402"/>
    </row>
    <row r="403" spans="10:10" x14ac:dyDescent="0.25">
      <c r="J403"/>
    </row>
    <row r="404" spans="10:10" x14ac:dyDescent="0.25">
      <c r="J404"/>
    </row>
    <row r="405" spans="10:10" x14ac:dyDescent="0.25">
      <c r="J405"/>
    </row>
    <row r="406" spans="10:10" x14ac:dyDescent="0.25">
      <c r="J406"/>
    </row>
    <row r="407" spans="10:10" x14ac:dyDescent="0.25">
      <c r="J407"/>
    </row>
    <row r="408" spans="10:10" x14ac:dyDescent="0.25">
      <c r="J408"/>
    </row>
    <row r="409" spans="10:10" x14ac:dyDescent="0.25">
      <c r="J409"/>
    </row>
    <row r="410" spans="10:10" x14ac:dyDescent="0.25">
      <c r="J410"/>
    </row>
    <row r="411" spans="10:10" x14ac:dyDescent="0.25">
      <c r="J411"/>
    </row>
    <row r="412" spans="10:10" x14ac:dyDescent="0.25">
      <c r="J412"/>
    </row>
    <row r="413" spans="10:10" x14ac:dyDescent="0.25">
      <c r="J413"/>
    </row>
    <row r="414" spans="10:10" x14ac:dyDescent="0.25">
      <c r="J414"/>
    </row>
    <row r="415" spans="10:10" x14ac:dyDescent="0.25">
      <c r="J415"/>
    </row>
    <row r="416" spans="10:10" x14ac:dyDescent="0.25">
      <c r="J416"/>
    </row>
    <row r="417" spans="10:10" x14ac:dyDescent="0.25">
      <c r="J417"/>
    </row>
    <row r="418" spans="10:10" x14ac:dyDescent="0.25">
      <c r="J418"/>
    </row>
    <row r="419" spans="10:10" x14ac:dyDescent="0.25">
      <c r="J419"/>
    </row>
    <row r="420" spans="10:10" x14ac:dyDescent="0.25">
      <c r="J420"/>
    </row>
    <row r="421" spans="10:10" x14ac:dyDescent="0.25">
      <c r="J421"/>
    </row>
    <row r="422" spans="10:10" x14ac:dyDescent="0.25">
      <c r="J422"/>
    </row>
    <row r="423" spans="10:10" x14ac:dyDescent="0.25">
      <c r="J423"/>
    </row>
    <row r="424" spans="10:10" x14ac:dyDescent="0.25">
      <c r="J424"/>
    </row>
    <row r="425" spans="10:10" x14ac:dyDescent="0.25">
      <c r="J425"/>
    </row>
    <row r="426" spans="10:10" x14ac:dyDescent="0.25">
      <c r="J426"/>
    </row>
    <row r="427" spans="10:10" x14ac:dyDescent="0.25">
      <c r="J427"/>
    </row>
    <row r="428" spans="10:10" x14ac:dyDescent="0.25">
      <c r="J428"/>
    </row>
    <row r="429" spans="10:10" x14ac:dyDescent="0.25">
      <c r="J429"/>
    </row>
    <row r="430" spans="10:10" x14ac:dyDescent="0.25">
      <c r="J430"/>
    </row>
    <row r="431" spans="10:10" x14ac:dyDescent="0.25">
      <c r="J431"/>
    </row>
    <row r="432" spans="10:10" x14ac:dyDescent="0.25">
      <c r="J432"/>
    </row>
    <row r="433" spans="10:10" x14ac:dyDescent="0.25">
      <c r="J433"/>
    </row>
    <row r="434" spans="10:10" x14ac:dyDescent="0.25">
      <c r="J434"/>
    </row>
    <row r="435" spans="10:10" x14ac:dyDescent="0.25">
      <c r="J435"/>
    </row>
    <row r="436" spans="10:10" x14ac:dyDescent="0.25">
      <c r="J436"/>
    </row>
    <row r="437" spans="10:10" x14ac:dyDescent="0.25">
      <c r="J437"/>
    </row>
    <row r="438" spans="10:10" x14ac:dyDescent="0.25">
      <c r="J438"/>
    </row>
    <row r="439" spans="10:10" x14ac:dyDescent="0.25">
      <c r="J439"/>
    </row>
    <row r="440" spans="10:10" x14ac:dyDescent="0.25">
      <c r="J440"/>
    </row>
    <row r="441" spans="10:10" x14ac:dyDescent="0.25">
      <c r="J441"/>
    </row>
    <row r="442" spans="10:10" x14ac:dyDescent="0.25">
      <c r="J442"/>
    </row>
    <row r="443" spans="10:10" x14ac:dyDescent="0.25">
      <c r="J443"/>
    </row>
    <row r="444" spans="10:10" x14ac:dyDescent="0.25">
      <c r="J444"/>
    </row>
    <row r="445" spans="10:10" x14ac:dyDescent="0.25">
      <c r="J445"/>
    </row>
    <row r="446" spans="10:10" x14ac:dyDescent="0.25">
      <c r="J446"/>
    </row>
    <row r="447" spans="10:10" x14ac:dyDescent="0.25">
      <c r="J447"/>
    </row>
    <row r="448" spans="10:10" x14ac:dyDescent="0.25">
      <c r="J448"/>
    </row>
    <row r="449" spans="10:10" x14ac:dyDescent="0.25">
      <c r="J449"/>
    </row>
    <row r="450" spans="10:10" x14ac:dyDescent="0.25">
      <c r="J450"/>
    </row>
    <row r="451" spans="10:10" x14ac:dyDescent="0.25">
      <c r="J451"/>
    </row>
    <row r="452" spans="10:10" x14ac:dyDescent="0.25">
      <c r="J452"/>
    </row>
    <row r="453" spans="10:10" x14ac:dyDescent="0.25">
      <c r="J453"/>
    </row>
    <row r="454" spans="10:10" x14ac:dyDescent="0.25">
      <c r="J454"/>
    </row>
    <row r="455" spans="10:10" x14ac:dyDescent="0.25">
      <c r="J455"/>
    </row>
    <row r="456" spans="10:10" x14ac:dyDescent="0.25">
      <c r="J456"/>
    </row>
    <row r="457" spans="10:10" x14ac:dyDescent="0.25">
      <c r="J457"/>
    </row>
    <row r="458" spans="10:10" x14ac:dyDescent="0.25">
      <c r="J458"/>
    </row>
    <row r="459" spans="10:10" x14ac:dyDescent="0.25">
      <c r="J459"/>
    </row>
    <row r="460" spans="10:10" x14ac:dyDescent="0.25">
      <c r="J460"/>
    </row>
    <row r="461" spans="10:10" x14ac:dyDescent="0.25">
      <c r="J461"/>
    </row>
    <row r="462" spans="10:10" x14ac:dyDescent="0.25">
      <c r="J462"/>
    </row>
    <row r="463" spans="10:10" x14ac:dyDescent="0.25">
      <c r="J463"/>
    </row>
    <row r="464" spans="10:10" x14ac:dyDescent="0.25">
      <c r="J464"/>
    </row>
    <row r="465" spans="10:10" x14ac:dyDescent="0.25">
      <c r="J465"/>
    </row>
    <row r="466" spans="10:10" x14ac:dyDescent="0.25">
      <c r="J466"/>
    </row>
    <row r="467" spans="10:10" x14ac:dyDescent="0.25">
      <c r="J467"/>
    </row>
    <row r="468" spans="10:10" x14ac:dyDescent="0.25">
      <c r="J468"/>
    </row>
    <row r="469" spans="10:10" x14ac:dyDescent="0.25">
      <c r="J469"/>
    </row>
    <row r="470" spans="10:10" x14ac:dyDescent="0.25">
      <c r="J470"/>
    </row>
    <row r="471" spans="10:10" x14ac:dyDescent="0.25">
      <c r="J471"/>
    </row>
    <row r="472" spans="10:10" x14ac:dyDescent="0.25">
      <c r="J472"/>
    </row>
    <row r="473" spans="10:10" x14ac:dyDescent="0.25">
      <c r="J473"/>
    </row>
    <row r="474" spans="10:10" x14ac:dyDescent="0.25">
      <c r="J474"/>
    </row>
    <row r="475" spans="10:10" x14ac:dyDescent="0.25">
      <c r="J475"/>
    </row>
    <row r="476" spans="10:10" x14ac:dyDescent="0.25">
      <c r="J476"/>
    </row>
    <row r="477" spans="10:10" x14ac:dyDescent="0.25">
      <c r="J477"/>
    </row>
    <row r="478" spans="10:10" x14ac:dyDescent="0.25">
      <c r="J478"/>
    </row>
    <row r="479" spans="10:10" x14ac:dyDescent="0.25">
      <c r="J479"/>
    </row>
    <row r="480" spans="10:10" x14ac:dyDescent="0.25">
      <c r="J480"/>
    </row>
    <row r="481" spans="10:10" x14ac:dyDescent="0.25">
      <c r="J481"/>
    </row>
    <row r="482" spans="10:10" x14ac:dyDescent="0.25">
      <c r="J482"/>
    </row>
    <row r="483" spans="10:10" x14ac:dyDescent="0.25">
      <c r="J483"/>
    </row>
    <row r="484" spans="10:10" x14ac:dyDescent="0.25">
      <c r="J484"/>
    </row>
    <row r="485" spans="10:10" x14ac:dyDescent="0.25">
      <c r="J485"/>
    </row>
    <row r="486" spans="10:10" x14ac:dyDescent="0.25">
      <c r="J486"/>
    </row>
    <row r="487" spans="10:10" x14ac:dyDescent="0.25">
      <c r="J487"/>
    </row>
    <row r="488" spans="10:10" x14ac:dyDescent="0.25">
      <c r="J488"/>
    </row>
    <row r="489" spans="10:10" x14ac:dyDescent="0.25">
      <c r="J489"/>
    </row>
    <row r="490" spans="10:10" x14ac:dyDescent="0.25">
      <c r="J490"/>
    </row>
    <row r="491" spans="10:10" x14ac:dyDescent="0.25">
      <c r="J491"/>
    </row>
    <row r="492" spans="10:10" x14ac:dyDescent="0.25">
      <c r="J492"/>
    </row>
    <row r="493" spans="10:10" x14ac:dyDescent="0.25">
      <c r="J493"/>
    </row>
    <row r="494" spans="10:10" x14ac:dyDescent="0.25">
      <c r="J494"/>
    </row>
    <row r="495" spans="10:10" x14ac:dyDescent="0.25">
      <c r="J495"/>
    </row>
    <row r="496" spans="10:10" x14ac:dyDescent="0.25">
      <c r="J496"/>
    </row>
    <row r="497" spans="10:10" x14ac:dyDescent="0.25">
      <c r="J497"/>
    </row>
    <row r="498" spans="10:10" x14ac:dyDescent="0.25">
      <c r="J498"/>
    </row>
    <row r="499" spans="10:10" x14ac:dyDescent="0.25">
      <c r="J499"/>
    </row>
    <row r="500" spans="10:10" x14ac:dyDescent="0.25">
      <c r="J500"/>
    </row>
    <row r="501" spans="10:10" x14ac:dyDescent="0.25">
      <c r="J501"/>
    </row>
    <row r="502" spans="10:10" x14ac:dyDescent="0.25">
      <c r="J502"/>
    </row>
    <row r="503" spans="10:10" x14ac:dyDescent="0.25">
      <c r="J503"/>
    </row>
    <row r="504" spans="10:10" x14ac:dyDescent="0.25">
      <c r="J504"/>
    </row>
    <row r="505" spans="10:10" x14ac:dyDescent="0.25">
      <c r="J505"/>
    </row>
    <row r="506" spans="10:10" x14ac:dyDescent="0.25">
      <c r="J506"/>
    </row>
    <row r="507" spans="10:10" x14ac:dyDescent="0.25">
      <c r="J507"/>
    </row>
    <row r="508" spans="10:10" x14ac:dyDescent="0.25">
      <c r="J508"/>
    </row>
    <row r="509" spans="10:10" x14ac:dyDescent="0.25">
      <c r="J509"/>
    </row>
    <row r="510" spans="10:10" x14ac:dyDescent="0.25">
      <c r="J510"/>
    </row>
    <row r="511" spans="10:10" x14ac:dyDescent="0.25">
      <c r="J511"/>
    </row>
    <row r="512" spans="10:10" x14ac:dyDescent="0.25">
      <c r="J512"/>
    </row>
    <row r="513" spans="10:10" x14ac:dyDescent="0.25">
      <c r="J513"/>
    </row>
    <row r="514" spans="10:10" x14ac:dyDescent="0.25">
      <c r="J514"/>
    </row>
    <row r="515" spans="10:10" x14ac:dyDescent="0.25">
      <c r="J515"/>
    </row>
    <row r="516" spans="10:10" x14ac:dyDescent="0.25">
      <c r="J516"/>
    </row>
    <row r="517" spans="10:10" x14ac:dyDescent="0.25">
      <c r="J517"/>
    </row>
    <row r="518" spans="10:10" x14ac:dyDescent="0.25">
      <c r="J518"/>
    </row>
    <row r="519" spans="10:10" x14ac:dyDescent="0.25">
      <c r="J519"/>
    </row>
    <row r="520" spans="10:10" x14ac:dyDescent="0.25">
      <c r="J520"/>
    </row>
    <row r="521" spans="10:10" x14ac:dyDescent="0.25">
      <c r="J521"/>
    </row>
    <row r="522" spans="10:10" x14ac:dyDescent="0.25">
      <c r="J522"/>
    </row>
    <row r="523" spans="10:10" x14ac:dyDescent="0.25">
      <c r="J523"/>
    </row>
    <row r="524" spans="10:10" x14ac:dyDescent="0.25">
      <c r="J524"/>
    </row>
    <row r="525" spans="10:10" x14ac:dyDescent="0.25">
      <c r="J525"/>
    </row>
    <row r="526" spans="10:10" x14ac:dyDescent="0.25">
      <c r="J526"/>
    </row>
    <row r="527" spans="10:10" x14ac:dyDescent="0.25">
      <c r="J527"/>
    </row>
    <row r="528" spans="10:10" x14ac:dyDescent="0.25">
      <c r="J528"/>
    </row>
    <row r="529" spans="10:10" x14ac:dyDescent="0.25">
      <c r="J529"/>
    </row>
    <row r="530" spans="10:10" x14ac:dyDescent="0.25">
      <c r="J530"/>
    </row>
    <row r="531" spans="10:10" x14ac:dyDescent="0.25">
      <c r="J531"/>
    </row>
    <row r="532" spans="10:10" x14ac:dyDescent="0.25">
      <c r="J532"/>
    </row>
    <row r="533" spans="10:10" x14ac:dyDescent="0.25">
      <c r="J533"/>
    </row>
    <row r="534" spans="10:10" x14ac:dyDescent="0.25">
      <c r="J534"/>
    </row>
    <row r="535" spans="10:10" x14ac:dyDescent="0.25">
      <c r="J535"/>
    </row>
    <row r="536" spans="10:10" x14ac:dyDescent="0.25">
      <c r="J536"/>
    </row>
    <row r="537" spans="10:10" x14ac:dyDescent="0.25">
      <c r="J537"/>
    </row>
    <row r="538" spans="10:10" x14ac:dyDescent="0.25">
      <c r="J538"/>
    </row>
    <row r="539" spans="10:10" x14ac:dyDescent="0.25">
      <c r="J539"/>
    </row>
    <row r="540" spans="10:10" x14ac:dyDescent="0.25">
      <c r="J540"/>
    </row>
    <row r="541" spans="10:10" x14ac:dyDescent="0.25">
      <c r="J541"/>
    </row>
    <row r="542" spans="10:10" x14ac:dyDescent="0.25">
      <c r="J542"/>
    </row>
    <row r="543" spans="10:10" x14ac:dyDescent="0.25">
      <c r="J543"/>
    </row>
    <row r="544" spans="10:10" x14ac:dyDescent="0.25">
      <c r="J544"/>
    </row>
    <row r="545" spans="10:10" x14ac:dyDescent="0.25">
      <c r="J545"/>
    </row>
    <row r="546" spans="10:10" x14ac:dyDescent="0.25">
      <c r="J546"/>
    </row>
    <row r="547" spans="10:10" x14ac:dyDescent="0.25">
      <c r="J547"/>
    </row>
    <row r="548" spans="10:10" x14ac:dyDescent="0.25">
      <c r="J548"/>
    </row>
    <row r="549" spans="10:10" x14ac:dyDescent="0.25">
      <c r="J549"/>
    </row>
    <row r="550" spans="10:10" x14ac:dyDescent="0.25">
      <c r="J550"/>
    </row>
    <row r="551" spans="10:10" x14ac:dyDescent="0.25">
      <c r="J551"/>
    </row>
    <row r="552" spans="10:10" x14ac:dyDescent="0.25">
      <c r="J552"/>
    </row>
    <row r="553" spans="10:10" x14ac:dyDescent="0.25">
      <c r="J553"/>
    </row>
    <row r="554" spans="10:10" x14ac:dyDescent="0.25">
      <c r="J554"/>
    </row>
    <row r="555" spans="10:10" x14ac:dyDescent="0.25">
      <c r="J555"/>
    </row>
    <row r="556" spans="10:10" x14ac:dyDescent="0.25">
      <c r="J556"/>
    </row>
    <row r="557" spans="10:10" x14ac:dyDescent="0.25">
      <c r="J557"/>
    </row>
    <row r="558" spans="10:10" x14ac:dyDescent="0.25">
      <c r="J558"/>
    </row>
    <row r="559" spans="10:10" x14ac:dyDescent="0.25">
      <c r="J559"/>
    </row>
    <row r="560" spans="10:10" x14ac:dyDescent="0.25">
      <c r="J560"/>
    </row>
    <row r="561" spans="10:10" x14ac:dyDescent="0.25">
      <c r="J561"/>
    </row>
    <row r="562" spans="10:10" x14ac:dyDescent="0.25">
      <c r="J562"/>
    </row>
    <row r="563" spans="10:10" x14ac:dyDescent="0.25">
      <c r="J563"/>
    </row>
    <row r="564" spans="10:10" x14ac:dyDescent="0.25">
      <c r="J564"/>
    </row>
    <row r="565" spans="10:10" x14ac:dyDescent="0.25">
      <c r="J565"/>
    </row>
    <row r="566" spans="10:10" x14ac:dyDescent="0.25">
      <c r="J566"/>
    </row>
    <row r="567" spans="10:10" x14ac:dyDescent="0.25">
      <c r="J567"/>
    </row>
    <row r="568" spans="10:10" x14ac:dyDescent="0.25">
      <c r="J568"/>
    </row>
    <row r="569" spans="10:10" x14ac:dyDescent="0.25">
      <c r="J569"/>
    </row>
    <row r="570" spans="10:10" x14ac:dyDescent="0.25">
      <c r="J570"/>
    </row>
    <row r="571" spans="10:10" x14ac:dyDescent="0.25">
      <c r="J571"/>
    </row>
    <row r="572" spans="10:10" x14ac:dyDescent="0.25">
      <c r="J572"/>
    </row>
    <row r="573" spans="10:10" x14ac:dyDescent="0.25">
      <c r="J573"/>
    </row>
    <row r="574" spans="10:10" x14ac:dyDescent="0.25">
      <c r="J574"/>
    </row>
    <row r="575" spans="10:10" x14ac:dyDescent="0.25">
      <c r="J575"/>
    </row>
    <row r="576" spans="10:10" x14ac:dyDescent="0.25">
      <c r="J576"/>
    </row>
    <row r="577" spans="10:10" x14ac:dyDescent="0.25">
      <c r="J577"/>
    </row>
    <row r="578" spans="10:10" x14ac:dyDescent="0.25">
      <c r="J578"/>
    </row>
    <row r="579" spans="10:10" x14ac:dyDescent="0.25">
      <c r="J579"/>
    </row>
    <row r="580" spans="10:10" x14ac:dyDescent="0.25">
      <c r="J580"/>
    </row>
    <row r="581" spans="10:10" x14ac:dyDescent="0.25">
      <c r="J581"/>
    </row>
    <row r="582" spans="10:10" x14ac:dyDescent="0.25">
      <c r="J582"/>
    </row>
    <row r="583" spans="10:10" x14ac:dyDescent="0.25">
      <c r="J583"/>
    </row>
    <row r="584" spans="10:10" x14ac:dyDescent="0.25">
      <c r="J584"/>
    </row>
    <row r="585" spans="10:10" x14ac:dyDescent="0.25">
      <c r="J585"/>
    </row>
    <row r="586" spans="10:10" x14ac:dyDescent="0.25">
      <c r="J586"/>
    </row>
    <row r="587" spans="10:10" x14ac:dyDescent="0.25">
      <c r="J587"/>
    </row>
    <row r="588" spans="10:10" x14ac:dyDescent="0.25">
      <c r="J588"/>
    </row>
    <row r="589" spans="10:10" x14ac:dyDescent="0.25">
      <c r="J589"/>
    </row>
    <row r="590" spans="10:10" x14ac:dyDescent="0.25">
      <c r="J590"/>
    </row>
    <row r="591" spans="10:10" x14ac:dyDescent="0.25">
      <c r="J591"/>
    </row>
    <row r="592" spans="10:10" x14ac:dyDescent="0.25">
      <c r="J592"/>
    </row>
    <row r="593" spans="10:10" x14ac:dyDescent="0.25">
      <c r="J593"/>
    </row>
    <row r="594" spans="10:10" x14ac:dyDescent="0.25">
      <c r="J594"/>
    </row>
    <row r="595" spans="10:10" x14ac:dyDescent="0.25">
      <c r="J595"/>
    </row>
    <row r="596" spans="10:10" x14ac:dyDescent="0.25">
      <c r="J596"/>
    </row>
    <row r="597" spans="10:10" x14ac:dyDescent="0.25">
      <c r="J597"/>
    </row>
    <row r="598" spans="10:10" x14ac:dyDescent="0.25">
      <c r="J598"/>
    </row>
    <row r="599" spans="10:10" x14ac:dyDescent="0.25">
      <c r="J599"/>
    </row>
    <row r="600" spans="10:10" x14ac:dyDescent="0.25">
      <c r="J600"/>
    </row>
    <row r="601" spans="10:10" x14ac:dyDescent="0.25">
      <c r="J601"/>
    </row>
    <row r="602" spans="10:10" x14ac:dyDescent="0.25">
      <c r="J602"/>
    </row>
    <row r="603" spans="10:10" x14ac:dyDescent="0.25">
      <c r="J603"/>
    </row>
    <row r="604" spans="10:10" x14ac:dyDescent="0.25">
      <c r="J604"/>
    </row>
    <row r="605" spans="10:10" x14ac:dyDescent="0.25">
      <c r="J605"/>
    </row>
    <row r="606" spans="10:10" x14ac:dyDescent="0.25">
      <c r="J606"/>
    </row>
    <row r="607" spans="10:10" x14ac:dyDescent="0.25">
      <c r="J607"/>
    </row>
    <row r="608" spans="10:10" x14ac:dyDescent="0.25">
      <c r="J608"/>
    </row>
    <row r="609" spans="10:10" x14ac:dyDescent="0.25">
      <c r="J609"/>
    </row>
    <row r="610" spans="10:10" x14ac:dyDescent="0.25">
      <c r="J610"/>
    </row>
    <row r="611" spans="10:10" x14ac:dyDescent="0.25">
      <c r="J611"/>
    </row>
    <row r="612" spans="10:10" x14ac:dyDescent="0.25">
      <c r="J612"/>
    </row>
    <row r="613" spans="10:10" x14ac:dyDescent="0.25">
      <c r="J613"/>
    </row>
    <row r="614" spans="10:10" x14ac:dyDescent="0.25">
      <c r="J614"/>
    </row>
    <row r="615" spans="10:10" x14ac:dyDescent="0.25">
      <c r="J615"/>
    </row>
    <row r="616" spans="10:10" x14ac:dyDescent="0.25">
      <c r="J616"/>
    </row>
    <row r="617" spans="10:10" x14ac:dyDescent="0.25">
      <c r="J617"/>
    </row>
    <row r="618" spans="10:10" x14ac:dyDescent="0.25">
      <c r="J618"/>
    </row>
    <row r="619" spans="10:10" x14ac:dyDescent="0.25">
      <c r="J619"/>
    </row>
    <row r="620" spans="10:10" x14ac:dyDescent="0.25">
      <c r="J620"/>
    </row>
    <row r="621" spans="10:10" x14ac:dyDescent="0.25">
      <c r="J621"/>
    </row>
    <row r="622" spans="10:10" x14ac:dyDescent="0.25">
      <c r="J622"/>
    </row>
    <row r="623" spans="10:10" x14ac:dyDescent="0.25">
      <c r="J623"/>
    </row>
    <row r="624" spans="10:10" x14ac:dyDescent="0.25">
      <c r="J624"/>
    </row>
    <row r="625" spans="10:10" x14ac:dyDescent="0.25">
      <c r="J625"/>
    </row>
    <row r="626" spans="10:10" x14ac:dyDescent="0.25">
      <c r="J626"/>
    </row>
    <row r="627" spans="10:10" x14ac:dyDescent="0.25">
      <c r="J627"/>
    </row>
    <row r="628" spans="10:10" x14ac:dyDescent="0.25">
      <c r="J628"/>
    </row>
    <row r="629" spans="10:10" x14ac:dyDescent="0.25">
      <c r="J629"/>
    </row>
    <row r="630" spans="10:10" x14ac:dyDescent="0.25">
      <c r="J630"/>
    </row>
    <row r="631" spans="10:10" x14ac:dyDescent="0.25">
      <c r="J631"/>
    </row>
    <row r="632" spans="10:10" x14ac:dyDescent="0.25">
      <c r="J632"/>
    </row>
    <row r="633" spans="10:10" x14ac:dyDescent="0.25">
      <c r="J633"/>
    </row>
    <row r="634" spans="10:10" x14ac:dyDescent="0.25">
      <c r="J634"/>
    </row>
    <row r="635" spans="10:10" x14ac:dyDescent="0.25">
      <c r="J635"/>
    </row>
    <row r="636" spans="10:10" x14ac:dyDescent="0.25">
      <c r="J636"/>
    </row>
    <row r="637" spans="10:10" x14ac:dyDescent="0.25">
      <c r="J637"/>
    </row>
    <row r="638" spans="10:10" x14ac:dyDescent="0.25">
      <c r="J638"/>
    </row>
    <row r="639" spans="10:10" x14ac:dyDescent="0.25">
      <c r="J639"/>
    </row>
    <row r="640" spans="10:10" x14ac:dyDescent="0.25">
      <c r="J640"/>
    </row>
    <row r="641" spans="10:10" x14ac:dyDescent="0.25">
      <c r="J641"/>
    </row>
    <row r="642" spans="10:10" x14ac:dyDescent="0.25">
      <c r="J642"/>
    </row>
    <row r="643" spans="10:10" x14ac:dyDescent="0.25">
      <c r="J643"/>
    </row>
    <row r="644" spans="10:10" x14ac:dyDescent="0.25">
      <c r="J644"/>
    </row>
    <row r="645" spans="10:10" x14ac:dyDescent="0.25">
      <c r="J645"/>
    </row>
    <row r="646" spans="10:10" x14ac:dyDescent="0.25">
      <c r="J646"/>
    </row>
    <row r="647" spans="10:10" x14ac:dyDescent="0.25">
      <c r="J647"/>
    </row>
    <row r="648" spans="10:10" x14ac:dyDescent="0.25">
      <c r="J648"/>
    </row>
    <row r="649" spans="10:10" x14ac:dyDescent="0.25">
      <c r="J649"/>
    </row>
    <row r="650" spans="10:10" x14ac:dyDescent="0.25">
      <c r="J650"/>
    </row>
    <row r="651" spans="10:10" x14ac:dyDescent="0.25">
      <c r="J651"/>
    </row>
    <row r="652" spans="10:10" x14ac:dyDescent="0.25">
      <c r="J652"/>
    </row>
    <row r="653" spans="10:10" x14ac:dyDescent="0.25">
      <c r="J653"/>
    </row>
    <row r="654" spans="10:10" x14ac:dyDescent="0.25">
      <c r="J654"/>
    </row>
    <row r="655" spans="10:10" x14ac:dyDescent="0.25">
      <c r="J655"/>
    </row>
    <row r="656" spans="10:10" x14ac:dyDescent="0.25">
      <c r="J656"/>
    </row>
    <row r="657" spans="10:10" x14ac:dyDescent="0.25">
      <c r="J657"/>
    </row>
    <row r="658" spans="10:10" x14ac:dyDescent="0.25">
      <c r="J658"/>
    </row>
    <row r="659" spans="10:10" x14ac:dyDescent="0.25">
      <c r="J659"/>
    </row>
    <row r="660" spans="10:10" x14ac:dyDescent="0.25">
      <c r="J660"/>
    </row>
    <row r="661" spans="10:10" x14ac:dyDescent="0.25">
      <c r="J661"/>
    </row>
    <row r="662" spans="10:10" x14ac:dyDescent="0.25">
      <c r="J662"/>
    </row>
    <row r="663" spans="10:10" x14ac:dyDescent="0.25">
      <c r="J663"/>
    </row>
    <row r="664" spans="10:10" x14ac:dyDescent="0.25">
      <c r="J664"/>
    </row>
    <row r="665" spans="10:10" x14ac:dyDescent="0.25">
      <c r="J665"/>
    </row>
    <row r="666" spans="10:10" x14ac:dyDescent="0.25">
      <c r="J666"/>
    </row>
    <row r="667" spans="10:10" x14ac:dyDescent="0.25">
      <c r="J667"/>
    </row>
    <row r="668" spans="10:10" x14ac:dyDescent="0.25">
      <c r="J668"/>
    </row>
    <row r="669" spans="10:10" x14ac:dyDescent="0.25">
      <c r="J669"/>
    </row>
    <row r="670" spans="10:10" x14ac:dyDescent="0.25">
      <c r="J670"/>
    </row>
    <row r="671" spans="10:10" x14ac:dyDescent="0.25">
      <c r="J671"/>
    </row>
    <row r="672" spans="10:10" x14ac:dyDescent="0.25">
      <c r="J672"/>
    </row>
    <row r="673" spans="10:10" x14ac:dyDescent="0.25">
      <c r="J673"/>
    </row>
    <row r="674" spans="10:10" x14ac:dyDescent="0.25">
      <c r="J674"/>
    </row>
    <row r="675" spans="10:10" x14ac:dyDescent="0.25">
      <c r="J675"/>
    </row>
    <row r="676" spans="10:10" x14ac:dyDescent="0.25">
      <c r="J676"/>
    </row>
    <row r="677" spans="10:10" x14ac:dyDescent="0.25">
      <c r="J677"/>
    </row>
    <row r="678" spans="10:10" x14ac:dyDescent="0.25">
      <c r="J678"/>
    </row>
    <row r="679" spans="10:10" x14ac:dyDescent="0.25">
      <c r="J679"/>
    </row>
    <row r="680" spans="10:10" x14ac:dyDescent="0.25">
      <c r="J680"/>
    </row>
    <row r="681" spans="10:10" x14ac:dyDescent="0.25">
      <c r="J681"/>
    </row>
    <row r="682" spans="10:10" x14ac:dyDescent="0.25">
      <c r="J682"/>
    </row>
    <row r="683" spans="10:10" x14ac:dyDescent="0.25">
      <c r="J683"/>
    </row>
    <row r="684" spans="10:10" x14ac:dyDescent="0.25">
      <c r="J684"/>
    </row>
    <row r="685" spans="10:10" x14ac:dyDescent="0.25">
      <c r="J685"/>
    </row>
    <row r="686" spans="10:10" x14ac:dyDescent="0.25">
      <c r="J686"/>
    </row>
    <row r="687" spans="10:10" x14ac:dyDescent="0.25">
      <c r="J687"/>
    </row>
    <row r="688" spans="10:10" x14ac:dyDescent="0.25">
      <c r="J688"/>
    </row>
    <row r="689" spans="10:10" x14ac:dyDescent="0.25">
      <c r="J689"/>
    </row>
    <row r="690" spans="10:10" x14ac:dyDescent="0.25">
      <c r="J690"/>
    </row>
    <row r="691" spans="10:10" x14ac:dyDescent="0.25">
      <c r="J691"/>
    </row>
    <row r="692" spans="10:10" x14ac:dyDescent="0.25">
      <c r="J692"/>
    </row>
    <row r="693" spans="10:10" x14ac:dyDescent="0.25">
      <c r="J693"/>
    </row>
    <row r="694" spans="10:10" x14ac:dyDescent="0.25">
      <c r="J694"/>
    </row>
    <row r="695" spans="10:10" x14ac:dyDescent="0.25">
      <c r="J695"/>
    </row>
    <row r="696" spans="10:10" x14ac:dyDescent="0.25">
      <c r="J696"/>
    </row>
    <row r="697" spans="10:10" x14ac:dyDescent="0.25">
      <c r="J697"/>
    </row>
    <row r="698" spans="10:10" x14ac:dyDescent="0.25">
      <c r="J698"/>
    </row>
    <row r="699" spans="10:10" x14ac:dyDescent="0.25">
      <c r="J699"/>
    </row>
    <row r="700" spans="10:10" x14ac:dyDescent="0.25">
      <c r="J700"/>
    </row>
    <row r="701" spans="10:10" x14ac:dyDescent="0.25">
      <c r="J701"/>
    </row>
    <row r="702" spans="10:10" x14ac:dyDescent="0.25">
      <c r="J702"/>
    </row>
    <row r="703" spans="10:10" x14ac:dyDescent="0.25">
      <c r="J703"/>
    </row>
    <row r="704" spans="10:10" x14ac:dyDescent="0.25">
      <c r="J704"/>
    </row>
    <row r="705" spans="10:10" x14ac:dyDescent="0.25">
      <c r="J705"/>
    </row>
    <row r="706" spans="10:10" x14ac:dyDescent="0.25">
      <c r="J706"/>
    </row>
    <row r="707" spans="10:10" x14ac:dyDescent="0.25">
      <c r="J707"/>
    </row>
    <row r="708" spans="10:10" x14ac:dyDescent="0.25">
      <c r="J708"/>
    </row>
    <row r="709" spans="10:10" x14ac:dyDescent="0.25">
      <c r="J709"/>
    </row>
    <row r="710" spans="10:10" x14ac:dyDescent="0.25">
      <c r="J710"/>
    </row>
    <row r="711" spans="10:10" x14ac:dyDescent="0.25">
      <c r="J711"/>
    </row>
    <row r="712" spans="10:10" x14ac:dyDescent="0.25">
      <c r="J712"/>
    </row>
    <row r="713" spans="10:10" x14ac:dyDescent="0.25">
      <c r="J713"/>
    </row>
    <row r="714" spans="10:10" x14ac:dyDescent="0.25">
      <c r="J714"/>
    </row>
    <row r="715" spans="10:10" x14ac:dyDescent="0.25">
      <c r="J715"/>
    </row>
    <row r="716" spans="10:10" x14ac:dyDescent="0.25">
      <c r="J716"/>
    </row>
    <row r="717" spans="10:10" x14ac:dyDescent="0.25">
      <c r="J717"/>
    </row>
    <row r="718" spans="10:10" x14ac:dyDescent="0.25">
      <c r="J718"/>
    </row>
    <row r="719" spans="10:10" x14ac:dyDescent="0.25">
      <c r="J719"/>
    </row>
    <row r="720" spans="10:10" x14ac:dyDescent="0.25">
      <c r="J720"/>
    </row>
    <row r="721" spans="10:10" x14ac:dyDescent="0.25">
      <c r="J721"/>
    </row>
    <row r="722" spans="10:10" x14ac:dyDescent="0.25">
      <c r="J722"/>
    </row>
    <row r="723" spans="10:10" x14ac:dyDescent="0.25">
      <c r="J723"/>
    </row>
    <row r="724" spans="10:10" x14ac:dyDescent="0.25">
      <c r="J724"/>
    </row>
    <row r="725" spans="10:10" x14ac:dyDescent="0.25">
      <c r="J725"/>
    </row>
    <row r="726" spans="10:10" x14ac:dyDescent="0.25">
      <c r="J726"/>
    </row>
    <row r="727" spans="10:10" x14ac:dyDescent="0.25">
      <c r="J727"/>
    </row>
    <row r="728" spans="10:10" x14ac:dyDescent="0.25">
      <c r="J728"/>
    </row>
    <row r="729" spans="10:10" x14ac:dyDescent="0.25">
      <c r="J729"/>
    </row>
    <row r="730" spans="10:10" x14ac:dyDescent="0.25">
      <c r="J730"/>
    </row>
    <row r="731" spans="10:10" x14ac:dyDescent="0.25">
      <c r="J731"/>
    </row>
    <row r="732" spans="10:10" x14ac:dyDescent="0.25">
      <c r="J732"/>
    </row>
    <row r="733" spans="10:10" x14ac:dyDescent="0.25">
      <c r="J733"/>
    </row>
    <row r="734" spans="10:10" x14ac:dyDescent="0.25">
      <c r="J734"/>
    </row>
    <row r="735" spans="10:10" x14ac:dyDescent="0.25">
      <c r="J735"/>
    </row>
    <row r="736" spans="10:10" x14ac:dyDescent="0.25">
      <c r="J736"/>
    </row>
    <row r="737" spans="10:10" x14ac:dyDescent="0.25">
      <c r="J737"/>
    </row>
    <row r="738" spans="10:10" x14ac:dyDescent="0.25">
      <c r="J738"/>
    </row>
    <row r="739" spans="10:10" x14ac:dyDescent="0.25">
      <c r="J739"/>
    </row>
    <row r="740" spans="10:10" x14ac:dyDescent="0.25">
      <c r="J740"/>
    </row>
    <row r="741" spans="10:10" x14ac:dyDescent="0.25">
      <c r="J741"/>
    </row>
    <row r="742" spans="10:10" x14ac:dyDescent="0.25">
      <c r="J742"/>
    </row>
    <row r="743" spans="10:10" x14ac:dyDescent="0.25">
      <c r="J743"/>
    </row>
    <row r="744" spans="10:10" x14ac:dyDescent="0.25">
      <c r="J744"/>
    </row>
    <row r="745" spans="10:10" x14ac:dyDescent="0.25">
      <c r="J745"/>
    </row>
    <row r="746" spans="10:10" x14ac:dyDescent="0.25">
      <c r="J746"/>
    </row>
    <row r="747" spans="10:10" x14ac:dyDescent="0.25">
      <c r="J747"/>
    </row>
    <row r="748" spans="10:10" x14ac:dyDescent="0.25">
      <c r="J748"/>
    </row>
    <row r="749" spans="10:10" x14ac:dyDescent="0.25">
      <c r="J749"/>
    </row>
    <row r="750" spans="10:10" x14ac:dyDescent="0.25">
      <c r="J750"/>
    </row>
    <row r="751" spans="10:10" x14ac:dyDescent="0.25">
      <c r="J751"/>
    </row>
    <row r="752" spans="10:10" x14ac:dyDescent="0.25">
      <c r="J752"/>
    </row>
    <row r="753" spans="10:10" x14ac:dyDescent="0.25">
      <c r="J753"/>
    </row>
    <row r="754" spans="10:10" x14ac:dyDescent="0.25">
      <c r="J754"/>
    </row>
    <row r="755" spans="10:10" x14ac:dyDescent="0.25">
      <c r="J755"/>
    </row>
    <row r="756" spans="10:10" x14ac:dyDescent="0.25">
      <c r="J756"/>
    </row>
    <row r="757" spans="10:10" x14ac:dyDescent="0.25">
      <c r="J757"/>
    </row>
    <row r="758" spans="10:10" x14ac:dyDescent="0.25">
      <c r="J758"/>
    </row>
    <row r="759" spans="10:10" x14ac:dyDescent="0.25">
      <c r="J759"/>
    </row>
    <row r="760" spans="10:10" x14ac:dyDescent="0.25">
      <c r="J760"/>
    </row>
    <row r="761" spans="10:10" x14ac:dyDescent="0.25">
      <c r="J761"/>
    </row>
    <row r="762" spans="10:10" x14ac:dyDescent="0.25">
      <c r="J762"/>
    </row>
    <row r="763" spans="10:10" x14ac:dyDescent="0.25">
      <c r="J763"/>
    </row>
    <row r="764" spans="10:10" x14ac:dyDescent="0.25">
      <c r="J764"/>
    </row>
    <row r="765" spans="10:10" x14ac:dyDescent="0.25">
      <c r="J765"/>
    </row>
    <row r="766" spans="10:10" x14ac:dyDescent="0.25">
      <c r="J766"/>
    </row>
    <row r="767" spans="10:10" x14ac:dyDescent="0.25">
      <c r="J767"/>
    </row>
    <row r="768" spans="10:10" x14ac:dyDescent="0.25">
      <c r="J768"/>
    </row>
    <row r="769" spans="10:10" x14ac:dyDescent="0.25">
      <c r="J769"/>
    </row>
    <row r="770" spans="10:10" x14ac:dyDescent="0.25">
      <c r="J770"/>
    </row>
    <row r="771" spans="10:10" x14ac:dyDescent="0.25">
      <c r="J771"/>
    </row>
    <row r="772" spans="10:10" x14ac:dyDescent="0.25">
      <c r="J772"/>
    </row>
    <row r="773" spans="10:10" x14ac:dyDescent="0.25">
      <c r="J773"/>
    </row>
    <row r="774" spans="10:10" x14ac:dyDescent="0.25">
      <c r="J774"/>
    </row>
    <row r="775" spans="10:10" x14ac:dyDescent="0.25">
      <c r="J775"/>
    </row>
    <row r="776" spans="10:10" x14ac:dyDescent="0.25">
      <c r="J776"/>
    </row>
    <row r="777" spans="10:10" x14ac:dyDescent="0.25">
      <c r="J777"/>
    </row>
    <row r="778" spans="10:10" x14ac:dyDescent="0.25">
      <c r="J778"/>
    </row>
    <row r="779" spans="10:10" x14ac:dyDescent="0.25">
      <c r="J779"/>
    </row>
    <row r="780" spans="10:10" x14ac:dyDescent="0.25">
      <c r="J780"/>
    </row>
    <row r="781" spans="10:10" x14ac:dyDescent="0.25">
      <c r="J781"/>
    </row>
    <row r="782" spans="10:10" x14ac:dyDescent="0.25">
      <c r="J782"/>
    </row>
    <row r="783" spans="10:10" x14ac:dyDescent="0.25">
      <c r="J783"/>
    </row>
    <row r="784" spans="10:10" x14ac:dyDescent="0.25">
      <c r="J784"/>
    </row>
    <row r="785" spans="10:10" x14ac:dyDescent="0.25">
      <c r="J785"/>
    </row>
    <row r="786" spans="10:10" x14ac:dyDescent="0.25">
      <c r="J786"/>
    </row>
    <row r="787" spans="10:10" x14ac:dyDescent="0.25">
      <c r="J787"/>
    </row>
    <row r="788" spans="10:10" x14ac:dyDescent="0.25">
      <c r="J788"/>
    </row>
    <row r="789" spans="10:10" x14ac:dyDescent="0.25">
      <c r="J789"/>
    </row>
    <row r="790" spans="10:10" x14ac:dyDescent="0.25">
      <c r="J790"/>
    </row>
    <row r="791" spans="10:10" x14ac:dyDescent="0.25">
      <c r="J791"/>
    </row>
    <row r="792" spans="10:10" x14ac:dyDescent="0.25">
      <c r="J792"/>
    </row>
    <row r="793" spans="10:10" x14ac:dyDescent="0.25">
      <c r="J793"/>
    </row>
    <row r="794" spans="10:10" x14ac:dyDescent="0.25">
      <c r="J794"/>
    </row>
    <row r="795" spans="10:10" x14ac:dyDescent="0.25">
      <c r="J795"/>
    </row>
    <row r="796" spans="10:10" x14ac:dyDescent="0.25">
      <c r="J796"/>
    </row>
    <row r="797" spans="10:10" x14ac:dyDescent="0.25">
      <c r="J797"/>
    </row>
    <row r="798" spans="10:10" x14ac:dyDescent="0.25">
      <c r="J798"/>
    </row>
    <row r="799" spans="10:10" x14ac:dyDescent="0.25">
      <c r="J799"/>
    </row>
    <row r="800" spans="10:10" x14ac:dyDescent="0.25">
      <c r="J800"/>
    </row>
    <row r="801" spans="10:10" x14ac:dyDescent="0.25">
      <c r="J801"/>
    </row>
    <row r="802" spans="10:10" x14ac:dyDescent="0.25">
      <c r="J802"/>
    </row>
    <row r="803" spans="10:10" x14ac:dyDescent="0.25">
      <c r="J803"/>
    </row>
    <row r="804" spans="10:10" x14ac:dyDescent="0.25">
      <c r="J804"/>
    </row>
    <row r="805" spans="10:10" x14ac:dyDescent="0.25">
      <c r="J805"/>
    </row>
    <row r="806" spans="10:10" x14ac:dyDescent="0.25">
      <c r="J806"/>
    </row>
    <row r="807" spans="10:10" x14ac:dyDescent="0.25">
      <c r="J807"/>
    </row>
    <row r="808" spans="10:10" x14ac:dyDescent="0.25">
      <c r="J808"/>
    </row>
    <row r="809" spans="10:10" x14ac:dyDescent="0.25">
      <c r="J809"/>
    </row>
    <row r="810" spans="10:10" x14ac:dyDescent="0.25">
      <c r="J810"/>
    </row>
    <row r="811" spans="10:10" x14ac:dyDescent="0.25">
      <c r="J811"/>
    </row>
    <row r="812" spans="10:10" x14ac:dyDescent="0.25">
      <c r="J812"/>
    </row>
    <row r="813" spans="10:10" x14ac:dyDescent="0.25">
      <c r="J813"/>
    </row>
    <row r="814" spans="10:10" x14ac:dyDescent="0.25">
      <c r="J814"/>
    </row>
    <row r="815" spans="10:10" x14ac:dyDescent="0.25">
      <c r="J815"/>
    </row>
    <row r="816" spans="10:10" x14ac:dyDescent="0.25">
      <c r="J816"/>
    </row>
    <row r="817" spans="10:10" x14ac:dyDescent="0.25">
      <c r="J817"/>
    </row>
    <row r="818" spans="10:10" x14ac:dyDescent="0.25">
      <c r="J818"/>
    </row>
    <row r="819" spans="10:10" x14ac:dyDescent="0.25">
      <c r="J819"/>
    </row>
    <row r="820" spans="10:10" x14ac:dyDescent="0.25">
      <c r="J820"/>
    </row>
    <row r="821" spans="10:10" x14ac:dyDescent="0.25">
      <c r="J821"/>
    </row>
    <row r="822" spans="10:10" x14ac:dyDescent="0.25">
      <c r="J822"/>
    </row>
    <row r="823" spans="10:10" x14ac:dyDescent="0.25">
      <c r="J823"/>
    </row>
    <row r="824" spans="10:10" x14ac:dyDescent="0.25">
      <c r="J824"/>
    </row>
    <row r="825" spans="10:10" x14ac:dyDescent="0.25">
      <c r="J825"/>
    </row>
    <row r="826" spans="10:10" x14ac:dyDescent="0.25">
      <c r="J826"/>
    </row>
    <row r="827" spans="10:10" x14ac:dyDescent="0.25">
      <c r="J827"/>
    </row>
    <row r="828" spans="10:10" x14ac:dyDescent="0.25">
      <c r="J828"/>
    </row>
    <row r="829" spans="10:10" x14ac:dyDescent="0.25">
      <c r="J829"/>
    </row>
    <row r="830" spans="10:10" x14ac:dyDescent="0.25">
      <c r="J830"/>
    </row>
    <row r="831" spans="10:10" x14ac:dyDescent="0.25">
      <c r="J831"/>
    </row>
    <row r="832" spans="10:10" x14ac:dyDescent="0.25">
      <c r="J832"/>
    </row>
    <row r="833" spans="10:10" x14ac:dyDescent="0.25">
      <c r="J833"/>
    </row>
    <row r="834" spans="10:10" x14ac:dyDescent="0.25">
      <c r="J834"/>
    </row>
    <row r="835" spans="10:10" x14ac:dyDescent="0.25">
      <c r="J835"/>
    </row>
    <row r="836" spans="10:10" x14ac:dyDescent="0.25">
      <c r="J836"/>
    </row>
    <row r="837" spans="10:10" x14ac:dyDescent="0.25">
      <c r="J837"/>
    </row>
    <row r="838" spans="10:10" x14ac:dyDescent="0.25">
      <c r="J838"/>
    </row>
    <row r="839" spans="10:10" x14ac:dyDescent="0.25">
      <c r="J839"/>
    </row>
    <row r="840" spans="10:10" x14ac:dyDescent="0.25">
      <c r="J840"/>
    </row>
    <row r="841" spans="10:10" x14ac:dyDescent="0.25">
      <c r="J841"/>
    </row>
    <row r="842" spans="10:10" x14ac:dyDescent="0.25">
      <c r="J842"/>
    </row>
    <row r="843" spans="10:10" x14ac:dyDescent="0.25">
      <c r="J843"/>
    </row>
    <row r="844" spans="10:10" x14ac:dyDescent="0.25">
      <c r="J844"/>
    </row>
    <row r="845" spans="10:10" x14ac:dyDescent="0.25">
      <c r="J845"/>
    </row>
    <row r="846" spans="10:10" x14ac:dyDescent="0.25">
      <c r="J846"/>
    </row>
    <row r="847" spans="10:10" x14ac:dyDescent="0.25">
      <c r="J847"/>
    </row>
    <row r="848" spans="10:10" x14ac:dyDescent="0.25">
      <c r="J848"/>
    </row>
    <row r="849" spans="10:10" x14ac:dyDescent="0.25">
      <c r="J849"/>
    </row>
    <row r="850" spans="10:10" x14ac:dyDescent="0.25">
      <c r="J850"/>
    </row>
    <row r="851" spans="10:10" x14ac:dyDescent="0.25">
      <c r="J851"/>
    </row>
    <row r="852" spans="10:10" x14ac:dyDescent="0.25">
      <c r="J852"/>
    </row>
    <row r="853" spans="10:10" x14ac:dyDescent="0.25">
      <c r="J853"/>
    </row>
    <row r="854" spans="10:10" x14ac:dyDescent="0.25">
      <c r="J854"/>
    </row>
    <row r="855" spans="10:10" x14ac:dyDescent="0.25">
      <c r="J855"/>
    </row>
    <row r="856" spans="10:10" x14ac:dyDescent="0.25">
      <c r="J856"/>
    </row>
    <row r="857" spans="10:10" x14ac:dyDescent="0.25">
      <c r="J857"/>
    </row>
    <row r="858" spans="10:10" x14ac:dyDescent="0.25">
      <c r="J858"/>
    </row>
    <row r="859" spans="10:10" x14ac:dyDescent="0.25">
      <c r="J859"/>
    </row>
    <row r="860" spans="10:10" x14ac:dyDescent="0.25">
      <c r="J860"/>
    </row>
    <row r="861" spans="10:10" x14ac:dyDescent="0.25">
      <c r="J861"/>
    </row>
    <row r="862" spans="10:10" x14ac:dyDescent="0.25">
      <c r="J862"/>
    </row>
    <row r="863" spans="10:10" x14ac:dyDescent="0.25">
      <c r="J863"/>
    </row>
    <row r="864" spans="10:10" x14ac:dyDescent="0.25">
      <c r="J864"/>
    </row>
    <row r="865" spans="10:10" x14ac:dyDescent="0.25">
      <c r="J865"/>
    </row>
    <row r="866" spans="10:10" x14ac:dyDescent="0.25">
      <c r="J866"/>
    </row>
    <row r="867" spans="10:10" x14ac:dyDescent="0.25">
      <c r="J867"/>
    </row>
    <row r="868" spans="10:10" x14ac:dyDescent="0.25">
      <c r="J868"/>
    </row>
    <row r="869" spans="10:10" x14ac:dyDescent="0.25">
      <c r="J869"/>
    </row>
    <row r="870" spans="10:10" x14ac:dyDescent="0.25">
      <c r="J870"/>
    </row>
    <row r="871" spans="10:10" x14ac:dyDescent="0.25">
      <c r="J871"/>
    </row>
    <row r="872" spans="10:10" x14ac:dyDescent="0.25">
      <c r="J872"/>
    </row>
    <row r="873" spans="10:10" x14ac:dyDescent="0.25">
      <c r="J873"/>
    </row>
    <row r="874" spans="10:10" x14ac:dyDescent="0.25">
      <c r="J874"/>
    </row>
    <row r="875" spans="10:10" x14ac:dyDescent="0.25">
      <c r="J875"/>
    </row>
    <row r="876" spans="10:10" x14ac:dyDescent="0.25">
      <c r="J876"/>
    </row>
    <row r="877" spans="10:10" x14ac:dyDescent="0.25">
      <c r="J877"/>
    </row>
    <row r="878" spans="10:10" x14ac:dyDescent="0.25">
      <c r="J878"/>
    </row>
    <row r="879" spans="10:10" x14ac:dyDescent="0.25">
      <c r="J879"/>
    </row>
    <row r="880" spans="10:10" x14ac:dyDescent="0.25">
      <c r="J880"/>
    </row>
    <row r="881" spans="10:10" x14ac:dyDescent="0.25">
      <c r="J881"/>
    </row>
    <row r="882" spans="10:10" x14ac:dyDescent="0.25">
      <c r="J882"/>
    </row>
    <row r="883" spans="10:10" x14ac:dyDescent="0.25">
      <c r="J883"/>
    </row>
    <row r="884" spans="10:10" x14ac:dyDescent="0.25">
      <c r="J884"/>
    </row>
    <row r="885" spans="10:10" x14ac:dyDescent="0.25">
      <c r="J885"/>
    </row>
    <row r="886" spans="10:10" x14ac:dyDescent="0.25">
      <c r="J886"/>
    </row>
    <row r="887" spans="10:10" x14ac:dyDescent="0.25">
      <c r="J887"/>
    </row>
    <row r="888" spans="10:10" x14ac:dyDescent="0.25">
      <c r="J888"/>
    </row>
    <row r="889" spans="10:10" x14ac:dyDescent="0.25">
      <c r="J889"/>
    </row>
    <row r="890" spans="10:10" x14ac:dyDescent="0.25">
      <c r="J890"/>
    </row>
    <row r="891" spans="10:10" x14ac:dyDescent="0.25">
      <c r="J891"/>
    </row>
    <row r="892" spans="10:10" x14ac:dyDescent="0.25">
      <c r="J892"/>
    </row>
    <row r="893" spans="10:10" x14ac:dyDescent="0.25">
      <c r="J893"/>
    </row>
    <row r="894" spans="10:10" x14ac:dyDescent="0.25">
      <c r="J894"/>
    </row>
    <row r="895" spans="10:10" x14ac:dyDescent="0.25">
      <c r="J895"/>
    </row>
    <row r="896" spans="10:10" x14ac:dyDescent="0.25">
      <c r="J896"/>
    </row>
    <row r="897" spans="10:10" x14ac:dyDescent="0.25">
      <c r="J897"/>
    </row>
    <row r="898" spans="10:10" x14ac:dyDescent="0.25">
      <c r="J898"/>
    </row>
    <row r="899" spans="10:10" x14ac:dyDescent="0.25">
      <c r="J899"/>
    </row>
    <row r="900" spans="10:10" x14ac:dyDescent="0.25">
      <c r="J900"/>
    </row>
    <row r="901" spans="10:10" x14ac:dyDescent="0.25">
      <c r="J901"/>
    </row>
    <row r="902" spans="10:10" x14ac:dyDescent="0.25">
      <c r="J902"/>
    </row>
    <row r="903" spans="10:10" x14ac:dyDescent="0.25">
      <c r="J903"/>
    </row>
    <row r="904" spans="10:10" x14ac:dyDescent="0.25">
      <c r="J904"/>
    </row>
    <row r="905" spans="10:10" x14ac:dyDescent="0.25">
      <c r="J905"/>
    </row>
    <row r="906" spans="10:10" x14ac:dyDescent="0.25">
      <c r="J906"/>
    </row>
    <row r="907" spans="10:10" x14ac:dyDescent="0.25">
      <c r="J907"/>
    </row>
    <row r="908" spans="10:10" x14ac:dyDescent="0.25">
      <c r="J908"/>
    </row>
    <row r="909" spans="10:10" x14ac:dyDescent="0.25">
      <c r="J909"/>
    </row>
    <row r="910" spans="10:10" x14ac:dyDescent="0.25">
      <c r="J910"/>
    </row>
    <row r="911" spans="10:10" x14ac:dyDescent="0.25">
      <c r="J911"/>
    </row>
    <row r="912" spans="10:10" x14ac:dyDescent="0.25">
      <c r="J912"/>
    </row>
    <row r="913" spans="10:10" x14ac:dyDescent="0.25">
      <c r="J913"/>
    </row>
    <row r="914" spans="10:10" x14ac:dyDescent="0.25">
      <c r="J914"/>
    </row>
    <row r="915" spans="10:10" x14ac:dyDescent="0.25">
      <c r="J915"/>
    </row>
    <row r="916" spans="10:10" x14ac:dyDescent="0.25">
      <c r="J916"/>
    </row>
    <row r="917" spans="10:10" x14ac:dyDescent="0.25">
      <c r="J917"/>
    </row>
    <row r="918" spans="10:10" x14ac:dyDescent="0.25">
      <c r="J918"/>
    </row>
    <row r="919" spans="10:10" x14ac:dyDescent="0.25">
      <c r="J919"/>
    </row>
    <row r="920" spans="10:10" x14ac:dyDescent="0.25">
      <c r="J920"/>
    </row>
    <row r="921" spans="10:10" x14ac:dyDescent="0.25">
      <c r="J921"/>
    </row>
    <row r="922" spans="10:10" x14ac:dyDescent="0.25">
      <c r="J922"/>
    </row>
    <row r="923" spans="10:10" x14ac:dyDescent="0.25">
      <c r="J923"/>
    </row>
    <row r="924" spans="10:10" x14ac:dyDescent="0.25">
      <c r="J924"/>
    </row>
    <row r="925" spans="10:10" x14ac:dyDescent="0.25">
      <c r="J925"/>
    </row>
    <row r="926" spans="10:10" x14ac:dyDescent="0.25">
      <c r="J926"/>
    </row>
    <row r="927" spans="10:10" x14ac:dyDescent="0.25">
      <c r="J927"/>
    </row>
    <row r="928" spans="10:10" x14ac:dyDescent="0.25">
      <c r="J928"/>
    </row>
    <row r="929" spans="10:10" x14ac:dyDescent="0.25">
      <c r="J929"/>
    </row>
    <row r="930" spans="10:10" x14ac:dyDescent="0.25">
      <c r="J930"/>
    </row>
    <row r="931" spans="10:10" x14ac:dyDescent="0.25">
      <c r="J931"/>
    </row>
    <row r="932" spans="10:10" x14ac:dyDescent="0.25">
      <c r="J932"/>
    </row>
    <row r="933" spans="10:10" x14ac:dyDescent="0.25">
      <c r="J933"/>
    </row>
    <row r="934" spans="10:10" x14ac:dyDescent="0.25">
      <c r="J934"/>
    </row>
    <row r="935" spans="10:10" x14ac:dyDescent="0.25">
      <c r="J935"/>
    </row>
    <row r="936" spans="10:10" x14ac:dyDescent="0.25">
      <c r="J936"/>
    </row>
    <row r="937" spans="10:10" x14ac:dyDescent="0.25">
      <c r="J937"/>
    </row>
    <row r="938" spans="10:10" x14ac:dyDescent="0.25">
      <c r="J938"/>
    </row>
    <row r="939" spans="10:10" x14ac:dyDescent="0.25">
      <c r="J939"/>
    </row>
    <row r="940" spans="10:10" x14ac:dyDescent="0.25">
      <c r="J940"/>
    </row>
    <row r="941" spans="10:10" x14ac:dyDescent="0.25">
      <c r="J941"/>
    </row>
    <row r="942" spans="10:10" x14ac:dyDescent="0.25">
      <c r="J942"/>
    </row>
    <row r="943" spans="10:10" x14ac:dyDescent="0.25">
      <c r="J943"/>
    </row>
    <row r="944" spans="10:10" x14ac:dyDescent="0.25">
      <c r="J944"/>
    </row>
    <row r="945" spans="10:10" x14ac:dyDescent="0.25">
      <c r="J945"/>
    </row>
    <row r="946" spans="10:10" x14ac:dyDescent="0.25">
      <c r="J946"/>
    </row>
    <row r="947" spans="10:10" x14ac:dyDescent="0.25">
      <c r="J947"/>
    </row>
    <row r="948" spans="10:10" x14ac:dyDescent="0.25">
      <c r="J948"/>
    </row>
    <row r="949" spans="10:10" x14ac:dyDescent="0.25">
      <c r="J949"/>
    </row>
    <row r="950" spans="10:10" x14ac:dyDescent="0.25">
      <c r="J950"/>
    </row>
    <row r="951" spans="10:10" x14ac:dyDescent="0.25">
      <c r="J951"/>
    </row>
    <row r="952" spans="10:10" x14ac:dyDescent="0.25">
      <c r="J952"/>
    </row>
    <row r="953" spans="10:10" x14ac:dyDescent="0.25">
      <c r="J953"/>
    </row>
    <row r="954" spans="10:10" x14ac:dyDescent="0.25">
      <c r="J954"/>
    </row>
    <row r="955" spans="10:10" x14ac:dyDescent="0.25">
      <c r="J955"/>
    </row>
    <row r="956" spans="10:10" x14ac:dyDescent="0.25">
      <c r="J956"/>
    </row>
    <row r="957" spans="10:10" x14ac:dyDescent="0.25">
      <c r="J957"/>
    </row>
    <row r="958" spans="10:10" x14ac:dyDescent="0.25">
      <c r="J958"/>
    </row>
    <row r="959" spans="10:10" x14ac:dyDescent="0.25">
      <c r="J959"/>
    </row>
    <row r="960" spans="10:10" x14ac:dyDescent="0.25">
      <c r="J960"/>
    </row>
    <row r="961" spans="10:10" x14ac:dyDescent="0.25">
      <c r="J961"/>
    </row>
    <row r="962" spans="10:10" x14ac:dyDescent="0.25">
      <c r="J962"/>
    </row>
    <row r="963" spans="10:10" x14ac:dyDescent="0.25">
      <c r="J963"/>
    </row>
    <row r="964" spans="10:10" x14ac:dyDescent="0.25">
      <c r="J964"/>
    </row>
    <row r="965" spans="10:10" x14ac:dyDescent="0.25">
      <c r="J965"/>
    </row>
    <row r="966" spans="10:10" x14ac:dyDescent="0.25">
      <c r="J966"/>
    </row>
    <row r="967" spans="10:10" x14ac:dyDescent="0.25">
      <c r="J967"/>
    </row>
    <row r="968" spans="10:10" x14ac:dyDescent="0.25">
      <c r="J968"/>
    </row>
    <row r="969" spans="10:10" x14ac:dyDescent="0.25">
      <c r="J969"/>
    </row>
    <row r="970" spans="10:10" x14ac:dyDescent="0.25">
      <c r="J970"/>
    </row>
    <row r="971" spans="10:10" x14ac:dyDescent="0.25">
      <c r="J971"/>
    </row>
    <row r="972" spans="10:10" x14ac:dyDescent="0.25">
      <c r="J972"/>
    </row>
    <row r="973" spans="10:10" x14ac:dyDescent="0.25">
      <c r="J973"/>
    </row>
    <row r="974" spans="10:10" x14ac:dyDescent="0.25">
      <c r="J974"/>
    </row>
    <row r="975" spans="10:10" x14ac:dyDescent="0.25">
      <c r="J975"/>
    </row>
    <row r="976" spans="10:10" x14ac:dyDescent="0.25">
      <c r="J976"/>
    </row>
    <row r="977" spans="10:10" x14ac:dyDescent="0.25">
      <c r="J977"/>
    </row>
    <row r="978" spans="10:10" x14ac:dyDescent="0.25">
      <c r="J978"/>
    </row>
    <row r="979" spans="10:10" x14ac:dyDescent="0.25">
      <c r="J979"/>
    </row>
    <row r="980" spans="10:10" x14ac:dyDescent="0.25">
      <c r="J980"/>
    </row>
    <row r="981" spans="10:10" x14ac:dyDescent="0.25">
      <c r="J981"/>
    </row>
    <row r="982" spans="10:10" x14ac:dyDescent="0.25">
      <c r="J982"/>
    </row>
    <row r="983" spans="10:10" x14ac:dyDescent="0.25">
      <c r="J983"/>
    </row>
    <row r="984" spans="10:10" x14ac:dyDescent="0.25">
      <c r="J984"/>
    </row>
    <row r="985" spans="10:10" x14ac:dyDescent="0.25">
      <c r="J985"/>
    </row>
    <row r="986" spans="10:10" x14ac:dyDescent="0.25">
      <c r="J986"/>
    </row>
    <row r="987" spans="10:10" x14ac:dyDescent="0.25">
      <c r="J987"/>
    </row>
    <row r="988" spans="10:10" x14ac:dyDescent="0.25">
      <c r="J988"/>
    </row>
    <row r="989" spans="10:10" x14ac:dyDescent="0.25">
      <c r="J989"/>
    </row>
    <row r="990" spans="10:10" x14ac:dyDescent="0.25">
      <c r="J990"/>
    </row>
    <row r="991" spans="10:10" x14ac:dyDescent="0.25">
      <c r="J991"/>
    </row>
    <row r="992" spans="10:10" x14ac:dyDescent="0.25">
      <c r="J992"/>
    </row>
    <row r="993" spans="10:10" x14ac:dyDescent="0.25">
      <c r="J993"/>
    </row>
    <row r="994" spans="10:10" x14ac:dyDescent="0.25">
      <c r="J994"/>
    </row>
    <row r="995" spans="10:10" x14ac:dyDescent="0.25">
      <c r="J995"/>
    </row>
    <row r="996" spans="10:10" x14ac:dyDescent="0.25">
      <c r="J996"/>
    </row>
    <row r="997" spans="10:10" x14ac:dyDescent="0.25">
      <c r="J997"/>
    </row>
    <row r="998" spans="10:10" x14ac:dyDescent="0.25">
      <c r="J998"/>
    </row>
    <row r="999" spans="10:10" x14ac:dyDescent="0.25">
      <c r="J999"/>
    </row>
    <row r="1000" spans="10:10" x14ac:dyDescent="0.25">
      <c r="J1000"/>
    </row>
    <row r="1001" spans="10:10" x14ac:dyDescent="0.25">
      <c r="J1001"/>
    </row>
    <row r="1002" spans="10:10" x14ac:dyDescent="0.25">
      <c r="J1002"/>
    </row>
    <row r="1003" spans="10:10" x14ac:dyDescent="0.25">
      <c r="J1003"/>
    </row>
    <row r="1004" spans="10:10" x14ac:dyDescent="0.25">
      <c r="J1004"/>
    </row>
    <row r="1005" spans="10:10" x14ac:dyDescent="0.25">
      <c r="J1005"/>
    </row>
    <row r="1006" spans="10:10" x14ac:dyDescent="0.25">
      <c r="J1006"/>
    </row>
    <row r="1007" spans="10:10" x14ac:dyDescent="0.25">
      <c r="J1007"/>
    </row>
    <row r="1008" spans="10:10" x14ac:dyDescent="0.25">
      <c r="J1008"/>
    </row>
    <row r="1009" spans="10:10" x14ac:dyDescent="0.25">
      <c r="J1009"/>
    </row>
    <row r="1010" spans="10:10" x14ac:dyDescent="0.25">
      <c r="J1010"/>
    </row>
    <row r="1011" spans="10:10" x14ac:dyDescent="0.25">
      <c r="J1011"/>
    </row>
    <row r="1012" spans="10:10" x14ac:dyDescent="0.25">
      <c r="J1012"/>
    </row>
    <row r="1013" spans="10:10" x14ac:dyDescent="0.25">
      <c r="J1013"/>
    </row>
    <row r="1014" spans="10:10" x14ac:dyDescent="0.25">
      <c r="J1014"/>
    </row>
    <row r="1015" spans="10:10" x14ac:dyDescent="0.25">
      <c r="J1015"/>
    </row>
    <row r="1016" spans="10:10" x14ac:dyDescent="0.25">
      <c r="J1016"/>
    </row>
    <row r="1017" spans="10:10" x14ac:dyDescent="0.25">
      <c r="J1017"/>
    </row>
    <row r="1018" spans="10:10" x14ac:dyDescent="0.25">
      <c r="J1018"/>
    </row>
    <row r="1019" spans="10:10" x14ac:dyDescent="0.25">
      <c r="J1019"/>
    </row>
    <row r="1020" spans="10:10" x14ac:dyDescent="0.25">
      <c r="J1020"/>
    </row>
    <row r="1021" spans="10:10" x14ac:dyDescent="0.25">
      <c r="J1021"/>
    </row>
    <row r="1022" spans="10:10" x14ac:dyDescent="0.25">
      <c r="J1022"/>
    </row>
    <row r="1023" spans="10:10" x14ac:dyDescent="0.25">
      <c r="J1023"/>
    </row>
    <row r="1024" spans="10:10" x14ac:dyDescent="0.25">
      <c r="J1024"/>
    </row>
    <row r="1025" spans="10:10" x14ac:dyDescent="0.25">
      <c r="J1025"/>
    </row>
    <row r="1026" spans="10:10" x14ac:dyDescent="0.25">
      <c r="J1026"/>
    </row>
    <row r="1027" spans="10:10" x14ac:dyDescent="0.25">
      <c r="J1027"/>
    </row>
    <row r="1028" spans="10:10" x14ac:dyDescent="0.25">
      <c r="J1028"/>
    </row>
    <row r="1029" spans="10:10" x14ac:dyDescent="0.25">
      <c r="J1029"/>
    </row>
    <row r="1030" spans="10:10" x14ac:dyDescent="0.25">
      <c r="J1030"/>
    </row>
    <row r="1031" spans="10:10" x14ac:dyDescent="0.25">
      <c r="J1031"/>
    </row>
    <row r="1032" spans="10:10" x14ac:dyDescent="0.25">
      <c r="J1032"/>
    </row>
    <row r="1033" spans="10:10" x14ac:dyDescent="0.25">
      <c r="J1033"/>
    </row>
    <row r="1034" spans="10:10" x14ac:dyDescent="0.25">
      <c r="J1034"/>
    </row>
    <row r="1035" spans="10:10" x14ac:dyDescent="0.25">
      <c r="J1035"/>
    </row>
    <row r="1036" spans="10:10" x14ac:dyDescent="0.25">
      <c r="J1036"/>
    </row>
    <row r="1037" spans="10:10" x14ac:dyDescent="0.25">
      <c r="J1037"/>
    </row>
    <row r="1038" spans="10:10" x14ac:dyDescent="0.25">
      <c r="J1038"/>
    </row>
    <row r="1039" spans="10:10" x14ac:dyDescent="0.25">
      <c r="J1039"/>
    </row>
    <row r="1040" spans="10:10" x14ac:dyDescent="0.25">
      <c r="J1040"/>
    </row>
    <row r="1041" spans="10:10" x14ac:dyDescent="0.25">
      <c r="J1041"/>
    </row>
    <row r="1042" spans="10:10" x14ac:dyDescent="0.25">
      <c r="J1042"/>
    </row>
    <row r="1043" spans="10:10" x14ac:dyDescent="0.25">
      <c r="J1043"/>
    </row>
    <row r="1044" spans="10:10" x14ac:dyDescent="0.25">
      <c r="J1044"/>
    </row>
    <row r="1045" spans="10:10" x14ac:dyDescent="0.25">
      <c r="J1045"/>
    </row>
    <row r="1046" spans="10:10" x14ac:dyDescent="0.25">
      <c r="J1046"/>
    </row>
    <row r="1047" spans="10:10" x14ac:dyDescent="0.25">
      <c r="J1047"/>
    </row>
    <row r="1048" spans="10:10" x14ac:dyDescent="0.25">
      <c r="J1048"/>
    </row>
    <row r="1049" spans="10:10" x14ac:dyDescent="0.25">
      <c r="J1049"/>
    </row>
    <row r="1050" spans="10:10" x14ac:dyDescent="0.25">
      <c r="J1050"/>
    </row>
    <row r="1051" spans="10:10" x14ac:dyDescent="0.25">
      <c r="J1051"/>
    </row>
    <row r="1052" spans="10:10" x14ac:dyDescent="0.25">
      <c r="J1052"/>
    </row>
    <row r="1053" spans="10:10" x14ac:dyDescent="0.25">
      <c r="J1053"/>
    </row>
    <row r="1054" spans="10:10" x14ac:dyDescent="0.25">
      <c r="J1054"/>
    </row>
    <row r="1055" spans="10:10" x14ac:dyDescent="0.25">
      <c r="J1055"/>
    </row>
    <row r="1056" spans="10:10" x14ac:dyDescent="0.25">
      <c r="J1056"/>
    </row>
    <row r="1057" spans="10:10" x14ac:dyDescent="0.25">
      <c r="J1057"/>
    </row>
    <row r="1058" spans="10:10" x14ac:dyDescent="0.25">
      <c r="J1058"/>
    </row>
    <row r="1059" spans="10:10" x14ac:dyDescent="0.25">
      <c r="J1059"/>
    </row>
    <row r="1060" spans="10:10" x14ac:dyDescent="0.25">
      <c r="J1060"/>
    </row>
    <row r="1061" spans="10:10" x14ac:dyDescent="0.25">
      <c r="J1061"/>
    </row>
    <row r="1062" spans="10:10" x14ac:dyDescent="0.25">
      <c r="J1062"/>
    </row>
    <row r="1063" spans="10:10" x14ac:dyDescent="0.25">
      <c r="J1063"/>
    </row>
    <row r="1064" spans="10:10" x14ac:dyDescent="0.25">
      <c r="J1064"/>
    </row>
    <row r="1065" spans="10:10" x14ac:dyDescent="0.25">
      <c r="J1065"/>
    </row>
    <row r="1066" spans="10:10" x14ac:dyDescent="0.25">
      <c r="J1066"/>
    </row>
    <row r="1067" spans="10:10" x14ac:dyDescent="0.25">
      <c r="J1067"/>
    </row>
    <row r="1068" spans="10:10" x14ac:dyDescent="0.25">
      <c r="J1068"/>
    </row>
    <row r="1069" spans="10:10" x14ac:dyDescent="0.25">
      <c r="J1069"/>
    </row>
    <row r="1070" spans="10:10" x14ac:dyDescent="0.25">
      <c r="J1070"/>
    </row>
    <row r="1071" spans="10:10" x14ac:dyDescent="0.25">
      <c r="J1071"/>
    </row>
    <row r="1072" spans="10:10" x14ac:dyDescent="0.25">
      <c r="J1072"/>
    </row>
    <row r="1073" spans="10:10" x14ac:dyDescent="0.25">
      <c r="J1073"/>
    </row>
    <row r="1074" spans="10:10" x14ac:dyDescent="0.25">
      <c r="J1074"/>
    </row>
    <row r="1075" spans="10:10" x14ac:dyDescent="0.25">
      <c r="J1075"/>
    </row>
    <row r="1076" spans="10:10" x14ac:dyDescent="0.25">
      <c r="J1076"/>
    </row>
    <row r="1077" spans="10:10" x14ac:dyDescent="0.25">
      <c r="J1077"/>
    </row>
    <row r="1078" spans="10:10" x14ac:dyDescent="0.25">
      <c r="J1078"/>
    </row>
    <row r="1079" spans="10:10" x14ac:dyDescent="0.25">
      <c r="J1079"/>
    </row>
    <row r="1080" spans="10:10" x14ac:dyDescent="0.25">
      <c r="J1080"/>
    </row>
    <row r="1081" spans="10:10" x14ac:dyDescent="0.25">
      <c r="J1081"/>
    </row>
    <row r="1082" spans="10:10" x14ac:dyDescent="0.25">
      <c r="J1082"/>
    </row>
    <row r="1083" spans="10:10" x14ac:dyDescent="0.25">
      <c r="J1083"/>
    </row>
    <row r="1084" spans="10:10" x14ac:dyDescent="0.25">
      <c r="J1084"/>
    </row>
    <row r="1085" spans="10:10" x14ac:dyDescent="0.25">
      <c r="J1085"/>
    </row>
    <row r="1086" spans="10:10" x14ac:dyDescent="0.25">
      <c r="J1086"/>
    </row>
    <row r="1087" spans="10:10" x14ac:dyDescent="0.25">
      <c r="J1087"/>
    </row>
    <row r="1088" spans="10:10" x14ac:dyDescent="0.25">
      <c r="J1088"/>
    </row>
    <row r="1089" spans="10:10" x14ac:dyDescent="0.25">
      <c r="J1089"/>
    </row>
    <row r="1090" spans="10:10" x14ac:dyDescent="0.25">
      <c r="J1090"/>
    </row>
    <row r="1091" spans="10:10" x14ac:dyDescent="0.25">
      <c r="J1091"/>
    </row>
    <row r="1092" spans="10:10" x14ac:dyDescent="0.25">
      <c r="J1092"/>
    </row>
    <row r="1093" spans="10:10" x14ac:dyDescent="0.25">
      <c r="J1093"/>
    </row>
    <row r="1094" spans="10:10" x14ac:dyDescent="0.25">
      <c r="J1094"/>
    </row>
    <row r="1095" spans="10:10" x14ac:dyDescent="0.25">
      <c r="J1095"/>
    </row>
    <row r="1096" spans="10:10" x14ac:dyDescent="0.25">
      <c r="J1096"/>
    </row>
    <row r="1097" spans="10:10" x14ac:dyDescent="0.25">
      <c r="J1097"/>
    </row>
    <row r="1098" spans="10:10" x14ac:dyDescent="0.25">
      <c r="J1098"/>
    </row>
    <row r="1099" spans="10:10" x14ac:dyDescent="0.25">
      <c r="J1099"/>
    </row>
    <row r="1100" spans="10:10" x14ac:dyDescent="0.25">
      <c r="J1100"/>
    </row>
    <row r="1101" spans="10:10" x14ac:dyDescent="0.25">
      <c r="J1101"/>
    </row>
    <row r="1102" spans="10:10" x14ac:dyDescent="0.25">
      <c r="J1102"/>
    </row>
    <row r="1103" spans="10:10" x14ac:dyDescent="0.25">
      <c r="J1103"/>
    </row>
    <row r="1104" spans="10:10" x14ac:dyDescent="0.25">
      <c r="J1104"/>
    </row>
    <row r="1105" spans="10:10" x14ac:dyDescent="0.25">
      <c r="J1105"/>
    </row>
    <row r="1106" spans="10:10" x14ac:dyDescent="0.25">
      <c r="J1106"/>
    </row>
    <row r="1107" spans="10:10" x14ac:dyDescent="0.25">
      <c r="J1107"/>
    </row>
    <row r="1108" spans="10:10" x14ac:dyDescent="0.25">
      <c r="J1108"/>
    </row>
    <row r="1109" spans="10:10" x14ac:dyDescent="0.25">
      <c r="J1109"/>
    </row>
    <row r="1110" spans="10:10" x14ac:dyDescent="0.25">
      <c r="J1110"/>
    </row>
    <row r="1111" spans="10:10" x14ac:dyDescent="0.25">
      <c r="J1111"/>
    </row>
    <row r="1112" spans="10:10" x14ac:dyDescent="0.25">
      <c r="J1112"/>
    </row>
    <row r="1113" spans="10:10" x14ac:dyDescent="0.25">
      <c r="J1113"/>
    </row>
    <row r="1114" spans="10:10" x14ac:dyDescent="0.25">
      <c r="J1114"/>
    </row>
    <row r="1115" spans="10:10" x14ac:dyDescent="0.25">
      <c r="J1115"/>
    </row>
    <row r="1116" spans="10:10" x14ac:dyDescent="0.25">
      <c r="J1116"/>
    </row>
    <row r="1117" spans="10:10" x14ac:dyDescent="0.25">
      <c r="J1117"/>
    </row>
    <row r="1118" spans="10:10" x14ac:dyDescent="0.25">
      <c r="J1118"/>
    </row>
    <row r="1119" spans="10:10" x14ac:dyDescent="0.25">
      <c r="J1119"/>
    </row>
    <row r="1120" spans="10:10" x14ac:dyDescent="0.25">
      <c r="J1120"/>
    </row>
    <row r="1121" spans="10:10" x14ac:dyDescent="0.25">
      <c r="J1121"/>
    </row>
    <row r="1122" spans="10:10" x14ac:dyDescent="0.25">
      <c r="J1122"/>
    </row>
    <row r="1123" spans="10:10" x14ac:dyDescent="0.25">
      <c r="J1123"/>
    </row>
    <row r="1124" spans="10:10" x14ac:dyDescent="0.25">
      <c r="J1124"/>
    </row>
    <row r="1125" spans="10:10" x14ac:dyDescent="0.25">
      <c r="J1125"/>
    </row>
    <row r="1126" spans="10:10" x14ac:dyDescent="0.25">
      <c r="J1126"/>
    </row>
    <row r="1127" spans="10:10" x14ac:dyDescent="0.25">
      <c r="J1127"/>
    </row>
    <row r="1128" spans="10:10" x14ac:dyDescent="0.25">
      <c r="J1128"/>
    </row>
    <row r="1129" spans="10:10" x14ac:dyDescent="0.25">
      <c r="J1129"/>
    </row>
    <row r="1130" spans="10:10" x14ac:dyDescent="0.25">
      <c r="J1130"/>
    </row>
    <row r="1131" spans="10:10" x14ac:dyDescent="0.25">
      <c r="J1131"/>
    </row>
    <row r="1132" spans="10:10" x14ac:dyDescent="0.25">
      <c r="J1132"/>
    </row>
    <row r="1133" spans="10:10" x14ac:dyDescent="0.25">
      <c r="J1133"/>
    </row>
    <row r="1134" spans="10:10" x14ac:dyDescent="0.25">
      <c r="J1134"/>
    </row>
    <row r="1135" spans="10:10" x14ac:dyDescent="0.25">
      <c r="J1135"/>
    </row>
    <row r="1136" spans="10:10" x14ac:dyDescent="0.25">
      <c r="J1136"/>
    </row>
    <row r="1137" spans="10:10" x14ac:dyDescent="0.25">
      <c r="J1137"/>
    </row>
    <row r="1138" spans="10:10" x14ac:dyDescent="0.25">
      <c r="J1138"/>
    </row>
    <row r="1139" spans="10:10" x14ac:dyDescent="0.25">
      <c r="J1139"/>
    </row>
    <row r="1140" spans="10:10" x14ac:dyDescent="0.25">
      <c r="J1140"/>
    </row>
    <row r="1141" spans="10:10" x14ac:dyDescent="0.25">
      <c r="J1141"/>
    </row>
    <row r="1142" spans="10:10" x14ac:dyDescent="0.25">
      <c r="J1142"/>
    </row>
    <row r="1143" spans="10:10" x14ac:dyDescent="0.25">
      <c r="J1143"/>
    </row>
    <row r="1144" spans="10:10" x14ac:dyDescent="0.25">
      <c r="J1144"/>
    </row>
    <row r="1145" spans="10:10" x14ac:dyDescent="0.25">
      <c r="J1145"/>
    </row>
    <row r="1146" spans="10:10" x14ac:dyDescent="0.25">
      <c r="J1146"/>
    </row>
    <row r="1147" spans="10:10" x14ac:dyDescent="0.25">
      <c r="J1147"/>
    </row>
    <row r="1148" spans="10:10" x14ac:dyDescent="0.25">
      <c r="J1148"/>
    </row>
    <row r="1149" spans="10:10" x14ac:dyDescent="0.25">
      <c r="J1149"/>
    </row>
    <row r="1150" spans="10:10" x14ac:dyDescent="0.25">
      <c r="J1150"/>
    </row>
    <row r="1151" spans="10:10" x14ac:dyDescent="0.25">
      <c r="J1151"/>
    </row>
    <row r="1152" spans="10:10" x14ac:dyDescent="0.25">
      <c r="J1152"/>
    </row>
    <row r="1153" spans="10:10" x14ac:dyDescent="0.25">
      <c r="J1153"/>
    </row>
    <row r="1154" spans="10:10" x14ac:dyDescent="0.25">
      <c r="J1154"/>
    </row>
    <row r="1155" spans="10:10" x14ac:dyDescent="0.25">
      <c r="J1155"/>
    </row>
    <row r="1156" spans="10:10" x14ac:dyDescent="0.25">
      <c r="J1156"/>
    </row>
    <row r="1157" spans="10:10" x14ac:dyDescent="0.25">
      <c r="J1157"/>
    </row>
    <row r="1158" spans="10:10" x14ac:dyDescent="0.25">
      <c r="J1158"/>
    </row>
    <row r="1159" spans="10:10" x14ac:dyDescent="0.25">
      <c r="J1159"/>
    </row>
    <row r="1160" spans="10:10" x14ac:dyDescent="0.25">
      <c r="J1160"/>
    </row>
    <row r="1161" spans="10:10" x14ac:dyDescent="0.25">
      <c r="J1161"/>
    </row>
    <row r="1162" spans="10:10" x14ac:dyDescent="0.25">
      <c r="J1162"/>
    </row>
    <row r="1163" spans="10:10" x14ac:dyDescent="0.25">
      <c r="J1163"/>
    </row>
    <row r="1164" spans="10:10" x14ac:dyDescent="0.25">
      <c r="J1164"/>
    </row>
    <row r="1165" spans="10:10" x14ac:dyDescent="0.25">
      <c r="J1165"/>
    </row>
    <row r="1166" spans="10:10" x14ac:dyDescent="0.25">
      <c r="J1166"/>
    </row>
    <row r="1167" spans="10:10" x14ac:dyDescent="0.25">
      <c r="J1167"/>
    </row>
    <row r="1168" spans="10:10" x14ac:dyDescent="0.25">
      <c r="J1168"/>
    </row>
    <row r="1169" spans="10:10" x14ac:dyDescent="0.25">
      <c r="J1169"/>
    </row>
    <row r="1170" spans="10:10" x14ac:dyDescent="0.25">
      <c r="J1170"/>
    </row>
    <row r="1171" spans="10:10" x14ac:dyDescent="0.25">
      <c r="J1171"/>
    </row>
    <row r="1172" spans="10:10" x14ac:dyDescent="0.25">
      <c r="J1172"/>
    </row>
    <row r="1173" spans="10:10" x14ac:dyDescent="0.25">
      <c r="J1173"/>
    </row>
    <row r="1174" spans="10:10" x14ac:dyDescent="0.25">
      <c r="J1174"/>
    </row>
    <row r="1175" spans="10:10" x14ac:dyDescent="0.25">
      <c r="J1175"/>
    </row>
    <row r="1176" spans="10:10" x14ac:dyDescent="0.25">
      <c r="J1176"/>
    </row>
    <row r="1177" spans="10:10" x14ac:dyDescent="0.25">
      <c r="J1177"/>
    </row>
    <row r="1178" spans="10:10" x14ac:dyDescent="0.25">
      <c r="J1178"/>
    </row>
    <row r="1179" spans="10:10" x14ac:dyDescent="0.25">
      <c r="J1179"/>
    </row>
    <row r="1180" spans="10:10" x14ac:dyDescent="0.25">
      <c r="J1180"/>
    </row>
    <row r="1181" spans="10:10" x14ac:dyDescent="0.25">
      <c r="J1181"/>
    </row>
    <row r="1182" spans="10:10" x14ac:dyDescent="0.25">
      <c r="J1182"/>
    </row>
    <row r="1183" spans="10:10" x14ac:dyDescent="0.25">
      <c r="J1183"/>
    </row>
    <row r="1184" spans="10:10" x14ac:dyDescent="0.25">
      <c r="J1184"/>
    </row>
    <row r="1185" spans="10:10" x14ac:dyDescent="0.25">
      <c r="J1185"/>
    </row>
    <row r="1186" spans="10:10" x14ac:dyDescent="0.25">
      <c r="J1186"/>
    </row>
    <row r="1187" spans="10:10" x14ac:dyDescent="0.25">
      <c r="J1187"/>
    </row>
    <row r="1188" spans="10:10" x14ac:dyDescent="0.25">
      <c r="J1188"/>
    </row>
    <row r="1189" spans="10:10" x14ac:dyDescent="0.25">
      <c r="J1189"/>
    </row>
    <row r="1190" spans="10:10" x14ac:dyDescent="0.25">
      <c r="J1190"/>
    </row>
    <row r="1191" spans="10:10" x14ac:dyDescent="0.25">
      <c r="J1191"/>
    </row>
    <row r="1192" spans="10:10" x14ac:dyDescent="0.25">
      <c r="J1192"/>
    </row>
    <row r="1193" spans="10:10" x14ac:dyDescent="0.25">
      <c r="J1193"/>
    </row>
    <row r="1194" spans="10:10" x14ac:dyDescent="0.25">
      <c r="J1194"/>
    </row>
    <row r="1195" spans="10:10" x14ac:dyDescent="0.25">
      <c r="J1195"/>
    </row>
    <row r="1196" spans="10:10" x14ac:dyDescent="0.25">
      <c r="J1196"/>
    </row>
    <row r="1197" spans="10:10" x14ac:dyDescent="0.25">
      <c r="J1197"/>
    </row>
    <row r="1198" spans="10:10" x14ac:dyDescent="0.25">
      <c r="J1198"/>
    </row>
    <row r="1199" spans="10:10" x14ac:dyDescent="0.25">
      <c r="J1199"/>
    </row>
    <row r="1200" spans="10:10" x14ac:dyDescent="0.25">
      <c r="J1200"/>
    </row>
    <row r="1201" spans="10:10" x14ac:dyDescent="0.25">
      <c r="J1201"/>
    </row>
    <row r="1202" spans="10:10" x14ac:dyDescent="0.25">
      <c r="J1202"/>
    </row>
    <row r="1203" spans="10:10" x14ac:dyDescent="0.25">
      <c r="J1203"/>
    </row>
    <row r="1204" spans="10:10" x14ac:dyDescent="0.25">
      <c r="J1204"/>
    </row>
    <row r="1205" spans="10:10" x14ac:dyDescent="0.25">
      <c r="J1205"/>
    </row>
    <row r="1206" spans="10:10" x14ac:dyDescent="0.25">
      <c r="J1206"/>
    </row>
    <row r="1207" spans="10:10" x14ac:dyDescent="0.25">
      <c r="J1207"/>
    </row>
    <row r="1208" spans="10:10" x14ac:dyDescent="0.25">
      <c r="J1208"/>
    </row>
    <row r="1209" spans="10:10" x14ac:dyDescent="0.25">
      <c r="J1209"/>
    </row>
    <row r="1210" spans="10:10" x14ac:dyDescent="0.25">
      <c r="J1210"/>
    </row>
    <row r="1211" spans="10:10" x14ac:dyDescent="0.25">
      <c r="J1211"/>
    </row>
    <row r="1212" spans="10:10" x14ac:dyDescent="0.25">
      <c r="J1212"/>
    </row>
    <row r="1213" spans="10:10" x14ac:dyDescent="0.25">
      <c r="J1213"/>
    </row>
    <row r="1214" spans="10:10" x14ac:dyDescent="0.25">
      <c r="J1214"/>
    </row>
    <row r="1215" spans="10:10" x14ac:dyDescent="0.25">
      <c r="J1215"/>
    </row>
    <row r="1216" spans="10:10" x14ac:dyDescent="0.25">
      <c r="J1216"/>
    </row>
    <row r="1217" spans="10:10" x14ac:dyDescent="0.25">
      <c r="J1217"/>
    </row>
    <row r="1218" spans="10:10" x14ac:dyDescent="0.25">
      <c r="J1218"/>
    </row>
    <row r="1219" spans="10:10" x14ac:dyDescent="0.25">
      <c r="J1219"/>
    </row>
    <row r="1220" spans="10:10" x14ac:dyDescent="0.25">
      <c r="J1220"/>
    </row>
    <row r="1221" spans="10:10" x14ac:dyDescent="0.25">
      <c r="J1221"/>
    </row>
    <row r="1222" spans="10:10" x14ac:dyDescent="0.25">
      <c r="J1222"/>
    </row>
    <row r="1223" spans="10:10" x14ac:dyDescent="0.25">
      <c r="J1223"/>
    </row>
    <row r="1224" spans="10:10" x14ac:dyDescent="0.25">
      <c r="J1224"/>
    </row>
    <row r="1225" spans="10:10" x14ac:dyDescent="0.25">
      <c r="J1225"/>
    </row>
    <row r="1226" spans="10:10" x14ac:dyDescent="0.25">
      <c r="J1226"/>
    </row>
    <row r="1227" spans="10:10" x14ac:dyDescent="0.25">
      <c r="J1227"/>
    </row>
    <row r="1228" spans="10:10" x14ac:dyDescent="0.25">
      <c r="J1228"/>
    </row>
    <row r="1229" spans="10:10" x14ac:dyDescent="0.25">
      <c r="J1229"/>
    </row>
    <row r="1230" spans="10:10" x14ac:dyDescent="0.25">
      <c r="J1230"/>
    </row>
    <row r="1231" spans="10:10" x14ac:dyDescent="0.25">
      <c r="J1231"/>
    </row>
    <row r="1232" spans="10:10" x14ac:dyDescent="0.25">
      <c r="J1232"/>
    </row>
    <row r="1233" spans="10:10" x14ac:dyDescent="0.25">
      <c r="J1233"/>
    </row>
    <row r="1234" spans="10:10" x14ac:dyDescent="0.25">
      <c r="J1234"/>
    </row>
    <row r="1235" spans="10:10" x14ac:dyDescent="0.25">
      <c r="J1235"/>
    </row>
    <row r="1236" spans="10:10" x14ac:dyDescent="0.25">
      <c r="J1236"/>
    </row>
    <row r="1237" spans="10:10" x14ac:dyDescent="0.25">
      <c r="J1237"/>
    </row>
    <row r="1238" spans="10:10" x14ac:dyDescent="0.25">
      <c r="J1238"/>
    </row>
    <row r="1239" spans="10:10" x14ac:dyDescent="0.25">
      <c r="J1239"/>
    </row>
    <row r="1240" spans="10:10" x14ac:dyDescent="0.25">
      <c r="J1240"/>
    </row>
    <row r="1241" spans="10:10" x14ac:dyDescent="0.25">
      <c r="J1241"/>
    </row>
    <row r="1242" spans="10:10" x14ac:dyDescent="0.25">
      <c r="J1242"/>
    </row>
    <row r="1243" spans="10:10" x14ac:dyDescent="0.25">
      <c r="J1243"/>
    </row>
    <row r="1244" spans="10:10" x14ac:dyDescent="0.25">
      <c r="J1244"/>
    </row>
    <row r="1245" spans="10:10" x14ac:dyDescent="0.25">
      <c r="J1245"/>
    </row>
    <row r="1246" spans="10:10" x14ac:dyDescent="0.25">
      <c r="J1246"/>
    </row>
    <row r="1247" spans="10:10" x14ac:dyDescent="0.25">
      <c r="J1247"/>
    </row>
    <row r="1248" spans="10:10" x14ac:dyDescent="0.25">
      <c r="J1248"/>
    </row>
    <row r="1249" spans="10:10" x14ac:dyDescent="0.25">
      <c r="J1249"/>
    </row>
    <row r="1250" spans="10:10" x14ac:dyDescent="0.25">
      <c r="J1250"/>
    </row>
    <row r="1251" spans="10:10" x14ac:dyDescent="0.25">
      <c r="J1251"/>
    </row>
    <row r="1252" spans="10:10" x14ac:dyDescent="0.25">
      <c r="J1252"/>
    </row>
    <row r="1253" spans="10:10" x14ac:dyDescent="0.25">
      <c r="J1253"/>
    </row>
    <row r="1254" spans="10:10" x14ac:dyDescent="0.25">
      <c r="J1254"/>
    </row>
    <row r="1255" spans="10:10" x14ac:dyDescent="0.25">
      <c r="J1255"/>
    </row>
    <row r="1256" spans="10:10" x14ac:dyDescent="0.25">
      <c r="J1256"/>
    </row>
    <row r="1257" spans="10:10" x14ac:dyDescent="0.25">
      <c r="J1257"/>
    </row>
    <row r="1258" spans="10:10" x14ac:dyDescent="0.25">
      <c r="J1258"/>
    </row>
    <row r="1259" spans="10:10" x14ac:dyDescent="0.25">
      <c r="J1259"/>
    </row>
    <row r="1260" spans="10:10" x14ac:dyDescent="0.25">
      <c r="J1260"/>
    </row>
    <row r="1261" spans="10:10" x14ac:dyDescent="0.25">
      <c r="J1261"/>
    </row>
    <row r="1262" spans="10:10" x14ac:dyDescent="0.25">
      <c r="J1262"/>
    </row>
    <row r="1263" spans="10:10" x14ac:dyDescent="0.25">
      <c r="J1263"/>
    </row>
    <row r="1264" spans="10:10" x14ac:dyDescent="0.25">
      <c r="J1264"/>
    </row>
    <row r="1265" spans="10:10" x14ac:dyDescent="0.25">
      <c r="J1265"/>
    </row>
    <row r="1266" spans="10:10" x14ac:dyDescent="0.25">
      <c r="J1266"/>
    </row>
    <row r="1267" spans="10:10" x14ac:dyDescent="0.25">
      <c r="J1267"/>
    </row>
    <row r="1268" spans="10:10" x14ac:dyDescent="0.25">
      <c r="J1268"/>
    </row>
    <row r="1269" spans="10:10" x14ac:dyDescent="0.25">
      <c r="J1269"/>
    </row>
    <row r="1270" spans="10:10" x14ac:dyDescent="0.25">
      <c r="J1270"/>
    </row>
    <row r="1271" spans="10:10" x14ac:dyDescent="0.25">
      <c r="J1271"/>
    </row>
    <row r="1272" spans="10:10" x14ac:dyDescent="0.25">
      <c r="J1272"/>
    </row>
    <row r="1273" spans="10:10" x14ac:dyDescent="0.25">
      <c r="J1273"/>
    </row>
    <row r="1274" spans="10:10" x14ac:dyDescent="0.25">
      <c r="J1274"/>
    </row>
    <row r="1275" spans="10:10" x14ac:dyDescent="0.25">
      <c r="J1275"/>
    </row>
    <row r="1276" spans="10:10" x14ac:dyDescent="0.25">
      <c r="J1276"/>
    </row>
    <row r="1277" spans="10:10" x14ac:dyDescent="0.25">
      <c r="J1277"/>
    </row>
    <row r="1278" spans="10:10" x14ac:dyDescent="0.25">
      <c r="J1278"/>
    </row>
    <row r="1279" spans="10:10" x14ac:dyDescent="0.25">
      <c r="J1279"/>
    </row>
    <row r="1280" spans="10:10" x14ac:dyDescent="0.25">
      <c r="J1280"/>
    </row>
    <row r="1281" spans="10:10" x14ac:dyDescent="0.25">
      <c r="J1281"/>
    </row>
    <row r="1282" spans="10:10" x14ac:dyDescent="0.25">
      <c r="J1282"/>
    </row>
    <row r="1283" spans="10:10" x14ac:dyDescent="0.25">
      <c r="J1283"/>
    </row>
    <row r="1284" spans="10:10" x14ac:dyDescent="0.25">
      <c r="J1284"/>
    </row>
    <row r="1285" spans="10:10" x14ac:dyDescent="0.25">
      <c r="J1285"/>
    </row>
    <row r="1286" spans="10:10" x14ac:dyDescent="0.25">
      <c r="J1286"/>
    </row>
    <row r="1287" spans="10:10" x14ac:dyDescent="0.25">
      <c r="J1287"/>
    </row>
    <row r="1288" spans="10:10" x14ac:dyDescent="0.25">
      <c r="J1288"/>
    </row>
    <row r="1289" spans="10:10" x14ac:dyDescent="0.25">
      <c r="J1289"/>
    </row>
    <row r="1290" spans="10:10" x14ac:dyDescent="0.25">
      <c r="J1290"/>
    </row>
    <row r="1291" spans="10:10" x14ac:dyDescent="0.25">
      <c r="J1291"/>
    </row>
    <row r="1292" spans="10:10" x14ac:dyDescent="0.25">
      <c r="J1292"/>
    </row>
    <row r="1293" spans="10:10" x14ac:dyDescent="0.25">
      <c r="J1293"/>
    </row>
    <row r="1294" spans="10:10" x14ac:dyDescent="0.25">
      <c r="J1294"/>
    </row>
    <row r="1295" spans="10:10" x14ac:dyDescent="0.25">
      <c r="J1295"/>
    </row>
    <row r="1296" spans="10:10" x14ac:dyDescent="0.25">
      <c r="J1296"/>
    </row>
    <row r="1297" spans="10:10" x14ac:dyDescent="0.25">
      <c r="J1297"/>
    </row>
    <row r="1298" spans="10:10" x14ac:dyDescent="0.25">
      <c r="J1298"/>
    </row>
    <row r="1299" spans="10:10" x14ac:dyDescent="0.25">
      <c r="J1299"/>
    </row>
    <row r="1300" spans="10:10" x14ac:dyDescent="0.25">
      <c r="J1300"/>
    </row>
    <row r="1301" spans="10:10" x14ac:dyDescent="0.25">
      <c r="J1301"/>
    </row>
    <row r="1302" spans="10:10" x14ac:dyDescent="0.25">
      <c r="J1302"/>
    </row>
    <row r="1303" spans="10:10" x14ac:dyDescent="0.25">
      <c r="J1303"/>
    </row>
    <row r="1304" spans="10:10" x14ac:dyDescent="0.25">
      <c r="J1304"/>
    </row>
    <row r="1305" spans="10:10" x14ac:dyDescent="0.25">
      <c r="J1305"/>
    </row>
    <row r="1306" spans="10:10" x14ac:dyDescent="0.25">
      <c r="J1306"/>
    </row>
    <row r="1307" spans="10:10" x14ac:dyDescent="0.25">
      <c r="J1307"/>
    </row>
    <row r="1308" spans="10:10" x14ac:dyDescent="0.25">
      <c r="J1308"/>
    </row>
    <row r="1309" spans="10:10" x14ac:dyDescent="0.25">
      <c r="J1309"/>
    </row>
    <row r="1310" spans="10:10" x14ac:dyDescent="0.25">
      <c r="J1310"/>
    </row>
    <row r="1311" spans="10:10" x14ac:dyDescent="0.25">
      <c r="J1311"/>
    </row>
    <row r="1312" spans="10:10" x14ac:dyDescent="0.25">
      <c r="J1312"/>
    </row>
    <row r="1313" spans="10:10" x14ac:dyDescent="0.25">
      <c r="J1313"/>
    </row>
    <row r="1314" spans="10:10" x14ac:dyDescent="0.25">
      <c r="J1314"/>
    </row>
    <row r="1315" spans="10:10" x14ac:dyDescent="0.25">
      <c r="J1315"/>
    </row>
    <row r="1316" spans="10:10" x14ac:dyDescent="0.25">
      <c r="J1316"/>
    </row>
    <row r="1317" spans="10:10" x14ac:dyDescent="0.25">
      <c r="J1317"/>
    </row>
    <row r="1318" spans="10:10" x14ac:dyDescent="0.25">
      <c r="J1318"/>
    </row>
    <row r="1319" spans="10:10" x14ac:dyDescent="0.25">
      <c r="J1319"/>
    </row>
    <row r="1320" spans="10:10" x14ac:dyDescent="0.25">
      <c r="J1320"/>
    </row>
    <row r="1321" spans="10:10" x14ac:dyDescent="0.25">
      <c r="J1321"/>
    </row>
    <row r="1322" spans="10:10" x14ac:dyDescent="0.25">
      <c r="J1322"/>
    </row>
    <row r="1323" spans="10:10" x14ac:dyDescent="0.25">
      <c r="J1323"/>
    </row>
    <row r="1324" spans="10:10" x14ac:dyDescent="0.25">
      <c r="J1324"/>
    </row>
    <row r="1325" spans="10:10" x14ac:dyDescent="0.25">
      <c r="J1325"/>
    </row>
    <row r="1326" spans="10:10" x14ac:dyDescent="0.25">
      <c r="J1326"/>
    </row>
    <row r="1327" spans="10:10" x14ac:dyDescent="0.25">
      <c r="J1327"/>
    </row>
    <row r="1328" spans="10:10" x14ac:dyDescent="0.25">
      <c r="J1328"/>
    </row>
    <row r="1329" spans="10:10" x14ac:dyDescent="0.25">
      <c r="J1329"/>
    </row>
    <row r="1330" spans="10:10" x14ac:dyDescent="0.25">
      <c r="J1330"/>
    </row>
    <row r="1331" spans="10:10" x14ac:dyDescent="0.25">
      <c r="J1331"/>
    </row>
    <row r="1332" spans="10:10" x14ac:dyDescent="0.25">
      <c r="J1332"/>
    </row>
    <row r="1333" spans="10:10" x14ac:dyDescent="0.25">
      <c r="J1333"/>
    </row>
    <row r="1334" spans="10:10" x14ac:dyDescent="0.25">
      <c r="J1334"/>
    </row>
    <row r="1335" spans="10:10" x14ac:dyDescent="0.25">
      <c r="J1335"/>
    </row>
    <row r="1336" spans="10:10" x14ac:dyDescent="0.25">
      <c r="J1336"/>
    </row>
    <row r="1337" spans="10:10" x14ac:dyDescent="0.25">
      <c r="J1337"/>
    </row>
    <row r="1338" spans="10:10" x14ac:dyDescent="0.25">
      <c r="J1338"/>
    </row>
    <row r="1339" spans="10:10" x14ac:dyDescent="0.25">
      <c r="J1339"/>
    </row>
    <row r="1340" spans="10:10" x14ac:dyDescent="0.25">
      <c r="J1340"/>
    </row>
    <row r="1341" spans="10:10" x14ac:dyDescent="0.25">
      <c r="J1341"/>
    </row>
    <row r="1342" spans="10:10" x14ac:dyDescent="0.25">
      <c r="J1342"/>
    </row>
    <row r="1343" spans="10:10" x14ac:dyDescent="0.25">
      <c r="J1343"/>
    </row>
    <row r="1344" spans="10:10" x14ac:dyDescent="0.25">
      <c r="J1344"/>
    </row>
    <row r="1345" spans="10:10" x14ac:dyDescent="0.25">
      <c r="J1345"/>
    </row>
    <row r="1346" spans="10:10" x14ac:dyDescent="0.25">
      <c r="J1346"/>
    </row>
    <row r="1347" spans="10:10" x14ac:dyDescent="0.25">
      <c r="J1347"/>
    </row>
    <row r="1348" spans="10:10" x14ac:dyDescent="0.25">
      <c r="J1348"/>
    </row>
    <row r="1349" spans="10:10" x14ac:dyDescent="0.25">
      <c r="J1349"/>
    </row>
    <row r="1350" spans="10:10" x14ac:dyDescent="0.25">
      <c r="J1350"/>
    </row>
    <row r="1351" spans="10:10" x14ac:dyDescent="0.25">
      <c r="J1351"/>
    </row>
    <row r="1352" spans="10:10" x14ac:dyDescent="0.25">
      <c r="J1352"/>
    </row>
    <row r="1353" spans="10:10" x14ac:dyDescent="0.25">
      <c r="J1353"/>
    </row>
    <row r="1354" spans="10:10" x14ac:dyDescent="0.25">
      <c r="J1354"/>
    </row>
    <row r="1355" spans="10:10" x14ac:dyDescent="0.25">
      <c r="J1355"/>
    </row>
    <row r="1356" spans="10:10" x14ac:dyDescent="0.25">
      <c r="J1356"/>
    </row>
    <row r="1357" spans="10:10" x14ac:dyDescent="0.25">
      <c r="J1357"/>
    </row>
    <row r="1358" spans="10:10" x14ac:dyDescent="0.25">
      <c r="J1358"/>
    </row>
    <row r="1359" spans="10:10" x14ac:dyDescent="0.25">
      <c r="J1359"/>
    </row>
    <row r="1360" spans="10:10" x14ac:dyDescent="0.25">
      <c r="J1360"/>
    </row>
    <row r="1361" spans="10:10" x14ac:dyDescent="0.25">
      <c r="J1361"/>
    </row>
    <row r="1362" spans="10:10" x14ac:dyDescent="0.25">
      <c r="J1362"/>
    </row>
    <row r="1363" spans="10:10" x14ac:dyDescent="0.25">
      <c r="J1363"/>
    </row>
    <row r="1364" spans="10:10" x14ac:dyDescent="0.25">
      <c r="J1364"/>
    </row>
    <row r="1365" spans="10:10" x14ac:dyDescent="0.25">
      <c r="J1365"/>
    </row>
    <row r="1366" spans="10:10" x14ac:dyDescent="0.25">
      <c r="J1366"/>
    </row>
    <row r="1367" spans="10:10" x14ac:dyDescent="0.25">
      <c r="J1367"/>
    </row>
    <row r="1368" spans="10:10" x14ac:dyDescent="0.25">
      <c r="J1368"/>
    </row>
    <row r="1369" spans="10:10" x14ac:dyDescent="0.25">
      <c r="J1369"/>
    </row>
    <row r="1370" spans="10:10" x14ac:dyDescent="0.25">
      <c r="J1370"/>
    </row>
    <row r="1371" spans="10:10" x14ac:dyDescent="0.25">
      <c r="J1371"/>
    </row>
    <row r="1372" spans="10:10" x14ac:dyDescent="0.25">
      <c r="J1372"/>
    </row>
    <row r="1373" spans="10:10" x14ac:dyDescent="0.25">
      <c r="J1373"/>
    </row>
    <row r="1374" spans="10:10" x14ac:dyDescent="0.25">
      <c r="J1374"/>
    </row>
    <row r="1375" spans="10:10" x14ac:dyDescent="0.25">
      <c r="J1375"/>
    </row>
    <row r="1376" spans="10:10" x14ac:dyDescent="0.25">
      <c r="J1376"/>
    </row>
    <row r="1377" spans="10:10" x14ac:dyDescent="0.25">
      <c r="J1377"/>
    </row>
    <row r="1378" spans="10:10" x14ac:dyDescent="0.25">
      <c r="J1378"/>
    </row>
    <row r="1379" spans="10:10" x14ac:dyDescent="0.25">
      <c r="J1379"/>
    </row>
    <row r="1380" spans="10:10" x14ac:dyDescent="0.25">
      <c r="J1380"/>
    </row>
    <row r="1381" spans="10:10" x14ac:dyDescent="0.25">
      <c r="J1381"/>
    </row>
    <row r="1382" spans="10:10" x14ac:dyDescent="0.25">
      <c r="J1382"/>
    </row>
    <row r="1383" spans="10:10" x14ac:dyDescent="0.25">
      <c r="J1383"/>
    </row>
    <row r="1384" spans="10:10" x14ac:dyDescent="0.25">
      <c r="J1384"/>
    </row>
    <row r="1385" spans="10:10" x14ac:dyDescent="0.25">
      <c r="J1385"/>
    </row>
    <row r="1386" spans="10:10" x14ac:dyDescent="0.25">
      <c r="J1386"/>
    </row>
    <row r="1387" spans="10:10" x14ac:dyDescent="0.25">
      <c r="J1387"/>
    </row>
    <row r="1388" spans="10:10" x14ac:dyDescent="0.25">
      <c r="J1388"/>
    </row>
    <row r="1389" spans="10:10" x14ac:dyDescent="0.25">
      <c r="J1389"/>
    </row>
    <row r="1390" spans="10:10" x14ac:dyDescent="0.25">
      <c r="J1390"/>
    </row>
    <row r="1391" spans="10:10" x14ac:dyDescent="0.25">
      <c r="J1391"/>
    </row>
    <row r="1392" spans="10:10" x14ac:dyDescent="0.25">
      <c r="J1392"/>
    </row>
    <row r="1393" spans="10:10" x14ac:dyDescent="0.25">
      <c r="J1393"/>
    </row>
    <row r="1394" spans="10:10" x14ac:dyDescent="0.25">
      <c r="J1394"/>
    </row>
    <row r="1395" spans="10:10" x14ac:dyDescent="0.25">
      <c r="J1395"/>
    </row>
    <row r="1396" spans="10:10" x14ac:dyDescent="0.25">
      <c r="J1396"/>
    </row>
    <row r="1397" spans="10:10" x14ac:dyDescent="0.25">
      <c r="J1397"/>
    </row>
    <row r="1398" spans="10:10" x14ac:dyDescent="0.25">
      <c r="J1398"/>
    </row>
    <row r="1399" spans="10:10" x14ac:dyDescent="0.25">
      <c r="J1399"/>
    </row>
    <row r="1400" spans="10:10" x14ac:dyDescent="0.25">
      <c r="J1400"/>
    </row>
    <row r="1401" spans="10:10" x14ac:dyDescent="0.25">
      <c r="J1401"/>
    </row>
    <row r="1402" spans="10:10" x14ac:dyDescent="0.25">
      <c r="J1402"/>
    </row>
    <row r="1403" spans="10:10" x14ac:dyDescent="0.25">
      <c r="J1403"/>
    </row>
    <row r="1404" spans="10:10" x14ac:dyDescent="0.25">
      <c r="J1404"/>
    </row>
    <row r="1405" spans="10:10" x14ac:dyDescent="0.25">
      <c r="J1405"/>
    </row>
    <row r="1406" spans="10:10" x14ac:dyDescent="0.25">
      <c r="J1406"/>
    </row>
    <row r="1407" spans="10:10" x14ac:dyDescent="0.25">
      <c r="J1407"/>
    </row>
    <row r="1408" spans="10:10" x14ac:dyDescent="0.25">
      <c r="J1408"/>
    </row>
    <row r="1409" spans="10:10" x14ac:dyDescent="0.25">
      <c r="J1409"/>
    </row>
    <row r="1410" spans="10:10" x14ac:dyDescent="0.25">
      <c r="J1410"/>
    </row>
    <row r="1411" spans="10:10" x14ac:dyDescent="0.25">
      <c r="J1411"/>
    </row>
    <row r="1412" spans="10:10" x14ac:dyDescent="0.25">
      <c r="J1412"/>
    </row>
    <row r="1413" spans="10:10" x14ac:dyDescent="0.25">
      <c r="J1413"/>
    </row>
    <row r="1414" spans="10:10" x14ac:dyDescent="0.25">
      <c r="J1414"/>
    </row>
    <row r="1415" spans="10:10" x14ac:dyDescent="0.25">
      <c r="J1415"/>
    </row>
    <row r="1416" spans="10:10" x14ac:dyDescent="0.25">
      <c r="J1416"/>
    </row>
    <row r="1417" spans="10:10" x14ac:dyDescent="0.25">
      <c r="J1417"/>
    </row>
    <row r="1418" spans="10:10" x14ac:dyDescent="0.25">
      <c r="J1418"/>
    </row>
    <row r="1419" spans="10:10" x14ac:dyDescent="0.25">
      <c r="J1419"/>
    </row>
    <row r="1420" spans="10:10" x14ac:dyDescent="0.25">
      <c r="J1420"/>
    </row>
    <row r="1421" spans="10:10" x14ac:dyDescent="0.25">
      <c r="J1421"/>
    </row>
    <row r="1422" spans="10:10" x14ac:dyDescent="0.25">
      <c r="J1422"/>
    </row>
    <row r="1423" spans="10:10" x14ac:dyDescent="0.25">
      <c r="J1423"/>
    </row>
    <row r="1424" spans="10:10" x14ac:dyDescent="0.25">
      <c r="J1424"/>
    </row>
    <row r="1425" spans="10:10" x14ac:dyDescent="0.25">
      <c r="J1425"/>
    </row>
    <row r="1426" spans="10:10" x14ac:dyDescent="0.25">
      <c r="J1426"/>
    </row>
    <row r="1427" spans="10:10" x14ac:dyDescent="0.25">
      <c r="J1427"/>
    </row>
    <row r="1428" spans="10:10" x14ac:dyDescent="0.25">
      <c r="J1428"/>
    </row>
    <row r="1429" spans="10:10" x14ac:dyDescent="0.25">
      <c r="J1429"/>
    </row>
    <row r="1430" spans="10:10" x14ac:dyDescent="0.25">
      <c r="J1430"/>
    </row>
    <row r="1431" spans="10:10" x14ac:dyDescent="0.25">
      <c r="J1431"/>
    </row>
    <row r="1432" spans="10:10" x14ac:dyDescent="0.25">
      <c r="J1432"/>
    </row>
    <row r="1433" spans="10:10" x14ac:dyDescent="0.25">
      <c r="J1433"/>
    </row>
    <row r="1434" spans="10:10" x14ac:dyDescent="0.25">
      <c r="J1434"/>
    </row>
    <row r="1435" spans="10:10" x14ac:dyDescent="0.25">
      <c r="J1435"/>
    </row>
    <row r="1436" spans="10:10" x14ac:dyDescent="0.25">
      <c r="J1436"/>
    </row>
    <row r="1437" spans="10:10" x14ac:dyDescent="0.25">
      <c r="J1437"/>
    </row>
    <row r="1438" spans="10:10" x14ac:dyDescent="0.25">
      <c r="J1438"/>
    </row>
    <row r="1439" spans="10:10" x14ac:dyDescent="0.25">
      <c r="J1439"/>
    </row>
    <row r="1440" spans="10:10" x14ac:dyDescent="0.25">
      <c r="J1440"/>
    </row>
    <row r="1441" spans="10:10" x14ac:dyDescent="0.25">
      <c r="J1441"/>
    </row>
    <row r="1442" spans="10:10" x14ac:dyDescent="0.25">
      <c r="J1442"/>
    </row>
    <row r="1443" spans="10:10" x14ac:dyDescent="0.25">
      <c r="J1443"/>
    </row>
    <row r="1444" spans="10:10" x14ac:dyDescent="0.25">
      <c r="J1444"/>
    </row>
    <row r="1445" spans="10:10" x14ac:dyDescent="0.25">
      <c r="J1445"/>
    </row>
    <row r="1446" spans="10:10" x14ac:dyDescent="0.25">
      <c r="J1446"/>
    </row>
    <row r="1447" spans="10:10" x14ac:dyDescent="0.25">
      <c r="J1447"/>
    </row>
    <row r="1448" spans="10:10" x14ac:dyDescent="0.25">
      <c r="J1448"/>
    </row>
    <row r="1449" spans="10:10" x14ac:dyDescent="0.25">
      <c r="J1449"/>
    </row>
    <row r="1450" spans="10:10" x14ac:dyDescent="0.25">
      <c r="J1450"/>
    </row>
    <row r="1451" spans="10:10" x14ac:dyDescent="0.25">
      <c r="J1451"/>
    </row>
    <row r="1452" spans="10:10" x14ac:dyDescent="0.25">
      <c r="J1452"/>
    </row>
    <row r="1453" spans="10:10" x14ac:dyDescent="0.25">
      <c r="J1453"/>
    </row>
    <row r="1454" spans="10:10" x14ac:dyDescent="0.25">
      <c r="J1454"/>
    </row>
    <row r="1455" spans="10:10" x14ac:dyDescent="0.25">
      <c r="J1455"/>
    </row>
    <row r="1456" spans="10:10" x14ac:dyDescent="0.25">
      <c r="J1456"/>
    </row>
    <row r="1457" spans="10:10" x14ac:dyDescent="0.25">
      <c r="J1457"/>
    </row>
    <row r="1458" spans="10:10" x14ac:dyDescent="0.25">
      <c r="J1458"/>
    </row>
    <row r="1459" spans="10:10" x14ac:dyDescent="0.25">
      <c r="J1459"/>
    </row>
    <row r="1460" spans="10:10" x14ac:dyDescent="0.25">
      <c r="J1460"/>
    </row>
    <row r="1461" spans="10:10" x14ac:dyDescent="0.25">
      <c r="J1461"/>
    </row>
    <row r="1462" spans="10:10" x14ac:dyDescent="0.25">
      <c r="J1462"/>
    </row>
    <row r="1463" spans="10:10" x14ac:dyDescent="0.25">
      <c r="J1463"/>
    </row>
    <row r="1464" spans="10:10" x14ac:dyDescent="0.25">
      <c r="J1464"/>
    </row>
    <row r="1465" spans="10:10" x14ac:dyDescent="0.25">
      <c r="J1465"/>
    </row>
    <row r="1466" spans="10:10" x14ac:dyDescent="0.25">
      <c r="J1466"/>
    </row>
    <row r="1467" spans="10:10" x14ac:dyDescent="0.25">
      <c r="J1467"/>
    </row>
    <row r="1468" spans="10:10" x14ac:dyDescent="0.25">
      <c r="J1468"/>
    </row>
    <row r="1469" spans="10:10" x14ac:dyDescent="0.25">
      <c r="J1469"/>
    </row>
    <row r="1470" spans="10:10" x14ac:dyDescent="0.25">
      <c r="J1470"/>
    </row>
    <row r="1471" spans="10:10" x14ac:dyDescent="0.25">
      <c r="J1471"/>
    </row>
    <row r="1472" spans="10:10" x14ac:dyDescent="0.25">
      <c r="J1472"/>
    </row>
    <row r="1473" spans="10:10" x14ac:dyDescent="0.25">
      <c r="J1473"/>
    </row>
    <row r="1474" spans="10:10" x14ac:dyDescent="0.25">
      <c r="J1474"/>
    </row>
    <row r="1475" spans="10:10" x14ac:dyDescent="0.25">
      <c r="J1475"/>
    </row>
    <row r="1476" spans="10:10" x14ac:dyDescent="0.25">
      <c r="J1476"/>
    </row>
    <row r="1477" spans="10:10" x14ac:dyDescent="0.25">
      <c r="J1477"/>
    </row>
    <row r="1478" spans="10:10" x14ac:dyDescent="0.25">
      <c r="J1478"/>
    </row>
    <row r="1479" spans="10:10" x14ac:dyDescent="0.25">
      <c r="J1479"/>
    </row>
    <row r="1480" spans="10:10" x14ac:dyDescent="0.25">
      <c r="J1480"/>
    </row>
    <row r="1481" spans="10:10" x14ac:dyDescent="0.25">
      <c r="J1481"/>
    </row>
    <row r="1482" spans="10:10" x14ac:dyDescent="0.25">
      <c r="J1482"/>
    </row>
    <row r="1483" spans="10:10" x14ac:dyDescent="0.25">
      <c r="J1483"/>
    </row>
    <row r="1484" spans="10:10" x14ac:dyDescent="0.25">
      <c r="J1484"/>
    </row>
    <row r="1485" spans="10:10" x14ac:dyDescent="0.25">
      <c r="J1485"/>
    </row>
    <row r="1486" spans="10:10" x14ac:dyDescent="0.25">
      <c r="J1486"/>
    </row>
    <row r="1487" spans="10:10" x14ac:dyDescent="0.25">
      <c r="J1487"/>
    </row>
    <row r="1488" spans="10:10" x14ac:dyDescent="0.25">
      <c r="J1488"/>
    </row>
    <row r="1489" spans="10:10" x14ac:dyDescent="0.25">
      <c r="J1489"/>
    </row>
    <row r="1490" spans="10:10" x14ac:dyDescent="0.25">
      <c r="J1490"/>
    </row>
    <row r="1491" spans="10:10" x14ac:dyDescent="0.25">
      <c r="J1491"/>
    </row>
    <row r="1492" spans="10:10" x14ac:dyDescent="0.25">
      <c r="J1492"/>
    </row>
    <row r="1493" spans="10:10" x14ac:dyDescent="0.25">
      <c r="J1493"/>
    </row>
    <row r="1494" spans="10:10" x14ac:dyDescent="0.25">
      <c r="J1494"/>
    </row>
    <row r="1495" spans="10:10" x14ac:dyDescent="0.25">
      <c r="J1495"/>
    </row>
    <row r="1496" spans="10:10" x14ac:dyDescent="0.25">
      <c r="J1496"/>
    </row>
    <row r="1497" spans="10:10" x14ac:dyDescent="0.25">
      <c r="J1497"/>
    </row>
    <row r="1498" spans="10:10" x14ac:dyDescent="0.25">
      <c r="J1498"/>
    </row>
    <row r="1499" spans="10:10" x14ac:dyDescent="0.25">
      <c r="J1499"/>
    </row>
    <row r="1500" spans="10:10" x14ac:dyDescent="0.25">
      <c r="J1500"/>
    </row>
    <row r="1501" spans="10:10" x14ac:dyDescent="0.25">
      <c r="J1501"/>
    </row>
    <row r="1502" spans="10:10" x14ac:dyDescent="0.25">
      <c r="J1502"/>
    </row>
    <row r="1503" spans="10:10" x14ac:dyDescent="0.25">
      <c r="J1503"/>
    </row>
    <row r="1504" spans="10:10" x14ac:dyDescent="0.25">
      <c r="J1504"/>
    </row>
    <row r="1505" spans="10:10" x14ac:dyDescent="0.25">
      <c r="J1505"/>
    </row>
    <row r="1506" spans="10:10" x14ac:dyDescent="0.25">
      <c r="J1506"/>
    </row>
    <row r="1507" spans="10:10" x14ac:dyDescent="0.25">
      <c r="J1507"/>
    </row>
    <row r="1508" spans="10:10" x14ac:dyDescent="0.25">
      <c r="J1508"/>
    </row>
    <row r="1509" spans="10:10" x14ac:dyDescent="0.25">
      <c r="J1509"/>
    </row>
    <row r="1510" spans="10:10" x14ac:dyDescent="0.25">
      <c r="J1510"/>
    </row>
    <row r="1511" spans="10:10" x14ac:dyDescent="0.25">
      <c r="J1511"/>
    </row>
    <row r="1512" spans="10:10" x14ac:dyDescent="0.25">
      <c r="J1512"/>
    </row>
    <row r="1513" spans="10:10" x14ac:dyDescent="0.25">
      <c r="J1513"/>
    </row>
    <row r="1514" spans="10:10" x14ac:dyDescent="0.25">
      <c r="J1514"/>
    </row>
    <row r="1515" spans="10:10" x14ac:dyDescent="0.25">
      <c r="J1515"/>
    </row>
    <row r="1516" spans="10:10" x14ac:dyDescent="0.25">
      <c r="J1516"/>
    </row>
    <row r="1517" spans="10:10" x14ac:dyDescent="0.25">
      <c r="J1517"/>
    </row>
    <row r="1518" spans="10:10" x14ac:dyDescent="0.25">
      <c r="J1518"/>
    </row>
    <row r="1519" spans="10:10" x14ac:dyDescent="0.25">
      <c r="J1519"/>
    </row>
    <row r="1520" spans="10:10" x14ac:dyDescent="0.25">
      <c r="J1520"/>
    </row>
    <row r="1521" spans="10:10" x14ac:dyDescent="0.25">
      <c r="J1521"/>
    </row>
    <row r="1522" spans="10:10" x14ac:dyDescent="0.25">
      <c r="J1522"/>
    </row>
    <row r="1523" spans="10:10" x14ac:dyDescent="0.25">
      <c r="J1523"/>
    </row>
    <row r="1524" spans="10:10" x14ac:dyDescent="0.25">
      <c r="J1524"/>
    </row>
    <row r="1525" spans="10:10" x14ac:dyDescent="0.25">
      <c r="J1525"/>
    </row>
    <row r="1526" spans="10:10" x14ac:dyDescent="0.25">
      <c r="J1526"/>
    </row>
    <row r="1527" spans="10:10" x14ac:dyDescent="0.25">
      <c r="J1527"/>
    </row>
    <row r="1528" spans="10:10" x14ac:dyDescent="0.25">
      <c r="J1528"/>
    </row>
    <row r="1529" spans="10:10" x14ac:dyDescent="0.25">
      <c r="J1529"/>
    </row>
    <row r="1530" spans="10:10" x14ac:dyDescent="0.25">
      <c r="J1530"/>
    </row>
    <row r="1531" spans="10:10" x14ac:dyDescent="0.25">
      <c r="J1531"/>
    </row>
    <row r="1532" spans="10:10" x14ac:dyDescent="0.25">
      <c r="J1532"/>
    </row>
    <row r="1533" spans="10:10" x14ac:dyDescent="0.25">
      <c r="J1533"/>
    </row>
    <row r="1534" spans="10:10" x14ac:dyDescent="0.25">
      <c r="J1534"/>
    </row>
    <row r="1535" spans="10:10" x14ac:dyDescent="0.25">
      <c r="J1535"/>
    </row>
    <row r="1536" spans="10:10" x14ac:dyDescent="0.25">
      <c r="J1536"/>
    </row>
    <row r="1537" spans="10:10" x14ac:dyDescent="0.25">
      <c r="J1537"/>
    </row>
    <row r="1538" spans="10:10" x14ac:dyDescent="0.25">
      <c r="J1538"/>
    </row>
    <row r="1539" spans="10:10" x14ac:dyDescent="0.25">
      <c r="J1539"/>
    </row>
    <row r="1540" spans="10:10" x14ac:dyDescent="0.25">
      <c r="J1540"/>
    </row>
    <row r="1541" spans="10:10" x14ac:dyDescent="0.25">
      <c r="J1541"/>
    </row>
    <row r="1542" spans="10:10" x14ac:dyDescent="0.25">
      <c r="J1542"/>
    </row>
    <row r="1543" spans="10:10" x14ac:dyDescent="0.25">
      <c r="J1543"/>
    </row>
    <row r="1544" spans="10:10" x14ac:dyDescent="0.25">
      <c r="J1544"/>
    </row>
    <row r="1545" spans="10:10" x14ac:dyDescent="0.25">
      <c r="J1545"/>
    </row>
    <row r="1546" spans="10:10" x14ac:dyDescent="0.25">
      <c r="J1546"/>
    </row>
    <row r="1547" spans="10:10" x14ac:dyDescent="0.25">
      <c r="J1547"/>
    </row>
    <row r="1548" spans="10:10" x14ac:dyDescent="0.25">
      <c r="J1548"/>
    </row>
    <row r="1549" spans="10:10" x14ac:dyDescent="0.25">
      <c r="J1549"/>
    </row>
    <row r="1550" spans="10:10" x14ac:dyDescent="0.25">
      <c r="J1550"/>
    </row>
    <row r="1551" spans="10:10" x14ac:dyDescent="0.25">
      <c r="J1551"/>
    </row>
    <row r="1552" spans="10:10" x14ac:dyDescent="0.25">
      <c r="J1552"/>
    </row>
    <row r="1553" spans="10:10" x14ac:dyDescent="0.25">
      <c r="J1553"/>
    </row>
    <row r="1554" spans="10:10" x14ac:dyDescent="0.25">
      <c r="J1554"/>
    </row>
    <row r="1555" spans="10:10" x14ac:dyDescent="0.25">
      <c r="J1555"/>
    </row>
    <row r="1556" spans="10:10" x14ac:dyDescent="0.25">
      <c r="J1556"/>
    </row>
    <row r="1557" spans="10:10" x14ac:dyDescent="0.25">
      <c r="J1557"/>
    </row>
    <row r="1558" spans="10:10" x14ac:dyDescent="0.25">
      <c r="J1558"/>
    </row>
    <row r="1559" spans="10:10" x14ac:dyDescent="0.25">
      <c r="J1559"/>
    </row>
    <row r="1560" spans="10:10" x14ac:dyDescent="0.25">
      <c r="J1560"/>
    </row>
    <row r="1561" spans="10:10" x14ac:dyDescent="0.25">
      <c r="J1561"/>
    </row>
    <row r="1562" spans="10:10" x14ac:dyDescent="0.25">
      <c r="J1562"/>
    </row>
    <row r="1563" spans="10:10" x14ac:dyDescent="0.25">
      <c r="J1563"/>
    </row>
    <row r="1564" spans="10:10" x14ac:dyDescent="0.25">
      <c r="J1564"/>
    </row>
    <row r="1565" spans="10:10" x14ac:dyDescent="0.25">
      <c r="J1565"/>
    </row>
    <row r="1566" spans="10:10" x14ac:dyDescent="0.25">
      <c r="J1566"/>
    </row>
    <row r="1567" spans="10:10" x14ac:dyDescent="0.25">
      <c r="J1567"/>
    </row>
    <row r="1568" spans="10:10" x14ac:dyDescent="0.25">
      <c r="J1568"/>
    </row>
    <row r="1569" spans="10:10" x14ac:dyDescent="0.25">
      <c r="J1569"/>
    </row>
    <row r="1570" spans="10:10" x14ac:dyDescent="0.25">
      <c r="J1570"/>
    </row>
    <row r="1571" spans="10:10" x14ac:dyDescent="0.25">
      <c r="J1571"/>
    </row>
    <row r="1572" spans="10:10" x14ac:dyDescent="0.25">
      <c r="J1572"/>
    </row>
    <row r="1573" spans="10:10" x14ac:dyDescent="0.25">
      <c r="J1573"/>
    </row>
    <row r="1574" spans="10:10" x14ac:dyDescent="0.25">
      <c r="J1574"/>
    </row>
    <row r="1575" spans="10:10" x14ac:dyDescent="0.25">
      <c r="J1575"/>
    </row>
    <row r="1576" spans="10:10" x14ac:dyDescent="0.25">
      <c r="J1576"/>
    </row>
    <row r="1577" spans="10:10" x14ac:dyDescent="0.25">
      <c r="J1577"/>
    </row>
    <row r="1578" spans="10:10" x14ac:dyDescent="0.25">
      <c r="J1578"/>
    </row>
    <row r="1579" spans="10:10" x14ac:dyDescent="0.25">
      <c r="J1579"/>
    </row>
    <row r="1580" spans="10:10" x14ac:dyDescent="0.25">
      <c r="J1580"/>
    </row>
    <row r="1581" spans="10:10" x14ac:dyDescent="0.25">
      <c r="J1581"/>
    </row>
    <row r="1582" spans="10:10" x14ac:dyDescent="0.25">
      <c r="J1582"/>
    </row>
    <row r="1583" spans="10:10" x14ac:dyDescent="0.25">
      <c r="J1583"/>
    </row>
    <row r="1584" spans="10:10" x14ac:dyDescent="0.25">
      <c r="J1584"/>
    </row>
    <row r="1585" spans="10:10" x14ac:dyDescent="0.25">
      <c r="J1585"/>
    </row>
    <row r="1586" spans="10:10" x14ac:dyDescent="0.25">
      <c r="J1586"/>
    </row>
    <row r="1587" spans="10:10" x14ac:dyDescent="0.25">
      <c r="J1587"/>
    </row>
  </sheetData>
  <sortState ref="J2:J398">
    <sortCondition ref="J2"/>
  </sortState>
  <conditionalFormatting sqref="A371:A398 C364:C371 A2:A237 A317:A319 M2 C80:C81 C83:C323 H380 E2:E51 E53:E398 F2:F398 G381:H398 G2:H379">
    <cfRule type="containsText" dxfId="43" priority="73" operator="containsText" text="&quot;&quot;">
      <formula>NOT(ISERROR(SEARCH("""""",A2)))</formula>
    </cfRule>
    <cfRule type="cellIs" dxfId="42" priority="74" operator="equal">
      <formula>""""""</formula>
    </cfRule>
    <cfRule type="expression" dxfId="41" priority="75">
      <formula>""</formula>
    </cfRule>
  </conditionalFormatting>
  <conditionalFormatting sqref="C162 E162:H162">
    <cfRule type="cellIs" dxfId="40" priority="72" operator="equal">
      <formula>""""""</formula>
    </cfRule>
  </conditionalFormatting>
  <conditionalFormatting sqref="C2:D2 C328:C359 C3:C43 D3:D398">
    <cfRule type="containsText" dxfId="39" priority="69" operator="containsText" text="&quot;&quot;">
      <formula>NOT(ISERROR(SEARCH("""""",C2)))</formula>
    </cfRule>
    <cfRule type="cellIs" dxfId="38" priority="70" operator="equal">
      <formula>""""""</formula>
    </cfRule>
    <cfRule type="expression" dxfId="37" priority="71">
      <formula>""</formula>
    </cfRule>
  </conditionalFormatting>
  <conditionalFormatting sqref="C372:C398">
    <cfRule type="containsText" dxfId="36" priority="66" operator="containsText" text="&quot;&quot;">
      <formula>NOT(ISERROR(SEARCH("""""",C372)))</formula>
    </cfRule>
    <cfRule type="cellIs" dxfId="35" priority="67" operator="equal">
      <formula>""""""</formula>
    </cfRule>
    <cfRule type="expression" dxfId="34" priority="68">
      <formula>""</formula>
    </cfRule>
  </conditionalFormatting>
  <conditionalFormatting sqref="C324:C327">
    <cfRule type="containsText" dxfId="33" priority="63" operator="containsText" text="&quot;&quot;">
      <formula>NOT(ISERROR(SEARCH("""""",C324)))</formula>
    </cfRule>
    <cfRule type="cellIs" dxfId="32" priority="64" operator="equal">
      <formula>""""""</formula>
    </cfRule>
    <cfRule type="expression" dxfId="31" priority="65">
      <formula>""</formula>
    </cfRule>
  </conditionalFormatting>
  <conditionalFormatting sqref="C360:C362">
    <cfRule type="containsText" dxfId="30" priority="60" operator="containsText" text="&quot;&quot;">
      <formula>NOT(ISERROR(SEARCH("""""",C360)))</formula>
    </cfRule>
    <cfRule type="cellIs" dxfId="29" priority="61" operator="equal">
      <formula>""""""</formula>
    </cfRule>
    <cfRule type="expression" dxfId="28" priority="62">
      <formula>""</formula>
    </cfRule>
  </conditionalFormatting>
  <conditionalFormatting sqref="C361:C362">
    <cfRule type="containsText" dxfId="27" priority="57" operator="containsText" text="&quot;&quot;">
      <formula>NOT(ISERROR(SEARCH("""""",C361)))</formula>
    </cfRule>
    <cfRule type="cellIs" dxfId="26" priority="58" operator="equal">
      <formula>""""""</formula>
    </cfRule>
    <cfRule type="expression" dxfId="25" priority="59">
      <formula>""</formula>
    </cfRule>
  </conditionalFormatting>
  <conditionalFormatting sqref="C363">
    <cfRule type="containsText" dxfId="24" priority="54" operator="containsText" text="&quot;&quot;">
      <formula>NOT(ISERROR(SEARCH("""""",C363)))</formula>
    </cfRule>
    <cfRule type="cellIs" dxfId="23" priority="55" operator="equal">
      <formula>""""""</formula>
    </cfRule>
    <cfRule type="expression" dxfId="22" priority="56">
      <formula>""</formula>
    </cfRule>
  </conditionalFormatting>
  <conditionalFormatting sqref="C363">
    <cfRule type="containsText" dxfId="21" priority="51" operator="containsText" text="&quot;&quot;">
      <formula>NOT(ISERROR(SEARCH("""""",C363)))</formula>
    </cfRule>
    <cfRule type="cellIs" dxfId="20" priority="52" operator="equal">
      <formula>""""""</formula>
    </cfRule>
    <cfRule type="expression" dxfId="19" priority="53">
      <formula>""</formula>
    </cfRule>
  </conditionalFormatting>
  <conditionalFormatting sqref="C44:C79">
    <cfRule type="containsText" dxfId="18" priority="48" operator="containsText" text="&quot;&quot;">
      <formula>NOT(ISERROR(SEARCH("""""",C44)))</formula>
    </cfRule>
    <cfRule type="cellIs" dxfId="17" priority="49" operator="equal">
      <formula>""""""</formula>
    </cfRule>
    <cfRule type="expression" dxfId="16" priority="50">
      <formula>""</formula>
    </cfRule>
  </conditionalFormatting>
  <conditionalFormatting sqref="A239:A316 A320:A370">
    <cfRule type="containsText" dxfId="15" priority="42" operator="containsText" text="&quot;&quot;">
      <formula>NOT(ISERROR(SEARCH("""""",A239)))</formula>
    </cfRule>
    <cfRule type="cellIs" dxfId="14" priority="43" operator="equal">
      <formula>""""""</formula>
    </cfRule>
    <cfRule type="expression" dxfId="13" priority="44">
      <formula>""</formula>
    </cfRule>
  </conditionalFormatting>
  <conditionalFormatting sqref="B122">
    <cfRule type="cellIs" dxfId="12" priority="38" operator="equal">
      <formula>""""""</formula>
    </cfRule>
  </conditionalFormatting>
  <conditionalFormatting sqref="B2:B398">
    <cfRule type="cellIs" dxfId="11" priority="36" operator="equal">
      <formula>""""""</formula>
    </cfRule>
    <cfRule type="expression" dxfId="10" priority="37">
      <formula>""</formula>
    </cfRule>
  </conditionalFormatting>
  <conditionalFormatting sqref="G380">
    <cfRule type="containsText" dxfId="9" priority="28" operator="containsText" text="&quot;&quot;">
      <formula>NOT(ISERROR(SEARCH("""""",G380)))</formula>
    </cfRule>
    <cfRule type="cellIs" dxfId="8" priority="29" operator="equal">
      <formula>""""""</formula>
    </cfRule>
    <cfRule type="expression" dxfId="7" priority="30">
      <formula>""</formula>
    </cfRule>
  </conditionalFormatting>
  <conditionalFormatting sqref="E52">
    <cfRule type="containsText" dxfId="6" priority="10" operator="containsText" text="&quot;&quot;">
      <formula>NOT(ISERROR(SEARCH("""""",E52)))</formula>
    </cfRule>
    <cfRule type="cellIs" dxfId="5" priority="11" operator="equal">
      <formula>""""""</formula>
    </cfRule>
    <cfRule type="expression" dxfId="4" priority="12">
      <formula>""</formula>
    </cfRule>
  </conditionalFormatting>
  <conditionalFormatting sqref="C82">
    <cfRule type="containsText" dxfId="2" priority="1" operator="containsText" text="&quot;&quot;">
      <formula>NOT(ISERROR(SEARCH("""""",C82)))</formula>
    </cfRule>
    <cfRule type="cellIs" dxfId="1" priority="2" operator="equal">
      <formula>""""""</formula>
    </cfRule>
    <cfRule type="expression" dxfId="0" priority="3">
      <formula>""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5" operator="containsText" text="&quot;&quot;" id="{57A188F6-3B04-45DA-AA62-3751EC15EBFC}">
            <xm:f>NOT(ISERROR(SEARCH("""""",'\Users\Pierrik\Dropbox\Mémoire_Sustainable Development\DataBase\[DataBase_26032018.xlsx]Brut'!#REF!)))</xm:f>
            <x14:dxf>
              <fill>
                <patternFill>
                  <bgColor rgb="FFFFC7CE"/>
                </patternFill>
              </fill>
            </x14:dxf>
          </x14:cfRule>
          <xm:sqref>B2:B398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Pierrik Kinif</dc:creator>
  <cp:lastModifiedBy>Pierrik Kinif</cp:lastModifiedBy>
  <dcterms:created xsi:type="dcterms:W3CDTF">2018-04-06T11:55:59Z</dcterms:created>
  <dcterms:modified xsi:type="dcterms:W3CDTF">2018-04-06T17:05:46Z</dcterms:modified>
</cp:coreProperties>
</file>