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k\main files\my education\BA\Learning Lab\zzz - 02 - tasks\zzz - Mocks\excel\1\"/>
    </mc:Choice>
  </mc:AlternateContent>
  <xr:revisionPtr revIDLastSave="0" documentId="13_ncr:1_{35B88B6A-B16A-455D-8DB4-7257297D96C4}" xr6:coauthVersionLast="47" xr6:coauthVersionMax="47" xr10:uidLastSave="{00000000-0000-0000-0000-000000000000}"/>
  <bookViews>
    <workbookView xWindow="16170" yWindow="6015" windowWidth="11895" windowHeight="8775" xr2:uid="{00000000-000D-0000-FFFF-FFFF00000000}"/>
  </bookViews>
  <sheets>
    <sheet name="Assignment5" sheetId="5" r:id="rId1"/>
    <sheet name="Assignment6" sheetId="6" r:id="rId2"/>
  </sheets>
  <definedNames>
    <definedName name="_xlnm._FilterDatabase" localSheetId="1" hidden="1">Assignment6!$A$5:$C$24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6" l="1"/>
  <c r="Q30" i="5"/>
  <c r="P30" i="5"/>
  <c r="P21" i="5"/>
  <c r="I76" i="6" l="1"/>
  <c r="I79" i="6"/>
  <c r="I78" i="6"/>
  <c r="I77" i="6"/>
  <c r="I75" i="6"/>
  <c r="H50" i="6" l="1"/>
  <c r="H49" i="6"/>
  <c r="H48" i="6"/>
  <c r="J48" i="6"/>
  <c r="I48" i="6"/>
  <c r="K35" i="6"/>
  <c r="J28" i="6" a="1"/>
  <c r="J28" i="6" s="1"/>
  <c r="K28" i="6" s="1"/>
  <c r="P24" i="5" l="1"/>
  <c r="P19" i="5"/>
  <c r="P25" i="5" l="1"/>
  <c r="P26" i="5" l="1"/>
  <c r="V13" i="5"/>
  <c r="X13" i="5" s="1"/>
  <c r="V12" i="5"/>
  <c r="X12" i="5" s="1"/>
  <c r="Q24" i="5" s="1"/>
  <c r="V11" i="5"/>
  <c r="X11" i="5" s="1"/>
  <c r="Q25" i="5" s="1"/>
  <c r="V10" i="5"/>
  <c r="X10" i="5" s="1"/>
  <c r="V9" i="5"/>
  <c r="X9" i="5" s="1"/>
  <c r="Q26" i="5" s="1"/>
  <c r="V6" i="5"/>
  <c r="X6" i="5" s="1"/>
  <c r="V7" i="5"/>
  <c r="X7" i="5" s="1"/>
  <c r="V8" i="5"/>
  <c r="X8" i="5" s="1"/>
  <c r="V16" i="5"/>
  <c r="X16" i="5" s="1"/>
  <c r="V15" i="5"/>
  <c r="X15" i="5" s="1"/>
  <c r="V14" i="5"/>
  <c r="X14" i="5" s="1"/>
  <c r="P27" i="5" l="1"/>
  <c r="Q2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<sst xmlns="http://schemas.openxmlformats.org/spreadsheetml/2006/main" count="268" uniqueCount="87">
  <si>
    <t>ASHOK</t>
  </si>
  <si>
    <t>MANOJ</t>
  </si>
  <si>
    <t>POOJA</t>
  </si>
  <si>
    <t>RAHUL</t>
  </si>
  <si>
    <t>RAKESH</t>
  </si>
  <si>
    <t>Assignment -5  (Sales Report)</t>
  </si>
  <si>
    <t>Use of Formulas - Sum, If, Counta, Countif, Sumif, Vlookup, Lookup</t>
  </si>
  <si>
    <t>SALESMAN</t>
  </si>
  <si>
    <t xml:space="preserve">JAN </t>
  </si>
  <si>
    <t>FEB</t>
  </si>
  <si>
    <t>MAR</t>
  </si>
  <si>
    <t>APR</t>
  </si>
  <si>
    <t>MAY</t>
  </si>
  <si>
    <t>JUNE</t>
  </si>
  <si>
    <t>SALES</t>
  </si>
  <si>
    <t>TARGET</t>
  </si>
  <si>
    <t>result</t>
  </si>
  <si>
    <t>RAMESH</t>
  </si>
  <si>
    <t>AJEET</t>
  </si>
  <si>
    <t>ALOK</t>
  </si>
  <si>
    <t>AMRIT</t>
  </si>
  <si>
    <t>SURENDRA</t>
  </si>
  <si>
    <t>SHASHI</t>
  </si>
  <si>
    <t>Q.1 How many salesman? Salesman Ajeet Targest &amp; Result?</t>
  </si>
  <si>
    <t>Q.2 If Sales Greater Than Target Then Target Achived otherwise Not Achived</t>
  </si>
  <si>
    <t>Q.3 Rahul Pooja &amp; Ashok Targest &amp; result?</t>
  </si>
  <si>
    <t>Q.4 How Many Salesman Achived Target.</t>
  </si>
  <si>
    <t>Q.5 Which Sales Man Jan Sales 2000, &amp; Feb Sales is 2500?</t>
  </si>
  <si>
    <t>Use of Formulas -  Counta, Countif, Sumif, Hlookup, Conditional Formatting</t>
  </si>
  <si>
    <t>Items</t>
  </si>
  <si>
    <t>Date</t>
  </si>
  <si>
    <t>Cost</t>
  </si>
  <si>
    <t>BRAKES</t>
  </si>
  <si>
    <t>TYRES</t>
  </si>
  <si>
    <t>SERVICE</t>
  </si>
  <si>
    <t>WINDOW</t>
  </si>
  <si>
    <t>CLUTCH</t>
  </si>
  <si>
    <t>Q.1 HOW MANY ITEMS ?</t>
  </si>
  <si>
    <t>Q.2 HOW MANY BRAKE, WINDOW &amp; TYRES HAVE BEEN BOUGHTS?</t>
  </si>
  <si>
    <t>Q.3 HOW MANY ITEMS COST IS &gt;1000 &amp; BELOW &gt; = 1000?</t>
  </si>
  <si>
    <t>Q.4 HIGHLIGHT TYRES ITESM &amp; 500 BETWEEN 2000 COST.</t>
  </si>
  <si>
    <t>Q.5 ITEMS COLOUMN IS 15, 18 &amp; 20 ITEMS NAME?</t>
  </si>
  <si>
    <t xml:space="preserve">Q.6 Total Cost of Window and Brakes Items? </t>
  </si>
  <si>
    <t>Assignment -6</t>
  </si>
  <si>
    <t>Ans. :-</t>
  </si>
  <si>
    <t>A.1. :-</t>
  </si>
  <si>
    <t>Count of "Salesman" :-</t>
  </si>
  <si>
    <t>RESULT</t>
  </si>
  <si>
    <t>A.2. :-</t>
  </si>
  <si>
    <t>see above table</t>
  </si>
  <si>
    <t>RESULT :-</t>
  </si>
  <si>
    <t>("RESULT" is calculated in the above table by "if")</t>
  </si>
  <si>
    <t>A.3. :-</t>
  </si>
  <si>
    <t>(Salesman "Rahult's, Pooja's, Ashok's". "Target" and "Result" is calculated by "VLOOKUP")</t>
  </si>
  <si>
    <t>A.4. :-</t>
  </si>
  <si>
    <t>("counta" is used to count no. of salesman), ("if" is used to calculate the RESULT), (Salesman Ajeet's "Target" and "Result" is calculated by "VLOOKUP")</t>
  </si>
  <si>
    <t>Result "Achived Target" :-</t>
  </si>
  <si>
    <t>("countif" is used to count no. of salesman who have "Achived Target" in Result)</t>
  </si>
  <si>
    <t>A.5. :-</t>
  </si>
  <si>
    <t>SALESMAN :-</t>
  </si>
  <si>
    <t>MONTH :-</t>
  </si>
  <si>
    <t>JAN (2000)</t>
  </si>
  <si>
    <t>FEB (2500)</t>
  </si>
  <si>
    <t xml:space="preserve">LOOKUP VALUE :- </t>
  </si>
  <si>
    <t>items :-</t>
  </si>
  <si>
    <t>(used "counta()" to get count of all items)</t>
  </si>
  <si>
    <t>(copied the original list to new place and then used the UNIQUE() to get unique values), (then used the "counta()" to get count of unique items)</t>
  </si>
  <si>
    <t>(copied the original list to new place and then &gt; goto "data" &gt; then in "Data Tools" options, select "Remove Duplicates" &gt; select column name &gt; "ok"), (then used the "counta()" to get count of unique items)</t>
  </si>
  <si>
    <t>Items :-</t>
  </si>
  <si>
    <t>BRAKE</t>
  </si>
  <si>
    <t>Count :-</t>
  </si>
  <si>
    <t>(countif is used to get count of items)</t>
  </si>
  <si>
    <t>(Countif is used to show count of students who have (Cost "&gt;1000") rs)</t>
  </si>
  <si>
    <t>(Countif is used to show count of students who have (cost "&lt;=1000") rs)</t>
  </si>
  <si>
    <t>Item :-</t>
  </si>
  <si>
    <t>Sr. No. :-</t>
  </si>
  <si>
    <t>(using hlookup() to get the name of item which is at the "15" position)</t>
  </si>
  <si>
    <t>(using hlookup() to get the name of item which is at the "18" position)</t>
  </si>
  <si>
    <t>(using hlookup() to get the name of item which is at the "20" position)</t>
  </si>
  <si>
    <t>A.6. :-</t>
  </si>
  <si>
    <t>Total cost of item :-</t>
  </si>
  <si>
    <t>(sumif is used to get the sum of all cost item whose name is "window")</t>
  </si>
  <si>
    <t>(sumif is used to get the sum of all cost item whose name is "brakes")</t>
  </si>
  <si>
    <t>Sorted (A to z)</t>
  </si>
  <si>
    <t>Salesman</t>
  </si>
  <si>
    <t>JAN</t>
  </si>
  <si>
    <t>(Used conditional formatting) :- drag &amp; select cell range from "G51 to J70" &gt; go to "home" tab &gt; then under "Styles" &gt; select "Conditional Formatting" &gt; select "Manage Rules" &gt;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</si>
</sst>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7" fillId="0" borderId="0" xfId="0" applyFont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6" fillId="0" borderId="10" xfId="0" applyFont="1" applyBorder="1"/>
    <xf numFmtId="0" fontId="0" fillId="0" borderId="20" xfId="0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5" fillId="0" borderId="3" xfId="0" applyFont="1" applyBorder="1"/>
    <xf numFmtId="0" fontId="8" fillId="3" borderId="10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12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/>
        <u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/>
        <u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/>
        <u/>
      </font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E52"/>
  <sheetViews>
    <sheetView tabSelected="1" topLeftCell="A4" workbookViewId="0">
      <selection activeCell="K18" sqref="K18"/>
    </sheetView>
  </sheetViews>
  <sheetFormatPr defaultColWidth="14.42578125" defaultRowHeight="15" x14ac:dyDescent="0.25"/>
  <cols>
    <col min="1" max="1" width="12.85546875" customWidth="1"/>
    <col min="2" max="5" width="8" customWidth="1"/>
    <col min="6" max="6" width="12.85546875" customWidth="1"/>
    <col min="7" max="7" width="7.85546875" customWidth="1"/>
    <col min="8" max="8" width="17.140625" customWidth="1"/>
    <col min="9" max="9" width="10" customWidth="1"/>
    <col min="10" max="10" width="13.28515625" customWidth="1"/>
    <col min="11" max="11" width="10.7109375" bestFit="1" customWidth="1"/>
    <col min="14" max="14" width="6.5703125" bestFit="1" customWidth="1"/>
    <col min="15" max="15" width="24" style="17" bestFit="1" customWidth="1"/>
    <col min="16" max="16" width="15.140625" style="17" bestFit="1" customWidth="1"/>
    <col min="17" max="17" width="14.28515625" style="17" bestFit="1" customWidth="1"/>
    <col min="18" max="18" width="74.28515625" style="17" customWidth="1"/>
    <col min="19" max="19" width="13.7109375" style="17" bestFit="1" customWidth="1"/>
    <col min="20" max="20" width="5.28515625" style="17" bestFit="1" customWidth="1"/>
    <col min="21" max="21" width="5.5703125" style="17" bestFit="1" customWidth="1"/>
    <col min="22" max="22" width="6.140625" style="17" bestFit="1" customWidth="1"/>
    <col min="23" max="23" width="7.85546875" style="17" bestFit="1" customWidth="1"/>
    <col min="24" max="24" width="14.28515625" style="17" bestFit="1" customWidth="1"/>
    <col min="25" max="25" width="10.7109375" style="17" bestFit="1" customWidth="1"/>
  </cols>
  <sheetData>
    <row r="1" spans="1:26" ht="15.75" thickBot="1" x14ac:dyDescent="0.3"/>
    <row r="2" spans="1:26" ht="18.75" x14ac:dyDescent="0.3">
      <c r="A2" s="44" t="s">
        <v>5</v>
      </c>
      <c r="B2" s="45"/>
      <c r="C2" s="45"/>
      <c r="D2" s="45"/>
      <c r="E2" s="45"/>
      <c r="F2" s="45"/>
      <c r="G2" s="45"/>
      <c r="H2" s="45"/>
      <c r="M2" s="24"/>
      <c r="N2" s="25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7"/>
    </row>
    <row r="3" spans="1:26" x14ac:dyDescent="0.25">
      <c r="A3" s="46" t="s">
        <v>6</v>
      </c>
      <c r="B3" s="45"/>
      <c r="C3" s="45"/>
      <c r="D3" s="45"/>
      <c r="E3" s="45"/>
      <c r="F3" s="45"/>
      <c r="G3" s="45"/>
      <c r="H3" s="45"/>
      <c r="M3" s="28"/>
      <c r="N3" s="29" t="s">
        <v>44</v>
      </c>
      <c r="Z3" s="30"/>
    </row>
    <row r="4" spans="1:26" x14ac:dyDescent="0.25">
      <c r="A4" s="3"/>
      <c r="B4" s="3"/>
      <c r="C4" s="3"/>
      <c r="D4" s="3"/>
      <c r="E4" s="3"/>
      <c r="F4" s="3"/>
      <c r="G4" s="3"/>
      <c r="H4" s="3"/>
      <c r="M4" s="28"/>
      <c r="Z4" s="30"/>
    </row>
    <row r="5" spans="1:26" x14ac:dyDescent="0.2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7</v>
      </c>
      <c r="M5" s="28"/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47</v>
      </c>
      <c r="Y5" s="18" t="s">
        <v>7</v>
      </c>
      <c r="Z5" s="30"/>
    </row>
    <row r="6" spans="1:26" x14ac:dyDescent="0.25">
      <c r="A6" s="5" t="s">
        <v>17</v>
      </c>
      <c r="B6" s="5">
        <v>2000</v>
      </c>
      <c r="C6" s="5">
        <v>1500</v>
      </c>
      <c r="D6" s="5">
        <v>300</v>
      </c>
      <c r="E6" s="5">
        <v>1400</v>
      </c>
      <c r="F6" s="5">
        <v>1000</v>
      </c>
      <c r="G6" s="5">
        <v>1400</v>
      </c>
      <c r="H6" s="6"/>
      <c r="I6" s="5">
        <v>10000</v>
      </c>
      <c r="J6" s="6"/>
      <c r="K6" s="5"/>
      <c r="M6" s="28"/>
      <c r="O6" s="19" t="s">
        <v>18</v>
      </c>
      <c r="P6" s="19">
        <v>1200</v>
      </c>
      <c r="Q6" s="19">
        <v>1400</v>
      </c>
      <c r="R6" s="19">
        <v>1500</v>
      </c>
      <c r="S6" s="19">
        <v>700</v>
      </c>
      <c r="T6" s="19">
        <v>2500</v>
      </c>
      <c r="U6" s="19">
        <v>7000</v>
      </c>
      <c r="V6" s="19">
        <f t="shared" ref="V6:V16" si="0">SUM(P6:U6)</f>
        <v>14300</v>
      </c>
      <c r="W6" s="19">
        <v>12000</v>
      </c>
      <c r="X6" s="19" t="str">
        <f t="shared" ref="X6:X16" si="1">IF(V6&gt;W6,"Target Achived","Not Achived")</f>
        <v>Target Achived</v>
      </c>
      <c r="Y6" s="19"/>
      <c r="Z6" s="30"/>
    </row>
    <row r="7" spans="1:26" x14ac:dyDescent="0.25">
      <c r="A7" s="5" t="s">
        <v>4</v>
      </c>
      <c r="B7" s="5">
        <v>5000</v>
      </c>
      <c r="C7" s="5">
        <v>1200</v>
      </c>
      <c r="D7" s="5">
        <v>500</v>
      </c>
      <c r="E7" s="5">
        <v>1200</v>
      </c>
      <c r="F7" s="5">
        <v>1200</v>
      </c>
      <c r="G7" s="5">
        <v>2800</v>
      </c>
      <c r="H7" s="6"/>
      <c r="I7" s="5">
        <v>12000</v>
      </c>
      <c r="J7" s="6"/>
      <c r="K7" s="5"/>
      <c r="M7" s="28"/>
      <c r="O7" s="19" t="s">
        <v>19</v>
      </c>
      <c r="P7" s="19">
        <v>1500</v>
      </c>
      <c r="Q7" s="19">
        <v>1800</v>
      </c>
      <c r="R7" s="19">
        <v>1800</v>
      </c>
      <c r="S7" s="19">
        <v>1800</v>
      </c>
      <c r="T7" s="19">
        <v>300</v>
      </c>
      <c r="U7" s="19">
        <v>1500</v>
      </c>
      <c r="V7" s="19">
        <f t="shared" si="0"/>
        <v>8700</v>
      </c>
      <c r="W7" s="19">
        <v>10000</v>
      </c>
      <c r="X7" s="19" t="str">
        <f t="shared" si="1"/>
        <v>Not Achived</v>
      </c>
      <c r="Y7" s="19"/>
      <c r="Z7" s="30"/>
    </row>
    <row r="8" spans="1:26" x14ac:dyDescent="0.25">
      <c r="A8" s="5" t="s">
        <v>3</v>
      </c>
      <c r="B8" s="5">
        <v>3000</v>
      </c>
      <c r="C8" s="5">
        <v>800</v>
      </c>
      <c r="D8" s="5">
        <v>1200</v>
      </c>
      <c r="E8" s="5">
        <v>3000</v>
      </c>
      <c r="F8" s="5">
        <v>1500</v>
      </c>
      <c r="G8" s="5">
        <v>3500</v>
      </c>
      <c r="H8" s="6"/>
      <c r="I8" s="5">
        <v>18000</v>
      </c>
      <c r="J8" s="6"/>
      <c r="K8" s="5"/>
      <c r="M8" s="28"/>
      <c r="O8" s="19" t="s">
        <v>20</v>
      </c>
      <c r="P8" s="19">
        <v>1800</v>
      </c>
      <c r="Q8" s="19">
        <v>2500</v>
      </c>
      <c r="R8" s="19">
        <v>1700</v>
      </c>
      <c r="S8" s="19">
        <v>1500</v>
      </c>
      <c r="T8" s="19">
        <v>2800</v>
      </c>
      <c r="U8" s="19">
        <v>1800</v>
      </c>
      <c r="V8" s="19">
        <f t="shared" si="0"/>
        <v>12100</v>
      </c>
      <c r="W8" s="19">
        <v>12000</v>
      </c>
      <c r="X8" s="19" t="str">
        <f t="shared" si="1"/>
        <v>Target Achived</v>
      </c>
      <c r="Y8" s="19"/>
      <c r="Z8" s="30"/>
    </row>
    <row r="9" spans="1:26" x14ac:dyDescent="0.25">
      <c r="A9" s="5" t="s">
        <v>2</v>
      </c>
      <c r="B9" s="5">
        <v>1000</v>
      </c>
      <c r="C9" s="5">
        <v>900</v>
      </c>
      <c r="D9" s="5">
        <v>1800</v>
      </c>
      <c r="E9" s="5">
        <v>5000</v>
      </c>
      <c r="F9" s="5">
        <v>1400</v>
      </c>
      <c r="G9" s="5">
        <v>1200</v>
      </c>
      <c r="H9" s="6"/>
      <c r="I9" s="5">
        <v>10000</v>
      </c>
      <c r="J9" s="6"/>
      <c r="K9" s="5"/>
      <c r="M9" s="28"/>
      <c r="O9" s="19" t="s">
        <v>0</v>
      </c>
      <c r="P9" s="19">
        <v>800</v>
      </c>
      <c r="Q9" s="19">
        <v>500</v>
      </c>
      <c r="R9" s="19">
        <v>2400</v>
      </c>
      <c r="S9" s="19">
        <v>1900</v>
      </c>
      <c r="T9" s="19">
        <v>1800</v>
      </c>
      <c r="U9" s="19">
        <v>1800</v>
      </c>
      <c r="V9" s="19">
        <f t="shared" si="0"/>
        <v>9200</v>
      </c>
      <c r="W9" s="19">
        <v>10000</v>
      </c>
      <c r="X9" s="19" t="str">
        <f t="shared" si="1"/>
        <v>Not Achived</v>
      </c>
      <c r="Y9" s="19"/>
      <c r="Z9" s="30"/>
    </row>
    <row r="10" spans="1:26" x14ac:dyDescent="0.25">
      <c r="A10" s="5" t="s">
        <v>1</v>
      </c>
      <c r="B10" s="5">
        <v>500</v>
      </c>
      <c r="C10" s="5">
        <v>1000</v>
      </c>
      <c r="D10" s="5">
        <v>2300</v>
      </c>
      <c r="E10" s="5">
        <v>8000</v>
      </c>
      <c r="F10" s="5">
        <v>1700</v>
      </c>
      <c r="G10" s="5">
        <v>1400</v>
      </c>
      <c r="H10" s="6"/>
      <c r="I10" s="5">
        <v>12000</v>
      </c>
      <c r="J10" s="6"/>
      <c r="K10" s="5"/>
      <c r="M10" s="28"/>
      <c r="O10" s="19" t="s">
        <v>1</v>
      </c>
      <c r="P10" s="19">
        <v>500</v>
      </c>
      <c r="Q10" s="19">
        <v>1000</v>
      </c>
      <c r="R10" s="19">
        <v>2300</v>
      </c>
      <c r="S10" s="19">
        <v>8000</v>
      </c>
      <c r="T10" s="19">
        <v>1700</v>
      </c>
      <c r="U10" s="19">
        <v>1400</v>
      </c>
      <c r="V10" s="19">
        <f t="shared" si="0"/>
        <v>14900</v>
      </c>
      <c r="W10" s="19">
        <v>12000</v>
      </c>
      <c r="X10" s="19" t="str">
        <f t="shared" si="1"/>
        <v>Target Achived</v>
      </c>
      <c r="Y10" s="19"/>
      <c r="Z10" s="30"/>
    </row>
    <row r="11" spans="1:26" x14ac:dyDescent="0.25">
      <c r="A11" s="5" t="s">
        <v>0</v>
      </c>
      <c r="B11" s="5">
        <v>800</v>
      </c>
      <c r="C11" s="5">
        <v>500</v>
      </c>
      <c r="D11" s="5">
        <v>2400</v>
      </c>
      <c r="E11" s="5">
        <v>1900</v>
      </c>
      <c r="F11" s="5">
        <v>1800</v>
      </c>
      <c r="G11" s="5">
        <v>1800</v>
      </c>
      <c r="H11" s="6"/>
      <c r="I11" s="5">
        <v>10000</v>
      </c>
      <c r="J11" s="6"/>
      <c r="K11" s="5"/>
      <c r="M11" s="28"/>
      <c r="O11" s="19" t="s">
        <v>2</v>
      </c>
      <c r="P11" s="19">
        <v>1000</v>
      </c>
      <c r="Q11" s="19">
        <v>900</v>
      </c>
      <c r="R11" s="19">
        <v>1800</v>
      </c>
      <c r="S11" s="19">
        <v>5000</v>
      </c>
      <c r="T11" s="19">
        <v>1400</v>
      </c>
      <c r="U11" s="19">
        <v>1200</v>
      </c>
      <c r="V11" s="19">
        <f t="shared" si="0"/>
        <v>11300</v>
      </c>
      <c r="W11" s="19">
        <v>10000</v>
      </c>
      <c r="X11" s="19" t="str">
        <f t="shared" si="1"/>
        <v>Target Achived</v>
      </c>
      <c r="Y11" s="19"/>
      <c r="Z11" s="30"/>
    </row>
    <row r="12" spans="1:26" x14ac:dyDescent="0.25">
      <c r="A12" s="5" t="s">
        <v>18</v>
      </c>
      <c r="B12" s="5">
        <v>1200</v>
      </c>
      <c r="C12" s="5">
        <v>1400</v>
      </c>
      <c r="D12" s="5">
        <v>1500</v>
      </c>
      <c r="E12" s="5">
        <v>700</v>
      </c>
      <c r="F12" s="5">
        <v>2500</v>
      </c>
      <c r="G12" s="5">
        <v>7000</v>
      </c>
      <c r="H12" s="6"/>
      <c r="I12" s="5">
        <v>12000</v>
      </c>
      <c r="J12" s="6"/>
      <c r="K12" s="5"/>
      <c r="M12" s="28"/>
      <c r="O12" s="19" t="s">
        <v>3</v>
      </c>
      <c r="P12" s="19">
        <v>3000</v>
      </c>
      <c r="Q12" s="19">
        <v>800</v>
      </c>
      <c r="R12" s="19">
        <v>1200</v>
      </c>
      <c r="S12" s="19">
        <v>3000</v>
      </c>
      <c r="T12" s="19">
        <v>1500</v>
      </c>
      <c r="U12" s="19">
        <v>3500</v>
      </c>
      <c r="V12" s="19">
        <f t="shared" si="0"/>
        <v>13000</v>
      </c>
      <c r="W12" s="19">
        <v>18000</v>
      </c>
      <c r="X12" s="19" t="str">
        <f t="shared" si="1"/>
        <v>Not Achived</v>
      </c>
      <c r="Y12" s="19"/>
      <c r="Z12" s="30"/>
    </row>
    <row r="13" spans="1:26" x14ac:dyDescent="0.25">
      <c r="A13" s="5" t="s">
        <v>19</v>
      </c>
      <c r="B13" s="5">
        <v>1500</v>
      </c>
      <c r="C13" s="5">
        <v>1800</v>
      </c>
      <c r="D13" s="5">
        <v>1800</v>
      </c>
      <c r="E13" s="5">
        <v>1800</v>
      </c>
      <c r="F13" s="5">
        <v>300</v>
      </c>
      <c r="G13" s="5">
        <v>1500</v>
      </c>
      <c r="H13" s="6"/>
      <c r="I13" s="5">
        <v>10000</v>
      </c>
      <c r="J13" s="6"/>
      <c r="K13" s="5"/>
      <c r="M13" s="28"/>
      <c r="O13" s="19" t="s">
        <v>4</v>
      </c>
      <c r="P13" s="19">
        <v>5000</v>
      </c>
      <c r="Q13" s="19">
        <v>1200</v>
      </c>
      <c r="R13" s="19">
        <v>500</v>
      </c>
      <c r="S13" s="19">
        <v>1200</v>
      </c>
      <c r="T13" s="19">
        <v>1200</v>
      </c>
      <c r="U13" s="19">
        <v>2800</v>
      </c>
      <c r="V13" s="19">
        <f t="shared" si="0"/>
        <v>11900</v>
      </c>
      <c r="W13" s="19">
        <v>12000</v>
      </c>
      <c r="X13" s="19" t="str">
        <f t="shared" si="1"/>
        <v>Not Achived</v>
      </c>
      <c r="Y13" s="19"/>
      <c r="Z13" s="30"/>
    </row>
    <row r="14" spans="1:26" x14ac:dyDescent="0.25">
      <c r="A14" s="5" t="s">
        <v>20</v>
      </c>
      <c r="B14" s="5">
        <v>1800</v>
      </c>
      <c r="C14" s="5">
        <v>2500</v>
      </c>
      <c r="D14" s="5">
        <v>1700</v>
      </c>
      <c r="E14" s="5">
        <v>1500</v>
      </c>
      <c r="F14" s="5">
        <v>2800</v>
      </c>
      <c r="G14" s="5">
        <v>1800</v>
      </c>
      <c r="H14" s="6"/>
      <c r="I14" s="5">
        <v>12000</v>
      </c>
      <c r="J14" s="6"/>
      <c r="K14" s="5"/>
      <c r="M14" s="28"/>
      <c r="O14" s="19" t="s">
        <v>17</v>
      </c>
      <c r="P14" s="19">
        <v>2000</v>
      </c>
      <c r="Q14" s="19">
        <v>1500</v>
      </c>
      <c r="R14" s="19">
        <v>300</v>
      </c>
      <c r="S14" s="19">
        <v>1400</v>
      </c>
      <c r="T14" s="19">
        <v>1000</v>
      </c>
      <c r="U14" s="19">
        <v>1400</v>
      </c>
      <c r="V14" s="19">
        <f t="shared" si="0"/>
        <v>7600</v>
      </c>
      <c r="W14" s="19">
        <v>10000</v>
      </c>
      <c r="X14" s="19" t="str">
        <f t="shared" si="1"/>
        <v>Not Achived</v>
      </c>
      <c r="Y14" s="19"/>
      <c r="Z14" s="30"/>
    </row>
    <row r="15" spans="1:26" x14ac:dyDescent="0.25">
      <c r="A15" s="5" t="s">
        <v>21</v>
      </c>
      <c r="B15" s="5">
        <v>200</v>
      </c>
      <c r="C15" s="5">
        <v>3000</v>
      </c>
      <c r="D15" s="5">
        <v>1900</v>
      </c>
      <c r="E15" s="5">
        <v>1200</v>
      </c>
      <c r="F15" s="5">
        <v>1500</v>
      </c>
      <c r="G15" s="5">
        <v>3000</v>
      </c>
      <c r="H15" s="6"/>
      <c r="I15" s="5">
        <v>10000</v>
      </c>
      <c r="J15" s="6"/>
      <c r="K15" s="5"/>
      <c r="M15" s="28"/>
      <c r="O15" s="19" t="s">
        <v>22</v>
      </c>
      <c r="P15" s="19">
        <v>1600</v>
      </c>
      <c r="Q15" s="19">
        <v>1200</v>
      </c>
      <c r="R15" s="19">
        <v>2000</v>
      </c>
      <c r="S15" s="19">
        <v>800</v>
      </c>
      <c r="T15" s="19">
        <v>1700</v>
      </c>
      <c r="U15" s="19">
        <v>800</v>
      </c>
      <c r="V15" s="19">
        <f t="shared" si="0"/>
        <v>8100</v>
      </c>
      <c r="W15" s="19">
        <v>10000</v>
      </c>
      <c r="X15" s="19" t="str">
        <f t="shared" si="1"/>
        <v>Not Achived</v>
      </c>
      <c r="Y15" s="19"/>
      <c r="Z15" s="30"/>
    </row>
    <row r="16" spans="1:26" x14ac:dyDescent="0.25">
      <c r="A16" s="5" t="s">
        <v>22</v>
      </c>
      <c r="B16" s="5">
        <v>1600</v>
      </c>
      <c r="C16" s="5">
        <v>1200</v>
      </c>
      <c r="D16" s="5">
        <v>2000</v>
      </c>
      <c r="E16" s="5">
        <v>800</v>
      </c>
      <c r="F16" s="5">
        <v>1700</v>
      </c>
      <c r="G16" s="5">
        <v>800</v>
      </c>
      <c r="H16" s="6"/>
      <c r="I16" s="5">
        <v>10000</v>
      </c>
      <c r="J16" s="6"/>
      <c r="K16" s="5"/>
      <c r="M16" s="28"/>
      <c r="O16" s="19" t="s">
        <v>21</v>
      </c>
      <c r="P16" s="19">
        <v>200</v>
      </c>
      <c r="Q16" s="19">
        <v>3000</v>
      </c>
      <c r="R16" s="19">
        <v>1900</v>
      </c>
      <c r="S16" s="19">
        <v>1200</v>
      </c>
      <c r="T16" s="19">
        <v>1500</v>
      </c>
      <c r="U16" s="19">
        <v>3000</v>
      </c>
      <c r="V16" s="19">
        <f t="shared" si="0"/>
        <v>10800</v>
      </c>
      <c r="W16" s="19">
        <v>10000</v>
      </c>
      <c r="X16" s="19" t="str">
        <f t="shared" si="1"/>
        <v>Target Achived</v>
      </c>
      <c r="Y16" s="19"/>
      <c r="Z16" s="30"/>
    </row>
    <row r="17" spans="1:26" x14ac:dyDescent="0.25">
      <c r="M17" s="28"/>
      <c r="Z17" s="30"/>
    </row>
    <row r="18" spans="1:26" x14ac:dyDescent="0.25">
      <c r="A18" s="2" t="s">
        <v>23</v>
      </c>
      <c r="B18" s="2"/>
      <c r="C18" s="2"/>
      <c r="D18" s="2"/>
      <c r="E18" s="2"/>
      <c r="H18" s="1"/>
      <c r="M18" s="28"/>
      <c r="N18" s="29" t="s">
        <v>44</v>
      </c>
      <c r="Z18" s="30"/>
    </row>
    <row r="19" spans="1:26" x14ac:dyDescent="0.25">
      <c r="A19" s="2" t="s">
        <v>24</v>
      </c>
      <c r="B19" s="2"/>
      <c r="C19" s="2"/>
      <c r="D19" s="2"/>
      <c r="E19" s="2"/>
      <c r="H19" s="1"/>
      <c r="M19" s="28"/>
      <c r="N19" s="20" t="s">
        <v>45</v>
      </c>
      <c r="O19" s="42" t="s">
        <v>46</v>
      </c>
      <c r="P19" s="20">
        <f>COUNTA(O6:O16)</f>
        <v>11</v>
      </c>
      <c r="R19" s="47" t="s">
        <v>55</v>
      </c>
      <c r="Z19" s="30"/>
    </row>
    <row r="20" spans="1:26" x14ac:dyDescent="0.25">
      <c r="A20" s="2" t="s">
        <v>25</v>
      </c>
      <c r="B20" s="2"/>
      <c r="C20" s="2"/>
      <c r="D20" s="2"/>
      <c r="E20" s="2"/>
      <c r="H20" s="1"/>
      <c r="M20" s="28"/>
      <c r="N20" s="43"/>
      <c r="O20" s="22" t="s">
        <v>7</v>
      </c>
      <c r="P20" s="22" t="s">
        <v>15</v>
      </c>
      <c r="Q20" s="22" t="s">
        <v>47</v>
      </c>
      <c r="R20" s="47"/>
      <c r="Z20" s="30"/>
    </row>
    <row r="21" spans="1:26" x14ac:dyDescent="0.25">
      <c r="A21" s="2" t="s">
        <v>26</v>
      </c>
      <c r="B21" s="2"/>
      <c r="C21" s="2"/>
      <c r="D21" s="2"/>
      <c r="E21" s="2"/>
      <c r="G21" s="1"/>
      <c r="H21" s="1"/>
      <c r="M21" s="28"/>
      <c r="N21" s="43"/>
      <c r="O21" s="22" t="s">
        <v>18</v>
      </c>
      <c r="P21" s="21">
        <f>VLOOKUP(O21,O6:Y16,9,FALSE)</f>
        <v>12000</v>
      </c>
      <c r="Q21" s="21" t="str">
        <f>VLOOKUP(O21,O6:Y16,10,FALSE)</f>
        <v>Target Achived</v>
      </c>
      <c r="R21" s="47"/>
      <c r="Z21" s="30"/>
    </row>
    <row r="22" spans="1:26" x14ac:dyDescent="0.25">
      <c r="A22" s="2" t="s">
        <v>27</v>
      </c>
      <c r="B22" s="2"/>
      <c r="C22" s="2"/>
      <c r="D22" s="2"/>
      <c r="E22" s="2"/>
      <c r="H22" s="1"/>
      <c r="M22" s="28"/>
      <c r="N22" s="43" t="s">
        <v>48</v>
      </c>
      <c r="O22" s="42" t="s">
        <v>50</v>
      </c>
      <c r="P22" s="20" t="s">
        <v>49</v>
      </c>
      <c r="Q22" s="20"/>
      <c r="R22" s="20" t="s">
        <v>51</v>
      </c>
      <c r="S22" s="20"/>
      <c r="Z22" s="30"/>
    </row>
    <row r="23" spans="1:26" x14ac:dyDescent="0.25">
      <c r="M23" s="28"/>
      <c r="N23" s="43" t="s">
        <v>52</v>
      </c>
      <c r="O23" s="22" t="s">
        <v>7</v>
      </c>
      <c r="P23" s="22" t="s">
        <v>15</v>
      </c>
      <c r="Q23" s="22" t="s">
        <v>47</v>
      </c>
      <c r="R23" s="48" t="s">
        <v>53</v>
      </c>
      <c r="Z23" s="30"/>
    </row>
    <row r="24" spans="1:26" x14ac:dyDescent="0.25">
      <c r="M24" s="28"/>
      <c r="N24" s="43"/>
      <c r="O24" s="22" t="s">
        <v>3</v>
      </c>
      <c r="P24" s="21">
        <f>VLOOKUP(O24,O6:Y16,9,FALSE)</f>
        <v>18000</v>
      </c>
      <c r="Q24" s="21" t="str">
        <f>VLOOKUP(O24,O6:Y16,10,FALSE)</f>
        <v>Not Achived</v>
      </c>
      <c r="R24" s="48"/>
      <c r="Z24" s="30"/>
    </row>
    <row r="25" spans="1:26" x14ac:dyDescent="0.25">
      <c r="M25" s="28"/>
      <c r="N25" s="43"/>
      <c r="O25" s="21" t="s">
        <v>2</v>
      </c>
      <c r="P25" s="21">
        <f>VLOOKUP(O25,O6:Y16,9,FALSE)</f>
        <v>10000</v>
      </c>
      <c r="Q25" s="21" t="str">
        <f>VLOOKUP(O25,O6:Y16,10,FALSE)</f>
        <v>Target Achived</v>
      </c>
      <c r="R25" s="48"/>
      <c r="Z25" s="30"/>
    </row>
    <row r="26" spans="1:26" x14ac:dyDescent="0.25">
      <c r="M26" s="28"/>
      <c r="N26" s="43"/>
      <c r="O26" s="21" t="s">
        <v>0</v>
      </c>
      <c r="P26" s="21">
        <f>VLOOKUP(O26,O6:Y16,9,FALSE)</f>
        <v>10000</v>
      </c>
      <c r="Q26" s="21" t="str">
        <f>VLOOKUP(O26,O6:Y16,10,FALSE)</f>
        <v>Not Achived</v>
      </c>
      <c r="R26" s="48"/>
      <c r="Z26" s="30"/>
    </row>
    <row r="27" spans="1:26" x14ac:dyDescent="0.25">
      <c r="M27" s="28"/>
      <c r="N27" s="43" t="s">
        <v>54</v>
      </c>
      <c r="O27" s="42" t="s">
        <v>56</v>
      </c>
      <c r="P27" s="20">
        <f>COUNTIF(X6:X16,"Target Achived")</f>
        <v>5</v>
      </c>
      <c r="R27" s="20" t="s">
        <v>57</v>
      </c>
      <c r="Z27" s="30"/>
    </row>
    <row r="28" spans="1:26" x14ac:dyDescent="0.25">
      <c r="H28" s="7"/>
      <c r="I28" s="23"/>
      <c r="M28" s="28"/>
      <c r="N28" s="43" t="s">
        <v>58</v>
      </c>
      <c r="O28" s="21" t="s">
        <v>60</v>
      </c>
      <c r="P28" s="21" t="s">
        <v>61</v>
      </c>
      <c r="Q28" s="21" t="s">
        <v>62</v>
      </c>
      <c r="R28" s="20"/>
      <c r="Z28" s="30"/>
    </row>
    <row r="29" spans="1:26" x14ac:dyDescent="0.25">
      <c r="H29" s="7"/>
      <c r="I29" s="23"/>
      <c r="M29" s="28"/>
      <c r="N29" s="43"/>
      <c r="O29" s="21" t="s">
        <v>63</v>
      </c>
      <c r="P29" s="21">
        <v>2000</v>
      </c>
      <c r="Q29" s="21">
        <v>2500</v>
      </c>
      <c r="R29" s="20"/>
      <c r="Z29" s="30"/>
    </row>
    <row r="30" spans="1:26" x14ac:dyDescent="0.25">
      <c r="M30" s="28"/>
      <c r="N30" s="43"/>
      <c r="O30" s="21" t="s">
        <v>59</v>
      </c>
      <c r="P30" s="21" t="str">
        <f>LOOKUP($P$29,$P$35:$P$45,$O$35:$O$45)</f>
        <v>RAMESH</v>
      </c>
      <c r="Q30" s="21" t="str">
        <f>LOOKUP($Q$29,$S$35:$S$45,$R$35:$R$45)</f>
        <v>AMRIT</v>
      </c>
      <c r="R30" s="20"/>
      <c r="Z30" s="30"/>
    </row>
    <row r="31" spans="1:26" x14ac:dyDescent="0.25">
      <c r="H31" s="7"/>
      <c r="M31" s="28"/>
      <c r="N31" s="43"/>
      <c r="O31" s="20"/>
      <c r="P31" s="20"/>
      <c r="Q31" s="20"/>
      <c r="R31" s="20"/>
      <c r="Z31" s="30"/>
    </row>
    <row r="32" spans="1:26" x14ac:dyDescent="0.25">
      <c r="M32" s="28"/>
      <c r="N32" s="43"/>
      <c r="O32" s="20"/>
      <c r="P32" s="20"/>
      <c r="Q32" s="20"/>
      <c r="R32" s="20"/>
      <c r="Z32" s="30"/>
    </row>
    <row r="33" spans="9:31" x14ac:dyDescent="0.25">
      <c r="I33" s="23"/>
      <c r="M33" s="28"/>
      <c r="P33" s="41" t="s">
        <v>83</v>
      </c>
      <c r="R33" s="20"/>
      <c r="S33" s="41" t="s">
        <v>83</v>
      </c>
      <c r="T33"/>
      <c r="U33"/>
      <c r="V33"/>
      <c r="W33"/>
      <c r="X33"/>
      <c r="Y33"/>
      <c r="Z33" s="30"/>
    </row>
    <row r="34" spans="9:31" x14ac:dyDescent="0.25">
      <c r="M34" s="28"/>
      <c r="O34" s="34" t="s">
        <v>84</v>
      </c>
      <c r="P34" s="34" t="s">
        <v>85</v>
      </c>
      <c r="R34" s="34" t="s">
        <v>84</v>
      </c>
      <c r="S34" s="34" t="s">
        <v>9</v>
      </c>
      <c r="T34"/>
      <c r="U34"/>
      <c r="V34"/>
      <c r="W34"/>
      <c r="X34"/>
      <c r="Y34"/>
      <c r="Z34" s="30"/>
      <c r="AB34" s="23"/>
    </row>
    <row r="35" spans="9:31" x14ac:dyDescent="0.25">
      <c r="M35" s="28"/>
      <c r="O35" s="40" t="s">
        <v>21</v>
      </c>
      <c r="P35" s="40">
        <v>200</v>
      </c>
      <c r="R35" s="40" t="s">
        <v>0</v>
      </c>
      <c r="S35" s="40">
        <v>500</v>
      </c>
      <c r="T35"/>
      <c r="U35"/>
      <c r="V35"/>
      <c r="W35"/>
      <c r="X35"/>
      <c r="Y35"/>
      <c r="Z35" s="30"/>
    </row>
    <row r="36" spans="9:31" x14ac:dyDescent="0.25">
      <c r="M36" s="28"/>
      <c r="N36" s="43"/>
      <c r="O36" s="5" t="s">
        <v>1</v>
      </c>
      <c r="P36" s="5">
        <v>500</v>
      </c>
      <c r="R36" s="5" t="s">
        <v>3</v>
      </c>
      <c r="S36" s="5">
        <v>800</v>
      </c>
      <c r="Z36" s="30"/>
    </row>
    <row r="37" spans="9:31" x14ac:dyDescent="0.25">
      <c r="M37" s="28"/>
      <c r="O37" s="5" t="s">
        <v>0</v>
      </c>
      <c r="P37" s="5">
        <v>800</v>
      </c>
      <c r="R37" s="5" t="s">
        <v>2</v>
      </c>
      <c r="S37" s="5">
        <v>900</v>
      </c>
      <c r="Z37" s="30"/>
    </row>
    <row r="38" spans="9:31" x14ac:dyDescent="0.25">
      <c r="M38" s="28"/>
      <c r="O38" s="5" t="s">
        <v>2</v>
      </c>
      <c r="P38" s="5">
        <v>1000</v>
      </c>
      <c r="R38" s="5" t="s">
        <v>1</v>
      </c>
      <c r="S38" s="5">
        <v>1000</v>
      </c>
      <c r="Z38" s="30"/>
    </row>
    <row r="39" spans="9:31" x14ac:dyDescent="0.25">
      <c r="M39" s="28"/>
      <c r="O39" s="5" t="s">
        <v>18</v>
      </c>
      <c r="P39" s="5">
        <v>1200</v>
      </c>
      <c r="R39" s="5" t="s">
        <v>4</v>
      </c>
      <c r="S39" s="5">
        <v>1200</v>
      </c>
      <c r="Z39" s="30"/>
    </row>
    <row r="40" spans="9:31" x14ac:dyDescent="0.25">
      <c r="M40" s="28"/>
      <c r="O40" s="5" t="s">
        <v>19</v>
      </c>
      <c r="P40" s="5">
        <v>1500</v>
      </c>
      <c r="R40" s="5" t="s">
        <v>22</v>
      </c>
      <c r="S40" s="5">
        <v>1200</v>
      </c>
      <c r="Z40" s="30"/>
    </row>
    <row r="41" spans="9:31" x14ac:dyDescent="0.25">
      <c r="M41" s="28"/>
      <c r="O41" s="5" t="s">
        <v>22</v>
      </c>
      <c r="P41" s="5">
        <v>1600</v>
      </c>
      <c r="R41" s="5" t="s">
        <v>18</v>
      </c>
      <c r="S41" s="5">
        <v>1400</v>
      </c>
      <c r="Y41"/>
      <c r="Z41" s="30"/>
    </row>
    <row r="42" spans="9:31" x14ac:dyDescent="0.25">
      <c r="M42" s="28"/>
      <c r="O42" s="5" t="s">
        <v>20</v>
      </c>
      <c r="P42" s="5">
        <v>1800</v>
      </c>
      <c r="R42" s="5" t="s">
        <v>17</v>
      </c>
      <c r="S42" s="5">
        <v>1500</v>
      </c>
      <c r="Y42"/>
      <c r="Z42" s="30"/>
      <c r="AE42" s="23"/>
    </row>
    <row r="43" spans="9:31" x14ac:dyDescent="0.25">
      <c r="M43" s="28"/>
      <c r="O43" s="5" t="s">
        <v>17</v>
      </c>
      <c r="P43" s="5">
        <v>2000</v>
      </c>
      <c r="R43" s="5" t="s">
        <v>19</v>
      </c>
      <c r="S43" s="5">
        <v>1800</v>
      </c>
      <c r="Y43"/>
      <c r="Z43" s="30"/>
    </row>
    <row r="44" spans="9:31" x14ac:dyDescent="0.25">
      <c r="M44" s="28"/>
      <c r="O44" s="5" t="s">
        <v>3</v>
      </c>
      <c r="P44" s="5">
        <v>3000</v>
      </c>
      <c r="R44" s="5" t="s">
        <v>20</v>
      </c>
      <c r="S44" s="5">
        <v>2500</v>
      </c>
      <c r="Z44" s="30"/>
    </row>
    <row r="45" spans="9:31" x14ac:dyDescent="0.25">
      <c r="M45" s="28"/>
      <c r="O45" s="5" t="s">
        <v>4</v>
      </c>
      <c r="P45" s="5">
        <v>5000</v>
      </c>
      <c r="R45" s="5" t="s">
        <v>21</v>
      </c>
      <c r="S45" s="5">
        <v>3000</v>
      </c>
      <c r="Z45" s="30"/>
    </row>
    <row r="46" spans="9:31" ht="15.75" thickBot="1" x14ac:dyDescent="0.3">
      <c r="M46" s="31"/>
      <c r="N46" s="38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3"/>
    </row>
    <row r="50" spans="18:18" x14ac:dyDescent="0.25">
      <c r="R50" s="20"/>
    </row>
    <row r="51" spans="18:18" x14ac:dyDescent="0.25">
      <c r="R51" s="20"/>
    </row>
    <row r="52" spans="18:18" x14ac:dyDescent="0.25">
      <c r="R52" s="20"/>
    </row>
  </sheetData>
  <sortState xmlns:xlrd2="http://schemas.microsoft.com/office/spreadsheetml/2017/richdata2" ref="R35:S45">
    <sortCondition ref="S35:S45"/>
  </sortState>
  <mergeCells count="4">
    <mergeCell ref="A2:H2"/>
    <mergeCell ref="A3:H3"/>
    <mergeCell ref="R19:R21"/>
    <mergeCell ref="R23:R2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A254"/>
  <sheetViews>
    <sheetView workbookViewId="0">
      <selection activeCell="C26" sqref="C26"/>
    </sheetView>
  </sheetViews>
  <sheetFormatPr defaultColWidth="14.42578125" defaultRowHeight="15" x14ac:dyDescent="0.25"/>
  <cols>
    <col min="1" max="1" width="31.5703125" customWidth="1"/>
    <col min="2" max="2" width="22.28515625" customWidth="1"/>
    <col min="3" max="3" width="15" customWidth="1"/>
    <col min="6" max="6" width="6.5703125" bestFit="1" customWidth="1"/>
    <col min="7" max="7" width="18" bestFit="1" customWidth="1"/>
    <col min="8" max="8" width="9.42578125" bestFit="1" customWidth="1"/>
    <col min="9" max="9" width="9.7109375" bestFit="1" customWidth="1"/>
    <col min="10" max="10" width="9.42578125" bestFit="1" customWidth="1"/>
    <col min="11" max="11" width="8.42578125" bestFit="1" customWidth="1"/>
    <col min="12" max="12" width="69.7109375" customWidth="1"/>
    <col min="13" max="13" width="9.42578125" bestFit="1" customWidth="1"/>
    <col min="14" max="19" width="8.42578125" bestFit="1" customWidth="1"/>
    <col min="20" max="22" width="9.42578125" bestFit="1" customWidth="1"/>
    <col min="23" max="25" width="8.42578125" bestFit="1" customWidth="1"/>
    <col min="26" max="26" width="9.42578125" bestFit="1" customWidth="1"/>
  </cols>
  <sheetData>
    <row r="1" spans="1:27" ht="15.75" thickBot="1" x14ac:dyDescent="0.3"/>
    <row r="2" spans="1:27" ht="18.75" x14ac:dyDescent="0.3">
      <c r="A2" s="44" t="s">
        <v>43</v>
      </c>
      <c r="B2" s="44"/>
      <c r="C2" s="44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7"/>
    </row>
    <row r="3" spans="1:27" x14ac:dyDescent="0.25">
      <c r="A3" s="46" t="s">
        <v>28</v>
      </c>
      <c r="B3" s="46"/>
      <c r="C3" s="46"/>
      <c r="E3" s="28"/>
      <c r="F3" s="29" t="s">
        <v>44</v>
      </c>
      <c r="G3" s="29"/>
      <c r="AA3" s="30"/>
    </row>
    <row r="4" spans="1:27" x14ac:dyDescent="0.25">
      <c r="E4" s="28"/>
      <c r="AA4" s="30"/>
    </row>
    <row r="5" spans="1:27" x14ac:dyDescent="0.25">
      <c r="A5" s="8" t="s">
        <v>29</v>
      </c>
      <c r="B5" s="9" t="s">
        <v>30</v>
      </c>
      <c r="C5" s="10" t="s">
        <v>31</v>
      </c>
      <c r="E5" s="28"/>
      <c r="G5" s="21" t="s">
        <v>75</v>
      </c>
      <c r="H5" s="21" t="s">
        <v>29</v>
      </c>
      <c r="I5" s="21" t="s">
        <v>30</v>
      </c>
      <c r="J5" s="21" t="s">
        <v>31</v>
      </c>
      <c r="K5" s="20"/>
      <c r="AA5" s="30"/>
    </row>
    <row r="6" spans="1:27" x14ac:dyDescent="0.25">
      <c r="A6" s="11" t="s">
        <v>32</v>
      </c>
      <c r="B6" s="12">
        <v>42370</v>
      </c>
      <c r="C6" s="13">
        <v>800</v>
      </c>
      <c r="E6" s="28"/>
      <c r="G6" s="34">
        <v>1</v>
      </c>
      <c r="H6" s="34" t="s">
        <v>32</v>
      </c>
      <c r="I6" s="35">
        <v>42370</v>
      </c>
      <c r="J6" s="34">
        <v>800</v>
      </c>
      <c r="K6" s="17"/>
      <c r="AA6" s="30"/>
    </row>
    <row r="7" spans="1:27" x14ac:dyDescent="0.25">
      <c r="A7" s="11" t="s">
        <v>33</v>
      </c>
      <c r="B7" s="12">
        <v>42502</v>
      </c>
      <c r="C7" s="13">
        <v>2000</v>
      </c>
      <c r="E7" s="28"/>
      <c r="G7" s="34">
        <v>2</v>
      </c>
      <c r="H7" s="34" t="s">
        <v>33</v>
      </c>
      <c r="I7" s="35">
        <v>42502</v>
      </c>
      <c r="J7" s="34">
        <v>2000</v>
      </c>
      <c r="K7" s="17"/>
      <c r="AA7" s="30"/>
    </row>
    <row r="8" spans="1:27" x14ac:dyDescent="0.25">
      <c r="A8" s="11" t="s">
        <v>32</v>
      </c>
      <c r="B8" s="12">
        <v>42508</v>
      </c>
      <c r="C8" s="13">
        <v>500</v>
      </c>
      <c r="E8" s="28"/>
      <c r="G8" s="34">
        <v>3</v>
      </c>
      <c r="H8" s="34" t="s">
        <v>32</v>
      </c>
      <c r="I8" s="35">
        <v>42508</v>
      </c>
      <c r="J8" s="34">
        <v>500</v>
      </c>
      <c r="K8" s="17"/>
      <c r="AA8" s="30"/>
    </row>
    <row r="9" spans="1:27" x14ac:dyDescent="0.25">
      <c r="A9" s="11" t="s">
        <v>34</v>
      </c>
      <c r="B9" s="12">
        <v>42510</v>
      </c>
      <c r="C9" s="13">
        <v>800</v>
      </c>
      <c r="E9" s="28"/>
      <c r="G9" s="34">
        <v>4</v>
      </c>
      <c r="H9" s="34" t="s">
        <v>34</v>
      </c>
      <c r="I9" s="35">
        <v>42510</v>
      </c>
      <c r="J9" s="34">
        <v>800</v>
      </c>
      <c r="K9" s="17"/>
      <c r="AA9" s="30"/>
    </row>
    <row r="10" spans="1:27" x14ac:dyDescent="0.25">
      <c r="A10" s="11" t="s">
        <v>34</v>
      </c>
      <c r="B10" s="12">
        <v>42410</v>
      </c>
      <c r="C10" s="13">
        <v>1000</v>
      </c>
      <c r="E10" s="28"/>
      <c r="G10" s="34">
        <v>5</v>
      </c>
      <c r="H10" s="34" t="s">
        <v>34</v>
      </c>
      <c r="I10" s="35">
        <v>42410</v>
      </c>
      <c r="J10" s="34">
        <v>1000</v>
      </c>
      <c r="K10" s="17"/>
      <c r="AA10" s="30"/>
    </row>
    <row r="11" spans="1:27" x14ac:dyDescent="0.25">
      <c r="A11" s="11" t="s">
        <v>35</v>
      </c>
      <c r="B11" s="12">
        <v>42498</v>
      </c>
      <c r="C11" s="13">
        <v>1000</v>
      </c>
      <c r="E11" s="28"/>
      <c r="G11" s="34">
        <v>6</v>
      </c>
      <c r="H11" s="34" t="s">
        <v>35</v>
      </c>
      <c r="I11" s="35">
        <v>42498</v>
      </c>
      <c r="J11" s="34">
        <v>1000</v>
      </c>
      <c r="K11" s="17"/>
      <c r="AA11" s="30"/>
    </row>
    <row r="12" spans="1:27" x14ac:dyDescent="0.25">
      <c r="A12" s="11" t="s">
        <v>33</v>
      </c>
      <c r="B12" s="12">
        <v>42500</v>
      </c>
      <c r="C12" s="13">
        <v>1200</v>
      </c>
      <c r="E12" s="28"/>
      <c r="G12" s="34">
        <v>7</v>
      </c>
      <c r="H12" s="34" t="s">
        <v>33</v>
      </c>
      <c r="I12" s="35">
        <v>42500</v>
      </c>
      <c r="J12" s="34">
        <v>1200</v>
      </c>
      <c r="K12" s="17"/>
      <c r="AA12" s="30"/>
    </row>
    <row r="13" spans="1:27" x14ac:dyDescent="0.25">
      <c r="A13" s="11" t="s">
        <v>33</v>
      </c>
      <c r="B13" s="12">
        <v>42515</v>
      </c>
      <c r="C13" s="13">
        <v>1500</v>
      </c>
      <c r="E13" s="28"/>
      <c r="G13" s="34">
        <v>8</v>
      </c>
      <c r="H13" s="34" t="s">
        <v>33</v>
      </c>
      <c r="I13" s="35">
        <v>42515</v>
      </c>
      <c r="J13" s="34">
        <v>1500</v>
      </c>
      <c r="K13" s="17"/>
      <c r="AA13" s="30"/>
    </row>
    <row r="14" spans="1:27" x14ac:dyDescent="0.25">
      <c r="A14" s="11" t="s">
        <v>36</v>
      </c>
      <c r="B14" s="12">
        <v>42561</v>
      </c>
      <c r="C14" s="13">
        <v>1800</v>
      </c>
      <c r="E14" s="28"/>
      <c r="G14" s="34">
        <v>9</v>
      </c>
      <c r="H14" s="34" t="s">
        <v>36</v>
      </c>
      <c r="I14" s="35">
        <v>42561</v>
      </c>
      <c r="J14" s="34">
        <v>1800</v>
      </c>
      <c r="K14" s="17"/>
      <c r="AA14" s="30"/>
    </row>
    <row r="15" spans="1:27" x14ac:dyDescent="0.25">
      <c r="A15" s="11" t="s">
        <v>33</v>
      </c>
      <c r="B15" s="12">
        <v>42379</v>
      </c>
      <c r="C15" s="13">
        <v>2000</v>
      </c>
      <c r="E15" s="28"/>
      <c r="G15" s="34">
        <v>10</v>
      </c>
      <c r="H15" s="34" t="s">
        <v>33</v>
      </c>
      <c r="I15" s="35">
        <v>42379</v>
      </c>
      <c r="J15" s="34">
        <v>2000</v>
      </c>
      <c r="K15" s="17"/>
      <c r="AA15" s="30"/>
    </row>
    <row r="16" spans="1:27" x14ac:dyDescent="0.25">
      <c r="A16" s="11" t="s">
        <v>36</v>
      </c>
      <c r="B16" s="12">
        <v>42536</v>
      </c>
      <c r="C16" s="13">
        <v>1500</v>
      </c>
      <c r="E16" s="28"/>
      <c r="G16" s="34">
        <v>11</v>
      </c>
      <c r="H16" s="34" t="s">
        <v>36</v>
      </c>
      <c r="I16" s="35">
        <v>42536</v>
      </c>
      <c r="J16" s="34">
        <v>1500</v>
      </c>
      <c r="K16" s="17"/>
      <c r="AA16" s="30"/>
    </row>
    <row r="17" spans="1:27" x14ac:dyDescent="0.25">
      <c r="A17" s="11" t="s">
        <v>36</v>
      </c>
      <c r="B17" s="12">
        <v>42381</v>
      </c>
      <c r="C17" s="13">
        <v>1000</v>
      </c>
      <c r="E17" s="28"/>
      <c r="G17" s="34">
        <v>12</v>
      </c>
      <c r="H17" s="34" t="s">
        <v>36</v>
      </c>
      <c r="I17" s="35">
        <v>42381</v>
      </c>
      <c r="J17" s="34">
        <v>1000</v>
      </c>
      <c r="K17" s="17"/>
      <c r="AA17" s="30"/>
    </row>
    <row r="18" spans="1:27" x14ac:dyDescent="0.25">
      <c r="A18" s="11" t="s">
        <v>35</v>
      </c>
      <c r="B18" s="12">
        <v>42370</v>
      </c>
      <c r="C18" s="13">
        <v>1200</v>
      </c>
      <c r="E18" s="28"/>
      <c r="G18" s="34">
        <v>13</v>
      </c>
      <c r="H18" s="34" t="s">
        <v>35</v>
      </c>
      <c r="I18" s="35">
        <v>42370</v>
      </c>
      <c r="J18" s="34">
        <v>1200</v>
      </c>
      <c r="K18" s="17"/>
      <c r="AA18" s="30"/>
    </row>
    <row r="19" spans="1:27" x14ac:dyDescent="0.25">
      <c r="A19" s="11" t="s">
        <v>35</v>
      </c>
      <c r="B19" s="12">
        <v>42500</v>
      </c>
      <c r="C19" s="13">
        <v>1500</v>
      </c>
      <c r="E19" s="28"/>
      <c r="G19" s="34">
        <v>14</v>
      </c>
      <c r="H19" s="34" t="s">
        <v>35</v>
      </c>
      <c r="I19" s="35">
        <v>42500</v>
      </c>
      <c r="J19" s="34">
        <v>1500</v>
      </c>
      <c r="K19" s="17"/>
      <c r="AA19" s="30"/>
    </row>
    <row r="20" spans="1:27" x14ac:dyDescent="0.25">
      <c r="A20" s="11" t="s">
        <v>35</v>
      </c>
      <c r="B20" s="12">
        <v>42500</v>
      </c>
      <c r="C20" s="13">
        <v>1800</v>
      </c>
      <c r="E20" s="28"/>
      <c r="G20" s="34">
        <v>15</v>
      </c>
      <c r="H20" s="34" t="s">
        <v>35</v>
      </c>
      <c r="I20" s="35">
        <v>42500</v>
      </c>
      <c r="J20" s="34">
        <v>1800</v>
      </c>
      <c r="K20" s="17"/>
      <c r="AA20" s="30"/>
    </row>
    <row r="21" spans="1:27" x14ac:dyDescent="0.25">
      <c r="A21" s="11" t="s">
        <v>32</v>
      </c>
      <c r="B21" s="12">
        <v>42500</v>
      </c>
      <c r="C21" s="13">
        <v>1000</v>
      </c>
      <c r="E21" s="28"/>
      <c r="G21" s="34">
        <v>16</v>
      </c>
      <c r="H21" s="34" t="s">
        <v>32</v>
      </c>
      <c r="I21" s="35">
        <v>42500</v>
      </c>
      <c r="J21" s="34">
        <v>1000</v>
      </c>
      <c r="K21" s="17"/>
      <c r="AA21" s="30"/>
    </row>
    <row r="22" spans="1:27" x14ac:dyDescent="0.25">
      <c r="A22" s="11" t="s">
        <v>32</v>
      </c>
      <c r="B22" s="12">
        <v>42596</v>
      </c>
      <c r="C22" s="13">
        <v>1200</v>
      </c>
      <c r="E22" s="28"/>
      <c r="G22" s="34">
        <v>17</v>
      </c>
      <c r="H22" s="34" t="s">
        <v>32</v>
      </c>
      <c r="I22" s="35">
        <v>42596</v>
      </c>
      <c r="J22" s="34">
        <v>1200</v>
      </c>
      <c r="K22" s="17"/>
      <c r="AA22" s="30"/>
    </row>
    <row r="23" spans="1:27" x14ac:dyDescent="0.25">
      <c r="A23" s="11" t="s">
        <v>33</v>
      </c>
      <c r="B23" s="12">
        <v>42597</v>
      </c>
      <c r="C23" s="13">
        <v>1500</v>
      </c>
      <c r="E23" s="28"/>
      <c r="G23" s="34">
        <v>18</v>
      </c>
      <c r="H23" s="34" t="s">
        <v>33</v>
      </c>
      <c r="I23" s="35">
        <v>42597</v>
      </c>
      <c r="J23" s="34">
        <v>1500</v>
      </c>
      <c r="K23" s="17"/>
      <c r="AA23" s="30"/>
    </row>
    <row r="24" spans="1:27" x14ac:dyDescent="0.25">
      <c r="A24" s="14" t="s">
        <v>35</v>
      </c>
      <c r="B24" s="15">
        <v>42602</v>
      </c>
      <c r="C24" s="16">
        <v>1800</v>
      </c>
      <c r="E24" s="28"/>
      <c r="G24" s="34">
        <v>19</v>
      </c>
      <c r="H24" s="34" t="s">
        <v>35</v>
      </c>
      <c r="I24" s="35">
        <v>42602</v>
      </c>
      <c r="J24" s="34">
        <v>1800</v>
      </c>
      <c r="K24" s="17"/>
      <c r="AA24" s="30"/>
    </row>
    <row r="25" spans="1:27" x14ac:dyDescent="0.25">
      <c r="E25" s="28"/>
      <c r="AA25" s="30"/>
    </row>
    <row r="26" spans="1:27" x14ac:dyDescent="0.25">
      <c r="A26" s="2" t="s">
        <v>37</v>
      </c>
      <c r="B26" s="2"/>
      <c r="E26" s="28"/>
      <c r="F26" s="29" t="s">
        <v>44</v>
      </c>
      <c r="AA26" s="30"/>
    </row>
    <row r="27" spans="1:27" x14ac:dyDescent="0.25">
      <c r="A27" s="2" t="s">
        <v>38</v>
      </c>
      <c r="B27" s="2"/>
      <c r="E27" s="28"/>
      <c r="F27" s="20" t="s">
        <v>45</v>
      </c>
      <c r="G27" s="21" t="s">
        <v>64</v>
      </c>
      <c r="H27" s="21">
        <f>COUNTA(H6:H24)</f>
        <v>19</v>
      </c>
      <c r="I27" s="17"/>
      <c r="J27" s="17"/>
      <c r="K27" s="17"/>
      <c r="L27" s="20" t="s">
        <v>65</v>
      </c>
      <c r="M27" s="17"/>
      <c r="N27" s="17"/>
      <c r="O27" s="17"/>
      <c r="P27" s="17"/>
      <c r="Q27" s="17"/>
      <c r="AA27" s="30"/>
    </row>
    <row r="28" spans="1:27" x14ac:dyDescent="0.25">
      <c r="A28" s="2" t="s">
        <v>39</v>
      </c>
      <c r="B28" s="2"/>
      <c r="C28" s="1"/>
      <c r="E28" s="28"/>
      <c r="F28" s="17"/>
      <c r="G28" s="20" t="s">
        <v>64</v>
      </c>
      <c r="H28" s="39" t="s">
        <v>32</v>
      </c>
      <c r="I28" s="17"/>
      <c r="J28" s="34" t="str" cm="1">
        <f t="array" ref="J28:J32">_xlfn.UNIQUE(H28:H46)</f>
        <v>BRAKES</v>
      </c>
      <c r="K28" s="20">
        <f>COUNTA(_xlfn.ANCHORARRAY(J28))</f>
        <v>5</v>
      </c>
      <c r="L28" s="47" t="s">
        <v>66</v>
      </c>
      <c r="M28" s="17"/>
      <c r="N28" s="17"/>
      <c r="O28" s="17"/>
      <c r="P28" s="17"/>
      <c r="Q28" s="17"/>
      <c r="AA28" s="30"/>
    </row>
    <row r="29" spans="1:27" x14ac:dyDescent="0.25">
      <c r="A29" s="2" t="s">
        <v>40</v>
      </c>
      <c r="B29" s="2"/>
      <c r="E29" s="28"/>
      <c r="F29" s="17"/>
      <c r="G29" s="17"/>
      <c r="H29" s="34" t="s">
        <v>33</v>
      </c>
      <c r="I29" s="17"/>
      <c r="J29" s="34" t="str">
        <v>TYRES</v>
      </c>
      <c r="K29" s="17"/>
      <c r="L29" s="47"/>
      <c r="M29" s="17"/>
      <c r="N29" s="17"/>
      <c r="O29" s="17"/>
      <c r="P29" s="17"/>
      <c r="Q29" s="17"/>
      <c r="AA29" s="30"/>
    </row>
    <row r="30" spans="1:27" x14ac:dyDescent="0.25">
      <c r="A30" s="2" t="s">
        <v>41</v>
      </c>
      <c r="B30" s="2"/>
      <c r="E30" s="28"/>
      <c r="F30" s="17"/>
      <c r="G30" s="17"/>
      <c r="H30" s="34" t="s">
        <v>32</v>
      </c>
      <c r="I30" s="17"/>
      <c r="J30" s="34" t="str">
        <v>SERVICE</v>
      </c>
      <c r="K30" s="17"/>
      <c r="L30" s="47"/>
      <c r="M30" s="17"/>
      <c r="N30" s="17"/>
      <c r="O30" s="17"/>
      <c r="P30" s="17"/>
      <c r="Q30" s="17"/>
      <c r="AA30" s="30"/>
    </row>
    <row r="31" spans="1:27" x14ac:dyDescent="0.25">
      <c r="A31" s="2" t="s">
        <v>42</v>
      </c>
      <c r="B31" s="2"/>
      <c r="E31" s="28"/>
      <c r="F31" s="17"/>
      <c r="G31" s="17"/>
      <c r="H31" s="34" t="s">
        <v>34</v>
      </c>
      <c r="I31" s="17"/>
      <c r="J31" s="34" t="str">
        <v>WINDOW</v>
      </c>
      <c r="K31" s="17"/>
      <c r="L31" s="47"/>
      <c r="M31" s="17"/>
      <c r="N31" s="17"/>
      <c r="O31" s="17"/>
      <c r="P31" s="17"/>
      <c r="Q31" s="17"/>
      <c r="AA31" s="30"/>
    </row>
    <row r="32" spans="1:27" x14ac:dyDescent="0.25">
      <c r="E32" s="28"/>
      <c r="F32" s="17"/>
      <c r="G32" s="17"/>
      <c r="H32" s="34" t="s">
        <v>34</v>
      </c>
      <c r="I32" s="17"/>
      <c r="J32" s="34" t="str">
        <v>CLUTCH</v>
      </c>
      <c r="K32" s="17"/>
      <c r="L32" s="47"/>
      <c r="M32" s="17"/>
      <c r="N32" s="17"/>
      <c r="O32" s="17"/>
      <c r="P32" s="17"/>
      <c r="Q32" s="17"/>
      <c r="AA32" s="30"/>
    </row>
    <row r="33" spans="5:27" x14ac:dyDescent="0.25">
      <c r="E33" s="28"/>
      <c r="F33" s="17"/>
      <c r="G33" s="17"/>
      <c r="H33" s="34" t="s">
        <v>35</v>
      </c>
      <c r="I33" s="17"/>
      <c r="J33" s="17"/>
      <c r="K33" s="17"/>
      <c r="L33" s="17"/>
      <c r="M33" s="17"/>
      <c r="N33" s="17"/>
      <c r="O33" s="17"/>
      <c r="P33" s="17"/>
      <c r="Q33" s="17"/>
      <c r="AA33" s="30"/>
    </row>
    <row r="34" spans="5:27" x14ac:dyDescent="0.25">
      <c r="E34" s="28"/>
      <c r="F34" s="17"/>
      <c r="G34" s="17"/>
      <c r="H34" s="34" t="s">
        <v>33</v>
      </c>
      <c r="I34" s="17"/>
      <c r="J34" s="17"/>
      <c r="K34" s="17"/>
      <c r="L34" s="17"/>
      <c r="M34" s="17"/>
      <c r="N34" s="17"/>
      <c r="O34" s="17"/>
      <c r="P34" s="17"/>
      <c r="Q34" s="17"/>
      <c r="AA34" s="30"/>
    </row>
    <row r="35" spans="5:27" x14ac:dyDescent="0.25">
      <c r="E35" s="28"/>
      <c r="F35" s="17"/>
      <c r="G35" s="17"/>
      <c r="H35" s="34" t="s">
        <v>33</v>
      </c>
      <c r="I35" s="17"/>
      <c r="J35" s="34" t="s">
        <v>32</v>
      </c>
      <c r="K35" s="20">
        <f>COUNTA(J35:J39)</f>
        <v>5</v>
      </c>
      <c r="L35" s="47" t="s">
        <v>67</v>
      </c>
      <c r="M35" s="17"/>
      <c r="N35" s="17"/>
      <c r="O35" s="17"/>
      <c r="P35" s="17"/>
      <c r="Q35" s="17"/>
      <c r="AA35" s="30"/>
    </row>
    <row r="36" spans="5:27" x14ac:dyDescent="0.25">
      <c r="E36" s="28"/>
      <c r="F36" s="17"/>
      <c r="G36" s="17"/>
      <c r="H36" s="34" t="s">
        <v>36</v>
      </c>
      <c r="I36" s="17"/>
      <c r="J36" s="34" t="s">
        <v>33</v>
      </c>
      <c r="K36" s="17"/>
      <c r="L36" s="47"/>
      <c r="M36" s="17"/>
      <c r="N36" s="17"/>
      <c r="O36" s="17"/>
      <c r="P36" s="17"/>
      <c r="Q36" s="17"/>
      <c r="AA36" s="30"/>
    </row>
    <row r="37" spans="5:27" x14ac:dyDescent="0.25">
      <c r="E37" s="28"/>
      <c r="F37" s="17"/>
      <c r="G37" s="17"/>
      <c r="H37" s="34" t="s">
        <v>33</v>
      </c>
      <c r="I37" s="17"/>
      <c r="J37" s="34" t="s">
        <v>34</v>
      </c>
      <c r="K37" s="17"/>
      <c r="L37" s="47"/>
      <c r="M37" s="17"/>
      <c r="N37" s="17"/>
      <c r="O37" s="17"/>
      <c r="P37" s="17"/>
      <c r="Q37" s="17"/>
      <c r="AA37" s="30"/>
    </row>
    <row r="38" spans="5:27" x14ac:dyDescent="0.25">
      <c r="E38" s="28"/>
      <c r="F38" s="17"/>
      <c r="G38" s="17"/>
      <c r="H38" s="34" t="s">
        <v>36</v>
      </c>
      <c r="I38" s="17"/>
      <c r="J38" s="34" t="s">
        <v>35</v>
      </c>
      <c r="K38" s="17"/>
      <c r="L38" s="47"/>
      <c r="M38" s="17"/>
      <c r="N38" s="17"/>
      <c r="O38" s="17"/>
      <c r="P38" s="17"/>
      <c r="Q38" s="17"/>
      <c r="AA38" s="30"/>
    </row>
    <row r="39" spans="5:27" x14ac:dyDescent="0.25">
      <c r="E39" s="28"/>
      <c r="F39" s="17"/>
      <c r="G39" s="17"/>
      <c r="H39" s="34" t="s">
        <v>36</v>
      </c>
      <c r="I39" s="17"/>
      <c r="J39" s="34" t="s">
        <v>36</v>
      </c>
      <c r="K39" s="17"/>
      <c r="L39" s="47"/>
      <c r="M39" s="17"/>
      <c r="N39" s="17"/>
      <c r="O39" s="17"/>
      <c r="P39" s="17"/>
      <c r="Q39" s="17"/>
      <c r="AA39" s="30"/>
    </row>
    <row r="40" spans="5:27" x14ac:dyDescent="0.25">
      <c r="E40" s="28"/>
      <c r="F40" s="17"/>
      <c r="G40" s="17"/>
      <c r="H40" s="34" t="s">
        <v>35</v>
      </c>
      <c r="I40" s="17"/>
      <c r="J40" s="17"/>
      <c r="K40" s="17"/>
      <c r="L40" s="17"/>
      <c r="M40" s="17"/>
      <c r="N40" s="17"/>
      <c r="O40" s="17"/>
      <c r="P40" s="17"/>
      <c r="Q40" s="17"/>
      <c r="AA40" s="30"/>
    </row>
    <row r="41" spans="5:27" x14ac:dyDescent="0.25">
      <c r="E41" s="28"/>
      <c r="F41" s="17"/>
      <c r="G41" s="17"/>
      <c r="H41" s="34" t="s">
        <v>35</v>
      </c>
      <c r="I41" s="17"/>
      <c r="J41" s="17"/>
      <c r="K41" s="17"/>
      <c r="L41" s="17"/>
      <c r="M41" s="17"/>
      <c r="N41" s="17"/>
      <c r="O41" s="17"/>
      <c r="P41" s="17"/>
      <c r="Q41" s="17"/>
      <c r="AA41" s="30"/>
    </row>
    <row r="42" spans="5:27" x14ac:dyDescent="0.25">
      <c r="E42" s="28"/>
      <c r="F42" s="17"/>
      <c r="G42" s="17"/>
      <c r="H42" s="34" t="s">
        <v>35</v>
      </c>
      <c r="I42" s="17"/>
      <c r="J42" s="17"/>
      <c r="K42" s="17"/>
      <c r="L42" s="17"/>
      <c r="M42" s="17"/>
      <c r="N42" s="17"/>
      <c r="O42" s="17"/>
      <c r="P42" s="17"/>
      <c r="Q42" s="17"/>
      <c r="AA42" s="30"/>
    </row>
    <row r="43" spans="5:27" x14ac:dyDescent="0.25">
      <c r="E43" s="28"/>
      <c r="F43" s="17"/>
      <c r="G43" s="17"/>
      <c r="H43" s="34" t="s">
        <v>32</v>
      </c>
      <c r="I43" s="17"/>
      <c r="J43" s="17"/>
      <c r="K43" s="17"/>
      <c r="L43" s="17"/>
      <c r="M43" s="17"/>
      <c r="N43" s="17"/>
      <c r="O43" s="17"/>
      <c r="P43" s="17"/>
      <c r="Q43" s="17"/>
      <c r="AA43" s="30"/>
    </row>
    <row r="44" spans="5:27" x14ac:dyDescent="0.25">
      <c r="E44" s="28"/>
      <c r="F44" s="17"/>
      <c r="G44" s="17"/>
      <c r="H44" s="34" t="s">
        <v>32</v>
      </c>
      <c r="I44" s="17"/>
      <c r="J44" s="17"/>
      <c r="K44" s="17"/>
      <c r="L44" s="17"/>
      <c r="M44" s="17"/>
      <c r="N44" s="17"/>
      <c r="O44" s="17"/>
      <c r="P44" s="17"/>
      <c r="Q44" s="17"/>
      <c r="AA44" s="30"/>
    </row>
    <row r="45" spans="5:27" x14ac:dyDescent="0.25">
      <c r="E45" s="28"/>
      <c r="F45" s="17"/>
      <c r="G45" s="17"/>
      <c r="H45" s="34" t="s">
        <v>33</v>
      </c>
      <c r="I45" s="17"/>
      <c r="J45" s="17"/>
      <c r="K45" s="17"/>
      <c r="L45" s="17"/>
      <c r="M45" s="17"/>
      <c r="N45" s="17"/>
      <c r="O45" s="17"/>
      <c r="P45" s="17"/>
      <c r="Q45" s="17"/>
      <c r="AA45" s="30"/>
    </row>
    <row r="46" spans="5:27" x14ac:dyDescent="0.25">
      <c r="E46" s="28"/>
      <c r="F46" s="17"/>
      <c r="G46" s="17"/>
      <c r="H46" s="37" t="s">
        <v>35</v>
      </c>
      <c r="I46" s="17"/>
      <c r="J46" s="17"/>
      <c r="K46" s="17"/>
      <c r="L46" s="17"/>
      <c r="M46" s="17"/>
      <c r="N46" s="17"/>
      <c r="O46" s="17"/>
      <c r="P46" s="17"/>
      <c r="Q46" s="17"/>
      <c r="AA46" s="30"/>
    </row>
    <row r="47" spans="5:27" x14ac:dyDescent="0.25">
      <c r="E47" s="28"/>
      <c r="F47" s="20" t="s">
        <v>48</v>
      </c>
      <c r="G47" s="21" t="s">
        <v>68</v>
      </c>
      <c r="H47" s="21" t="s">
        <v>69</v>
      </c>
      <c r="I47" s="21" t="s">
        <v>35</v>
      </c>
      <c r="J47" s="21" t="s">
        <v>33</v>
      </c>
      <c r="K47" s="17"/>
      <c r="L47" s="49" t="s">
        <v>71</v>
      </c>
      <c r="M47" s="17"/>
      <c r="N47" s="17"/>
      <c r="O47" s="17"/>
      <c r="P47" s="17"/>
      <c r="Q47" s="17"/>
      <c r="AA47" s="30"/>
    </row>
    <row r="48" spans="5:27" x14ac:dyDescent="0.25">
      <c r="E48" s="28"/>
      <c r="F48" s="17"/>
      <c r="G48" s="21" t="s">
        <v>70</v>
      </c>
      <c r="H48" s="21">
        <f>COUNTIF(H6:H24,"BRAKE")</f>
        <v>0</v>
      </c>
      <c r="I48" s="21">
        <f>COUNTIF(H6:H24,"WINDOW")</f>
        <v>5</v>
      </c>
      <c r="J48" s="21">
        <f>COUNTIF(H6:H24,"TYRES")</f>
        <v>5</v>
      </c>
      <c r="K48" s="17"/>
      <c r="L48" s="49"/>
      <c r="M48" s="17"/>
      <c r="N48" s="17"/>
      <c r="O48" s="17"/>
      <c r="P48" s="17"/>
      <c r="Q48" s="17"/>
      <c r="AA48" s="30"/>
    </row>
    <row r="49" spans="5:27" x14ac:dyDescent="0.25">
      <c r="E49" s="28"/>
      <c r="F49" s="20" t="s">
        <v>52</v>
      </c>
      <c r="G49" s="21" t="s">
        <v>68</v>
      </c>
      <c r="H49" s="21">
        <f>COUNTIF(J6:J24,"&gt;1000")</f>
        <v>12</v>
      </c>
      <c r="I49" s="20"/>
      <c r="J49" s="20"/>
      <c r="K49" s="17"/>
      <c r="L49" s="20" t="s">
        <v>72</v>
      </c>
      <c r="M49" s="17"/>
      <c r="N49" s="17"/>
      <c r="O49" s="17"/>
      <c r="P49" s="17"/>
      <c r="Q49" s="17"/>
      <c r="AA49" s="30"/>
    </row>
    <row r="50" spans="5:27" x14ac:dyDescent="0.25">
      <c r="E50" s="28"/>
      <c r="G50" s="21" t="s">
        <v>68</v>
      </c>
      <c r="H50" s="21">
        <f>COUNTIF(J6:J24,"&lt;=1000")</f>
        <v>7</v>
      </c>
      <c r="J50" s="17"/>
      <c r="K50" s="17"/>
      <c r="L50" s="20" t="s">
        <v>73</v>
      </c>
      <c r="M50" s="17"/>
      <c r="N50" s="17"/>
      <c r="O50" s="17"/>
      <c r="P50" s="17"/>
      <c r="Q50" s="17"/>
      <c r="AA50" s="30"/>
    </row>
    <row r="51" spans="5:27" x14ac:dyDescent="0.25">
      <c r="E51" s="28"/>
      <c r="F51" s="20" t="s">
        <v>54</v>
      </c>
      <c r="G51" s="21" t="s">
        <v>75</v>
      </c>
      <c r="H51" s="21" t="s">
        <v>29</v>
      </c>
      <c r="I51" s="21" t="s">
        <v>30</v>
      </c>
      <c r="J51" s="21" t="s">
        <v>31</v>
      </c>
      <c r="K51" s="17"/>
      <c r="L51" s="47" t="s">
        <v>86</v>
      </c>
      <c r="M51" s="17"/>
      <c r="N51" s="17"/>
      <c r="O51" s="17"/>
      <c r="P51" s="17"/>
      <c r="Q51" s="17"/>
      <c r="AA51" s="30"/>
    </row>
    <row r="52" spans="5:27" x14ac:dyDescent="0.25">
      <c r="E52" s="28"/>
      <c r="F52" s="20"/>
      <c r="G52" s="34">
        <v>1</v>
      </c>
      <c r="H52" s="34" t="s">
        <v>32</v>
      </c>
      <c r="I52" s="35">
        <v>42370</v>
      </c>
      <c r="J52" s="34">
        <v>800</v>
      </c>
      <c r="K52" s="17"/>
      <c r="L52" s="47"/>
      <c r="M52" s="17"/>
      <c r="N52" s="17"/>
      <c r="O52" s="17"/>
      <c r="P52" s="17"/>
      <c r="Q52" s="17"/>
      <c r="AA52" s="30"/>
    </row>
    <row r="53" spans="5:27" x14ac:dyDescent="0.25">
      <c r="E53" s="28"/>
      <c r="F53" s="20"/>
      <c r="G53" s="34">
        <v>2</v>
      </c>
      <c r="H53" s="34" t="s">
        <v>33</v>
      </c>
      <c r="I53" s="35">
        <v>42502</v>
      </c>
      <c r="J53" s="34">
        <v>2000</v>
      </c>
      <c r="K53" s="17"/>
      <c r="L53" s="47"/>
      <c r="M53" s="17"/>
      <c r="N53" s="17"/>
      <c r="O53" s="17"/>
      <c r="P53" s="17"/>
      <c r="Q53" s="17"/>
      <c r="AA53" s="30"/>
    </row>
    <row r="54" spans="5:27" x14ac:dyDescent="0.25">
      <c r="E54" s="28"/>
      <c r="F54" s="20"/>
      <c r="G54" s="34">
        <v>3</v>
      </c>
      <c r="H54" s="34" t="s">
        <v>32</v>
      </c>
      <c r="I54" s="35">
        <v>42508</v>
      </c>
      <c r="J54" s="34">
        <v>500</v>
      </c>
      <c r="K54" s="17"/>
      <c r="L54" s="47"/>
      <c r="M54" s="17"/>
      <c r="N54" s="17"/>
      <c r="O54" s="17"/>
      <c r="P54" s="17"/>
      <c r="Q54" s="17"/>
      <c r="AA54" s="30"/>
    </row>
    <row r="55" spans="5:27" x14ac:dyDescent="0.25">
      <c r="E55" s="28"/>
      <c r="F55" s="20"/>
      <c r="G55" s="34">
        <v>4</v>
      </c>
      <c r="H55" s="34" t="s">
        <v>34</v>
      </c>
      <c r="I55" s="35">
        <v>42510</v>
      </c>
      <c r="J55" s="34">
        <v>800</v>
      </c>
      <c r="K55" s="17"/>
      <c r="L55" s="47"/>
      <c r="M55" s="17"/>
      <c r="N55" s="17"/>
      <c r="O55" s="17"/>
      <c r="P55" s="17"/>
      <c r="Q55" s="17"/>
      <c r="AA55" s="30"/>
    </row>
    <row r="56" spans="5:27" x14ac:dyDescent="0.25">
      <c r="E56" s="28"/>
      <c r="F56" s="20"/>
      <c r="G56" s="34">
        <v>5</v>
      </c>
      <c r="H56" s="34" t="s">
        <v>34</v>
      </c>
      <c r="I56" s="35">
        <v>42410</v>
      </c>
      <c r="J56" s="34">
        <v>1000</v>
      </c>
      <c r="K56" s="17"/>
      <c r="L56" s="47"/>
      <c r="M56" s="17"/>
      <c r="N56" s="17"/>
      <c r="O56" s="17"/>
      <c r="P56" s="17"/>
      <c r="Q56" s="17"/>
      <c r="AA56" s="30"/>
    </row>
    <row r="57" spans="5:27" x14ac:dyDescent="0.25">
      <c r="E57" s="28"/>
      <c r="F57" s="20"/>
      <c r="G57" s="34">
        <v>6</v>
      </c>
      <c r="H57" s="34" t="s">
        <v>35</v>
      </c>
      <c r="I57" s="35">
        <v>42498</v>
      </c>
      <c r="J57" s="34">
        <v>1000</v>
      </c>
      <c r="K57" s="17"/>
      <c r="L57" s="47"/>
      <c r="M57" s="17"/>
      <c r="N57" s="17"/>
      <c r="O57" s="17"/>
      <c r="P57" s="17"/>
      <c r="Q57" s="17"/>
      <c r="AA57" s="30"/>
    </row>
    <row r="58" spans="5:27" x14ac:dyDescent="0.25">
      <c r="E58" s="28"/>
      <c r="F58" s="20"/>
      <c r="G58" s="34">
        <v>7</v>
      </c>
      <c r="H58" s="34" t="s">
        <v>33</v>
      </c>
      <c r="I58" s="35">
        <v>42500</v>
      </c>
      <c r="J58" s="34">
        <v>1200</v>
      </c>
      <c r="K58" s="17"/>
      <c r="L58" s="47"/>
      <c r="M58" s="17"/>
      <c r="N58" s="17"/>
      <c r="O58" s="17"/>
      <c r="P58" s="17"/>
      <c r="Q58" s="17"/>
      <c r="AA58" s="30"/>
    </row>
    <row r="59" spans="5:27" x14ac:dyDescent="0.25">
      <c r="E59" s="28"/>
      <c r="F59" s="20"/>
      <c r="G59" s="34">
        <v>8</v>
      </c>
      <c r="H59" s="34" t="s">
        <v>33</v>
      </c>
      <c r="I59" s="35">
        <v>42515</v>
      </c>
      <c r="J59" s="34">
        <v>1500</v>
      </c>
      <c r="K59" s="17"/>
      <c r="L59" s="47"/>
      <c r="M59" s="17"/>
      <c r="N59" s="17"/>
      <c r="O59" s="17"/>
      <c r="P59" s="17"/>
      <c r="Q59" s="17"/>
      <c r="AA59" s="30"/>
    </row>
    <row r="60" spans="5:27" x14ac:dyDescent="0.25">
      <c r="E60" s="28"/>
      <c r="F60" s="20"/>
      <c r="G60" s="34">
        <v>9</v>
      </c>
      <c r="H60" s="34" t="s">
        <v>36</v>
      </c>
      <c r="I60" s="35">
        <v>42561</v>
      </c>
      <c r="J60" s="34">
        <v>1800</v>
      </c>
      <c r="K60" s="17"/>
      <c r="L60" s="47"/>
      <c r="M60" s="17"/>
      <c r="N60" s="17"/>
      <c r="O60" s="17"/>
      <c r="P60" s="17"/>
      <c r="Q60" s="17"/>
      <c r="AA60" s="30"/>
    </row>
    <row r="61" spans="5:27" x14ac:dyDescent="0.25">
      <c r="E61" s="28"/>
      <c r="F61" s="20"/>
      <c r="G61" s="34">
        <v>10</v>
      </c>
      <c r="H61" s="34" t="s">
        <v>33</v>
      </c>
      <c r="I61" s="35">
        <v>42379</v>
      </c>
      <c r="J61" s="34">
        <v>2000</v>
      </c>
      <c r="K61" s="17"/>
      <c r="L61" s="47"/>
      <c r="M61" s="17"/>
      <c r="N61" s="17"/>
      <c r="O61" s="17"/>
      <c r="P61" s="17"/>
      <c r="Q61" s="17"/>
      <c r="AA61" s="30"/>
    </row>
    <row r="62" spans="5:27" x14ac:dyDescent="0.25">
      <c r="E62" s="28"/>
      <c r="F62" s="20"/>
      <c r="G62" s="34">
        <v>11</v>
      </c>
      <c r="H62" s="34" t="s">
        <v>36</v>
      </c>
      <c r="I62" s="35">
        <v>42536</v>
      </c>
      <c r="J62" s="34">
        <v>1500</v>
      </c>
      <c r="K62" s="17"/>
      <c r="L62" s="47"/>
      <c r="M62" s="17"/>
      <c r="N62" s="17"/>
      <c r="O62" s="17"/>
      <c r="P62" s="17"/>
      <c r="Q62" s="17"/>
      <c r="AA62" s="30"/>
    </row>
    <row r="63" spans="5:27" x14ac:dyDescent="0.25">
      <c r="E63" s="28"/>
      <c r="F63" s="20"/>
      <c r="G63" s="34">
        <v>12</v>
      </c>
      <c r="H63" s="34" t="s">
        <v>36</v>
      </c>
      <c r="I63" s="35">
        <v>42381</v>
      </c>
      <c r="J63" s="34">
        <v>1000</v>
      </c>
      <c r="K63" s="17"/>
      <c r="L63" s="47"/>
      <c r="M63" s="17"/>
      <c r="N63" s="17"/>
      <c r="O63" s="17"/>
      <c r="P63" s="17"/>
      <c r="Q63" s="17"/>
      <c r="AA63" s="30"/>
    </row>
    <row r="64" spans="5:27" x14ac:dyDescent="0.25">
      <c r="E64" s="28"/>
      <c r="F64" s="20"/>
      <c r="G64" s="34">
        <v>13</v>
      </c>
      <c r="H64" s="34" t="s">
        <v>35</v>
      </c>
      <c r="I64" s="35">
        <v>42370</v>
      </c>
      <c r="J64" s="34">
        <v>1200</v>
      </c>
      <c r="K64" s="17"/>
      <c r="L64" s="47"/>
      <c r="M64" s="17"/>
      <c r="N64" s="17"/>
      <c r="O64" s="17"/>
      <c r="P64" s="17"/>
      <c r="Q64" s="17"/>
      <c r="AA64" s="30"/>
    </row>
    <row r="65" spans="2:27" x14ac:dyDescent="0.25">
      <c r="E65" s="28"/>
      <c r="F65" s="20"/>
      <c r="G65" s="34">
        <v>14</v>
      </c>
      <c r="H65" s="34" t="s">
        <v>35</v>
      </c>
      <c r="I65" s="35">
        <v>42500</v>
      </c>
      <c r="J65" s="34">
        <v>1500</v>
      </c>
      <c r="K65" s="17"/>
      <c r="L65" s="47"/>
      <c r="M65" s="17"/>
      <c r="N65" s="17"/>
      <c r="O65" s="17"/>
      <c r="P65" s="17"/>
      <c r="Q65" s="17"/>
      <c r="AA65" s="30"/>
    </row>
    <row r="66" spans="2:27" x14ac:dyDescent="0.25">
      <c r="E66" s="28"/>
      <c r="F66" s="20"/>
      <c r="G66" s="34">
        <v>15</v>
      </c>
      <c r="H66" s="34" t="s">
        <v>35</v>
      </c>
      <c r="I66" s="35">
        <v>42500</v>
      </c>
      <c r="J66" s="34">
        <v>1800</v>
      </c>
      <c r="K66" s="17"/>
      <c r="L66" s="47"/>
      <c r="M66" s="17"/>
      <c r="N66" s="17"/>
      <c r="O66" s="17"/>
      <c r="P66" s="17"/>
      <c r="Q66" s="17"/>
      <c r="AA66" s="30"/>
    </row>
    <row r="67" spans="2:27" x14ac:dyDescent="0.25">
      <c r="E67" s="28"/>
      <c r="F67" s="20"/>
      <c r="G67" s="34">
        <v>16</v>
      </c>
      <c r="H67" s="34" t="s">
        <v>32</v>
      </c>
      <c r="I67" s="35">
        <v>42500</v>
      </c>
      <c r="J67" s="34">
        <v>1000</v>
      </c>
      <c r="K67" s="17"/>
      <c r="L67" s="47"/>
      <c r="M67" s="17"/>
      <c r="N67" s="17"/>
      <c r="O67" s="17"/>
      <c r="P67" s="17"/>
      <c r="Q67" s="17"/>
      <c r="AA67" s="30"/>
    </row>
    <row r="68" spans="2:27" x14ac:dyDescent="0.25">
      <c r="E68" s="28"/>
      <c r="F68" s="20"/>
      <c r="G68" s="34">
        <v>17</v>
      </c>
      <c r="H68" s="34" t="s">
        <v>32</v>
      </c>
      <c r="I68" s="35">
        <v>42596</v>
      </c>
      <c r="J68" s="34">
        <v>1200</v>
      </c>
      <c r="K68" s="17"/>
      <c r="L68" s="47"/>
      <c r="M68" s="17"/>
      <c r="N68" s="17"/>
      <c r="O68" s="17"/>
      <c r="P68" s="17"/>
      <c r="Q68" s="17"/>
      <c r="AA68" s="30"/>
    </row>
    <row r="69" spans="2:27" x14ac:dyDescent="0.25">
      <c r="E69" s="28"/>
      <c r="F69" s="20"/>
      <c r="G69" s="34">
        <v>18</v>
      </c>
      <c r="H69" s="34" t="s">
        <v>33</v>
      </c>
      <c r="I69" s="35">
        <v>42597</v>
      </c>
      <c r="J69" s="34">
        <v>1500</v>
      </c>
      <c r="K69" s="17"/>
      <c r="L69" s="47"/>
      <c r="M69" s="17"/>
      <c r="N69" s="17"/>
      <c r="O69" s="17"/>
      <c r="P69" s="17"/>
      <c r="Q69" s="17"/>
      <c r="AA69" s="30"/>
    </row>
    <row r="70" spans="2:27" x14ac:dyDescent="0.25">
      <c r="E70" s="28"/>
      <c r="F70" s="20"/>
      <c r="G70" s="34">
        <v>19</v>
      </c>
      <c r="H70" s="34" t="s">
        <v>35</v>
      </c>
      <c r="I70" s="35">
        <v>42602</v>
      </c>
      <c r="J70" s="34">
        <v>1800</v>
      </c>
      <c r="K70" s="17"/>
      <c r="L70" s="50"/>
      <c r="M70" s="17"/>
      <c r="N70" s="17"/>
      <c r="O70" s="17"/>
      <c r="P70" s="17"/>
      <c r="Q70" s="17"/>
      <c r="AA70" s="30"/>
    </row>
    <row r="71" spans="2:27" x14ac:dyDescent="0.25">
      <c r="E71" s="28"/>
      <c r="F71" s="20" t="s">
        <v>58</v>
      </c>
      <c r="G71" s="21" t="s">
        <v>75</v>
      </c>
      <c r="H71" s="34">
        <v>1</v>
      </c>
      <c r="I71" s="34">
        <v>2</v>
      </c>
      <c r="J71" s="34">
        <v>3</v>
      </c>
      <c r="K71" s="34">
        <v>4</v>
      </c>
      <c r="L71" s="34">
        <v>5</v>
      </c>
      <c r="M71" s="34">
        <v>6</v>
      </c>
      <c r="N71" s="34">
        <v>7</v>
      </c>
      <c r="O71" s="34">
        <v>8</v>
      </c>
      <c r="P71" s="34">
        <v>9</v>
      </c>
      <c r="Q71" s="34">
        <v>10</v>
      </c>
      <c r="R71" s="34">
        <v>11</v>
      </c>
      <c r="S71" s="34">
        <v>12</v>
      </c>
      <c r="T71" s="34">
        <v>13</v>
      </c>
      <c r="U71" s="34">
        <v>14</v>
      </c>
      <c r="V71" s="34">
        <v>15</v>
      </c>
      <c r="W71" s="34">
        <v>16</v>
      </c>
      <c r="X71" s="34">
        <v>17</v>
      </c>
      <c r="Y71" s="34">
        <v>18</v>
      </c>
      <c r="Z71" s="34">
        <v>19</v>
      </c>
      <c r="AA71" s="30"/>
    </row>
    <row r="72" spans="2:27" x14ac:dyDescent="0.25">
      <c r="E72" s="28"/>
      <c r="F72" s="17"/>
      <c r="G72" s="21" t="s">
        <v>29</v>
      </c>
      <c r="H72" s="34" t="s">
        <v>32</v>
      </c>
      <c r="I72" s="34" t="s">
        <v>33</v>
      </c>
      <c r="J72" s="34" t="s">
        <v>32</v>
      </c>
      <c r="K72" s="34" t="s">
        <v>34</v>
      </c>
      <c r="L72" s="34" t="s">
        <v>34</v>
      </c>
      <c r="M72" s="34" t="s">
        <v>35</v>
      </c>
      <c r="N72" s="34" t="s">
        <v>33</v>
      </c>
      <c r="O72" s="34" t="s">
        <v>33</v>
      </c>
      <c r="P72" s="34" t="s">
        <v>36</v>
      </c>
      <c r="Q72" s="34" t="s">
        <v>33</v>
      </c>
      <c r="R72" s="34" t="s">
        <v>36</v>
      </c>
      <c r="S72" s="34" t="s">
        <v>36</v>
      </c>
      <c r="T72" s="34" t="s">
        <v>35</v>
      </c>
      <c r="U72" s="34" t="s">
        <v>35</v>
      </c>
      <c r="V72" s="34" t="s">
        <v>35</v>
      </c>
      <c r="W72" s="34" t="s">
        <v>32</v>
      </c>
      <c r="X72" s="34" t="s">
        <v>32</v>
      </c>
      <c r="Y72" s="34" t="s">
        <v>33</v>
      </c>
      <c r="Z72" s="34" t="s">
        <v>35</v>
      </c>
      <c r="AA72" s="30"/>
    </row>
    <row r="73" spans="2:27" x14ac:dyDescent="0.25">
      <c r="B73" s="20"/>
      <c r="E73" s="28"/>
      <c r="F73" s="17"/>
      <c r="G73" s="21" t="s">
        <v>30</v>
      </c>
      <c r="H73" s="35">
        <v>42370</v>
      </c>
      <c r="I73" s="35">
        <v>42502</v>
      </c>
      <c r="J73" s="35">
        <v>42508</v>
      </c>
      <c r="K73" s="35">
        <v>42510</v>
      </c>
      <c r="L73" s="35">
        <v>42410</v>
      </c>
      <c r="M73" s="35">
        <v>42498</v>
      </c>
      <c r="N73" s="35">
        <v>42500</v>
      </c>
      <c r="O73" s="35">
        <v>42515</v>
      </c>
      <c r="P73" s="35">
        <v>42561</v>
      </c>
      <c r="Q73" s="35">
        <v>42379</v>
      </c>
      <c r="R73" s="35">
        <v>42536</v>
      </c>
      <c r="S73" s="35">
        <v>42381</v>
      </c>
      <c r="T73" s="35">
        <v>42370</v>
      </c>
      <c r="U73" s="35">
        <v>42500</v>
      </c>
      <c r="V73" s="35">
        <v>42500</v>
      </c>
      <c r="W73" s="35">
        <v>42500</v>
      </c>
      <c r="X73" s="35">
        <v>42596</v>
      </c>
      <c r="Y73" s="35">
        <v>42597</v>
      </c>
      <c r="Z73" s="35">
        <v>42602</v>
      </c>
      <c r="AA73" s="30"/>
    </row>
    <row r="74" spans="2:27" x14ac:dyDescent="0.25">
      <c r="E74" s="28"/>
      <c r="F74" s="17"/>
      <c r="G74" s="21" t="s">
        <v>31</v>
      </c>
      <c r="H74" s="34">
        <v>800</v>
      </c>
      <c r="I74" s="34">
        <v>2000</v>
      </c>
      <c r="J74" s="34">
        <v>500</v>
      </c>
      <c r="K74" s="34">
        <v>800</v>
      </c>
      <c r="L74" s="34">
        <v>1000</v>
      </c>
      <c r="M74" s="34">
        <v>1000</v>
      </c>
      <c r="N74" s="34">
        <v>1200</v>
      </c>
      <c r="O74" s="34">
        <v>1500</v>
      </c>
      <c r="P74" s="34">
        <v>1800</v>
      </c>
      <c r="Q74" s="34">
        <v>2000</v>
      </c>
      <c r="R74" s="34">
        <v>1500</v>
      </c>
      <c r="S74" s="34">
        <v>1000</v>
      </c>
      <c r="T74" s="34">
        <v>1200</v>
      </c>
      <c r="U74" s="34">
        <v>1500</v>
      </c>
      <c r="V74" s="34">
        <v>1800</v>
      </c>
      <c r="W74" s="34">
        <v>1000</v>
      </c>
      <c r="X74" s="34">
        <v>1200</v>
      </c>
      <c r="Y74" s="34">
        <v>1500</v>
      </c>
      <c r="Z74" s="34">
        <v>1800</v>
      </c>
      <c r="AA74" s="30"/>
    </row>
    <row r="75" spans="2:27" x14ac:dyDescent="0.25">
      <c r="E75" s="28"/>
      <c r="F75" s="17"/>
      <c r="G75" s="21" t="s">
        <v>74</v>
      </c>
      <c r="H75" s="21">
        <v>15</v>
      </c>
      <c r="I75" s="21" t="str">
        <f>HLOOKUP(H75,H71:Z74,2,FALSE)</f>
        <v>WINDOW</v>
      </c>
      <c r="J75" s="17"/>
      <c r="K75" s="17"/>
      <c r="L75" s="20" t="s">
        <v>76</v>
      </c>
      <c r="M75" s="17"/>
      <c r="N75" s="17"/>
      <c r="O75" s="17"/>
      <c r="P75" s="17"/>
      <c r="Q75" s="17"/>
      <c r="AA75" s="30"/>
    </row>
    <row r="76" spans="2:27" x14ac:dyDescent="0.25">
      <c r="E76" s="28"/>
      <c r="F76" s="17"/>
      <c r="G76" s="21" t="s">
        <v>74</v>
      </c>
      <c r="H76" s="21">
        <v>18</v>
      </c>
      <c r="I76" s="21" t="str">
        <f>HLOOKUP(H76,H71:Z74,2,FALSE)</f>
        <v>TYRES</v>
      </c>
      <c r="J76" s="17"/>
      <c r="K76" s="17"/>
      <c r="L76" s="20" t="s">
        <v>77</v>
      </c>
      <c r="M76" s="17"/>
      <c r="N76" s="17"/>
      <c r="O76" s="17"/>
      <c r="P76" s="17"/>
      <c r="Q76" s="17"/>
      <c r="AA76" s="30"/>
    </row>
    <row r="77" spans="2:27" x14ac:dyDescent="0.25">
      <c r="E77" s="28"/>
      <c r="F77" s="17"/>
      <c r="G77" s="21" t="s">
        <v>74</v>
      </c>
      <c r="H77" s="21">
        <v>20</v>
      </c>
      <c r="I77" s="21" t="e">
        <f>HLOOKUP(H77,H71:Z74,2,FALSE)</f>
        <v>#N/A</v>
      </c>
      <c r="J77" s="17"/>
      <c r="K77" s="17"/>
      <c r="L77" s="20" t="s">
        <v>78</v>
      </c>
      <c r="M77" s="17"/>
      <c r="N77" s="17"/>
      <c r="O77" s="17"/>
      <c r="P77" s="17"/>
      <c r="Q77" s="17"/>
      <c r="AA77" s="30"/>
    </row>
    <row r="78" spans="2:27" x14ac:dyDescent="0.25">
      <c r="E78" s="28"/>
      <c r="F78" s="20" t="s">
        <v>79</v>
      </c>
      <c r="G78" s="21" t="s">
        <v>80</v>
      </c>
      <c r="H78" s="36" t="s">
        <v>35</v>
      </c>
      <c r="I78" s="21">
        <f>SUMIF(H6:H24,H78,J6:J24)</f>
        <v>7300</v>
      </c>
      <c r="J78" s="17"/>
      <c r="K78" s="17"/>
      <c r="L78" s="20" t="s">
        <v>81</v>
      </c>
      <c r="M78" s="17"/>
      <c r="N78" s="17"/>
      <c r="O78" s="17"/>
      <c r="P78" s="17"/>
      <c r="Q78" s="17"/>
      <c r="AA78" s="30"/>
    </row>
    <row r="79" spans="2:27" x14ac:dyDescent="0.25">
      <c r="E79" s="28"/>
      <c r="F79" s="17"/>
      <c r="G79" s="21" t="s">
        <v>80</v>
      </c>
      <c r="H79" s="36" t="s">
        <v>32</v>
      </c>
      <c r="I79" s="21">
        <f>SUMIF(H6:H24,H79,J6:J24)</f>
        <v>3500</v>
      </c>
      <c r="J79" s="17"/>
      <c r="K79" s="17"/>
      <c r="L79" s="20" t="s">
        <v>82</v>
      </c>
      <c r="M79" s="17"/>
      <c r="N79" s="17"/>
      <c r="O79" s="17"/>
      <c r="P79" s="17"/>
      <c r="Q79" s="17"/>
      <c r="AA79" s="30"/>
    </row>
    <row r="80" spans="2:27" ht="15.75" thickBot="1" x14ac:dyDescent="0.3">
      <c r="E80" s="31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8"/>
      <c r="S80" s="38"/>
      <c r="T80" s="38"/>
      <c r="U80" s="38"/>
      <c r="V80" s="38"/>
      <c r="W80" s="38"/>
      <c r="X80" s="38"/>
      <c r="Y80" s="38"/>
      <c r="Z80" s="38"/>
      <c r="AA80" s="33"/>
    </row>
    <row r="81" spans="6:17" x14ac:dyDescent="0.25"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6:17" x14ac:dyDescent="0.25"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6:17" x14ac:dyDescent="0.25"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6:17" x14ac:dyDescent="0.25"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6:17" x14ac:dyDescent="0.25"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6:17" x14ac:dyDescent="0.25"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6:17" x14ac:dyDescent="0.25"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6:17" x14ac:dyDescent="0.25"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6:17" x14ac:dyDescent="0.25"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6:17" x14ac:dyDescent="0.25"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6:17" x14ac:dyDescent="0.25"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6:17" x14ac:dyDescent="0.25"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6:17" x14ac:dyDescent="0.25"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6:17" x14ac:dyDescent="0.25"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6:17" x14ac:dyDescent="0.25"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6:17" x14ac:dyDescent="0.25"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6:18" x14ac:dyDescent="0.25"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6:18" x14ac:dyDescent="0.25"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6:18" x14ac:dyDescent="0.25"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6:18" x14ac:dyDescent="0.25"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6:18" x14ac:dyDescent="0.25"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6:18" x14ac:dyDescent="0.25"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6:18" x14ac:dyDescent="0.25"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6:18" x14ac:dyDescent="0.25"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6:18" x14ac:dyDescent="0.25"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6:18" x14ac:dyDescent="0.25"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6:18" x14ac:dyDescent="0.25"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6:18" x14ac:dyDescent="0.25"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6:18" x14ac:dyDescent="0.25"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6:18" x14ac:dyDescent="0.25"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6:18" x14ac:dyDescent="0.25"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6:18" x14ac:dyDescent="0.25"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6:18" x14ac:dyDescent="0.25"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6:18" x14ac:dyDescent="0.25"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6:18" x14ac:dyDescent="0.25"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6:18" x14ac:dyDescent="0.25"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6:18" x14ac:dyDescent="0.25"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6:18" x14ac:dyDescent="0.25"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6:18" x14ac:dyDescent="0.25"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6:18" x14ac:dyDescent="0.25"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6:18" x14ac:dyDescent="0.25"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6:18" x14ac:dyDescent="0.25"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6:18" x14ac:dyDescent="0.25"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6:18" x14ac:dyDescent="0.25"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6:18" x14ac:dyDescent="0.25"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6:18" x14ac:dyDescent="0.25"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6:18" x14ac:dyDescent="0.25"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6:18" x14ac:dyDescent="0.25"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6:18" x14ac:dyDescent="0.25"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6:18" x14ac:dyDescent="0.25"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6:18" x14ac:dyDescent="0.25"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6:18" x14ac:dyDescent="0.25"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6:18" x14ac:dyDescent="0.25"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6:18" x14ac:dyDescent="0.25"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6:18" x14ac:dyDescent="0.25"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6:18" x14ac:dyDescent="0.25"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6:18" x14ac:dyDescent="0.25"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6:18" x14ac:dyDescent="0.25"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6:18" x14ac:dyDescent="0.25"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6:18" x14ac:dyDescent="0.25"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6:18" x14ac:dyDescent="0.25"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6:18" x14ac:dyDescent="0.25"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6:18" x14ac:dyDescent="0.25"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6:18" x14ac:dyDescent="0.25"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6:18" x14ac:dyDescent="0.25"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6:18" x14ac:dyDescent="0.25"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6:18" x14ac:dyDescent="0.25"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6:18" x14ac:dyDescent="0.25"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6:18" x14ac:dyDescent="0.25"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6:18" x14ac:dyDescent="0.25"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6:18" x14ac:dyDescent="0.25"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6:18" x14ac:dyDescent="0.25"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6:18" x14ac:dyDescent="0.25"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6:18" x14ac:dyDescent="0.25"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6:18" x14ac:dyDescent="0.25"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6:18" x14ac:dyDescent="0.25"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6:18" x14ac:dyDescent="0.25"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6:18" x14ac:dyDescent="0.25"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6:18" x14ac:dyDescent="0.25"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6:18" x14ac:dyDescent="0.25"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6:18" x14ac:dyDescent="0.25"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6:18" x14ac:dyDescent="0.25"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6:18" x14ac:dyDescent="0.25"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6:18" x14ac:dyDescent="0.25"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6:18" x14ac:dyDescent="0.25"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6:18" x14ac:dyDescent="0.25"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6:18" x14ac:dyDescent="0.25"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6:18" x14ac:dyDescent="0.25"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6:18" x14ac:dyDescent="0.25"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6:18" x14ac:dyDescent="0.25"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6:18" x14ac:dyDescent="0.25"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6:18" x14ac:dyDescent="0.25"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6:18" x14ac:dyDescent="0.25"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6:18" x14ac:dyDescent="0.25"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6:18" x14ac:dyDescent="0.25"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6:18" x14ac:dyDescent="0.25"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6:18" x14ac:dyDescent="0.25"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6:18" x14ac:dyDescent="0.25"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6:18" x14ac:dyDescent="0.25"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6:18" x14ac:dyDescent="0.25"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6:18" x14ac:dyDescent="0.25"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6:18" x14ac:dyDescent="0.25"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6:18" x14ac:dyDescent="0.25"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6:18" x14ac:dyDescent="0.25"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6:18" x14ac:dyDescent="0.25"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6:18" x14ac:dyDescent="0.25"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6:18" x14ac:dyDescent="0.25"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6:18" x14ac:dyDescent="0.25"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6:18" x14ac:dyDescent="0.25"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6:18" x14ac:dyDescent="0.25"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6:18" x14ac:dyDescent="0.25"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6:18" x14ac:dyDescent="0.25"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6:18" x14ac:dyDescent="0.25"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6:18" x14ac:dyDescent="0.25"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6:18" x14ac:dyDescent="0.25"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6:18" x14ac:dyDescent="0.25"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6:18" x14ac:dyDescent="0.25"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6:18" x14ac:dyDescent="0.25"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6:18" x14ac:dyDescent="0.25"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6:18" x14ac:dyDescent="0.25"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  <row r="201" spans="6:18" x14ac:dyDescent="0.25"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</row>
    <row r="202" spans="6:18" x14ac:dyDescent="0.25"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</row>
    <row r="203" spans="6:18" x14ac:dyDescent="0.25"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</row>
    <row r="204" spans="6:18" x14ac:dyDescent="0.25"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</row>
    <row r="205" spans="6:18" x14ac:dyDescent="0.25"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</row>
    <row r="206" spans="6:18" x14ac:dyDescent="0.25"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</row>
    <row r="207" spans="6:18" x14ac:dyDescent="0.25"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</row>
    <row r="208" spans="6:18" x14ac:dyDescent="0.25"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 spans="6:18" x14ac:dyDescent="0.25"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</row>
    <row r="210" spans="6:18" x14ac:dyDescent="0.25"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</row>
    <row r="211" spans="6:18" x14ac:dyDescent="0.25"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</row>
    <row r="212" spans="6:18" x14ac:dyDescent="0.25"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</row>
    <row r="213" spans="6:18" x14ac:dyDescent="0.25"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</row>
    <row r="214" spans="6:18" x14ac:dyDescent="0.25"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</row>
    <row r="215" spans="6:18" x14ac:dyDescent="0.25"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 spans="6:18" x14ac:dyDescent="0.25"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</row>
    <row r="217" spans="6:18" x14ac:dyDescent="0.25"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</row>
    <row r="218" spans="6:18" x14ac:dyDescent="0.25"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</row>
    <row r="219" spans="6:18" x14ac:dyDescent="0.25"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</row>
    <row r="220" spans="6:18" x14ac:dyDescent="0.25"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</row>
    <row r="221" spans="6:18" x14ac:dyDescent="0.25"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</row>
    <row r="222" spans="6:18" x14ac:dyDescent="0.25"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</row>
    <row r="223" spans="6:18" x14ac:dyDescent="0.25"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</row>
    <row r="224" spans="6:18" x14ac:dyDescent="0.25"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</row>
    <row r="225" spans="6:18" x14ac:dyDescent="0.25"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</row>
    <row r="226" spans="6:18" x14ac:dyDescent="0.25"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</row>
    <row r="227" spans="6:18" x14ac:dyDescent="0.25"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</row>
    <row r="228" spans="6:18" x14ac:dyDescent="0.25"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</row>
    <row r="229" spans="6:18" x14ac:dyDescent="0.25"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</row>
    <row r="230" spans="6:18" x14ac:dyDescent="0.25"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</row>
    <row r="231" spans="6:18" x14ac:dyDescent="0.25"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</row>
    <row r="232" spans="6:18" x14ac:dyDescent="0.25"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</row>
    <row r="233" spans="6:18" x14ac:dyDescent="0.25"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</row>
    <row r="234" spans="6:18" x14ac:dyDescent="0.25"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</row>
    <row r="235" spans="6:18" x14ac:dyDescent="0.25"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</row>
    <row r="236" spans="6:18" x14ac:dyDescent="0.25"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</row>
    <row r="237" spans="6:18" x14ac:dyDescent="0.25"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</row>
    <row r="238" spans="6:18" x14ac:dyDescent="0.25"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</row>
    <row r="239" spans="6:18" x14ac:dyDescent="0.25"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</row>
    <row r="240" spans="6:18" x14ac:dyDescent="0.25"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</row>
    <row r="241" spans="6:18" x14ac:dyDescent="0.25"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</row>
    <row r="242" spans="6:18" x14ac:dyDescent="0.25"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</row>
    <row r="243" spans="6:18" x14ac:dyDescent="0.25"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</row>
    <row r="244" spans="6:18" x14ac:dyDescent="0.25"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</row>
    <row r="245" spans="6:18" x14ac:dyDescent="0.25"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</row>
    <row r="246" spans="6:18" x14ac:dyDescent="0.25"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</row>
    <row r="247" spans="6:18" x14ac:dyDescent="0.25"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</row>
    <row r="248" spans="6:18" x14ac:dyDescent="0.25"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</row>
    <row r="249" spans="6:18" x14ac:dyDescent="0.25"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</row>
    <row r="250" spans="6:18" x14ac:dyDescent="0.25"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</row>
    <row r="251" spans="6:18" x14ac:dyDescent="0.25"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</row>
    <row r="252" spans="6:18" x14ac:dyDescent="0.25"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</row>
    <row r="253" spans="6:18" x14ac:dyDescent="0.25"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</row>
    <row r="254" spans="6:18" x14ac:dyDescent="0.25"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</row>
  </sheetData>
  <autoFilter ref="A5:C24" xr:uid="{00000000-0009-0000-0000-000005000000}"/>
  <mergeCells count="6">
    <mergeCell ref="L51:L70"/>
    <mergeCell ref="A3:C3"/>
    <mergeCell ref="A2:C2"/>
    <mergeCell ref="L28:L32"/>
    <mergeCell ref="L35:L39"/>
    <mergeCell ref="L47:L48"/>
  </mergeCells>
  <conditionalFormatting sqref="A6:A14">
    <cfRule type="containsText" dxfId="8" priority="5" operator="containsText" text="BRAKES">
      <formula>NOT(ISERROR(SEARCH(("BRAKES"),(A6))))</formula>
    </cfRule>
  </conditionalFormatting>
  <conditionalFormatting sqref="C6">
    <cfRule type="cellIs" dxfId="7" priority="6" operator="equal">
      <formula>1500</formula>
    </cfRule>
  </conditionalFormatting>
  <conditionalFormatting sqref="C6:C24">
    <cfRule type="cellIs" dxfId="6" priority="7" operator="equal">
      <formula>1500</formula>
    </cfRule>
  </conditionalFormatting>
  <conditionalFormatting sqref="G51:J70">
    <cfRule type="cellIs" dxfId="0" priority="2" operator="equal">
      <formula>"TYRES"</formula>
    </cfRule>
    <cfRule type="cellIs" dxfId="1" priority="1" operator="between">
      <formula>500</formula>
      <formula>2000</formula>
    </cfRule>
  </conditionalFormatting>
  <pageMargins left="0.7" right="0.7" top="0.75" bottom="0.75" header="0" footer="0"/>
  <pageSetup orientation="landscape" r:id="rId1"/>
  <ignoredErrors>
    <ignoredError sqref="I77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Assignment5</vt:lpstr>
      <vt:lpstr>Assignment6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Riyaza</dc:creator>
  <cp:lastModifiedBy>DELL</cp:lastModifiedBy>
  <dcterms:created xsi:type="dcterms:W3CDTF">2024-04-16T06:35:39Z</dcterms:created>
  <dcterms:modified xsi:type="dcterms:W3CDTF">2024-05-10T10:33:02Z</dcterms:modified>
</cp:coreProperties>
</file>