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9" i="3"/>
  <c r="B315" i="2"/>
  <c r="B314" i="2"/>
  <c r="B313" i="2"/>
  <c r="B312" i="2"/>
  <c r="B311" i="2"/>
  <c r="B310" i="2"/>
  <c r="B309" i="2"/>
  <c r="B308" i="2"/>
  <c r="B307" i="2"/>
  <c r="B306" i="2"/>
  <c r="B305" i="2"/>
  <c r="B304" i="2"/>
  <c r="B301" i="2"/>
  <c r="B302" i="2"/>
  <c r="B300" i="2"/>
  <c r="B299" i="2"/>
  <c r="B298" i="2"/>
  <c r="B297" i="2"/>
  <c r="B296" i="2"/>
  <c r="B295" i="2"/>
  <c r="B294" i="2"/>
  <c r="B292" i="2"/>
  <c r="B291" i="2"/>
  <c r="B290" i="2"/>
  <c r="B289" i="2"/>
  <c r="B288" i="2"/>
  <c r="B287" i="2"/>
  <c r="B286" i="2"/>
  <c r="B285" i="2"/>
  <c r="B283" i="2"/>
  <c r="B282" i="2"/>
  <c r="B281" i="2"/>
  <c r="B280" i="2"/>
  <c r="B279" i="2"/>
  <c r="B278" i="2"/>
  <c r="B277" i="2"/>
  <c r="B276" i="2"/>
  <c r="B274" i="2"/>
  <c r="B273" i="2"/>
  <c r="B272" i="2"/>
  <c r="B271" i="2"/>
  <c r="B270" i="2"/>
  <c r="B269" i="2"/>
  <c r="B268" i="2"/>
  <c r="B267" i="2"/>
  <c r="B265" i="2"/>
  <c r="B264" i="2"/>
  <c r="B263" i="2"/>
  <c r="B262" i="2"/>
  <c r="B261" i="2"/>
  <c r="B258" i="2"/>
  <c r="B259" i="2"/>
  <c r="B257" i="2"/>
  <c r="B256" i="2"/>
  <c r="B255" i="2"/>
  <c r="B254" i="2"/>
  <c r="B253" i="2"/>
  <c r="B252" i="2"/>
  <c r="B250" i="2"/>
  <c r="B249" i="2"/>
  <c r="B248" i="2"/>
  <c r="B247" i="2"/>
  <c r="B246" i="2"/>
  <c r="B245" i="2"/>
  <c r="B243" i="2"/>
  <c r="B242" i="2"/>
  <c r="B241" i="2"/>
  <c r="B240" i="2"/>
  <c r="B239" i="2"/>
  <c r="B238" i="2"/>
  <c r="B236" i="2"/>
  <c r="B235" i="2"/>
  <c r="B234" i="2"/>
  <c r="B233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32" i="2"/>
  <c r="B231" i="2"/>
  <c r="B230" i="2"/>
  <c r="C315" i="2"/>
  <c r="C311" i="2"/>
  <c r="C307" i="2"/>
  <c r="C312" i="2"/>
  <c r="C304" i="2"/>
  <c r="C314" i="2"/>
  <c r="C310" i="2"/>
  <c r="C306" i="2"/>
  <c r="C313" i="2"/>
  <c r="C309" i="2"/>
  <c r="C305" i="2"/>
  <c r="C308" i="2"/>
  <c r="C302" i="2"/>
  <c r="C298" i="2"/>
  <c r="C294" i="2"/>
  <c r="C295" i="2"/>
  <c r="C301" i="2"/>
  <c r="C300" i="2"/>
  <c r="C296" i="2"/>
  <c r="C299" i="2"/>
  <c r="C297" i="2"/>
  <c r="C288" i="2"/>
  <c r="C291" i="2"/>
  <c r="C287" i="2"/>
  <c r="C290" i="2"/>
  <c r="C286" i="2"/>
  <c r="C289" i="2"/>
  <c r="C285" i="2"/>
  <c r="C292" i="2"/>
  <c r="C279" i="2"/>
  <c r="C282" i="2"/>
  <c r="C278" i="2"/>
  <c r="C281" i="2"/>
  <c r="C277" i="2"/>
  <c r="C280" i="2"/>
  <c r="C276" i="2"/>
  <c r="C283" i="2"/>
  <c r="C274" i="2"/>
  <c r="C273" i="2"/>
  <c r="C272" i="2"/>
  <c r="C268" i="2"/>
  <c r="C269" i="2"/>
  <c r="C271" i="2"/>
  <c r="C267" i="2"/>
  <c r="C270" i="2"/>
  <c r="C265" i="2"/>
  <c r="C264" i="2"/>
  <c r="C263" i="2"/>
  <c r="C262" i="2"/>
  <c r="C261" i="2"/>
  <c r="C259" i="2"/>
  <c r="C255" i="2"/>
  <c r="C254" i="2"/>
  <c r="C257" i="2"/>
  <c r="C256" i="2"/>
  <c r="C258" i="2"/>
  <c r="C253" i="2"/>
  <c r="C252" i="2"/>
  <c r="C250" i="2"/>
  <c r="C246" i="2"/>
  <c r="C249" i="2"/>
  <c r="C245" i="2"/>
  <c r="C248" i="2"/>
  <c r="C247" i="2"/>
  <c r="C243" i="2"/>
  <c r="C242" i="2"/>
  <c r="C238" i="2"/>
  <c r="C240" i="2"/>
  <c r="C239" i="2"/>
  <c r="C241" i="2"/>
  <c r="C234" i="2"/>
  <c r="C235" i="2"/>
  <c r="C236" i="2"/>
  <c r="C233" i="2"/>
  <c r="C226" i="2"/>
  <c r="C222" i="2"/>
  <c r="C218" i="2"/>
  <c r="C225" i="2"/>
  <c r="C221" i="2"/>
  <c r="C217" i="2"/>
  <c r="C228" i="2"/>
  <c r="C224" i="2"/>
  <c r="C220" i="2"/>
  <c r="C216" i="2"/>
  <c r="C227" i="2"/>
  <c r="C223" i="2"/>
  <c r="C219" i="2"/>
  <c r="C230" i="2"/>
  <c r="C232" i="2"/>
  <c r="C231" i="2"/>
  <c r="B214" i="2" l="1"/>
  <c r="B213" i="2"/>
  <c r="B212" i="2"/>
  <c r="B211" i="2"/>
  <c r="B210" i="2"/>
  <c r="B208" i="2"/>
  <c r="B207" i="2"/>
  <c r="B206" i="2"/>
  <c r="B205" i="2"/>
  <c r="B204" i="2"/>
  <c r="B203" i="2"/>
  <c r="B197" i="2"/>
  <c r="B201" i="2"/>
  <c r="B200" i="2"/>
  <c r="B199" i="2"/>
  <c r="B198" i="2"/>
  <c r="B196" i="2"/>
  <c r="B195" i="2"/>
  <c r="B194" i="2"/>
  <c r="B192" i="2"/>
  <c r="B191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7" i="2"/>
  <c r="B176" i="2"/>
  <c r="B167" i="2"/>
  <c r="B174" i="2"/>
  <c r="B173" i="2"/>
  <c r="B172" i="2"/>
  <c r="B171" i="2"/>
  <c r="B170" i="2"/>
  <c r="B169" i="2"/>
  <c r="B168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1" i="2"/>
  <c r="B153" i="2"/>
  <c r="B152" i="2"/>
  <c r="B149" i="2"/>
  <c r="B150" i="2"/>
  <c r="B148" i="2"/>
  <c r="B147" i="2"/>
  <c r="B146" i="2"/>
  <c r="B145" i="2"/>
  <c r="B144" i="2"/>
  <c r="B143" i="2"/>
  <c r="B134" i="2"/>
  <c r="B140" i="2"/>
  <c r="B141" i="2"/>
  <c r="B139" i="2"/>
  <c r="B138" i="2"/>
  <c r="B137" i="2"/>
  <c r="B136" i="2"/>
  <c r="B135" i="2"/>
  <c r="B133" i="2"/>
  <c r="B132" i="2"/>
  <c r="B131" i="2"/>
  <c r="B130" i="2"/>
  <c r="B126" i="2"/>
  <c r="B128" i="2"/>
  <c r="B127" i="2"/>
  <c r="B125" i="2"/>
  <c r="B124" i="2"/>
  <c r="B123" i="2"/>
  <c r="B122" i="2"/>
  <c r="B120" i="2"/>
  <c r="B119" i="2"/>
  <c r="B118" i="2"/>
  <c r="B117" i="2"/>
  <c r="B116" i="2"/>
  <c r="B115" i="2"/>
  <c r="B114" i="2"/>
  <c r="B110" i="2"/>
  <c r="B112" i="2"/>
  <c r="B108" i="2"/>
  <c r="B107" i="2"/>
  <c r="B109" i="2"/>
  <c r="B106" i="2"/>
  <c r="B111" i="2"/>
  <c r="C214" i="2"/>
  <c r="C210" i="2"/>
  <c r="C206" i="2"/>
  <c r="C197" i="2"/>
  <c r="C194" i="2"/>
  <c r="C191" i="2"/>
  <c r="C188" i="2"/>
  <c r="C182" i="2"/>
  <c r="C179" i="2"/>
  <c r="C171" i="2"/>
  <c r="C167" i="2"/>
  <c r="C164" i="2"/>
  <c r="C161" i="2"/>
  <c r="C155" i="2"/>
  <c r="C153" i="2"/>
  <c r="C149" i="2"/>
  <c r="C147" i="2"/>
  <c r="C141" i="2"/>
  <c r="C137" i="2"/>
  <c r="C132" i="2"/>
  <c r="C124" i="2"/>
  <c r="C125" i="2"/>
  <c r="C115" i="2"/>
  <c r="C117" i="2"/>
  <c r="C107" i="2"/>
  <c r="C207" i="2"/>
  <c r="C200" i="2"/>
  <c r="C189" i="2"/>
  <c r="C180" i="2"/>
  <c r="C172" i="2"/>
  <c r="C166" i="2"/>
  <c r="C156" i="2"/>
  <c r="C146" i="2"/>
  <c r="C135" i="2"/>
  <c r="C127" i="2"/>
  <c r="C118" i="2"/>
  <c r="C211" i="2"/>
  <c r="C201" i="2"/>
  <c r="C185" i="2"/>
  <c r="C174" i="2"/>
  <c r="C165" i="2"/>
  <c r="C158" i="2"/>
  <c r="C150" i="2"/>
  <c r="C138" i="2"/>
  <c r="C128" i="2"/>
  <c r="C114" i="2"/>
  <c r="C213" i="2"/>
  <c r="C208" i="2"/>
  <c r="C205" i="2"/>
  <c r="C198" i="2"/>
  <c r="C199" i="2"/>
  <c r="C190" i="2"/>
  <c r="C187" i="2"/>
  <c r="C181" i="2"/>
  <c r="C178" i="2"/>
  <c r="C173" i="2"/>
  <c r="C169" i="2"/>
  <c r="C163" i="2"/>
  <c r="C160" i="2"/>
  <c r="C157" i="2"/>
  <c r="C152" i="2"/>
  <c r="C145" i="2"/>
  <c r="C143" i="2"/>
  <c r="C140" i="2"/>
  <c r="C136" i="2"/>
  <c r="C131" i="2"/>
  <c r="C122" i="2"/>
  <c r="C126" i="2"/>
  <c r="C116" i="2"/>
  <c r="C110" i="2"/>
  <c r="C109" i="2"/>
  <c r="C204" i="2"/>
  <c r="C195" i="2"/>
  <c r="C186" i="2"/>
  <c r="C176" i="2"/>
  <c r="C168" i="2"/>
  <c r="C159" i="2"/>
  <c r="C148" i="2"/>
  <c r="C139" i="2"/>
  <c r="C130" i="2"/>
  <c r="C120" i="2"/>
  <c r="C112" i="2"/>
  <c r="C203" i="2"/>
  <c r="C196" i="2"/>
  <c r="C183" i="2"/>
  <c r="C177" i="2"/>
  <c r="C170" i="2"/>
  <c r="C154" i="2"/>
  <c r="C144" i="2"/>
  <c r="C133" i="2"/>
  <c r="C123" i="2"/>
  <c r="C119" i="2"/>
  <c r="C212" i="2"/>
  <c r="C151" i="2"/>
  <c r="C106" i="2"/>
  <c r="C192" i="2"/>
  <c r="C162" i="2"/>
  <c r="C134" i="2"/>
  <c r="C108" i="2"/>
  <c r="B104" i="2" l="1"/>
  <c r="B103" i="2"/>
  <c r="B102" i="2"/>
  <c r="B101" i="2"/>
  <c r="B100" i="2"/>
  <c r="B99" i="2"/>
  <c r="B98" i="2"/>
  <c r="D10" i="3"/>
  <c r="D16" i="3"/>
  <c r="C16" i="3"/>
  <c r="B96" i="2"/>
  <c r="B95" i="2"/>
  <c r="B94" i="2"/>
  <c r="B93" i="2"/>
  <c r="B92" i="2"/>
  <c r="B91" i="2"/>
  <c r="C10" i="3"/>
  <c r="B40" i="2"/>
  <c r="B38" i="2"/>
  <c r="B39" i="2"/>
  <c r="B41" i="2"/>
  <c r="C95" i="2"/>
  <c r="C93" i="2"/>
  <c r="C40" i="2"/>
  <c r="C92" i="2"/>
  <c r="C111" i="2"/>
  <c r="C41" i="2"/>
  <c r="C91" i="2"/>
  <c r="C103" i="2"/>
  <c r="C39" i="2"/>
  <c r="C101" i="2"/>
  <c r="C104" i="2"/>
  <c r="C100" i="2"/>
  <c r="C102" i="2"/>
  <c r="C94" i="2"/>
  <c r="C98" i="2"/>
  <c r="C96" i="2"/>
  <c r="C99" i="2"/>
  <c r="B89" i="2" l="1"/>
  <c r="B88" i="2"/>
  <c r="B80" i="2"/>
  <c r="B87" i="2"/>
  <c r="B86" i="2"/>
  <c r="B85" i="2"/>
  <c r="B84" i="2"/>
  <c r="B83" i="2"/>
  <c r="B82" i="2"/>
  <c r="B81" i="2"/>
  <c r="C82" i="2"/>
  <c r="C84" i="2"/>
  <c r="C88" i="2"/>
  <c r="C80" i="2"/>
  <c r="C83" i="2"/>
  <c r="C89" i="2"/>
  <c r="C87" i="2"/>
  <c r="C81" i="2"/>
  <c r="C85" i="2"/>
  <c r="C86" i="2"/>
  <c r="B78" i="2" l="1"/>
  <c r="B77" i="2"/>
  <c r="B76" i="2"/>
  <c r="B75" i="2"/>
  <c r="B74" i="2"/>
  <c r="B73" i="2"/>
  <c r="B72" i="2"/>
  <c r="B71" i="2"/>
  <c r="B67" i="2"/>
  <c r="C72" i="2"/>
  <c r="C78" i="2"/>
  <c r="C73" i="2"/>
  <c r="C76" i="2"/>
  <c r="C77" i="2"/>
  <c r="C71" i="2"/>
  <c r="C75" i="2"/>
  <c r="C74" i="2"/>
  <c r="B69" i="2" l="1"/>
  <c r="B68" i="2"/>
  <c r="B66" i="2"/>
  <c r="B65" i="2"/>
  <c r="B64" i="2"/>
  <c r="B63" i="2"/>
  <c r="B62" i="2"/>
  <c r="B61" i="2"/>
  <c r="B59" i="2"/>
  <c r="B58" i="2"/>
  <c r="B57" i="2"/>
  <c r="B56" i="2"/>
  <c r="B55" i="2"/>
  <c r="B54" i="2"/>
  <c r="B53" i="2"/>
  <c r="B44" i="2"/>
  <c r="H5" i="3"/>
  <c r="G5" i="3"/>
  <c r="C5" i="3"/>
  <c r="E4" i="3"/>
  <c r="E3" i="3"/>
  <c r="D5" i="3"/>
  <c r="C4" i="3"/>
  <c r="D4" i="3" s="1"/>
  <c r="C3" i="3"/>
  <c r="B43" i="2"/>
  <c r="B42" i="2"/>
  <c r="B45" i="2"/>
  <c r="B48" i="2"/>
  <c r="B51" i="2"/>
  <c r="B50" i="2"/>
  <c r="B49" i="2"/>
  <c r="B47" i="2"/>
  <c r="B46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15" i="2"/>
  <c r="C32" i="2"/>
  <c r="C62" i="2"/>
  <c r="C61" i="2"/>
  <c r="C66" i="2"/>
  <c r="C8" i="2"/>
  <c r="C59" i="2"/>
  <c r="C35" i="2"/>
  <c r="C6" i="2"/>
  <c r="C56" i="2"/>
  <c r="C4" i="2"/>
  <c r="C28" i="2"/>
  <c r="C23" i="2"/>
  <c r="C57" i="2"/>
  <c r="C2" i="2"/>
  <c r="C48" i="2"/>
  <c r="C36" i="2"/>
  <c r="C49" i="2"/>
  <c r="C5" i="2"/>
  <c r="C55" i="2"/>
  <c r="C69" i="2"/>
  <c r="C31" i="2"/>
  <c r="C51" i="2"/>
  <c r="C21" i="2"/>
  <c r="C25" i="2"/>
  <c r="C24" i="2"/>
  <c r="C16" i="2"/>
  <c r="C53" i="2"/>
  <c r="C13" i="2"/>
  <c r="C44" i="2"/>
  <c r="C30" i="2"/>
  <c r="C65" i="2"/>
  <c r="C9" i="2"/>
  <c r="C38" i="2"/>
  <c r="C7" i="2"/>
  <c r="C58" i="2"/>
  <c r="C3" i="2"/>
  <c r="C68" i="2"/>
  <c r="C47" i="2"/>
  <c r="C67" i="2"/>
  <c r="C46" i="2"/>
  <c r="C45" i="2"/>
  <c r="C64" i="2"/>
  <c r="C12" i="2"/>
  <c r="C43" i="2"/>
  <c r="C14" i="2"/>
  <c r="C50" i="2"/>
  <c r="C18" i="2"/>
  <c r="C1" i="2"/>
  <c r="C19" i="2"/>
  <c r="C54" i="2"/>
  <c r="C34" i="2"/>
  <c r="C42" i="2"/>
  <c r="C10" i="2"/>
  <c r="C26" i="2"/>
  <c r="C29" i="2"/>
  <c r="C63" i="2"/>
  <c r="C17" i="2"/>
  <c r="C22" i="2"/>
  <c r="C33" i="2"/>
  <c r="C20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<sst xmlns="http://schemas.openxmlformats.org/spreadsheetml/2006/main" count="314" uniqueCount="48">
  <si>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</si>
  <si>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</si>
  <si>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</si>
  <si>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</si>
  <si>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</si>
  <si>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</si>
  <si>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</si>
  <si>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</si>
  <si>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</si>
  <si>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</si>
  <si>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</si>
  <si>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</si>
  <si>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</si>
  <si>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</si>
  <si>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</si>
  <si>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</si>
  <si>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</si>
  <si>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</si>
  <si>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</si>
  <si>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</si>
  <si>
    <t>SUM</t>
  </si>
  <si>
    <t>Y</t>
  </si>
  <si>
    <t>M</t>
  </si>
  <si>
    <t>D</t>
  </si>
  <si>
    <t>TIME</t>
  </si>
  <si>
    <t>H</t>
  </si>
  <si>
    <t>S</t>
  </si>
  <si>
    <t>DAY</t>
  </si>
  <si>
    <t>MONTH</t>
  </si>
  <si>
    <t>YEAR</t>
  </si>
  <si>
    <t>DATEDIF</t>
  </si>
  <si>
    <t>DAYS</t>
  </si>
  <si>
    <t>HOUR</t>
  </si>
  <si>
    <t>MINUTE</t>
  </si>
  <si>
    <t>SECOND</t>
  </si>
  <si>
    <t>DATEVALUE</t>
  </si>
  <si>
    <t>TIMEVALUE</t>
  </si>
  <si>
    <t>ISBLANK</t>
  </si>
  <si>
    <t>ISEVEN</t>
  </si>
  <si>
    <t>ISERR</t>
  </si>
  <si>
    <t>ISERROR</t>
  </si>
  <si>
    <t>ISLOGICAL</t>
  </si>
  <si>
    <t>ISNA</t>
  </si>
  <si>
    <t>ISNUMBER</t>
  </si>
  <si>
    <t>ISTEXT</t>
  </si>
  <si>
    <t>ISNONTEXT</t>
  </si>
  <si>
    <t>TYPE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</si>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</sst>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6"/>
  <sheetViews>
    <sheetView tabSelected="1" topLeftCell="A291" workbookViewId="0">
      <selection activeCell="C311" sqref="C311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TEXT(1234.567,"0,00")</f>
        <v>1234,57</v>
      </c>
      <c r="C38" s="6" t="str">
        <f t="shared" ref="C38:C51" ca="1" si="3">CONCATENATE("AssertExpression(""",SUBSTITUTE(SUBSTITUTE(_xlfn.FORMULATEXT(B38),"""","\"""),";",","),""", """,IFERROR(B38,"#N/A"),""");")</f>
        <v>AssertExpression("=TEXT(1234,567,\"0,00\")", "1234,57");</v>
      </c>
    </row>
    <row r="39" spans="1:3" x14ac:dyDescent="0.25">
      <c r="A39" t="s">
        <v>10</v>
      </c>
      <c r="B39" t="str">
        <f>TEXT(1234.567,"#.##0,00")</f>
        <v>1.234,57</v>
      </c>
      <c r="C39" s="6" t="str">
        <f t="shared" ref="C39" ca="1" si="4">CONCATENATE("AssertExpression(""",SUBSTITUTE(SUBSTITUTE(_xlfn.FORMULATEXT(B39),"""","\"""),";",","),""", """,IFERROR(B39,"#N/A"),""");")</f>
        <v>AssertExpression("=TEXT(1234,567,\"#.##0,00\")", "1.234,57");</v>
      </c>
    </row>
    <row r="40" spans="1:3" x14ac:dyDescent="0.25">
      <c r="A40" t="s">
        <v>10</v>
      </c>
      <c r="B40" t="str">
        <f>TEXT(0.567,"#.##0,00")</f>
        <v>0,57</v>
      </c>
      <c r="C40" s="6" t="str">
        <f t="shared" ref="C40" ca="1" si="5">CONCATENATE("AssertExpression(""",SUBSTITUTE(SUBSTITUTE(_xlfn.FORMULATEXT(B40),"""","\"""),";",","),""", """,IFERROR(B40,"#N/A"),""");")</f>
        <v>AssertExpression("=TEXT(0,567,\"#.##0,00\")", "0,57");</v>
      </c>
    </row>
    <row r="41" spans="1:3" x14ac:dyDescent="0.25">
      <c r="A41" t="s">
        <v>10</v>
      </c>
      <c r="B41" t="str">
        <f>TEXT(1234.567,"$#.##0,00")</f>
        <v>$1.234,57</v>
      </c>
      <c r="C41" s="6" t="str">
        <f t="shared" ref="C41" ca="1" si="6">CONCATENATE("AssertExpression(""",SUBSTITUTE(SUBSTITUTE(_xlfn.FORMULATEXT(B41),"""","\"""),";",","),""", """,IFERROR(B41,"#N/A"),""");")</f>
        <v>AssertExpression("=TEXT(1234,567,\"$#.##0,00\")", "$1.234,57");</v>
      </c>
    </row>
    <row r="42" spans="1:3" x14ac:dyDescent="0.25">
      <c r="A42" t="s">
        <v>10</v>
      </c>
      <c r="B42" t="str">
        <f>TEXT(DATE(2020,4,11),"ΜΜ/ΗΗ/ΕΕ")</f>
        <v>04/11/20</v>
      </c>
      <c r="C42" s="6" t="str">
        <f t="shared" ca="1" si="3"/>
        <v>AssertExpression("=TEXT(DATE(2020,4,11),\"ΜΜ/ΗΗ/ΕΕ\")", "04/11/20");</v>
      </c>
    </row>
    <row r="43" spans="1:3" x14ac:dyDescent="0.25">
      <c r="A43" t="s">
        <v>10</v>
      </c>
      <c r="B43" t="str">
        <f>TEXT(DATE(2020,4,11),"ΗΗΗΗ")</f>
        <v>Σάββατο</v>
      </c>
      <c r="C43" s="6" t="str">
        <f t="shared" ca="1" si="3"/>
        <v>AssertExpression("=TEXT(DATE(2020,4,11),\"ΗΗΗΗ\")", "Σάββατο");</v>
      </c>
    </row>
    <row r="44" spans="1:3" x14ac:dyDescent="0.25">
      <c r="A44" t="s">
        <v>10</v>
      </c>
      <c r="B44" t="str">
        <f>TEXT(DATE(2020,4,11)+TIME(10,12,23),"Ω:ΛΛ AM/PM")</f>
        <v>10:12 πμ</v>
      </c>
      <c r="C44" s="6" t="str">
        <f t="shared" ca="1" si="3"/>
        <v>AssertExpression("=TEXT(DATE(2020,4,11)+TIME(10,12,23),\"Ω:ΛΛ AM/PM\")", "10:12 πμ");</v>
      </c>
    </row>
    <row r="45" spans="1:3" x14ac:dyDescent="0.25">
      <c r="A45" t="s">
        <v>10</v>
      </c>
      <c r="B45" t="str">
        <f>TEXT(0.285,"0,0%")</f>
        <v>28,5%</v>
      </c>
      <c r="C45" s="6" t="str">
        <f t="shared" ca="1" si="3"/>
        <v>AssertExpression("=TEXT(0,285,\"0,0%\")", "28,5%");</v>
      </c>
    </row>
    <row r="46" spans="1:3" x14ac:dyDescent="0.25">
      <c r="A46" t="s">
        <v>10</v>
      </c>
      <c r="B46" t="str">
        <f>TEXT(4.34,"# ?/?")</f>
        <v>4 1/3</v>
      </c>
      <c r="C46" s="6" t="str">
        <f t="shared" ca="1" si="3"/>
        <v>AssertExpression("=TEXT(4,34,\"# ?/?\")", "4 1/3");</v>
      </c>
    </row>
    <row r="47" spans="1:3" x14ac:dyDescent="0.25">
      <c r="A47" t="s">
        <v>10</v>
      </c>
      <c r="B47" t="str">
        <f>TRIM(TEXT(0.34,"# ?/?"))</f>
        <v>1/3</v>
      </c>
      <c r="C47" s="6" t="str">
        <f t="shared" ca="1" si="3"/>
        <v>AssertExpression("=TRIM(TEXT(0,34,\"# ?/?\"))", "1/3");</v>
      </c>
    </row>
    <row r="48" spans="1:3" x14ac:dyDescent="0.25">
      <c r="A48" t="s">
        <v>10</v>
      </c>
      <c r="B48" t="str">
        <f>TEXT(12200000,"0,00E+00")</f>
        <v>1,22E+07</v>
      </c>
      <c r="C48" s="6" t="str">
        <f t="shared" ca="1" si="3"/>
        <v>AssertExpression("=TEXT(12200000,\"0,00E+00\")", "1,22E+07");</v>
      </c>
    </row>
    <row r="49" spans="1:3" x14ac:dyDescent="0.25">
      <c r="A49" t="s">
        <v>10</v>
      </c>
      <c r="B49" t="str">
        <f>TEXT(1234567898,"[&lt;=9999999]###-####;(###) ###-####")</f>
        <v>(123) 456-7898</v>
      </c>
      <c r="C49" s="6" t="str">
        <f t="shared" ca="1" si="3"/>
        <v>AssertExpression("=TEXT(1234567898,\"[&lt;=9999999]###-####,(###) ###-####\")", "(123) 456-7898");</v>
      </c>
    </row>
    <row r="50" spans="1:3" x14ac:dyDescent="0.25">
      <c r="A50" t="s">
        <v>10</v>
      </c>
      <c r="B50" t="str">
        <f>TEXT(1234,"0000000")</f>
        <v>0001234</v>
      </c>
      <c r="C50" s="6" t="str">
        <f t="shared" ca="1" si="3"/>
        <v>AssertExpression("=TEXT(1234,\"0000000\")", "0001234");</v>
      </c>
    </row>
    <row r="51" spans="1:3" x14ac:dyDescent="0.25">
      <c r="A51" t="s">
        <v>10</v>
      </c>
      <c r="B51" t="str">
        <f>TEXT(123456,"##0° 00' 00''")</f>
        <v>12° 34' 56''</v>
      </c>
      <c r="C51" s="6" t="str">
        <f t="shared" ca="1" si="3"/>
        <v>AssertExpression("=TEXT(123456,\"##0° 00' 00''\")", "12° 34' 56''");</v>
      </c>
    </row>
    <row r="52" spans="1:3" ht="5.25" customHeight="1" x14ac:dyDescent="0.25">
      <c r="A52" s="7"/>
      <c r="B52" s="7"/>
      <c r="C52" s="8"/>
    </row>
    <row r="53" spans="1:3" x14ac:dyDescent="0.25">
      <c r="A53" t="s">
        <v>17</v>
      </c>
      <c r="B53" t="str">
        <f>TRIM("")</f>
        <v/>
      </c>
      <c r="C53" s="6" t="str">
        <f t="shared" ref="C53:C59" ca="1" si="7">CONCATENATE("AssertExpression(""",SUBSTITUTE(SUBSTITUTE(_xlfn.FORMULATEXT(B53),"""","\"""),";",","),""", """,IFERROR(B53,"#N/A"),""");")</f>
        <v>AssertExpression("=TRIM(\"\")", "");</v>
      </c>
    </row>
    <row r="54" spans="1:3" x14ac:dyDescent="0.25">
      <c r="A54" t="s">
        <v>17</v>
      </c>
      <c r="B54" t="str">
        <f>TRIM("ABC")</f>
        <v>ABC</v>
      </c>
      <c r="C54" s="6" t="str">
        <f t="shared" ca="1" si="7"/>
        <v>AssertExpression("=TRIM(\"ABC\")", "ABC");</v>
      </c>
    </row>
    <row r="55" spans="1:3" x14ac:dyDescent="0.25">
      <c r="A55" t="s">
        <v>17</v>
      </c>
      <c r="B55" t="e">
        <f>TRIM(NA())</f>
        <v>#N/A</v>
      </c>
      <c r="C55" s="6" t="str">
        <f t="shared" ca="1" si="7"/>
        <v>AssertExpression("=TRIM(NA())", "#N/A");</v>
      </c>
    </row>
    <row r="56" spans="1:3" x14ac:dyDescent="0.25">
      <c r="A56" t="s">
        <v>17</v>
      </c>
      <c r="B56" t="str">
        <f>TRIM("ABC ")</f>
        <v>ABC</v>
      </c>
      <c r="C56" s="6" t="str">
        <f t="shared" ca="1" si="7"/>
        <v>AssertExpression("=TRIM(\"ABC \")", "ABC");</v>
      </c>
    </row>
    <row r="57" spans="1:3" x14ac:dyDescent="0.25">
      <c r="A57" t="s">
        <v>17</v>
      </c>
      <c r="B57" t="str">
        <f>TRIM(" ABC")</f>
        <v>ABC</v>
      </c>
      <c r="C57" s="6" t="str">
        <f t="shared" ca="1" si="7"/>
        <v>AssertExpression("=TRIM(\" ABC\")", "ABC");</v>
      </c>
    </row>
    <row r="58" spans="1:3" x14ac:dyDescent="0.25">
      <c r="A58" t="s">
        <v>17</v>
      </c>
      <c r="B58" t="str">
        <f>TRIM(" ABC ")</f>
        <v>ABC</v>
      </c>
      <c r="C58" s="6" t="str">
        <f t="shared" ca="1" si="7"/>
        <v>AssertExpression("=TRIM(\" ABC \")", "ABC");</v>
      </c>
    </row>
    <row r="59" spans="1:3" x14ac:dyDescent="0.25">
      <c r="A59" t="s">
        <v>17</v>
      </c>
      <c r="B59" t="str">
        <f>TRIM("   ABC   ")</f>
        <v>ABC</v>
      </c>
      <c r="C59" s="6" t="str">
        <f t="shared" ca="1" si="7"/>
        <v>AssertExpression("=TRIM(\"   ABC   \")", "ABC");</v>
      </c>
    </row>
    <row r="60" spans="1:3" ht="5.25" customHeight="1" x14ac:dyDescent="0.25">
      <c r="A60" s="7"/>
      <c r="B60" s="7"/>
      <c r="C60" s="8"/>
    </row>
    <row r="61" spans="1:3" x14ac:dyDescent="0.25">
      <c r="A61" t="s">
        <v>18</v>
      </c>
      <c r="B61">
        <f>VALUE(1)</f>
        <v>1</v>
      </c>
      <c r="C61" s="6" t="str">
        <f ca="1">CONCATENATE("AssertExpression(""",SUBSTITUTE(SUBSTITUTE(_xlfn.FORMULATEXT(B61),"""","\"""),";",","),""", """,IFERROR(B61,IF(ISNA(B61),"#N/A","#VALUE!")),""");")</f>
        <v>AssertExpression("=VALUE(1)", "1");</v>
      </c>
    </row>
    <row r="62" spans="1:3" x14ac:dyDescent="0.25">
      <c r="A62" t="s">
        <v>18</v>
      </c>
      <c r="B62" t="e">
        <f>VALUE(TRUE)</f>
        <v>#VALUE!</v>
      </c>
      <c r="C62" s="6" t="str">
        <f ca="1">CONCATENATE("AssertExpression(""",SUBSTITUTE(SUBSTITUTE(_xlfn.FORMULATEXT(B62),"""","\"""),";",","),""", """,IFERROR(B62,IF(ISNA(B62),"#N/A","#VALUE!")),""");")</f>
        <v>AssertExpression("=VALUE(TRUE)", "#VALUE!");</v>
      </c>
    </row>
    <row r="63" spans="1:3" x14ac:dyDescent="0.25">
      <c r="A63" t="s">
        <v>18</v>
      </c>
      <c r="B63" t="e">
        <f>VALUE(FALSE)</f>
        <v>#VALUE!</v>
      </c>
      <c r="C63" s="6" t="str">
        <f t="shared" ref="C63:C87" ca="1" si="8">CONCATENATE("AssertExpression(""",SUBSTITUTE(SUBSTITUTE(_xlfn.FORMULATEXT(B63),"""","\"""),";",","),""", """,IFERROR(B63,IF(ISNA(B63),"#N/A","#VALUE!")),""");")</f>
        <v>AssertExpression("=VALUE(FALSE)", "#VALUE!");</v>
      </c>
    </row>
    <row r="64" spans="1:3" x14ac:dyDescent="0.25">
      <c r="A64" t="s">
        <v>18</v>
      </c>
      <c r="B64" t="e">
        <f>VALUE(NA())</f>
        <v>#N/A</v>
      </c>
      <c r="C64" s="6" t="str">
        <f t="shared" ca="1" si="8"/>
        <v>AssertExpression("=VALUE(NA())", "#N/A");</v>
      </c>
    </row>
    <row r="65" spans="1:3" x14ac:dyDescent="0.25">
      <c r="A65" t="s">
        <v>18</v>
      </c>
      <c r="B65">
        <f>VALUE(1.2)</f>
        <v>1.2</v>
      </c>
      <c r="C65" s="6" t="str">
        <f t="shared" ca="1" si="8"/>
        <v>AssertExpression("=VALUE(1,2)", "1,2");</v>
      </c>
    </row>
    <row r="66" spans="1:3" x14ac:dyDescent="0.25">
      <c r="A66" t="s">
        <v>18</v>
      </c>
      <c r="B66" t="e">
        <f>VALUE("")</f>
        <v>#VALUE!</v>
      </c>
      <c r="C66" s="6" t="str">
        <f t="shared" ca="1" si="8"/>
        <v>AssertExpression("=VALUE(\"\")", "#VALUE!");</v>
      </c>
    </row>
    <row r="67" spans="1:3" x14ac:dyDescent="0.25">
      <c r="A67" t="s">
        <v>18</v>
      </c>
      <c r="B67">
        <f>VALUE("123")</f>
        <v>123</v>
      </c>
      <c r="C67" s="6" t="str">
        <f t="shared" ca="1" si="8"/>
        <v>AssertExpression("=VALUE(\"123\")", "123");</v>
      </c>
    </row>
    <row r="68" spans="1:3" x14ac:dyDescent="0.25">
      <c r="A68" t="s">
        <v>18</v>
      </c>
      <c r="B68">
        <f>VALUE("123,12")</f>
        <v>123.12</v>
      </c>
      <c r="C68" s="6" t="str">
        <f t="shared" ca="1" si="8"/>
        <v>AssertExpression("=VALUE(\"123,12\")", "123,12");</v>
      </c>
    </row>
    <row r="69" spans="1:3" x14ac:dyDescent="0.25">
      <c r="A69" t="s">
        <v>18</v>
      </c>
      <c r="B69" t="e">
        <f>VALUE("123.12")</f>
        <v>#VALUE!</v>
      </c>
      <c r="C69" s="6" t="str">
        <f t="shared" ca="1" si="8"/>
        <v>AssertExpression("=VALUE(\"123.12\")", "#VALUE!");</v>
      </c>
    </row>
    <row r="70" spans="1:3" ht="5.25" customHeight="1" x14ac:dyDescent="0.25">
      <c r="A70" s="7"/>
      <c r="B70" s="7"/>
      <c r="C70" s="8"/>
    </row>
    <row r="71" spans="1:3" x14ac:dyDescent="0.25">
      <c r="A71" t="s">
        <v>19</v>
      </c>
      <c r="B71" t="str">
        <f>CONCATENATE("A")</f>
        <v>A</v>
      </c>
      <c r="C71" s="6" t="str">
        <f t="shared" ca="1" si="8"/>
        <v>AssertExpression("=CONCATENATE(\"A\")", "A");</v>
      </c>
    </row>
    <row r="72" spans="1:3" x14ac:dyDescent="0.25">
      <c r="A72" t="s">
        <v>19</v>
      </c>
      <c r="B72" t="str">
        <f>CONCATENATE("A","B")</f>
        <v>AB</v>
      </c>
      <c r="C72" s="6" t="str">
        <f t="shared" ca="1" si="8"/>
        <v>AssertExpression("=CONCATENATE(\"A\",\"B\")", "AB");</v>
      </c>
    </row>
    <row r="73" spans="1:3" x14ac:dyDescent="0.25">
      <c r="A73" t="s">
        <v>19</v>
      </c>
      <c r="B73" t="str">
        <f>CONCATENATE(TRUE,FALSE)</f>
        <v>TRUEFALSE</v>
      </c>
      <c r="C73" s="6" t="str">
        <f t="shared" ca="1" si="8"/>
        <v>AssertExpression("=CONCATENATE(TRUE,FALSE)", "TRUEFALSE");</v>
      </c>
    </row>
    <row r="74" spans="1:3" x14ac:dyDescent="0.25">
      <c r="A74" t="s">
        <v>19</v>
      </c>
      <c r="B74" t="str">
        <f>CONCATENATE(1.2,"3,4")</f>
        <v>1,23,4</v>
      </c>
      <c r="C74" s="6" t="str">
        <f t="shared" ca="1" si="8"/>
        <v>AssertExpression("=CONCATENATE(1,2,\"3,4\")", "1,23,4");</v>
      </c>
    </row>
    <row r="75" spans="1:3" x14ac:dyDescent="0.25">
      <c r="A75" t="s">
        <v>19</v>
      </c>
      <c r="B75" t="str">
        <f>CONCATENATE(1.2,"3.4")</f>
        <v>1,23.4</v>
      </c>
      <c r="C75" s="6" t="str">
        <f t="shared" ca="1" si="8"/>
        <v>AssertExpression("=CONCATENATE(1,2,\"3.4\")", "1,23.4");</v>
      </c>
    </row>
    <row r="76" spans="1:3" x14ac:dyDescent="0.25">
      <c r="A76" t="s">
        <v>19</v>
      </c>
      <c r="B76" t="str">
        <f>CONCATENATE("1","2","3","4","5","6","7","8","9")</f>
        <v>123456789</v>
      </c>
      <c r="C76" s="6" t="str">
        <f t="shared" ca="1" si="8"/>
        <v>AssertExpression("=CONCATENATE(\"1\",\"2\",\"3\",\"4\",\"5\",\"6\",\"7\",\"8\",\"9\")", "123456789");</v>
      </c>
    </row>
    <row r="77" spans="1:3" x14ac:dyDescent="0.25">
      <c r="A77" t="s">
        <v>19</v>
      </c>
      <c r="B77" t="str">
        <f>CONCATENATE(1,2,3,4,5,6,7,8,9)</f>
        <v>123456789</v>
      </c>
      <c r="C77" s="6" t="str">
        <f t="shared" ref="C77" ca="1" si="9">CONCATENATE("AssertExpression(""",SUBSTITUTE(SUBSTITUTE(_xlfn.FORMULATEXT(B77),"""","\"""),";",","),""", """,IFERROR(B77,IF(ISNA(B77),"#N/A","#VALUE!")),""");")</f>
        <v>AssertExpression("=CONCATENATE(1,2,3,4,5,6,7,8,9)", "123456789");</v>
      </c>
    </row>
    <row r="78" spans="1:3" x14ac:dyDescent="0.25">
      <c r="A78" t="s">
        <v>19</v>
      </c>
      <c r="B78" t="e">
        <f>CONCATENATE(1,2,3,4,5,6,7,8,9,NA())</f>
        <v>#N/A</v>
      </c>
      <c r="C78" s="6" t="str">
        <f t="shared" ca="1" si="8"/>
        <v>AssertExpression("=CONCATENATE(1,2,3,4,5,6,7,8,9,NA())", "#N/A");</v>
      </c>
    </row>
    <row r="79" spans="1:3" ht="5.25" customHeight="1" x14ac:dyDescent="0.25">
      <c r="A79" s="7"/>
      <c r="B79" s="7"/>
      <c r="C79" s="8"/>
    </row>
    <row r="80" spans="1:3" x14ac:dyDescent="0.25">
      <c r="A80" t="s">
        <v>20</v>
      </c>
      <c r="B80">
        <f>SUM(42)</f>
        <v>42</v>
      </c>
      <c r="C80" s="6" t="str">
        <f t="shared" ca="1" si="8"/>
        <v>AssertExpression("=SUM(42)", "42");</v>
      </c>
    </row>
    <row r="81" spans="1:3" x14ac:dyDescent="0.25">
      <c r="A81" t="s">
        <v>20</v>
      </c>
      <c r="B81">
        <f>SUM(1,1)</f>
        <v>2</v>
      </c>
      <c r="C81" s="6" t="str">
        <f t="shared" ca="1" si="8"/>
        <v>AssertExpression("=SUM(1,1)", "2");</v>
      </c>
    </row>
    <row r="82" spans="1:3" x14ac:dyDescent="0.25">
      <c r="A82" t="s">
        <v>20</v>
      </c>
      <c r="B82">
        <f>SUM(1,2,3,4,5,6)</f>
        <v>21</v>
      </c>
      <c r="C82" s="6" t="str">
        <f t="shared" ca="1" si="8"/>
        <v>AssertExpression("=SUM(1,2,3,4,5,6)", "21");</v>
      </c>
    </row>
    <row r="83" spans="1:3" x14ac:dyDescent="0.25">
      <c r="A83" t="s">
        <v>20</v>
      </c>
      <c r="B83">
        <f>SUM(42,FALSE)</f>
        <v>42</v>
      </c>
      <c r="C83" s="6" t="str">
        <f t="shared" ca="1" si="8"/>
        <v>AssertExpression("=SUM(42,FALSE)", "42");</v>
      </c>
    </row>
    <row r="84" spans="1:3" x14ac:dyDescent="0.25">
      <c r="A84" t="s">
        <v>20</v>
      </c>
      <c r="B84">
        <f>SUM(42,TRUE)</f>
        <v>43</v>
      </c>
      <c r="C84" s="6" t="str">
        <f t="shared" ca="1" si="8"/>
        <v>AssertExpression("=SUM(42,TRUE)", "43");</v>
      </c>
    </row>
    <row r="85" spans="1:3" x14ac:dyDescent="0.25">
      <c r="A85" t="s">
        <v>20</v>
      </c>
      <c r="B85" t="e">
        <f>SUM(42,"A")</f>
        <v>#VALUE!</v>
      </c>
      <c r="C85" s="6" t="str">
        <f t="shared" ca="1" si="8"/>
        <v>AssertExpression("=SUM(42,\"A\")", "#VALUE!");</v>
      </c>
    </row>
    <row r="86" spans="1:3" x14ac:dyDescent="0.25">
      <c r="A86" t="s">
        <v>20</v>
      </c>
      <c r="B86">
        <f>SUM(42,"1")</f>
        <v>43</v>
      </c>
      <c r="C86" s="6" t="str">
        <f t="shared" ca="1" si="8"/>
        <v>AssertExpression("=SUM(42,\"1\")", "43");</v>
      </c>
    </row>
    <row r="87" spans="1:3" x14ac:dyDescent="0.25">
      <c r="A87" t="s">
        <v>20</v>
      </c>
      <c r="B87" t="e">
        <f>SUM(42,NA())</f>
        <v>#N/A</v>
      </c>
      <c r="C87" s="6" t="str">
        <f t="shared" ca="1" si="8"/>
        <v>AssertExpression("=SUM(42,NA())", "#N/A");</v>
      </c>
    </row>
    <row r="88" spans="1:3" x14ac:dyDescent="0.25">
      <c r="A88" t="s">
        <v>20</v>
      </c>
      <c r="B88">
        <f>SUM(1.2,1.02,1.002)</f>
        <v>3.2219999999999995</v>
      </c>
      <c r="C88" s="6" t="str">
        <f ca="1">CONCATENATE("AssertExpression(""",SUBSTITUTE(SUBSTITUTE(_xlfn.FORMULATEXT(B88),"""","\"""),";",","),""", """,IFERROR(B88,IF(ISNA(B88),"#N/A","#VALUE!")),""");")</f>
        <v>AssertExpression("=SUM(1,2,1,02,1,002)", "3,222");</v>
      </c>
    </row>
    <row r="89" spans="1:3" x14ac:dyDescent="0.25">
      <c r="A89" t="s">
        <v>20</v>
      </c>
      <c r="B89">
        <f>SUM(-5,-3)</f>
        <v>-8</v>
      </c>
      <c r="C89" s="6" t="str">
        <f ca="1">CONCATENATE("AssertExpression(""",SUBSTITUTE(SUBSTITUTE(_xlfn.FORMULATEXT(B89),"""","\"""),";",","),""", """,IFERROR(B89,IF(ISNA(B89),"#N/A","#VALUE!")),""");")</f>
        <v>AssertExpression("=SUM(-5,-3)", "-8");</v>
      </c>
    </row>
    <row r="90" spans="1:3" ht="5.25" customHeight="1" x14ac:dyDescent="0.25">
      <c r="A90" s="7"/>
      <c r="B90" s="7"/>
      <c r="C90" s="8"/>
    </row>
    <row r="91" spans="1:3" x14ac:dyDescent="0.25">
      <c r="A91" t="s">
        <v>11</v>
      </c>
      <c r="B91" s="11">
        <f>DATE(2020,4,18)</f>
        <v>43939</v>
      </c>
      <c r="C91" s="6" t="str">
        <f t="shared" ref="C91:C108" ca="1" si="10">CONCATENATE("AssertExpression(""",SUBSTITUTE(SUBSTITUTE(_xlfn.FORMULATEXT(B91),"""","\"""),";",","),""", """,IFERROR(B91,IF(ISNA(B91),"#N/A","#VALUE!")),""");")</f>
        <v>AssertExpression("=DATE(2020,4,18)", "43939");</v>
      </c>
    </row>
    <row r="92" spans="1:3" x14ac:dyDescent="0.25">
      <c r="A92" t="s">
        <v>11</v>
      </c>
      <c r="B92" s="11">
        <f>DATE(2020,4,18)+60</f>
        <v>43999</v>
      </c>
      <c r="C92" s="6" t="str">
        <f t="shared" ca="1" si="10"/>
        <v>AssertExpression("=DATE(2020,4,18)+60", "43999");</v>
      </c>
    </row>
    <row r="93" spans="1:3" x14ac:dyDescent="0.25">
      <c r="A93" t="s">
        <v>11</v>
      </c>
      <c r="B93" s="11">
        <f>DATE(2020,4,18)-60</f>
        <v>43879</v>
      </c>
      <c r="C93" s="6" t="str">
        <f t="shared" ca="1" si="10"/>
        <v>AssertExpression("=DATE(2020,4,18)-60", "43879");</v>
      </c>
    </row>
    <row r="94" spans="1:3" x14ac:dyDescent="0.25">
      <c r="A94" t="s">
        <v>11</v>
      </c>
      <c r="B94" s="11">
        <f>DATE(2020,4,18)-0.42</f>
        <v>43938.58</v>
      </c>
      <c r="C94" s="6" t="str">
        <f t="shared" ca="1" si="10"/>
        <v>AssertExpression("=DATE(2020,4,18)-0,42", "43938,58");</v>
      </c>
    </row>
    <row r="95" spans="1:3" x14ac:dyDescent="0.25">
      <c r="A95" t="s">
        <v>11</v>
      </c>
      <c r="B95" s="11">
        <f>DATE(2020,4,18)+0.42</f>
        <v>43939.42</v>
      </c>
      <c r="C95" s="6" t="str">
        <f t="shared" ca="1" si="10"/>
        <v>AssertExpression("=DATE(2020,4,18)+0,42", "43939,42");</v>
      </c>
    </row>
    <row r="96" spans="1:3" x14ac:dyDescent="0.25">
      <c r="A96" t="s">
        <v>11</v>
      </c>
      <c r="B96" s="11">
        <f>DATE(2020,4,18)*0.42</f>
        <v>18454.38</v>
      </c>
      <c r="C96" s="6" t="str">
        <f t="shared" ca="1" si="10"/>
        <v>AssertExpression("=DATE(2020,4,18)*0,42", "18454,38");</v>
      </c>
    </row>
    <row r="97" spans="1:3" ht="5.25" customHeight="1" x14ac:dyDescent="0.25">
      <c r="A97" s="7"/>
      <c r="B97" s="7"/>
      <c r="C97" s="8"/>
    </row>
    <row r="98" spans="1:3" x14ac:dyDescent="0.25">
      <c r="A98" t="s">
        <v>24</v>
      </c>
      <c r="B98" s="12">
        <f>TIME(11,6,43)</f>
        <v>0.46299768518518519</v>
      </c>
      <c r="C98" s="6" t="str">
        <f t="shared" ca="1" si="10"/>
        <v>AssertExpression("=TIME(11,6,43)", "0,462997685185185");</v>
      </c>
    </row>
    <row r="99" spans="1:3" x14ac:dyDescent="0.25">
      <c r="A99" t="s">
        <v>24</v>
      </c>
      <c r="B99" s="12">
        <f>TIME(23,6,43)</f>
        <v>0.96299768518518514</v>
      </c>
      <c r="C99" s="6" t="str">
        <f t="shared" ca="1" si="10"/>
        <v>AssertExpression("=TIME(23,6,43)", "0,962997685185185");</v>
      </c>
    </row>
    <row r="100" spans="1:3" x14ac:dyDescent="0.25">
      <c r="A100" t="s">
        <v>24</v>
      </c>
      <c r="B100" s="12">
        <f>TIME(11,6,43)+0.3</f>
        <v>0.76299768518518518</v>
      </c>
      <c r="C100" s="6" t="str">
        <f t="shared" ca="1" si="10"/>
        <v>AssertExpression("=TIME(11,6,43)+0,3", "0,762997685185185");</v>
      </c>
    </row>
    <row r="101" spans="1:3" x14ac:dyDescent="0.25">
      <c r="A101" t="s">
        <v>24</v>
      </c>
      <c r="B101" s="12">
        <f>TIME(11,6,43)-0.3</f>
        <v>0.1629976851851852</v>
      </c>
      <c r="C101" s="6" t="str">
        <f t="shared" ca="1" si="10"/>
        <v>AssertExpression("=TIME(11,6,43)-0,3", "0,162997685185185");</v>
      </c>
    </row>
    <row r="102" spans="1:3" x14ac:dyDescent="0.25">
      <c r="A102" t="s">
        <v>24</v>
      </c>
      <c r="B102" s="12">
        <f>TIME(11,6,43)*0.3</f>
        <v>0.13889930555555555</v>
      </c>
      <c r="C102" s="6" t="str">
        <f t="shared" ca="1" si="10"/>
        <v>AssertExpression("=TIME(11,6,43)*0,3", "0,138899305555556");</v>
      </c>
    </row>
    <row r="103" spans="1:3" x14ac:dyDescent="0.25">
      <c r="A103" t="s">
        <v>24</v>
      </c>
      <c r="B103" s="12">
        <f>TIME(11,6,43)*4.32</f>
        <v>2.0001500000000001</v>
      </c>
      <c r="C103" s="6" t="str">
        <f t="shared" ca="1" si="10"/>
        <v>AssertExpression("=TIME(11,6,43)*4,32", "2,00015");</v>
      </c>
    </row>
    <row r="104" spans="1:3" x14ac:dyDescent="0.25">
      <c r="A104" t="s">
        <v>24</v>
      </c>
      <c r="B104" s="12">
        <f>TIME(11,6,43)+4.32</f>
        <v>4.7829976851851859</v>
      </c>
      <c r="C104" s="6" t="str">
        <f t="shared" ca="1" si="10"/>
        <v>AssertExpression("=TIME(11,6,43)+4,32", "4,78299768518519");</v>
      </c>
    </row>
    <row r="105" spans="1:3" ht="5.25" customHeight="1" x14ac:dyDescent="0.25">
      <c r="A105" s="7"/>
      <c r="B105" s="7"/>
      <c r="C105" s="8"/>
    </row>
    <row r="106" spans="1:3" x14ac:dyDescent="0.25">
      <c r="A106" t="s">
        <v>27</v>
      </c>
      <c r="B106">
        <f>DAY(1)</f>
        <v>1</v>
      </c>
      <c r="C106" s="6" t="str">
        <f t="shared" ca="1" si="10"/>
        <v>AssertExpression("=DAY(1)", "1");</v>
      </c>
    </row>
    <row r="107" spans="1:3" x14ac:dyDescent="0.25">
      <c r="A107" t="s">
        <v>27</v>
      </c>
      <c r="B107">
        <f>DAY(0)</f>
        <v>0</v>
      </c>
      <c r="C107" s="6" t="str">
        <f t="shared" ca="1" si="10"/>
        <v>AssertExpression("=DAY(0)", "0");</v>
      </c>
    </row>
    <row r="108" spans="1:3" x14ac:dyDescent="0.25">
      <c r="A108" t="s">
        <v>27</v>
      </c>
      <c r="B108" t="e">
        <f>DAY(-1)</f>
        <v>#NUM!</v>
      </c>
      <c r="C108" s="6" t="str">
        <f t="shared" ca="1" si="10"/>
        <v>AssertExpression("=DAY(-1)", "#VALUE!");</v>
      </c>
    </row>
    <row r="109" spans="1:3" x14ac:dyDescent="0.25">
      <c r="A109" t="s">
        <v>27</v>
      </c>
      <c r="B109">
        <f>DAY(39448)</f>
        <v>1</v>
      </c>
      <c r="C109" s="6" t="str">
        <f ca="1">CONCATENATE("AssertExpression(""",SUBSTITUTE(SUBSTITUTE(_xlfn.FORMULATEXT(B109),"""","\"""),";",","),""", """,IFERROR(B109,IF(ISNA(B109),"#N/A","#VALUE!")),""");")</f>
        <v>AssertExpression("=DAY(39448)", "1");</v>
      </c>
    </row>
    <row r="110" spans="1:3" x14ac:dyDescent="0.25">
      <c r="A110" t="s">
        <v>27</v>
      </c>
      <c r="B110">
        <f>DAY(39448.999)</f>
        <v>1</v>
      </c>
      <c r="C110" s="6" t="str">
        <f ca="1">CONCATENATE("AssertExpression(""",SUBSTITUTE(SUBSTITUTE(_xlfn.FORMULATEXT(B110),"""","\"""),";",","),""", """,IFERROR(B110,IF(ISNA(B110),"#N/A","#VALUE!")),""");")</f>
        <v>AssertExpression("=DAY(39448,999)", "1");</v>
      </c>
    </row>
    <row r="111" spans="1:3" x14ac:dyDescent="0.25">
      <c r="A111" t="s">
        <v>27</v>
      </c>
      <c r="B111">
        <f>DAY("18/4/2020")</f>
        <v>18</v>
      </c>
      <c r="C111" s="6" t="str">
        <f ca="1">CONCATENATE("AssertExpression(""",SUBSTITUTE(SUBSTITUTE(_xlfn.FORMULATEXT(B111),"""","\"""),";",","),""", """,IFERROR(B111,IF(ISNA(B111),"#N/A","#VALUE!")),""");")</f>
        <v>AssertExpression("=DAY(\"18/4/2020\")", "18");</v>
      </c>
    </row>
    <row r="112" spans="1:3" ht="14.25" customHeight="1" x14ac:dyDescent="0.25">
      <c r="A112" t="s">
        <v>27</v>
      </c>
      <c r="B112">
        <f>DAY("18/4/2020 10:10:20")</f>
        <v>18</v>
      </c>
      <c r="C112" s="6" t="str">
        <f ca="1">CONCATENATE("AssertExpression(""",SUBSTITUTE(SUBSTITUTE(_xlfn.FORMULATEXT(B112),"""","\"""),";",","),""", """,IFERROR(B112,IF(ISNA(B112),"#N/A","#VALUE!")),""");")</f>
        <v>AssertExpression("=DAY(\"18/4/2020 10:10:20\")", "18");</v>
      </c>
    </row>
    <row r="113" spans="1:3" ht="5.25" customHeight="1" x14ac:dyDescent="0.25">
      <c r="A113" s="7"/>
      <c r="B113" s="7"/>
      <c r="C113" s="8"/>
    </row>
    <row r="114" spans="1:3" x14ac:dyDescent="0.25">
      <c r="A114" t="s">
        <v>28</v>
      </c>
      <c r="B114">
        <f>MONTH(1)</f>
        <v>1</v>
      </c>
      <c r="C114" s="6" t="str">
        <f t="shared" ref="C114:C116" ca="1" si="11">CONCATENATE("AssertExpression(""",SUBSTITUTE(SUBSTITUTE(_xlfn.FORMULATEXT(B114),"""","\"""),";",","),""", """,IFERROR(B114,IF(ISNA(B114),"#N/A","#VALUE!")),""");")</f>
        <v>AssertExpression("=MONTH(1)", "1");</v>
      </c>
    </row>
    <row r="115" spans="1:3" x14ac:dyDescent="0.25">
      <c r="A115" t="s">
        <v>28</v>
      </c>
      <c r="B115">
        <f>MONTH(0)</f>
        <v>1</v>
      </c>
      <c r="C115" s="6" t="str">
        <f t="shared" ca="1" si="11"/>
        <v>AssertExpression("=MONTH(0)", "1");</v>
      </c>
    </row>
    <row r="116" spans="1:3" x14ac:dyDescent="0.25">
      <c r="A116" t="s">
        <v>28</v>
      </c>
      <c r="B116" t="e">
        <f>MONTH(-1)</f>
        <v>#NUM!</v>
      </c>
      <c r="C116" s="6" t="str">
        <f t="shared" ca="1" si="11"/>
        <v>AssertExpression("=MONTH(-1)", "#VALUE!");</v>
      </c>
    </row>
    <row r="117" spans="1:3" x14ac:dyDescent="0.25">
      <c r="A117" t="s">
        <v>28</v>
      </c>
      <c r="B117">
        <f>MONTH(39448)</f>
        <v>1</v>
      </c>
      <c r="C117" s="6" t="str">
        <f ca="1">CONCATENATE("AssertExpression(""",SUBSTITUTE(SUBSTITUTE(_xlfn.FORMULATEXT(B117),"""","\"""),";",","),""", """,IFERROR(B117,IF(ISNA(B117),"#N/A","#VALUE!")),""");")</f>
        <v>AssertExpression("=MONTH(39448)", "1");</v>
      </c>
    </row>
    <row r="118" spans="1:3" x14ac:dyDescent="0.25">
      <c r="A118" t="s">
        <v>28</v>
      </c>
      <c r="B118">
        <f>MONTH(39448.999)</f>
        <v>1</v>
      </c>
      <c r="C118" s="6" t="str">
        <f ca="1">CONCATENATE("AssertExpression(""",SUBSTITUTE(SUBSTITUTE(_xlfn.FORMULATEXT(B118),"""","\"""),";",","),""", """,IFERROR(B118,IF(ISNA(B118),"#N/A","#VALUE!")),""");")</f>
        <v>AssertExpression("=MONTH(39448,999)", "1");</v>
      </c>
    </row>
    <row r="119" spans="1:3" x14ac:dyDescent="0.25">
      <c r="A119" t="s">
        <v>28</v>
      </c>
      <c r="B119">
        <f>MONTH("18/4/2020")</f>
        <v>4</v>
      </c>
      <c r="C119" s="6" t="str">
        <f ca="1">CONCATENATE("AssertExpression(""",SUBSTITUTE(SUBSTITUTE(_xlfn.FORMULATEXT(B119),"""","\"""),";",","),""", """,IFERROR(B119,IF(ISNA(B119),"#N/A","#VALUE!")),""");")</f>
        <v>AssertExpression("=MONTH(\"18/4/2020\")", "4");</v>
      </c>
    </row>
    <row r="120" spans="1:3" x14ac:dyDescent="0.25">
      <c r="A120" t="s">
        <v>28</v>
      </c>
      <c r="B120">
        <f>MONTH("18/4/2020 10:10:20")</f>
        <v>4</v>
      </c>
      <c r="C120" s="6" t="str">
        <f ca="1">CONCATENATE("AssertExpression(""",SUBSTITUTE(SUBSTITUTE(_xlfn.FORMULATEXT(B120),"""","\"""),";",","),""", """,IFERROR(B120,IF(ISNA(B120),"#N/A","#VALUE!")),""");")</f>
        <v>AssertExpression("=MONTH(\"18/4/2020 10:10:20\")", "4");</v>
      </c>
    </row>
    <row r="121" spans="1:3" ht="5.25" customHeight="1" x14ac:dyDescent="0.25">
      <c r="A121" s="7"/>
      <c r="B121" s="7"/>
      <c r="C121" s="8"/>
    </row>
    <row r="122" spans="1:3" x14ac:dyDescent="0.25">
      <c r="A122" t="s">
        <v>29</v>
      </c>
      <c r="B122">
        <f>YEAR(1)</f>
        <v>1900</v>
      </c>
      <c r="C122" s="6" t="str">
        <f t="shared" ref="C122:C124" ca="1" si="12">CONCATENATE("AssertExpression(""",SUBSTITUTE(SUBSTITUTE(_xlfn.FORMULATEXT(B122),"""","\"""),";",","),""", """,IFERROR(B122,IF(ISNA(B122),"#N/A","#VALUE!")),""");")</f>
        <v>AssertExpression("=YEAR(1)", "1900");</v>
      </c>
    </row>
    <row r="123" spans="1:3" x14ac:dyDescent="0.25">
      <c r="A123" t="s">
        <v>29</v>
      </c>
      <c r="B123">
        <f>YEAR(0)</f>
        <v>1900</v>
      </c>
      <c r="C123" s="6" t="str">
        <f t="shared" ca="1" si="12"/>
        <v>AssertExpression("=YEAR(0)", "1900");</v>
      </c>
    </row>
    <row r="124" spans="1:3" x14ac:dyDescent="0.25">
      <c r="A124" t="s">
        <v>29</v>
      </c>
      <c r="B124" t="e">
        <f>YEAR(-1)</f>
        <v>#NUM!</v>
      </c>
      <c r="C124" s="6" t="str">
        <f t="shared" ca="1" si="12"/>
        <v>AssertExpression("=YEAR(-1)", "#VALUE!");</v>
      </c>
    </row>
    <row r="125" spans="1:3" x14ac:dyDescent="0.25">
      <c r="A125" t="s">
        <v>29</v>
      </c>
      <c r="B125">
        <f>YEAR(39448)</f>
        <v>2008</v>
      </c>
      <c r="C125" s="6" t="str">
        <f ca="1">CONCATENATE("AssertExpression(""",SUBSTITUTE(SUBSTITUTE(_xlfn.FORMULATEXT(B125),"""","\"""),";",","),""", """,IFERROR(B125,IF(ISNA(B125),"#N/A","#VALUE!")),""");")</f>
        <v>AssertExpression("=YEAR(39448)", "2008");</v>
      </c>
    </row>
    <row r="126" spans="1:3" x14ac:dyDescent="0.25">
      <c r="A126" t="s">
        <v>29</v>
      </c>
      <c r="B126">
        <f>YEAR(40178.99999)</f>
        <v>2009</v>
      </c>
      <c r="C126" s="6" t="str">
        <f ca="1">CONCATENATE("AssertExpression(""",SUBSTITUTE(SUBSTITUTE(_xlfn.FORMULATEXT(B126),"""","\"""),";",","),""", """,IFERROR(B126,IF(ISNA(B126),"#N/A","#VALUE!")),""");")</f>
        <v>AssertExpression("=YEAR(40178,99999)", "2009");</v>
      </c>
    </row>
    <row r="127" spans="1:3" x14ac:dyDescent="0.25">
      <c r="A127" t="s">
        <v>29</v>
      </c>
      <c r="B127">
        <f>YEAR("18/4/2020")</f>
        <v>2020</v>
      </c>
      <c r="C127" s="6" t="str">
        <f ca="1">CONCATENATE("AssertExpression(""",SUBSTITUTE(SUBSTITUTE(_xlfn.FORMULATEXT(B127),"""","\"""),";",","),""", """,IFERROR(B127,IF(ISNA(B127),"#N/A","#VALUE!")),""");")</f>
        <v>AssertExpression("=YEAR(\"18/4/2020\")", "2020");</v>
      </c>
    </row>
    <row r="128" spans="1:3" x14ac:dyDescent="0.25">
      <c r="A128" t="s">
        <v>29</v>
      </c>
      <c r="B128">
        <f>YEAR("18/4/2020 10:10:20")</f>
        <v>2020</v>
      </c>
      <c r="C128" s="6" t="str">
        <f ca="1">CONCATENATE("AssertExpression(""",SUBSTITUTE(SUBSTITUTE(_xlfn.FORMULATEXT(B128),"""","\"""),";",","),""", """,IFERROR(B128,IF(ISNA(B128),"#N/A","#VALUE!")),""");")</f>
        <v>AssertExpression("=YEAR(\"18/4/2020 10:10:20\")", "2020");</v>
      </c>
    </row>
    <row r="129" spans="1:3" ht="5.25" customHeight="1" x14ac:dyDescent="0.25">
      <c r="A129" s="7"/>
      <c r="B129" s="7"/>
      <c r="C129" s="8"/>
    </row>
    <row r="130" spans="1:3" x14ac:dyDescent="0.25">
      <c r="A130" t="s">
        <v>31</v>
      </c>
      <c r="B130">
        <f>_xlfn.DAYS(0,0)</f>
        <v>0</v>
      </c>
      <c r="C130" s="6" t="str">
        <f t="shared" ref="C130:C141" ca="1" si="13">CONCATENATE("AssertExpression(""",SUBSTITUTE(SUBSTITUTE(_xlfn.FORMULATEXT(B130),"""","\"""),";",","),""", """,IFERROR(B130,IF(ISNA(B130),"#N/A","#VALUE!")),""");")</f>
        <v>AssertExpression("=DAYS(0,0)", "0");</v>
      </c>
    </row>
    <row r="131" spans="1:3" x14ac:dyDescent="0.25">
      <c r="A131" t="s">
        <v>31</v>
      </c>
      <c r="B131">
        <f>_xlfn.DAYS(1,0)</f>
        <v>1</v>
      </c>
      <c r="C131" s="6" t="str">
        <f t="shared" ca="1" si="13"/>
        <v>AssertExpression("=DAYS(1,0)", "1");</v>
      </c>
    </row>
    <row r="132" spans="1:3" x14ac:dyDescent="0.25">
      <c r="A132" t="s">
        <v>31</v>
      </c>
      <c r="B132">
        <f>_xlfn.DAYS(2,1)</f>
        <v>1</v>
      </c>
      <c r="C132" s="6" t="str">
        <f t="shared" ca="1" si="13"/>
        <v>AssertExpression("=DAYS(2,1)", "1");</v>
      </c>
    </row>
    <row r="133" spans="1:3" x14ac:dyDescent="0.25">
      <c r="A133" t="s">
        <v>31</v>
      </c>
      <c r="B133">
        <f>_xlfn.DAYS(1,2)</f>
        <v>-1</v>
      </c>
      <c r="C133" s="6" t="str">
        <f t="shared" ca="1" si="13"/>
        <v>AssertExpression("=DAYS(1,2)", "-1");</v>
      </c>
    </row>
    <row r="134" spans="1:3" x14ac:dyDescent="0.25">
      <c r="A134" t="s">
        <v>31</v>
      </c>
      <c r="B134">
        <f>_xlfn.DAYS(40002.999,40000.222)</f>
        <v>2</v>
      </c>
      <c r="C134" s="6" t="str">
        <f t="shared" ca="1" si="13"/>
        <v>AssertExpression("=DAYS(40002,999,40000,222)", "2");</v>
      </c>
    </row>
    <row r="135" spans="1:3" x14ac:dyDescent="0.25">
      <c r="A135" t="s">
        <v>31</v>
      </c>
      <c r="B135">
        <f>_xlfn.DAYS("20/4/2020","18/4/2020")</f>
        <v>2</v>
      </c>
      <c r="C135" s="6" t="str">
        <f t="shared" ca="1" si="13"/>
        <v>AssertExpression("=DAYS(\"20/4/2020\",\"18/4/2020\")", "2");</v>
      </c>
    </row>
    <row r="136" spans="1:3" x14ac:dyDescent="0.25">
      <c r="A136" t="s">
        <v>31</v>
      </c>
      <c r="B136">
        <f>_xlfn.DAYS("23/5/2020",43967)</f>
        <v>7</v>
      </c>
      <c r="C136" s="6" t="str">
        <f t="shared" ca="1" si="13"/>
        <v>AssertExpression("=DAYS(\"23/5/2020\",43967)", "7");</v>
      </c>
    </row>
    <row r="137" spans="1:3" x14ac:dyDescent="0.25">
      <c r="A137" t="s">
        <v>31</v>
      </c>
      <c r="B137">
        <f>_xlfn.DAYS(43967,"23/5/2020")</f>
        <v>-7</v>
      </c>
      <c r="C137" s="6" t="str">
        <f t="shared" ca="1" si="13"/>
        <v>AssertExpression("=DAYS(43967,\"23/5/2020\")", "-7");</v>
      </c>
    </row>
    <row r="138" spans="1:3" x14ac:dyDescent="0.25">
      <c r="A138" t="s">
        <v>31</v>
      </c>
      <c r="B138">
        <f>_xlfn.DAYS(43967.99999,43967)</f>
        <v>0</v>
      </c>
      <c r="C138" s="6" t="str">
        <f t="shared" ca="1" si="13"/>
        <v>AssertExpression("=DAYS(43967,99999,43967)", "0");</v>
      </c>
    </row>
    <row r="139" spans="1:3" x14ac:dyDescent="0.25">
      <c r="A139" t="s">
        <v>31</v>
      </c>
      <c r="B139">
        <f>_xlfn.DAYS(43967,43967.99999)</f>
        <v>0</v>
      </c>
      <c r="C139" s="6" t="str">
        <f t="shared" ca="1" si="13"/>
        <v>AssertExpression("=DAYS(43967,43967,99999)", "0");</v>
      </c>
    </row>
    <row r="140" spans="1:3" x14ac:dyDescent="0.25">
      <c r="A140" t="s">
        <v>31</v>
      </c>
      <c r="B140" t="e">
        <f>_xlfn.DAYS(43967,-1)</f>
        <v>#NUM!</v>
      </c>
      <c r="C140" s="6" t="str">
        <f t="shared" ca="1" si="13"/>
        <v>AssertExpression("=DAYS(43967,-1)", "#VALUE!");</v>
      </c>
    </row>
    <row r="141" spans="1:3" x14ac:dyDescent="0.25">
      <c r="A141" t="s">
        <v>31</v>
      </c>
      <c r="B141" t="e">
        <f>_xlfn.DAYS("32/4/2020","18/4/2020")</f>
        <v>#VALUE!</v>
      </c>
      <c r="C141" s="6" t="str">
        <f t="shared" ca="1" si="13"/>
        <v>AssertExpression("=DAYS(\"32/4/2020\",\"18/4/2020\")", "#VALUE!");</v>
      </c>
    </row>
    <row r="142" spans="1:3" ht="5.25" customHeight="1" x14ac:dyDescent="0.25">
      <c r="A142" s="7"/>
      <c r="B142" s="7"/>
      <c r="C142" s="8"/>
    </row>
    <row r="143" spans="1:3" x14ac:dyDescent="0.25">
      <c r="A143" t="s">
        <v>30</v>
      </c>
      <c r="B143">
        <f>DATEDIF("1/6/2001", "15/8/2002", "Y")</f>
        <v>1</v>
      </c>
      <c r="C143" s="6" t="str">
        <f t="shared" ref="C143:C174" ca="1" si="14">CONCATENATE("AssertExpression(""",SUBSTITUTE(SUBSTITUTE(_xlfn.FORMULATEXT(B143),"""","\"""),";",","),""", """,IFERROR(B143,IF(ISNA(B143),"#N/A","#VALUE!")),""");")</f>
        <v>AssertExpression("=DATEDIF(\"1/6/2001\", \"15/8/2002\", \"Y\")", "1");</v>
      </c>
    </row>
    <row r="144" spans="1:3" x14ac:dyDescent="0.25">
      <c r="A144" t="s">
        <v>30</v>
      </c>
      <c r="B144">
        <f>DATEDIF("1/6/2001", "15/8/2002", "M")</f>
        <v>14</v>
      </c>
      <c r="C144" s="6" t="str">
        <f t="shared" ca="1" si="14"/>
        <v>AssertExpression("=DATEDIF(\"1/6/2001\", \"15/8/2002\", \"M\")", "14");</v>
      </c>
    </row>
    <row r="145" spans="1:3" x14ac:dyDescent="0.25">
      <c r="A145" t="s">
        <v>30</v>
      </c>
      <c r="B145">
        <f>DATEDIF("1/6/2001", "15/8/2002", "D")</f>
        <v>440</v>
      </c>
      <c r="C145" s="6" t="str">
        <f t="shared" ca="1" si="14"/>
        <v>AssertExpression("=DATEDIF(\"1/6/2001\", \"15/8/2002\", \"D\")", "440");</v>
      </c>
    </row>
    <row r="146" spans="1:3" x14ac:dyDescent="0.25">
      <c r="A146" t="s">
        <v>30</v>
      </c>
      <c r="B146">
        <f>DATEDIF("1/6/2001", "15/8/2002", "MD")</f>
        <v>14</v>
      </c>
      <c r="C146" s="6" t="str">
        <f t="shared" ca="1" si="14"/>
        <v>AssertExpression("=DATEDIF(\"1/6/2001\", \"15/8/2002\", \"MD\")", "14");</v>
      </c>
    </row>
    <row r="147" spans="1:3" x14ac:dyDescent="0.25">
      <c r="A147" t="s">
        <v>30</v>
      </c>
      <c r="B147">
        <f>DATEDIF("1/6/2001", "15/8/2002", "YM")</f>
        <v>2</v>
      </c>
      <c r="C147" s="6" t="str">
        <f t="shared" ca="1" si="14"/>
        <v>AssertExpression("=DATEDIF(\"1/6/2001\", \"15/8/2002\", \"YM\")", "2");</v>
      </c>
    </row>
    <row r="148" spans="1:3" x14ac:dyDescent="0.25">
      <c r="A148" t="s">
        <v>30</v>
      </c>
      <c r="B148">
        <f>DATEDIF("1/6/2001", "15/8/2002", "YD")</f>
        <v>75</v>
      </c>
      <c r="C148" s="6" t="str">
        <f t="shared" ca="1" si="14"/>
        <v>AssertExpression("=DATEDIF(\"1/6/2001\", \"15/8/2002\", \"YD\")", "75");</v>
      </c>
    </row>
    <row r="149" spans="1:3" x14ac:dyDescent="0.25">
      <c r="A149" t="s">
        <v>30</v>
      </c>
      <c r="B149" t="e">
        <f>DATEDIF("1/6/2003", "15/8/2002", "YD")</f>
        <v>#NUM!</v>
      </c>
      <c r="C149" s="6" t="str">
        <f t="shared" ca="1" si="14"/>
        <v>AssertExpression("=DATEDIF(\"1/6/2003\", \"15/8/2002\", \"YD\")", "#VALUE!");</v>
      </c>
    </row>
    <row r="150" spans="1:3" x14ac:dyDescent="0.25">
      <c r="A150" t="s">
        <v>30</v>
      </c>
      <c r="B150">
        <f>DATEDIF("1/1/2001", "1/1/2003", "Y")</f>
        <v>2</v>
      </c>
      <c r="C150" s="6" t="str">
        <f t="shared" ca="1" si="14"/>
        <v>AssertExpression("=DATEDIF(\"1/1/2001\", \"1/1/2003\", \"Y\")", "2");</v>
      </c>
    </row>
    <row r="151" spans="1:3" x14ac:dyDescent="0.25">
      <c r="A151" t="s">
        <v>30</v>
      </c>
      <c r="B151">
        <f>DATEDIF("1/6/2019", "31/5/2020", "Y")</f>
        <v>0</v>
      </c>
      <c r="C151" s="6" t="str">
        <f t="shared" ca="1" si="14"/>
        <v>AssertExpression("=DATEDIF(\"1/6/2019\", \"31/5/2020\", \"Y\")", "0");</v>
      </c>
    </row>
    <row r="152" spans="1:3" x14ac:dyDescent="0.25">
      <c r="A152" t="s">
        <v>30</v>
      </c>
      <c r="B152">
        <f>DATEDIF("1/6/2019", "1/6/2020", "Y")</f>
        <v>1</v>
      </c>
      <c r="C152" s="6" t="str">
        <f t="shared" ca="1" si="14"/>
        <v>AssertExpression("=DATEDIF(\"1/6/2019\", \"1/6/2020\", \"Y\")", "1");</v>
      </c>
    </row>
    <row r="153" spans="1:3" x14ac:dyDescent="0.25">
      <c r="A153" t="s">
        <v>30</v>
      </c>
      <c r="B153">
        <f>DATEDIF("1/6/2020", "31/5/2021", "Y")</f>
        <v>0</v>
      </c>
      <c r="C153" s="6" t="str">
        <f t="shared" ca="1" si="14"/>
        <v>AssertExpression("=DATEDIF(\"1/6/2020\", \"31/5/2021\", \"Y\")", "0");</v>
      </c>
    </row>
    <row r="154" spans="1:3" x14ac:dyDescent="0.25">
      <c r="A154" t="s">
        <v>30</v>
      </c>
      <c r="B154">
        <f>DATEDIF("1/6/2020", "1/6/2021", "Y")</f>
        <v>1</v>
      </c>
      <c r="C154" s="6" t="str">
        <f t="shared" ca="1" si="14"/>
        <v>AssertExpression("=DATEDIF(\"1/6/2020\", \"1/6/2021\", \"Y\")", "1");</v>
      </c>
    </row>
    <row r="155" spans="1:3" x14ac:dyDescent="0.25">
      <c r="A155" t="s">
        <v>30</v>
      </c>
      <c r="B155">
        <f>DATEDIF("1/6/2019", "31/5/2020", "M")</f>
        <v>11</v>
      </c>
      <c r="C155" s="6" t="str">
        <f t="shared" ca="1" si="14"/>
        <v>AssertExpression("=DATEDIF(\"1/6/2019\", \"31/5/2020\", \"M\")", "11");</v>
      </c>
    </row>
    <row r="156" spans="1:3" x14ac:dyDescent="0.25">
      <c r="A156" t="s">
        <v>30</v>
      </c>
      <c r="B156">
        <f>DATEDIF("1/6/2019", "1/6/2020", "m")</f>
        <v>12</v>
      </c>
      <c r="C156" s="6" t="str">
        <f t="shared" ca="1" si="14"/>
        <v>AssertExpression("=DATEDIF(\"1/6/2019\", \"1/6/2020\", \"m\")", "12");</v>
      </c>
    </row>
    <row r="157" spans="1:3" x14ac:dyDescent="0.25">
      <c r="A157" t="s">
        <v>30</v>
      </c>
      <c r="B157">
        <f>DATEDIF("1/6/2020", "31/5/2021", "m")</f>
        <v>11</v>
      </c>
      <c r="C157" s="6" t="str">
        <f t="shared" ca="1" si="14"/>
        <v>AssertExpression("=DATEDIF(\"1/6/2020\", \"31/5/2021\", \"m\")", "11");</v>
      </c>
    </row>
    <row r="158" spans="1:3" x14ac:dyDescent="0.25">
      <c r="A158" t="s">
        <v>30</v>
      </c>
      <c r="B158">
        <f>DATEDIF("1/6/2020", "1/6/2021", "m")</f>
        <v>12</v>
      </c>
      <c r="C158" s="6" t="str">
        <f t="shared" ca="1" si="14"/>
        <v>AssertExpression("=DATEDIF(\"1/6/2020\", \"1/6/2021\", \"m\")", "12");</v>
      </c>
    </row>
    <row r="159" spans="1:3" x14ac:dyDescent="0.25">
      <c r="A159" t="s">
        <v>30</v>
      </c>
      <c r="B159">
        <f>DATEDIF("1/6/2019", "31/5/2020", "D")</f>
        <v>365</v>
      </c>
      <c r="C159" s="6" t="str">
        <f t="shared" ca="1" si="14"/>
        <v>AssertExpression("=DATEDIF(\"1/6/2019\", \"31/5/2020\", \"D\")", "365");</v>
      </c>
    </row>
    <row r="160" spans="1:3" x14ac:dyDescent="0.25">
      <c r="A160" t="s">
        <v>30</v>
      </c>
      <c r="B160">
        <f>DATEDIF("1/6/2019", "1/6/2020", "D")</f>
        <v>366</v>
      </c>
      <c r="C160" s="6" t="str">
        <f t="shared" ca="1" si="14"/>
        <v>AssertExpression("=DATEDIF(\"1/6/2019\", \"1/6/2020\", \"D\")", "366");</v>
      </c>
    </row>
    <row r="161" spans="1:3" x14ac:dyDescent="0.25">
      <c r="A161" t="s">
        <v>30</v>
      </c>
      <c r="B161">
        <f>DATEDIF("1/6/2020", "31/5/2021", "D")</f>
        <v>364</v>
      </c>
      <c r="C161" s="6" t="str">
        <f t="shared" ca="1" si="14"/>
        <v>AssertExpression("=DATEDIF(\"1/6/2020\", \"31/5/2021\", \"D\")", "364");</v>
      </c>
    </row>
    <row r="162" spans="1:3" x14ac:dyDescent="0.25">
      <c r="A162" t="s">
        <v>30</v>
      </c>
      <c r="B162">
        <f>DATEDIF("1/6/2020", "1/6/2021", "D")</f>
        <v>365</v>
      </c>
      <c r="C162" s="6" t="str">
        <f t="shared" ca="1" si="14"/>
        <v>AssertExpression("=DATEDIF(\"1/6/2020\", \"1/6/2021\", \"D\")", "365");</v>
      </c>
    </row>
    <row r="163" spans="1:3" x14ac:dyDescent="0.25">
      <c r="A163" t="s">
        <v>30</v>
      </c>
      <c r="B163">
        <f>DATEDIF("1/6/2019", "31/5/2020", "MD")</f>
        <v>30</v>
      </c>
      <c r="C163" s="6" t="str">
        <f t="shared" ca="1" si="14"/>
        <v>AssertExpression("=DATEDIF(\"1/6/2019\", \"31/5/2020\", \"MD\")", "30");</v>
      </c>
    </row>
    <row r="164" spans="1:3" x14ac:dyDescent="0.25">
      <c r="A164" t="s">
        <v>30</v>
      </c>
      <c r="B164">
        <f>DATEDIF("1/6/2019", "1/6/2020", "MD")</f>
        <v>0</v>
      </c>
      <c r="C164" s="6" t="str">
        <f t="shared" ca="1" si="14"/>
        <v>AssertExpression("=DATEDIF(\"1/6/2019\", \"1/6/2020\", \"MD\")", "0");</v>
      </c>
    </row>
    <row r="165" spans="1:3" x14ac:dyDescent="0.25">
      <c r="A165" t="s">
        <v>30</v>
      </c>
      <c r="B165">
        <f>DATEDIF("1/6/2020", "31/5/2021", "MD")</f>
        <v>30</v>
      </c>
      <c r="C165" s="6" t="str">
        <f t="shared" ca="1" si="14"/>
        <v>AssertExpression("=DATEDIF(\"1/6/2020\", \"31/5/2021\", \"MD\")", "30");</v>
      </c>
    </row>
    <row r="166" spans="1:3" x14ac:dyDescent="0.25">
      <c r="A166" t="s">
        <v>30</v>
      </c>
      <c r="B166">
        <f>DATEDIF("1/6/2020", "1/6/2021", "MD")</f>
        <v>0</v>
      </c>
      <c r="C166" s="6" t="str">
        <f t="shared" ca="1" si="14"/>
        <v>AssertExpression("=DATEDIF(\"1/6/2020\", \"1/6/2021\", \"MD\")", "0");</v>
      </c>
    </row>
    <row r="167" spans="1:3" x14ac:dyDescent="0.25">
      <c r="A167" t="s">
        <v>30</v>
      </c>
      <c r="B167">
        <f>DATEDIF("1/6/2019", "31/5/2020", "YM")</f>
        <v>11</v>
      </c>
      <c r="C167" s="6" t="str">
        <f t="shared" ca="1" si="14"/>
        <v>AssertExpression("=DATEDIF(\"1/6/2019\", \"31/5/2020\", \"YM\")", "11");</v>
      </c>
    </row>
    <row r="168" spans="1:3" x14ac:dyDescent="0.25">
      <c r="A168" t="s">
        <v>30</v>
      </c>
      <c r="B168">
        <f>DATEDIF("1/6/2019", "1/6/2020", "YM")</f>
        <v>0</v>
      </c>
      <c r="C168" s="6" t="str">
        <f t="shared" ca="1" si="14"/>
        <v>AssertExpression("=DATEDIF(\"1/6/2019\", \"1/6/2020\", \"YM\")", "0");</v>
      </c>
    </row>
    <row r="169" spans="1:3" x14ac:dyDescent="0.25">
      <c r="A169" t="s">
        <v>30</v>
      </c>
      <c r="B169">
        <f>DATEDIF("1/6/2020", "31/5/2021", "YM")</f>
        <v>11</v>
      </c>
      <c r="C169" s="6" t="str">
        <f t="shared" ca="1" si="14"/>
        <v>AssertExpression("=DATEDIF(\"1/6/2020\", \"31/5/2021\", \"YM\")", "11");</v>
      </c>
    </row>
    <row r="170" spans="1:3" x14ac:dyDescent="0.25">
      <c r="A170" t="s">
        <v>30</v>
      </c>
      <c r="B170">
        <f>DATEDIF("1/6/2020", "1/6/2021", "YM")</f>
        <v>0</v>
      </c>
      <c r="C170" s="6" t="str">
        <f t="shared" ca="1" si="14"/>
        <v>AssertExpression("=DATEDIF(\"1/6/2020\", \"1/6/2021\", \"YM\")", "0");</v>
      </c>
    </row>
    <row r="171" spans="1:3" x14ac:dyDescent="0.25">
      <c r="A171" t="s">
        <v>30</v>
      </c>
      <c r="B171">
        <f>DATEDIF("1/6/2019", "31/5/2020", "YD")</f>
        <v>365</v>
      </c>
      <c r="C171" s="6" t="str">
        <f t="shared" ca="1" si="14"/>
        <v>AssertExpression("=DATEDIF(\"1/6/2019\", \"31/5/2020\", \"YD\")", "365");</v>
      </c>
    </row>
    <row r="172" spans="1:3" x14ac:dyDescent="0.25">
      <c r="A172" t="s">
        <v>30</v>
      </c>
      <c r="B172">
        <f>DATEDIF("1/6/2019", "1/6/2020", "YD")</f>
        <v>0</v>
      </c>
      <c r="C172" s="6" t="str">
        <f t="shared" ca="1" si="14"/>
        <v>AssertExpression("=DATEDIF(\"1/6/2019\", \"1/6/2020\", \"YD\")", "0");</v>
      </c>
    </row>
    <row r="173" spans="1:3" x14ac:dyDescent="0.25">
      <c r="A173" t="s">
        <v>30</v>
      </c>
      <c r="B173">
        <f>DATEDIF("1/6/2020", "31/5/2021", "YD")</f>
        <v>364</v>
      </c>
      <c r="C173" s="6" t="str">
        <f t="shared" ca="1" si="14"/>
        <v>AssertExpression("=DATEDIF(\"1/6/2020\", \"31/5/2021\", \"YD\")", "364");</v>
      </c>
    </row>
    <row r="174" spans="1:3" x14ac:dyDescent="0.25">
      <c r="A174" t="s">
        <v>30</v>
      </c>
      <c r="B174">
        <f>DATEDIF("1/6/2020", "1/6/2021", "YD")</f>
        <v>0</v>
      </c>
      <c r="C174" s="6" t="str">
        <f t="shared" ca="1" si="14"/>
        <v>AssertExpression("=DATEDIF(\"1/6/2020\", \"1/6/2021\", \"YD\")", "0");</v>
      </c>
    </row>
    <row r="175" spans="1:3" ht="5.25" customHeight="1" x14ac:dyDescent="0.25">
      <c r="A175" s="7"/>
      <c r="B175" s="7"/>
      <c r="C175" s="8"/>
    </row>
    <row r="176" spans="1:3" x14ac:dyDescent="0.25">
      <c r="A176" t="s">
        <v>32</v>
      </c>
      <c r="B176">
        <f>HOUR(0)</f>
        <v>0</v>
      </c>
      <c r="C176" s="6" t="str">
        <f t="shared" ref="C176:C181" ca="1" si="15">CONCATENATE("AssertExpression(""",SUBSTITUTE(SUBSTITUTE(_xlfn.FORMULATEXT(B176),"""","\"""),";",","),""", """,IFERROR(B176,IF(ISNA(B176),"#N/A","#VALUE!")),""");")</f>
        <v>AssertExpression("=HOUR(0)", "0");</v>
      </c>
    </row>
    <row r="177" spans="1:3" x14ac:dyDescent="0.25">
      <c r="A177" t="s">
        <v>32</v>
      </c>
      <c r="B177">
        <f>HOUR(1)</f>
        <v>0</v>
      </c>
      <c r="C177" s="6" t="str">
        <f t="shared" ca="1" si="15"/>
        <v>AssertExpression("=HOUR(1)", "0");</v>
      </c>
    </row>
    <row r="178" spans="1:3" x14ac:dyDescent="0.25">
      <c r="A178" t="s">
        <v>32</v>
      </c>
      <c r="B178">
        <f>HOUR(0.75)</f>
        <v>18</v>
      </c>
      <c r="C178" s="6" t="str">
        <f t="shared" ca="1" si="15"/>
        <v>AssertExpression("=HOUR(0,75)", "18");</v>
      </c>
    </row>
    <row r="179" spans="1:3" x14ac:dyDescent="0.25">
      <c r="A179" t="s">
        <v>32</v>
      </c>
      <c r="B179">
        <f>HOUR("18/7/2011 7:45")</f>
        <v>7</v>
      </c>
      <c r="C179" s="6" t="str">
        <f t="shared" ca="1" si="15"/>
        <v>AssertExpression("=HOUR(\"18/7/2011 7:45\")", "7");</v>
      </c>
    </row>
    <row r="180" spans="1:3" x14ac:dyDescent="0.25">
      <c r="A180" t="s">
        <v>32</v>
      </c>
      <c r="B180">
        <f>HOUR("21/4/2012")</f>
        <v>0</v>
      </c>
      <c r="C180" s="6" t="str">
        <f t="shared" ca="1" si="15"/>
        <v>AssertExpression("=HOUR(\"21/4/2012\")", "0");</v>
      </c>
    </row>
    <row r="181" spans="1:3" x14ac:dyDescent="0.25">
      <c r="A181" t="s">
        <v>32</v>
      </c>
      <c r="B181" t="e">
        <f>HOUR(-1)</f>
        <v>#NUM!</v>
      </c>
      <c r="C181" s="6" t="str">
        <f t="shared" ca="1" si="15"/>
        <v>AssertExpression("=HOUR(-1)", "#VALUE!");</v>
      </c>
    </row>
    <row r="182" spans="1:3" x14ac:dyDescent="0.25">
      <c r="A182" t="s">
        <v>32</v>
      </c>
      <c r="B182">
        <f>HOUR(0.74999)</f>
        <v>17</v>
      </c>
      <c r="C182" s="6" t="str">
        <f t="shared" ref="C182:C189" ca="1" si="16">CONCATENATE("AssertExpression(""",SUBSTITUTE(SUBSTITUTE(_xlfn.FORMULATEXT(B182),"""","\"""),";",","),""", """,IFERROR(B182,IF(ISNA(B182),"#N/A","#VALUE!")),""");")</f>
        <v>AssertExpression("=HOUR(0,74999)", "17");</v>
      </c>
    </row>
    <row r="183" spans="1:3" x14ac:dyDescent="0.25">
      <c r="A183" t="s">
        <v>32</v>
      </c>
      <c r="B183">
        <f>HOUR(19/24-0.00001)</f>
        <v>18</v>
      </c>
      <c r="C183" s="6" t="str">
        <f t="shared" ca="1" si="16"/>
        <v>AssertExpression("=HOUR(19/24-0,00001)", "18");</v>
      </c>
    </row>
    <row r="184" spans="1:3" ht="5.25" customHeight="1" x14ac:dyDescent="0.25">
      <c r="A184" s="7"/>
      <c r="B184" s="7"/>
      <c r="C184" s="8"/>
    </row>
    <row r="185" spans="1:3" x14ac:dyDescent="0.25">
      <c r="A185" t="s">
        <v>33</v>
      </c>
      <c r="B185">
        <f>MINUTE(0)</f>
        <v>0</v>
      </c>
      <c r="C185" s="6" t="str">
        <f t="shared" ca="1" si="16"/>
        <v>AssertExpression("=MINUTE(0)", "0");</v>
      </c>
    </row>
    <row r="186" spans="1:3" x14ac:dyDescent="0.25">
      <c r="A186" t="s">
        <v>33</v>
      </c>
      <c r="B186">
        <f>MINUTE(1)</f>
        <v>0</v>
      </c>
      <c r="C186" s="6" t="str">
        <f t="shared" ca="1" si="16"/>
        <v>AssertExpression("=MINUTE(1)", "0");</v>
      </c>
    </row>
    <row r="187" spans="1:3" x14ac:dyDescent="0.25">
      <c r="A187" t="s">
        <v>33</v>
      </c>
      <c r="B187">
        <f>MINUTE(0.75)</f>
        <v>0</v>
      </c>
      <c r="C187" s="6" t="str">
        <f t="shared" ca="1" si="16"/>
        <v>AssertExpression("=MINUTE(0,75)", "0");</v>
      </c>
    </row>
    <row r="188" spans="1:3" x14ac:dyDescent="0.25">
      <c r="A188" t="s">
        <v>33</v>
      </c>
      <c r="B188">
        <f>MINUTE("12:45:00")</f>
        <v>45</v>
      </c>
      <c r="C188" s="6" t="str">
        <f t="shared" ca="1" si="16"/>
        <v>AssertExpression("=MINUTE(\"12:45:00\")", "45");</v>
      </c>
    </row>
    <row r="189" spans="1:3" x14ac:dyDescent="0.25">
      <c r="A189" t="s">
        <v>33</v>
      </c>
      <c r="B189" t="e">
        <f>MINUTE(-1)</f>
        <v>#NUM!</v>
      </c>
      <c r="C189" s="6" t="str">
        <f t="shared" ca="1" si="16"/>
        <v>AssertExpression("=MINUTE(-1)", "#VALUE!");</v>
      </c>
    </row>
    <row r="190" spans="1:3" x14ac:dyDescent="0.25">
      <c r="A190" t="s">
        <v>33</v>
      </c>
      <c r="B190">
        <f>MINUTE(0.76)</f>
        <v>14</v>
      </c>
      <c r="C190" s="6" t="str">
        <f t="shared" ref="C190" ca="1" si="17">CONCATENATE("AssertExpression(""",SUBSTITUTE(SUBSTITUTE(_xlfn.FORMULATEXT(B190),"""","\"""),";",","),""", """,IFERROR(B190,IF(ISNA(B190),"#N/A","#VALUE!")),""");")</f>
        <v>AssertExpression("=MINUTE(0,76)", "14");</v>
      </c>
    </row>
    <row r="191" spans="1:3" x14ac:dyDescent="0.25">
      <c r="A191" t="s">
        <v>33</v>
      </c>
      <c r="B191">
        <f>MINUTE(0.765)</f>
        <v>21</v>
      </c>
      <c r="C191" s="6" t="str">
        <f t="shared" ref="C191" ca="1" si="18">CONCATENATE("AssertExpression(""",SUBSTITUTE(SUBSTITUTE(_xlfn.FORMULATEXT(B191),"""","\"""),";",","),""", """,IFERROR(B191,IF(ISNA(B191),"#N/A","#VALUE!")),""");")</f>
        <v>AssertExpression("=MINUTE(0,765)", "21");</v>
      </c>
    </row>
    <row r="192" spans="1:3" x14ac:dyDescent="0.25">
      <c r="A192" t="s">
        <v>33</v>
      </c>
      <c r="B192">
        <f>MINUTE(40000.765)</f>
        <v>21</v>
      </c>
      <c r="C192" s="6" t="str">
        <f t="shared" ref="C192:C243" ca="1" si="19">CONCATENATE("AssertExpression(""",SUBSTITUTE(SUBSTITUTE(_xlfn.FORMULATEXT(B192),"""","\"""),";",","),""", """,IFERROR(B192,IF(ISNA(B192),"#N/A","#VALUE!")),""");")</f>
        <v>AssertExpression("=MINUTE(40000,765)", "21");</v>
      </c>
    </row>
    <row r="193" spans="1:3" ht="5.25" customHeight="1" x14ac:dyDescent="0.25">
      <c r="A193" s="7"/>
      <c r="B193" s="7"/>
      <c r="C193" s="8"/>
    </row>
    <row r="194" spans="1:3" x14ac:dyDescent="0.25">
      <c r="A194" t="s">
        <v>34</v>
      </c>
      <c r="B194">
        <f>SECOND(0)</f>
        <v>0</v>
      </c>
      <c r="C194" s="6" t="str">
        <f t="shared" ca="1" si="19"/>
        <v>AssertExpression("=SECOND(0)", "0");</v>
      </c>
    </row>
    <row r="195" spans="1:3" x14ac:dyDescent="0.25">
      <c r="A195" t="s">
        <v>34</v>
      </c>
      <c r="B195">
        <f>SECOND(1)</f>
        <v>0</v>
      </c>
      <c r="C195" s="6" t="str">
        <f t="shared" ca="1" si="19"/>
        <v>AssertExpression("=SECOND(1)", "0");</v>
      </c>
    </row>
    <row r="196" spans="1:3" x14ac:dyDescent="0.25">
      <c r="A196" t="s">
        <v>34</v>
      </c>
      <c r="B196">
        <f>SECOND(0.75)</f>
        <v>0</v>
      </c>
      <c r="C196" s="6" t="str">
        <f t="shared" ca="1" si="19"/>
        <v>AssertExpression("=SECOND(0,75)", "0");</v>
      </c>
    </row>
    <row r="197" spans="1:3" x14ac:dyDescent="0.25">
      <c r="A197" t="s">
        <v>34</v>
      </c>
      <c r="B197">
        <f>SECOND("12:45:32")</f>
        <v>32</v>
      </c>
      <c r="C197" s="6" t="str">
        <f t="shared" ca="1" si="19"/>
        <v>AssertExpression("=SECOND(\"12:45:32\")", "32");</v>
      </c>
    </row>
    <row r="198" spans="1:3" x14ac:dyDescent="0.25">
      <c r="A198" t="s">
        <v>34</v>
      </c>
      <c r="B198" t="e">
        <f>SECOND(-1)</f>
        <v>#NUM!</v>
      </c>
      <c r="C198" s="6" t="str">
        <f t="shared" ca="1" si="19"/>
        <v>AssertExpression("=SECOND(-1)", "#VALUE!");</v>
      </c>
    </row>
    <row r="199" spans="1:3" x14ac:dyDescent="0.25">
      <c r="A199" t="s">
        <v>34</v>
      </c>
      <c r="B199">
        <f>SECOND(0.76)</f>
        <v>24</v>
      </c>
      <c r="C199" s="6" t="str">
        <f t="shared" ca="1" si="19"/>
        <v>AssertExpression("=SECOND(0,76)", "24");</v>
      </c>
    </row>
    <row r="200" spans="1:3" x14ac:dyDescent="0.25">
      <c r="A200" t="s">
        <v>34</v>
      </c>
      <c r="B200">
        <f>SECOND(0.765)</f>
        <v>36</v>
      </c>
      <c r="C200" s="6" t="str">
        <f t="shared" ca="1" si="19"/>
        <v>AssertExpression("=SECOND(0,765)", "36");</v>
      </c>
    </row>
    <row r="201" spans="1:3" x14ac:dyDescent="0.25">
      <c r="A201" t="s">
        <v>34</v>
      </c>
      <c r="B201">
        <f>SECOND(40000.765)</f>
        <v>36</v>
      </c>
      <c r="C201" s="6" t="str">
        <f t="shared" ca="1" si="19"/>
        <v>AssertExpression("=SECOND(40000,765)", "36");</v>
      </c>
    </row>
    <row r="202" spans="1:3" ht="5.25" customHeight="1" x14ac:dyDescent="0.25">
      <c r="A202" s="7"/>
      <c r="B202" s="7"/>
      <c r="C202" s="8"/>
    </row>
    <row r="203" spans="1:3" x14ac:dyDescent="0.25">
      <c r="A203" t="s">
        <v>35</v>
      </c>
      <c r="B203" t="e">
        <f>DATEVALUE("")</f>
        <v>#VALUE!</v>
      </c>
      <c r="C203" s="6" t="str">
        <f t="shared" ca="1" si="19"/>
        <v>AssertExpression("=DATEVALUE(\"\")", "#VALUE!");</v>
      </c>
    </row>
    <row r="204" spans="1:3" x14ac:dyDescent="0.25">
      <c r="A204" t="s">
        <v>35</v>
      </c>
      <c r="B204">
        <f>DATEVALUE("22/8/2011")</f>
        <v>40777</v>
      </c>
      <c r="C204" s="6" t="str">
        <f t="shared" ca="1" si="19"/>
        <v>AssertExpression("=DATEVALUE(\"22/8/2011\")", "40777");</v>
      </c>
    </row>
    <row r="205" spans="1:3" x14ac:dyDescent="0.25">
      <c r="A205" t="s">
        <v>35</v>
      </c>
      <c r="B205">
        <f>DATEVALUE("22-Απρ-2011")</f>
        <v>40655</v>
      </c>
      <c r="C205" s="6" t="str">
        <f t="shared" ca="1" si="19"/>
        <v>AssertExpression("=DATEVALUE(\"22-Απρ-2011\")", "40655");</v>
      </c>
    </row>
    <row r="206" spans="1:3" x14ac:dyDescent="0.25">
      <c r="A206" t="s">
        <v>35</v>
      </c>
      <c r="B206">
        <f>DATEVALUE("23/2/2011")</f>
        <v>40597</v>
      </c>
      <c r="C206" s="6" t="str">
        <f t="shared" ca="1" si="19"/>
        <v>AssertExpression("=DATEVALUE(\"23/2/2011\")", "40597");</v>
      </c>
    </row>
    <row r="207" spans="1:3" x14ac:dyDescent="0.25">
      <c r="A207" t="s">
        <v>35</v>
      </c>
      <c r="B207">
        <f>DATEVALUE("23-Ιουλ")</f>
        <v>44035</v>
      </c>
      <c r="C207" s="6" t="str">
        <f t="shared" ca="1" si="19"/>
        <v>AssertExpression("=DATEVALUE(\"23-Ιουλ\")", "44035");</v>
      </c>
    </row>
    <row r="208" spans="1:3" x14ac:dyDescent="0.25">
      <c r="A208" t="s">
        <v>35</v>
      </c>
      <c r="B208" t="e">
        <f>DATEVALUE("22-Απλ-2011")</f>
        <v>#VALUE!</v>
      </c>
      <c r="C208" s="6" t="str">
        <f t="shared" ca="1" si="19"/>
        <v>AssertExpression("=DATEVALUE(\"22-Απλ-2011\")", "#VALUE!");</v>
      </c>
    </row>
    <row r="209" spans="1:3" ht="5.25" customHeight="1" x14ac:dyDescent="0.25">
      <c r="A209" s="7"/>
      <c r="B209" s="7"/>
      <c r="C209" s="8"/>
    </row>
    <row r="210" spans="1:3" x14ac:dyDescent="0.25">
      <c r="A210" t="s">
        <v>36</v>
      </c>
      <c r="B210" t="e">
        <f>TIMEVALUE("")</f>
        <v>#VALUE!</v>
      </c>
      <c r="C210" s="6" t="str">
        <f t="shared" ca="1" si="19"/>
        <v>AssertExpression("=TIMEVALUE(\"\")", "#VALUE!");</v>
      </c>
    </row>
    <row r="211" spans="1:3" x14ac:dyDescent="0.25">
      <c r="A211" t="s">
        <v>36</v>
      </c>
      <c r="B211">
        <f>TIMEVALUE("2:24 AM")</f>
        <v>9.9999999999999992E-2</v>
      </c>
      <c r="C211" s="6" t="str">
        <f t="shared" ca="1" si="19"/>
        <v>AssertExpression("=TIMEVALUE(\"2:24 AM\")", "0,1");</v>
      </c>
    </row>
    <row r="212" spans="1:3" x14ac:dyDescent="0.25">
      <c r="A212" t="s">
        <v>36</v>
      </c>
      <c r="B212">
        <f>TIMEVALUE("2:24 PM")</f>
        <v>0.6</v>
      </c>
      <c r="C212" s="6" t="str">
        <f t="shared" ca="1" si="19"/>
        <v>AssertExpression("=TIMEVALUE(\"2:24 PM\")", "0,6");</v>
      </c>
    </row>
    <row r="213" spans="1:3" x14ac:dyDescent="0.25">
      <c r="A213" t="s">
        <v>36</v>
      </c>
      <c r="B213">
        <f>TIMEVALUE("22-Αυγ-2011 6:35 AM")</f>
        <v>0.27430555555474712</v>
      </c>
      <c r="C213" s="6" t="str">
        <f t="shared" ca="1" si="19"/>
        <v>AssertExpression("=TIMEVALUE(\"22-Αυγ-2011 6:35 AM\")", "0,274305555554747");</v>
      </c>
    </row>
    <row r="214" spans="1:3" x14ac:dyDescent="0.25">
      <c r="A214" t="s">
        <v>36</v>
      </c>
      <c r="B214">
        <f>TIMEVALUE("2:24 μμ")</f>
        <v>0.6</v>
      </c>
      <c r="C214" s="6" t="str">
        <f t="shared" ca="1" si="19"/>
        <v>AssertExpression("=TIMEVALUE(\"2:24 μμ\")", "0,6");</v>
      </c>
    </row>
    <row r="215" spans="1:3" ht="5.25" customHeight="1" x14ac:dyDescent="0.25">
      <c r="A215" s="7"/>
      <c r="B215" s="7"/>
      <c r="C215" s="8"/>
    </row>
    <row r="216" spans="1:3" x14ac:dyDescent="0.25">
      <c r="A216" t="s">
        <v>38</v>
      </c>
      <c r="B216" t="b">
        <f>ISEVEN(0)</f>
        <v>1</v>
      </c>
      <c r="C216" s="6" t="str">
        <f t="shared" ca="1" si="19"/>
        <v>AssertExpression("=ISEVEN(0)", "TRUE");</v>
      </c>
    </row>
    <row r="217" spans="1:3" x14ac:dyDescent="0.25">
      <c r="A217" t="s">
        <v>38</v>
      </c>
      <c r="B217" t="b">
        <f>ISEVEN(1)</f>
        <v>0</v>
      </c>
      <c r="C217" s="6" t="str">
        <f t="shared" ca="1" si="19"/>
        <v>AssertExpression("=ISEVEN(1)", "FALSE");</v>
      </c>
    </row>
    <row r="218" spans="1:3" x14ac:dyDescent="0.25">
      <c r="A218" t="s">
        <v>38</v>
      </c>
      <c r="B218" t="b">
        <f>ISEVEN(2)</f>
        <v>1</v>
      </c>
      <c r="C218" s="6" t="str">
        <f t="shared" ca="1" si="19"/>
        <v>AssertExpression("=ISEVEN(2)", "TRUE");</v>
      </c>
    </row>
    <row r="219" spans="1:3" x14ac:dyDescent="0.25">
      <c r="A219" t="s">
        <v>38</v>
      </c>
      <c r="B219" t="b">
        <f>ISEVEN(-1)</f>
        <v>0</v>
      </c>
      <c r="C219" s="6" t="str">
        <f t="shared" ca="1" si="19"/>
        <v>AssertExpression("=ISEVEN(-1)", "FALSE");</v>
      </c>
    </row>
    <row r="220" spans="1:3" x14ac:dyDescent="0.25">
      <c r="A220" t="s">
        <v>38</v>
      </c>
      <c r="B220" t="b">
        <f>ISEVEN(1.5)</f>
        <v>0</v>
      </c>
      <c r="C220" s="6" t="str">
        <f t="shared" ca="1" si="19"/>
        <v>AssertExpression("=ISEVEN(1,5)", "FALSE");</v>
      </c>
    </row>
    <row r="221" spans="1:3" x14ac:dyDescent="0.25">
      <c r="A221" t="s">
        <v>38</v>
      </c>
      <c r="B221" t="b">
        <f>ISEVEN(2.5)</f>
        <v>1</v>
      </c>
      <c r="C221" s="6" t="str">
        <f t="shared" ca="1" si="19"/>
        <v>AssertExpression("=ISEVEN(2,5)", "TRUE");</v>
      </c>
    </row>
    <row r="222" spans="1:3" x14ac:dyDescent="0.25">
      <c r="A222" t="s">
        <v>38</v>
      </c>
      <c r="B222" t="b">
        <f>ISEVEN(-2.9)</f>
        <v>1</v>
      </c>
      <c r="C222" s="6" t="str">
        <f t="shared" ca="1" si="19"/>
        <v>AssertExpression("=ISEVEN(-2,9)", "TRUE");</v>
      </c>
    </row>
    <row r="223" spans="1:3" x14ac:dyDescent="0.25">
      <c r="A223" t="s">
        <v>38</v>
      </c>
      <c r="B223" t="b">
        <f>ISEVEN("10")</f>
        <v>1</v>
      </c>
      <c r="C223" s="6" t="str">
        <f t="shared" ca="1" si="19"/>
        <v>AssertExpression("=ISEVEN(\"10\")", "TRUE");</v>
      </c>
    </row>
    <row r="224" spans="1:3" x14ac:dyDescent="0.25">
      <c r="A224" t="s">
        <v>38</v>
      </c>
      <c r="B224" t="e">
        <f>ISEVEN("10A")</f>
        <v>#VALUE!</v>
      </c>
      <c r="C224" s="6" t="str">
        <f t="shared" ca="1" si="19"/>
        <v>AssertExpression("=ISEVEN(\"10A\")", "#VALUE!");</v>
      </c>
    </row>
    <row r="225" spans="1:3" x14ac:dyDescent="0.25">
      <c r="A225" t="s">
        <v>38</v>
      </c>
      <c r="B225" t="e">
        <f>ISEVEN(NA())</f>
        <v>#N/A</v>
      </c>
      <c r="C225" s="6" t="str">
        <f t="shared" ca="1" si="19"/>
        <v>AssertExpression("=ISEVEN(NA())", "#N/A");</v>
      </c>
    </row>
    <row r="226" spans="1:3" x14ac:dyDescent="0.25">
      <c r="A226" t="s">
        <v>38</v>
      </c>
      <c r="B226" t="b">
        <f>ISEVEN(DATE(2020,5,16))</f>
        <v>0</v>
      </c>
      <c r="C226" s="6" t="str">
        <f t="shared" ca="1" si="19"/>
        <v>AssertExpression("=ISEVEN(DATE(2020,5,16))", "FALSE");</v>
      </c>
    </row>
    <row r="227" spans="1:3" x14ac:dyDescent="0.25">
      <c r="A227" t="s">
        <v>38</v>
      </c>
      <c r="B227" t="e">
        <f>ISEVEN(TRUE)</f>
        <v>#VALUE!</v>
      </c>
      <c r="C227" s="6" t="str">
        <f t="shared" ca="1" si="19"/>
        <v>AssertExpression("=ISEVEN(TRUE)", "#VALUE!");</v>
      </c>
    </row>
    <row r="228" spans="1:3" x14ac:dyDescent="0.25">
      <c r="A228" t="s">
        <v>38</v>
      </c>
      <c r="B228" t="e">
        <f>ISEVEN(FALSE)</f>
        <v>#VALUE!</v>
      </c>
      <c r="C228" s="6" t="str">
        <f t="shared" ca="1" si="19"/>
        <v>AssertExpression("=ISEVEN(FALSE)", "#VALUE!");</v>
      </c>
    </row>
    <row r="229" spans="1:3" ht="5.25" customHeight="1" x14ac:dyDescent="0.25">
      <c r="A229" s="7"/>
      <c r="B229" s="7"/>
      <c r="C229" s="8"/>
    </row>
    <row r="230" spans="1:3" x14ac:dyDescent="0.25">
      <c r="A230" t="s">
        <v>37</v>
      </c>
      <c r="B230" t="b">
        <f>ISBLANK("")</f>
        <v>0</v>
      </c>
      <c r="C230" s="6" t="str">
        <f t="shared" ca="1" si="19"/>
        <v>AssertExpression("=ISBLANK(\"\")", "FALSE");</v>
      </c>
    </row>
    <row r="231" spans="1:3" x14ac:dyDescent="0.25">
      <c r="A231" t="s">
        <v>37</v>
      </c>
      <c r="B231" t="b">
        <f>ISBLANK(NA())</f>
        <v>0</v>
      </c>
      <c r="C231" s="6" t="str">
        <f t="shared" ca="1" si="19"/>
        <v>AssertExpression("=ISBLANK(NA())", "FALSE");</v>
      </c>
    </row>
    <row r="232" spans="1:3" x14ac:dyDescent="0.25">
      <c r="A232" t="s">
        <v>37</v>
      </c>
      <c r="B232" t="b">
        <f>ISBLANK(D232)</f>
        <v>1</v>
      </c>
      <c r="C232" s="6" t="str">
        <f t="shared" ca="1" si="19"/>
        <v>AssertExpression("=ISBLANK(D232)", "TRUE");</v>
      </c>
    </row>
    <row r="233" spans="1:3" x14ac:dyDescent="0.25">
      <c r="A233" t="s">
        <v>37</v>
      </c>
      <c r="B233" t="b">
        <f>ISBLANK(D233:D234)</f>
        <v>1</v>
      </c>
      <c r="C233" s="6" t="str">
        <f t="shared" ca="1" si="19"/>
        <v>AssertExpression("=ISBLANK(D233:D234)", "TRUE");</v>
      </c>
    </row>
    <row r="234" spans="1:3" x14ac:dyDescent="0.25">
      <c r="A234" t="s">
        <v>37</v>
      </c>
      <c r="B234" t="b">
        <f>ISBLANK(0)</f>
        <v>0</v>
      </c>
      <c r="C234" s="6" t="str">
        <f t="shared" ca="1" si="19"/>
        <v>AssertExpression("=ISBLANK(0)", "FALSE");</v>
      </c>
    </row>
    <row r="235" spans="1:3" x14ac:dyDescent="0.25">
      <c r="A235" t="s">
        <v>37</v>
      </c>
      <c r="B235" t="b">
        <f>ISBLANK(TRUE)</f>
        <v>0</v>
      </c>
      <c r="C235" s="6" t="str">
        <f t="shared" ca="1" si="19"/>
        <v>AssertExpression("=ISBLANK(TRUE)", "FALSE");</v>
      </c>
    </row>
    <row r="236" spans="1:3" x14ac:dyDescent="0.25">
      <c r="A236" t="s">
        <v>37</v>
      </c>
      <c r="B236" t="b">
        <f ca="1">ISBLANK(NOW())</f>
        <v>0</v>
      </c>
      <c r="C236" s="6" t="str">
        <f t="shared" ca="1" si="19"/>
        <v>AssertExpression("=ISBLANK(NOW())", "FALSE");</v>
      </c>
    </row>
    <row r="237" spans="1:3" ht="5.25" customHeight="1" x14ac:dyDescent="0.25">
      <c r="A237" s="7"/>
      <c r="B237" s="7"/>
      <c r="C237" s="8"/>
    </row>
    <row r="238" spans="1:3" x14ac:dyDescent="0.25">
      <c r="A238" t="s">
        <v>39</v>
      </c>
      <c r="B238" t="b">
        <f>ISERR("")</f>
        <v>0</v>
      </c>
      <c r="C238" s="6" t="str">
        <f t="shared" ca="1" si="19"/>
        <v>AssertExpression("=ISERR(\"\")", "FALSE");</v>
      </c>
    </row>
    <row r="239" spans="1:3" x14ac:dyDescent="0.25">
      <c r="A239" t="s">
        <v>39</v>
      </c>
      <c r="B239" t="b">
        <f>ISERR(NA())</f>
        <v>0</v>
      </c>
      <c r="C239" s="6" t="str">
        <f t="shared" ca="1" si="19"/>
        <v>AssertExpression("=ISERR(NA())", "FALSE");</v>
      </c>
    </row>
    <row r="240" spans="1:3" x14ac:dyDescent="0.25">
      <c r="A240" t="s">
        <v>39</v>
      </c>
      <c r="B240" t="b">
        <f>ISERR(1/0)</f>
        <v>1</v>
      </c>
      <c r="C240" s="6" t="str">
        <f t="shared" ca="1" si="19"/>
        <v>AssertExpression("=ISERR(1/0)", "TRUE");</v>
      </c>
    </row>
    <row r="241" spans="1:3" x14ac:dyDescent="0.25">
      <c r="A241" t="s">
        <v>39</v>
      </c>
      <c r="B241" t="b">
        <f>ISERR(ISEVEN(TRUE))</f>
        <v>1</v>
      </c>
      <c r="C241" s="6" t="str">
        <f t="shared" ca="1" si="19"/>
        <v>AssertExpression("=ISERR(ISEVEN(TRUE))", "TRUE");</v>
      </c>
    </row>
    <row r="242" spans="1:3" x14ac:dyDescent="0.25">
      <c r="A242" t="s">
        <v>39</v>
      </c>
      <c r="B242" t="b">
        <f>ISERR(0)</f>
        <v>0</v>
      </c>
      <c r="C242" s="6" t="str">
        <f t="shared" ca="1" si="19"/>
        <v>AssertExpression("=ISERR(0)", "FALSE");</v>
      </c>
    </row>
    <row r="243" spans="1:3" x14ac:dyDescent="0.25">
      <c r="A243" t="s">
        <v>39</v>
      </c>
      <c r="B243" t="b">
        <f>ISERR(0)</f>
        <v>0</v>
      </c>
      <c r="C243" s="6" t="str">
        <f t="shared" ca="1" si="19"/>
        <v>AssertExpression("=ISERR(0)", "FALSE");</v>
      </c>
    </row>
    <row r="244" spans="1:3" ht="5.25" customHeight="1" x14ac:dyDescent="0.25">
      <c r="A244" s="7"/>
      <c r="B244" s="7"/>
      <c r="C244" s="8"/>
    </row>
    <row r="245" spans="1:3" x14ac:dyDescent="0.25">
      <c r="A245" t="s">
        <v>40</v>
      </c>
      <c r="B245" t="b">
        <f>ISERROR("")</f>
        <v>0</v>
      </c>
      <c r="C245" s="6" t="str">
        <f t="shared" ref="C245:C272" ca="1" si="20">CONCATENATE("AssertExpression(""",SUBSTITUTE(SUBSTITUTE(_xlfn.FORMULATEXT(B245),"""","\"""),";",","),""", """,IFERROR(B245,IF(ISNA(B245),"#N/A","#VALUE!")),""");")</f>
        <v>AssertExpression("=ISERROR(\"\")", "FALSE");</v>
      </c>
    </row>
    <row r="246" spans="1:3" x14ac:dyDescent="0.25">
      <c r="A246" t="s">
        <v>40</v>
      </c>
      <c r="B246" t="b">
        <f>ISERROR(NA())</f>
        <v>1</v>
      </c>
      <c r="C246" s="6" t="str">
        <f t="shared" ca="1" si="20"/>
        <v>AssertExpression("=ISERROR(NA())", "TRUE");</v>
      </c>
    </row>
    <row r="247" spans="1:3" x14ac:dyDescent="0.25">
      <c r="A247" t="s">
        <v>40</v>
      </c>
      <c r="B247" t="b">
        <f>ISERROR(1/0)</f>
        <v>1</v>
      </c>
      <c r="C247" s="6" t="str">
        <f t="shared" ca="1" si="20"/>
        <v>AssertExpression("=ISERROR(1/0)", "TRUE");</v>
      </c>
    </row>
    <row r="248" spans="1:3" x14ac:dyDescent="0.25">
      <c r="A248" t="s">
        <v>40</v>
      </c>
      <c r="B248" t="b">
        <f>ISERROR(ISEVEN(TRUE))</f>
        <v>1</v>
      </c>
      <c r="C248" s="6" t="str">
        <f t="shared" ca="1" si="20"/>
        <v>AssertExpression("=ISERROR(ISEVEN(TRUE))", "TRUE");</v>
      </c>
    </row>
    <row r="249" spans="1:3" x14ac:dyDescent="0.25">
      <c r="A249" t="s">
        <v>40</v>
      </c>
      <c r="B249" t="b">
        <f>ISERROR(0)</f>
        <v>0</v>
      </c>
      <c r="C249" s="6" t="str">
        <f t="shared" ca="1" si="20"/>
        <v>AssertExpression("=ISERROR(0)", "FALSE");</v>
      </c>
    </row>
    <row r="250" spans="1:3" x14ac:dyDescent="0.25">
      <c r="A250" t="s">
        <v>40</v>
      </c>
      <c r="B250" t="b">
        <f>ISERROR(0)</f>
        <v>0</v>
      </c>
      <c r="C250" s="6" t="str">
        <f t="shared" ca="1" si="20"/>
        <v>AssertExpression("=ISERROR(0)", "FALSE");</v>
      </c>
    </row>
    <row r="251" spans="1:3" ht="5.25" customHeight="1" x14ac:dyDescent="0.25">
      <c r="A251" s="7"/>
      <c r="B251" s="7"/>
      <c r="C251" s="8"/>
    </row>
    <row r="252" spans="1:3" x14ac:dyDescent="0.25">
      <c r="A252" t="s">
        <v>41</v>
      </c>
      <c r="B252" t="b">
        <f>ISLOGICAL(TRUE)</f>
        <v>1</v>
      </c>
      <c r="C252" s="6" t="str">
        <f t="shared" ca="1" si="20"/>
        <v>AssertExpression("=ISLOGICAL(TRUE)", "TRUE");</v>
      </c>
    </row>
    <row r="253" spans="1:3" x14ac:dyDescent="0.25">
      <c r="A253" t="s">
        <v>41</v>
      </c>
      <c r="B253" t="b">
        <f>ISLOGICAL(FALSE)</f>
        <v>1</v>
      </c>
      <c r="C253" s="6" t="str">
        <f t="shared" ca="1" si="20"/>
        <v>AssertExpression("=ISLOGICAL(FALSE)", "TRUE");</v>
      </c>
    </row>
    <row r="254" spans="1:3" x14ac:dyDescent="0.25">
      <c r="A254" t="s">
        <v>41</v>
      </c>
      <c r="B254" t="b">
        <f>ISLOGICAL(1)</f>
        <v>0</v>
      </c>
      <c r="C254" s="6" t="str">
        <f t="shared" ca="1" si="20"/>
        <v>AssertExpression("=ISLOGICAL(1)", "FALSE");</v>
      </c>
    </row>
    <row r="255" spans="1:3" x14ac:dyDescent="0.25">
      <c r="A255" t="s">
        <v>41</v>
      </c>
      <c r="B255" t="b">
        <f>ISLOGICAL("abc")</f>
        <v>0</v>
      </c>
      <c r="C255" s="6" t="str">
        <f t="shared" ca="1" si="20"/>
        <v>AssertExpression("=ISLOGICAL(\"abc\")", "FALSE");</v>
      </c>
    </row>
    <row r="256" spans="1:3" x14ac:dyDescent="0.25">
      <c r="A256" t="s">
        <v>41</v>
      </c>
      <c r="B256" t="b">
        <f>ISLOGICAL(1/0)</f>
        <v>0</v>
      </c>
      <c r="C256" s="6" t="str">
        <f t="shared" ca="1" si="20"/>
        <v>AssertExpression("=ISLOGICAL(1/0)", "FALSE");</v>
      </c>
    </row>
    <row r="257" spans="1:3" x14ac:dyDescent="0.25">
      <c r="A257" t="s">
        <v>41</v>
      </c>
      <c r="B257" t="b">
        <f>ISLOGICAL(NA())</f>
        <v>0</v>
      </c>
      <c r="C257" s="6" t="str">
        <f t="shared" ca="1" si="20"/>
        <v>AssertExpression("=ISLOGICAL(NA())", "FALSE");</v>
      </c>
    </row>
    <row r="258" spans="1:3" x14ac:dyDescent="0.25">
      <c r="A258" t="s">
        <v>41</v>
      </c>
      <c r="B258" t="b">
        <f>ISLOGICAL(ISERR(123))</f>
        <v>1</v>
      </c>
      <c r="C258" s="6" t="str">
        <f t="shared" ca="1" si="20"/>
        <v>AssertExpression("=ISLOGICAL(ISERR(123))", "TRUE");</v>
      </c>
    </row>
    <row r="259" spans="1:3" x14ac:dyDescent="0.25">
      <c r="A259" t="s">
        <v>41</v>
      </c>
      <c r="B259" t="b">
        <f>ISLOGICAL(10/"a")</f>
        <v>0</v>
      </c>
      <c r="C259" s="6" t="str">
        <f t="shared" ca="1" si="20"/>
        <v>AssertExpression("=ISLOGICAL(10/\"a\")", "FALSE");</v>
      </c>
    </row>
    <row r="260" spans="1:3" ht="5.25" customHeight="1" x14ac:dyDescent="0.25">
      <c r="A260" s="7"/>
      <c r="B260" s="7"/>
      <c r="C260" s="8"/>
    </row>
    <row r="261" spans="1:3" x14ac:dyDescent="0.25">
      <c r="A261" t="s">
        <v>42</v>
      </c>
      <c r="B261" t="b">
        <f>ISNA(NA())</f>
        <v>1</v>
      </c>
      <c r="C261" s="6" t="str">
        <f t="shared" ca="1" si="20"/>
        <v>AssertExpression("=ISNA(NA())", "TRUE");</v>
      </c>
    </row>
    <row r="262" spans="1:3" x14ac:dyDescent="0.25">
      <c r="A262" t="s">
        <v>42</v>
      </c>
      <c r="B262" t="b">
        <f>ISNA(1/0)</f>
        <v>0</v>
      </c>
      <c r="C262" s="6" t="str">
        <f t="shared" ca="1" si="20"/>
        <v>AssertExpression("=ISNA(1/0)", "FALSE");</v>
      </c>
    </row>
    <row r="263" spans="1:3" x14ac:dyDescent="0.25">
      <c r="A263" t="s">
        <v>42</v>
      </c>
      <c r="B263" t="b">
        <f>ISNA(1)</f>
        <v>0</v>
      </c>
      <c r="C263" s="6" t="str">
        <f t="shared" ca="1" si="20"/>
        <v>AssertExpression("=ISNA(1)", "FALSE");</v>
      </c>
    </row>
    <row r="264" spans="1:3" x14ac:dyDescent="0.25">
      <c r="A264" t="s">
        <v>42</v>
      </c>
      <c r="B264" t="b">
        <f>ISNA(FALSE)</f>
        <v>0</v>
      </c>
      <c r="C264" s="6" t="str">
        <f t="shared" ca="1" si="20"/>
        <v>AssertExpression("=ISNA(FALSE)", "FALSE");</v>
      </c>
    </row>
    <row r="265" spans="1:3" x14ac:dyDescent="0.25">
      <c r="A265" t="s">
        <v>42</v>
      </c>
      <c r="B265" t="b">
        <f>ISNA(10/"a")</f>
        <v>0</v>
      </c>
      <c r="C265" s="6" t="str">
        <f t="shared" ca="1" si="20"/>
        <v>AssertExpression("=ISNA(10/\"a\")", "FALSE");</v>
      </c>
    </row>
    <row r="266" spans="1:3" ht="5.25" customHeight="1" x14ac:dyDescent="0.25">
      <c r="A266" s="7"/>
      <c r="B266" s="7"/>
      <c r="C266" s="8"/>
    </row>
    <row r="267" spans="1:3" x14ac:dyDescent="0.25">
      <c r="A267" t="s">
        <v>43</v>
      </c>
      <c r="B267" t="b">
        <f>ISNUMBER(1)</f>
        <v>1</v>
      </c>
      <c r="C267" s="6" t="str">
        <f t="shared" ca="1" si="20"/>
        <v>AssertExpression("=ISNUMBER(1)", "TRUE");</v>
      </c>
    </row>
    <row r="268" spans="1:3" x14ac:dyDescent="0.25">
      <c r="A268" t="s">
        <v>43</v>
      </c>
      <c r="B268" t="b">
        <f>ISNUMBER(10.1)</f>
        <v>1</v>
      </c>
      <c r="C268" s="6" t="str">
        <f t="shared" ca="1" si="20"/>
        <v>AssertExpression("=ISNUMBER(10,1)", "TRUE");</v>
      </c>
    </row>
    <row r="269" spans="1:3" x14ac:dyDescent="0.25">
      <c r="A269" t="s">
        <v>43</v>
      </c>
      <c r="B269" t="b">
        <f>ISNUMBER("10")</f>
        <v>0</v>
      </c>
      <c r="C269" s="6" t="str">
        <f t="shared" ca="1" si="20"/>
        <v>AssertExpression("=ISNUMBER(\"10\")", "FALSE");</v>
      </c>
    </row>
    <row r="270" spans="1:3" x14ac:dyDescent="0.25">
      <c r="A270" t="s">
        <v>43</v>
      </c>
      <c r="B270" t="b">
        <f>ISNUMBER(TRUE)</f>
        <v>0</v>
      </c>
      <c r="C270" s="6" t="str">
        <f t="shared" ca="1" si="20"/>
        <v>AssertExpression("=ISNUMBER(TRUE)", "FALSE");</v>
      </c>
    </row>
    <row r="271" spans="1:3" x14ac:dyDescent="0.25">
      <c r="A271" t="s">
        <v>43</v>
      </c>
      <c r="B271" t="b">
        <f>ISNUMBER(NA())</f>
        <v>0</v>
      </c>
      <c r="C271" s="6" t="str">
        <f t="shared" ca="1" si="20"/>
        <v>AssertExpression("=ISNUMBER(NA())", "FALSE");</v>
      </c>
    </row>
    <row r="272" spans="1:3" x14ac:dyDescent="0.25">
      <c r="A272" t="s">
        <v>43</v>
      </c>
      <c r="B272" t="b">
        <f>ISNUMBER(1/0)</f>
        <v>0</v>
      </c>
      <c r="C272" s="6" t="str">
        <f t="shared" ca="1" si="20"/>
        <v>AssertExpression("=ISNUMBER(1/0)", "FALSE");</v>
      </c>
    </row>
    <row r="273" spans="1:3" x14ac:dyDescent="0.25">
      <c r="A273" t="s">
        <v>43</v>
      </c>
      <c r="B273" t="b">
        <f ca="1">ISNUMBER(NOW())</f>
        <v>1</v>
      </c>
      <c r="C273" s="6" t="str">
        <f t="shared" ref="C273" ca="1" si="21">CONCATENATE("AssertExpression(""",SUBSTITUTE(SUBSTITUTE(_xlfn.FORMULATEXT(B273),"""","\"""),";",","),""", """,IFERROR(B273,IF(ISNA(B273),"#N/A","#VALUE!")),""");")</f>
        <v>AssertExpression("=ISNUMBER(NOW())", "TRUE");</v>
      </c>
    </row>
    <row r="274" spans="1:3" x14ac:dyDescent="0.25">
      <c r="A274" t="s">
        <v>43</v>
      </c>
      <c r="B274" t="b">
        <f>ISNUMBER(TIME(10,10,10))</f>
        <v>1</v>
      </c>
      <c r="C274" s="6" t="str">
        <f t="shared" ref="C274:C315" ca="1" si="22">CONCATENATE("AssertExpression(""",SUBSTITUTE(SUBSTITUTE(_xlfn.FORMULATEXT(B274),"""","\"""),";",","),""", """,IFERROR(B274,IF(ISNA(B274),"#N/A","#VALUE!")),""");")</f>
        <v>AssertExpression("=ISNUMBER(TIME(10,10,10))", "TRUE");</v>
      </c>
    </row>
    <row r="275" spans="1:3" ht="5.25" customHeight="1" x14ac:dyDescent="0.25">
      <c r="A275" s="7"/>
      <c r="B275" s="7"/>
      <c r="C275" s="8"/>
    </row>
    <row r="276" spans="1:3" x14ac:dyDescent="0.25">
      <c r="A276" t="s">
        <v>44</v>
      </c>
      <c r="B276" t="b">
        <f>ISTEXT("")</f>
        <v>1</v>
      </c>
      <c r="C276" s="6" t="str">
        <f t="shared" ca="1" si="22"/>
        <v>AssertExpression("=ISTEXT(\"\")", "TRUE");</v>
      </c>
    </row>
    <row r="277" spans="1:3" x14ac:dyDescent="0.25">
      <c r="A277" t="s">
        <v>44</v>
      </c>
      <c r="B277" t="b">
        <f>ISTEXT("10")</f>
        <v>1</v>
      </c>
      <c r="C277" s="6" t="str">
        <f t="shared" ca="1" si="22"/>
        <v>AssertExpression("=ISTEXT(\"10\")", "TRUE");</v>
      </c>
    </row>
    <row r="278" spans="1:3" x14ac:dyDescent="0.25">
      <c r="A278" t="s">
        <v>44</v>
      </c>
      <c r="B278" t="b">
        <f>ISTEXT(7 &amp; "A")</f>
        <v>1</v>
      </c>
      <c r="C278" s="6" t="str">
        <f t="shared" ca="1" si="22"/>
        <v>AssertExpression("=ISTEXT(7 &amp; \"A\")", "TRUE");</v>
      </c>
    </row>
    <row r="279" spans="1:3" x14ac:dyDescent="0.25">
      <c r="A279" t="s">
        <v>44</v>
      </c>
      <c r="B279" t="b">
        <f>ISTEXT(1)</f>
        <v>0</v>
      </c>
      <c r="C279" s="6" t="str">
        <f t="shared" ca="1" si="22"/>
        <v>AssertExpression("=ISTEXT(1)", "FALSE");</v>
      </c>
    </row>
    <row r="280" spans="1:3" x14ac:dyDescent="0.25">
      <c r="A280" t="s">
        <v>44</v>
      </c>
      <c r="B280" t="b">
        <f>ISTEXT(TRUE)</f>
        <v>0</v>
      </c>
      <c r="C280" s="6" t="str">
        <f t="shared" ca="1" si="22"/>
        <v>AssertExpression("=ISTEXT(TRUE)", "FALSE");</v>
      </c>
    </row>
    <row r="281" spans="1:3" x14ac:dyDescent="0.25">
      <c r="A281" t="s">
        <v>44</v>
      </c>
      <c r="B281" t="b">
        <f>ISTEXT(NA())</f>
        <v>0</v>
      </c>
      <c r="C281" s="6" t="str">
        <f t="shared" ca="1" si="22"/>
        <v>AssertExpression("=ISTEXT(NA())", "FALSE");</v>
      </c>
    </row>
    <row r="282" spans="1:3" x14ac:dyDescent="0.25">
      <c r="A282" t="s">
        <v>44</v>
      </c>
      <c r="B282" t="b">
        <f>ISTEXT(1/0)</f>
        <v>0</v>
      </c>
      <c r="C282" s="6" t="str">
        <f t="shared" ca="1" si="22"/>
        <v>AssertExpression("=ISTEXT(1/0)", "FALSE");</v>
      </c>
    </row>
    <row r="283" spans="1:3" x14ac:dyDescent="0.25">
      <c r="A283" t="s">
        <v>44</v>
      </c>
      <c r="B283" t="b">
        <f ca="1">ISTEXT(NOW())</f>
        <v>0</v>
      </c>
      <c r="C283" s="6" t="str">
        <f t="shared" ca="1" si="22"/>
        <v>AssertExpression("=ISTEXT(NOW())", "FALSE");</v>
      </c>
    </row>
    <row r="284" spans="1:3" ht="5.25" customHeight="1" x14ac:dyDescent="0.25">
      <c r="A284" s="7"/>
      <c r="B284" s="7"/>
      <c r="C284" s="8"/>
    </row>
    <row r="285" spans="1:3" x14ac:dyDescent="0.25">
      <c r="A285" t="s">
        <v>45</v>
      </c>
      <c r="B285" t="b">
        <f>ISNONTEXT("")</f>
        <v>0</v>
      </c>
      <c r="C285" s="6" t="str">
        <f t="shared" ca="1" si="22"/>
        <v>AssertExpression("=ISNONTEXT(\"\")", "FALSE");</v>
      </c>
    </row>
    <row r="286" spans="1:3" x14ac:dyDescent="0.25">
      <c r="A286" t="s">
        <v>45</v>
      </c>
      <c r="B286" t="b">
        <f>ISNONTEXT("10")</f>
        <v>0</v>
      </c>
      <c r="C286" s="6" t="str">
        <f t="shared" ca="1" si="22"/>
        <v>AssertExpression("=ISNONTEXT(\"10\")", "FALSE");</v>
      </c>
    </row>
    <row r="287" spans="1:3" x14ac:dyDescent="0.25">
      <c r="A287" t="s">
        <v>45</v>
      </c>
      <c r="B287" t="b">
        <f>ISNONTEXT(7 &amp; "A")</f>
        <v>0</v>
      </c>
      <c r="C287" s="6" t="str">
        <f t="shared" ca="1" si="22"/>
        <v>AssertExpression("=ISNONTEXT(7 &amp; \"A\")", "FALSE");</v>
      </c>
    </row>
    <row r="288" spans="1:3" x14ac:dyDescent="0.25">
      <c r="A288" t="s">
        <v>45</v>
      </c>
      <c r="B288" t="b">
        <f>ISNONTEXT(1)</f>
        <v>1</v>
      </c>
      <c r="C288" s="6" t="str">
        <f t="shared" ca="1" si="22"/>
        <v>AssertExpression("=ISNONTEXT(1)", "TRUE");</v>
      </c>
    </row>
    <row r="289" spans="1:3" x14ac:dyDescent="0.25">
      <c r="A289" t="s">
        <v>45</v>
      </c>
      <c r="B289" t="b">
        <f>ISNONTEXT(TRUE)</f>
        <v>1</v>
      </c>
      <c r="C289" s="6" t="str">
        <f t="shared" ca="1" si="22"/>
        <v>AssertExpression("=ISNONTEXT(TRUE)", "TRUE");</v>
      </c>
    </row>
    <row r="290" spans="1:3" x14ac:dyDescent="0.25">
      <c r="A290" t="s">
        <v>45</v>
      </c>
      <c r="B290" t="b">
        <f>ISNONTEXT(NA())</f>
        <v>1</v>
      </c>
      <c r="C290" s="6" t="str">
        <f t="shared" ca="1" si="22"/>
        <v>AssertExpression("=ISNONTEXT(NA())", "TRUE");</v>
      </c>
    </row>
    <row r="291" spans="1:3" x14ac:dyDescent="0.25">
      <c r="A291" t="s">
        <v>45</v>
      </c>
      <c r="B291" t="b">
        <f>ISNONTEXT(1/0)</f>
        <v>1</v>
      </c>
      <c r="C291" s="6" t="str">
        <f t="shared" ca="1" si="22"/>
        <v>AssertExpression("=ISNONTEXT(1/0)", "TRUE");</v>
      </c>
    </row>
    <row r="292" spans="1:3" x14ac:dyDescent="0.25">
      <c r="A292" t="s">
        <v>45</v>
      </c>
      <c r="B292" t="b">
        <f ca="1">ISNONTEXT(NOW())</f>
        <v>1</v>
      </c>
      <c r="C292" s="6" t="str">
        <f t="shared" ca="1" si="22"/>
        <v>AssertExpression("=ISNONTEXT(NOW())", "TRUE");</v>
      </c>
    </row>
    <row r="293" spans="1:3" ht="5.25" customHeight="1" x14ac:dyDescent="0.25">
      <c r="A293" s="7"/>
      <c r="B293" s="7"/>
      <c r="C293" s="8"/>
    </row>
    <row r="294" spans="1:3" x14ac:dyDescent="0.25">
      <c r="A294" t="s">
        <v>46</v>
      </c>
      <c r="B294">
        <f>TYPE(1)</f>
        <v>1</v>
      </c>
      <c r="C294" s="6" t="str">
        <f t="shared" ca="1" si="22"/>
        <v>AssertExpression("=TYPE(1)", "1");</v>
      </c>
    </row>
    <row r="295" spans="1:3" x14ac:dyDescent="0.25">
      <c r="A295" t="s">
        <v>46</v>
      </c>
      <c r="B295">
        <f>TYPE(FALSE)</f>
        <v>4</v>
      </c>
      <c r="C295" s="6" t="str">
        <f t="shared" ca="1" si="22"/>
        <v>AssertExpression("=TYPE(FALSE)", "4");</v>
      </c>
    </row>
    <row r="296" spans="1:3" x14ac:dyDescent="0.25">
      <c r="A296" t="s">
        <v>46</v>
      </c>
      <c r="B296">
        <f>TYPE(1.23)</f>
        <v>1</v>
      </c>
      <c r="C296" s="6" t="str">
        <f t="shared" ca="1" si="22"/>
        <v>AssertExpression("=TYPE(1,23)", "1");</v>
      </c>
    </row>
    <row r="297" spans="1:3" x14ac:dyDescent="0.25">
      <c r="A297" t="s">
        <v>46</v>
      </c>
      <c r="B297">
        <f ca="1">TYPE(NOW())</f>
        <v>1</v>
      </c>
      <c r="C297" s="6" t="str">
        <f t="shared" ca="1" si="22"/>
        <v>AssertExpression("=TYPE(NOW())", "1");</v>
      </c>
    </row>
    <row r="298" spans="1:3" x14ac:dyDescent="0.25">
      <c r="A298" t="s">
        <v>46</v>
      </c>
      <c r="B298">
        <f>TYPE("")</f>
        <v>2</v>
      </c>
      <c r="C298" s="6" t="str">
        <f t="shared" ca="1" si="22"/>
        <v>AssertExpression("=TYPE(\"\")", "2");</v>
      </c>
    </row>
    <row r="299" spans="1:3" x14ac:dyDescent="0.25">
      <c r="A299" t="s">
        <v>46</v>
      </c>
      <c r="B299">
        <f>TYPE(NA())</f>
        <v>16</v>
      </c>
      <c r="C299" s="6" t="str">
        <f t="shared" ca="1" si="22"/>
        <v>AssertExpression("=TYPE(NA())", "16");</v>
      </c>
    </row>
    <row r="300" spans="1:3" x14ac:dyDescent="0.25">
      <c r="A300" t="s">
        <v>46</v>
      </c>
      <c r="B300">
        <f>TYPE(1/0)</f>
        <v>16</v>
      </c>
      <c r="C300" s="6" t="str">
        <f t="shared" ca="1" si="22"/>
        <v>AssertExpression("=TYPE(1/0)", "16");</v>
      </c>
    </row>
    <row r="301" spans="1:3" x14ac:dyDescent="0.25">
      <c r="A301" t="s">
        <v>46</v>
      </c>
      <c r="B301">
        <f>TYPE(2+"a")</f>
        <v>16</v>
      </c>
      <c r="C301" s="6" t="str">
        <f t="shared" ca="1" si="22"/>
        <v>AssertExpression("=TYPE(2+\"a\")", "16");</v>
      </c>
    </row>
    <row r="302" spans="1:3" x14ac:dyDescent="0.25">
      <c r="A302" t="s">
        <v>46</v>
      </c>
      <c r="B302">
        <f>TYPE({1.2;3.4})</f>
        <v>64</v>
      </c>
      <c r="C302" s="6" t="str">
        <f t="shared" ca="1" si="22"/>
        <v>AssertExpression("=TYPE({1,2,3,4})", "64");</v>
      </c>
    </row>
    <row r="303" spans="1:3" ht="5.25" customHeight="1" x14ac:dyDescent="0.25">
      <c r="A303" s="7"/>
      <c r="B303" s="7"/>
      <c r="C303" s="8"/>
    </row>
    <row r="304" spans="1:3" x14ac:dyDescent="0.25">
      <c r="A304" t="s">
        <v>47</v>
      </c>
      <c r="B304">
        <f>N(2)</f>
        <v>2</v>
      </c>
      <c r="C304" s="6" t="str">
        <f t="shared" ca="1" si="22"/>
        <v>AssertExpression("=N(2)", "2");</v>
      </c>
    </row>
    <row r="305" spans="1:3" x14ac:dyDescent="0.25">
      <c r="A305" t="s">
        <v>47</v>
      </c>
      <c r="B305">
        <f>N(3.14)</f>
        <v>3.14</v>
      </c>
      <c r="C305" s="6" t="str">
        <f t="shared" ca="1" si="22"/>
        <v>AssertExpression("=N(3,14)", "3,14");</v>
      </c>
    </row>
    <row r="306" spans="1:3" x14ac:dyDescent="0.25">
      <c r="A306" t="s">
        <v>47</v>
      </c>
      <c r="B306">
        <f>N(DATE(2020,5,16) + TIME(11,32,23))</f>
        <v>43967.480821759258</v>
      </c>
      <c r="C306" s="6" t="str">
        <f t="shared" ca="1" si="22"/>
        <v>AssertExpression("=N(DATE(2020,5,16) + TIME(11,32,23))", "43967,4808217593");</v>
      </c>
    </row>
    <row r="307" spans="1:3" x14ac:dyDescent="0.25">
      <c r="A307" t="s">
        <v>47</v>
      </c>
      <c r="B307">
        <f>N("12/3/2020")</f>
        <v>0</v>
      </c>
      <c r="C307" s="6" t="str">
        <f t="shared" ca="1" si="22"/>
        <v>AssertExpression("=N(\"12/3/2020\")", "0");</v>
      </c>
    </row>
    <row r="308" spans="1:3" x14ac:dyDescent="0.25">
      <c r="A308" t="s">
        <v>47</v>
      </c>
      <c r="B308">
        <f>N(TRUE)</f>
        <v>1</v>
      </c>
      <c r="C308" s="6" t="str">
        <f t="shared" ca="1" si="22"/>
        <v>AssertExpression("=N(TRUE)", "1");</v>
      </c>
    </row>
    <row r="309" spans="1:3" x14ac:dyDescent="0.25">
      <c r="A309" t="s">
        <v>47</v>
      </c>
      <c r="B309">
        <f>N(FALSE)</f>
        <v>0</v>
      </c>
      <c r="C309" s="6" t="str">
        <f t="shared" ca="1" si="22"/>
        <v>AssertExpression("=N(FALSE)", "0");</v>
      </c>
    </row>
    <row r="310" spans="1:3" x14ac:dyDescent="0.25">
      <c r="A310" t="s">
        <v>47</v>
      </c>
      <c r="B310">
        <f>N("1")</f>
        <v>0</v>
      </c>
      <c r="C310" s="6" t="str">
        <f t="shared" ca="1" si="22"/>
        <v>AssertExpression("=N(\"1\")", "0");</v>
      </c>
    </row>
    <row r="311" spans="1:3" x14ac:dyDescent="0.25">
      <c r="A311" t="s">
        <v>47</v>
      </c>
      <c r="B311" t="e">
        <f>N(NA())</f>
        <v>#N/A</v>
      </c>
      <c r="C311" s="6" t="str">
        <f t="shared" ca="1" si="22"/>
        <v>AssertExpression("=N(NA())", "#N/A");</v>
      </c>
    </row>
    <row r="312" spans="1:3" x14ac:dyDescent="0.25">
      <c r="A312" t="s">
        <v>47</v>
      </c>
      <c r="B312" t="e">
        <f>N(1/0)</f>
        <v>#DIV/0!</v>
      </c>
      <c r="C312" s="6" t="str">
        <f t="shared" ca="1" si="22"/>
        <v>AssertExpression("=N(1/0)", "#VALUE!");</v>
      </c>
    </row>
    <row r="313" spans="1:3" x14ac:dyDescent="0.25">
      <c r="A313" t="s">
        <v>47</v>
      </c>
      <c r="B313" t="e">
        <f>N(1+"a")</f>
        <v>#VALUE!</v>
      </c>
      <c r="C313" s="6" t="str">
        <f t="shared" ca="1" si="22"/>
        <v>AssertExpression("=N(1+\"a\")", "#VALUE!");</v>
      </c>
    </row>
    <row r="314" spans="1:3" x14ac:dyDescent="0.25">
      <c r="A314" t="s">
        <v>47</v>
      </c>
      <c r="B314">
        <f>N("")</f>
        <v>0</v>
      </c>
      <c r="C314" s="6" t="str">
        <f t="shared" ca="1" si="22"/>
        <v>AssertExpression("=N(\"\")", "0");</v>
      </c>
    </row>
    <row r="315" spans="1:3" x14ac:dyDescent="0.25">
      <c r="A315" t="s">
        <v>47</v>
      </c>
      <c r="B315">
        <f>N("10")</f>
        <v>0</v>
      </c>
      <c r="C315" s="6" t="str">
        <f t="shared" ca="1" si="22"/>
        <v>AssertExpression("=N(\"10\")", "0");</v>
      </c>
    </row>
    <row r="316" spans="1:3" ht="5.25" customHeight="1" x14ac:dyDescent="0.25">
      <c r="A316" s="7"/>
      <c r="B316" s="7"/>
      <c r="C316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9"/>
  <sheetViews>
    <sheetView workbookViewId="0">
      <selection activeCell="E10" sqref="E10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1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1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1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1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  <row r="9" spans="1:8" x14ac:dyDescent="0.25">
      <c r="B9" t="s">
        <v>24</v>
      </c>
    </row>
    <row r="10" spans="1:8" x14ac:dyDescent="0.25">
      <c r="A10" s="13" t="s">
        <v>25</v>
      </c>
      <c r="B10">
        <v>10</v>
      </c>
      <c r="C10" s="10">
        <f>TIME(B10,B11,B12)</f>
        <v>0.42526620370370366</v>
      </c>
      <c r="D10" s="12">
        <f>TIME(B10,B11,B12)</f>
        <v>0.42526620370370366</v>
      </c>
      <c r="E10" t="str">
        <f>D10 &amp; " aaa"</f>
        <v>0,425266203703704 aaa</v>
      </c>
    </row>
    <row r="11" spans="1:8" x14ac:dyDescent="0.25">
      <c r="A11" s="13" t="s">
        <v>22</v>
      </c>
      <c r="B11">
        <v>12</v>
      </c>
    </row>
    <row r="12" spans="1:8" x14ac:dyDescent="0.25">
      <c r="A12" s="13" t="s">
        <v>26</v>
      </c>
      <c r="B12">
        <v>23</v>
      </c>
    </row>
    <row r="15" spans="1:8" x14ac:dyDescent="0.25">
      <c r="B15" t="s">
        <v>11</v>
      </c>
    </row>
    <row r="16" spans="1:8" x14ac:dyDescent="0.25">
      <c r="A16" s="13" t="s">
        <v>21</v>
      </c>
      <c r="B16">
        <v>2020</v>
      </c>
      <c r="C16" s="10">
        <f>DATE(B16,B17,B18)</f>
        <v>43901</v>
      </c>
      <c r="D16" s="11">
        <f>DATE(B16,B17,B18)</f>
        <v>43901</v>
      </c>
    </row>
    <row r="17" spans="1:5" x14ac:dyDescent="0.25">
      <c r="A17" s="13" t="s">
        <v>22</v>
      </c>
      <c r="B17">
        <v>3</v>
      </c>
    </row>
    <row r="18" spans="1:5" x14ac:dyDescent="0.25">
      <c r="A18" s="13" t="s">
        <v>23</v>
      </c>
      <c r="B18">
        <v>11</v>
      </c>
    </row>
    <row r="19" spans="1:5" x14ac:dyDescent="0.25">
      <c r="E19" t="e">
        <f>NA() &amp;(1/0)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2020-05-17T05:39:42Z</dcterms:modified>
</cp:coreProperties>
</file>