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202d03fce043d4f/06 Studies/01. Programming/01. Python/1. Portfolio Analytics/ValueAtRiskDeltaGamma/"/>
    </mc:Choice>
  </mc:AlternateContent>
  <xr:revisionPtr revIDLastSave="6" documentId="11_2B06E487FB3890F1534015E4362339090FECCDA9" xr6:coauthVersionLast="47" xr6:coauthVersionMax="47" xr10:uidLastSave="{4CBF9EA7-F301-4F63-8199-F53C92B78B27}"/>
  <bookViews>
    <workbookView xWindow="-110" yWindow="-110" windowWidth="19420" windowHeight="10300" xr2:uid="{00000000-000D-0000-FFFF-FFFF00000000}"/>
  </bookViews>
  <sheets>
    <sheet name="VaR" sheetId="1" r:id="rId1"/>
  </sheets>
  <definedNames>
    <definedName name="D">VaR!$C$10</definedName>
    <definedName name="done">VaR!$B$20</definedName>
    <definedName name="dt">VaR!$B$19</definedName>
    <definedName name="dtwo">VaR!$B$21</definedName>
    <definedName name="I">VaR!$C$9</definedName>
    <definedName name="ndone">VaR!$B$22</definedName>
    <definedName name="ndtwo">VaR!$B$23</definedName>
    <definedName name="nndone">VaR!$B$24</definedName>
    <definedName name="nndtwo">VaR!$B$25</definedName>
    <definedName name="nnone">VaR!$B$26</definedName>
    <definedName name="S">VaR!$C$6</definedName>
    <definedName name="T">VaR!$C$11</definedName>
    <definedName name="V">VaR!$C$12</definedName>
    <definedName name="X">VaR!$C$7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B21" i="1" s="1"/>
  <c r="B23" i="1" s="1"/>
  <c r="B24" i="1" l="1"/>
  <c r="B25" i="1"/>
  <c r="B26" i="1"/>
  <c r="B22" i="1"/>
  <c r="B15" i="1" s="1"/>
  <c r="B16" i="1" l="1"/>
  <c r="D16" i="1"/>
  <c r="D15" i="1"/>
  <c r="C15" i="1"/>
  <c r="E15" i="1" l="1"/>
  <c r="C16" i="1"/>
  <c r="E16" i="1" s="1"/>
</calcChain>
</file>

<file path=xl/sharedStrings.xml><?xml version="1.0" encoding="utf-8"?>
<sst xmlns="http://schemas.openxmlformats.org/spreadsheetml/2006/main" count="27" uniqueCount="26">
  <si>
    <t>Share Price</t>
  </si>
  <si>
    <t>Risk Free Rate</t>
  </si>
  <si>
    <t>Dividend Yield</t>
  </si>
  <si>
    <t>Call</t>
  </si>
  <si>
    <t>Put</t>
  </si>
  <si>
    <t>Strike Price</t>
  </si>
  <si>
    <t>Delta</t>
  </si>
  <si>
    <t>Gamma</t>
  </si>
  <si>
    <t>dt</t>
  </si>
  <si>
    <t>done</t>
  </si>
  <si>
    <t>dtwo</t>
  </si>
  <si>
    <t>ndone</t>
  </si>
  <si>
    <t>ndtwo</t>
  </si>
  <si>
    <t>nndone</t>
  </si>
  <si>
    <t>nndtwo</t>
  </si>
  <si>
    <t>Option Value</t>
  </si>
  <si>
    <t>nnone</t>
  </si>
  <si>
    <t>Parameters</t>
  </si>
  <si>
    <t>Volatility / year</t>
  </si>
  <si>
    <t>Intermediate Calculations</t>
  </si>
  <si>
    <t>http://investexcel.net</t>
  </si>
  <si>
    <t>Time to Maturity (years)</t>
  </si>
  <si>
    <t>Results</t>
  </si>
  <si>
    <t>Estimated Extreme Move</t>
  </si>
  <si>
    <t>Value at Risk</t>
  </si>
  <si>
    <t>Delta-Gamma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</si>
</sst>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0.0000"/>
  </numFmts>
  <fonts count="6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3" fillId="0" borderId="0" xfId="0" applyFont="1" applyProtection="1">
      <protection hidden="1"/>
    </xf>
    <xf numFmtId="0" fontId="3" fillId="0" borderId="0" xfId="0" applyFont="1" applyProtection="1">
      <protection locked="0"/>
    </xf>
    <xf numFmtId="166" fontId="3" fillId="0" borderId="0" xfId="0" applyNumberFormat="1" applyFont="1" applyProtection="1">
      <protection hidden="1"/>
    </xf>
    <xf numFmtId="164" fontId="3" fillId="0" borderId="0" xfId="0" applyNumberFormat="1" applyFont="1" applyProtection="1">
      <protection hidden="1"/>
    </xf>
    <xf numFmtId="9" fontId="3" fillId="0" borderId="0" xfId="0" applyNumberFormat="1" applyFont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165" fontId="3" fillId="2" borderId="4" xfId="0" applyNumberFormat="1" applyFont="1" applyFill="1" applyBorder="1" applyProtection="1">
      <protection locked="0"/>
    </xf>
    <xf numFmtId="0" fontId="3" fillId="2" borderId="5" xfId="0" applyFont="1" applyFill="1" applyBorder="1" applyProtection="1">
      <protection hidden="1"/>
    </xf>
    <xf numFmtId="165" fontId="3" fillId="2" borderId="6" xfId="0" applyNumberFormat="1" applyFont="1" applyFill="1" applyBorder="1" applyProtection="1">
      <protection locked="0"/>
    </xf>
    <xf numFmtId="0" fontId="3" fillId="3" borderId="2" xfId="0" applyFont="1" applyFill="1" applyBorder="1" applyProtection="1">
      <protection hidden="1"/>
    </xf>
    <xf numFmtId="0" fontId="3" fillId="3" borderId="3" xfId="0" applyFont="1" applyFill="1" applyBorder="1" applyProtection="1">
      <protection hidden="1"/>
    </xf>
    <xf numFmtId="0" fontId="3" fillId="3" borderId="4" xfId="0" applyFont="1" applyFill="1" applyBorder="1" applyProtection="1">
      <protection hidden="1"/>
    </xf>
    <xf numFmtId="0" fontId="3" fillId="3" borderId="5" xfId="0" applyFont="1" applyFill="1" applyBorder="1" applyProtection="1">
      <protection hidden="1"/>
    </xf>
    <xf numFmtId="0" fontId="3" fillId="3" borderId="6" xfId="0" applyFont="1" applyFill="1" applyBorder="1" applyProtection="1">
      <protection hidden="1"/>
    </xf>
    <xf numFmtId="0" fontId="4" fillId="3" borderId="1" xfId="0" applyFont="1" applyFill="1" applyBorder="1" applyProtection="1">
      <protection hidden="1"/>
    </xf>
    <xf numFmtId="0" fontId="2" fillId="0" borderId="0" xfId="1" applyFill="1" applyBorder="1" applyAlignment="1" applyProtection="1">
      <protection hidden="1"/>
    </xf>
    <xf numFmtId="0" fontId="5" fillId="0" borderId="0" xfId="0" applyFont="1" applyProtection="1">
      <protection hidden="1"/>
    </xf>
    <xf numFmtId="0" fontId="4" fillId="2" borderId="1" xfId="0" applyFont="1" applyFill="1" applyBorder="1" applyProtection="1">
      <protection hidden="1"/>
    </xf>
    <xf numFmtId="0" fontId="4" fillId="4" borderId="1" xfId="0" applyFont="1" applyFill="1" applyBorder="1" applyProtection="1">
      <protection hidden="1"/>
    </xf>
    <xf numFmtId="0" fontId="3" fillId="4" borderId="3" xfId="0" applyFont="1" applyFill="1" applyBorder="1" applyProtection="1">
      <protection hidden="1"/>
    </xf>
    <xf numFmtId="0" fontId="3" fillId="4" borderId="0" xfId="0" applyFont="1" applyFill="1" applyProtection="1">
      <protection hidden="1"/>
    </xf>
    <xf numFmtId="166" fontId="3" fillId="4" borderId="4" xfId="0" applyNumberFormat="1" applyFont="1" applyFill="1" applyBorder="1" applyProtection="1">
      <protection hidden="1"/>
    </xf>
    <xf numFmtId="0" fontId="3" fillId="4" borderId="5" xfId="0" applyFont="1" applyFill="1" applyBorder="1" applyProtection="1">
      <protection hidden="1"/>
    </xf>
    <xf numFmtId="0" fontId="3" fillId="4" borderId="8" xfId="0" applyFont="1" applyFill="1" applyBorder="1" applyProtection="1">
      <protection hidden="1"/>
    </xf>
    <xf numFmtId="166" fontId="3" fillId="4" borderId="6" xfId="0" applyNumberFormat="1" applyFont="1" applyFill="1" applyBorder="1" applyProtection="1">
      <protection hidden="1"/>
    </xf>
    <xf numFmtId="0" fontId="3" fillId="2" borderId="7" xfId="0" applyFont="1" applyFill="1" applyBorder="1" applyProtection="1">
      <protection hidden="1"/>
    </xf>
    <xf numFmtId="0" fontId="3" fillId="2" borderId="0" xfId="0" applyFont="1" applyFill="1" applyProtection="1">
      <protection hidden="1"/>
    </xf>
    <xf numFmtId="0" fontId="3" fillId="2" borderId="8" xfId="0" applyFont="1" applyFill="1" applyBorder="1" applyProtection="1"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/>
      <protection hidden="1"/>
    </xf>
    <xf numFmtId="0" fontId="3" fillId="2" borderId="4" xfId="0" applyFont="1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estexce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26"/>
  <sheetViews>
    <sheetView showGridLines="0" tabSelected="1" workbookViewId="0"/>
  </sheetViews>
  <sheetFormatPr defaultColWidth="9.1796875" defaultRowHeight="15.75" customHeight="1" x14ac:dyDescent="0.35"/>
  <cols>
    <col min="1" max="1" width="14.54296875" style="1" customWidth="1"/>
    <col min="2" max="2" width="15.08984375" style="1" customWidth="1"/>
    <col min="3" max="3" width="12.36328125" style="1" customWidth="1"/>
    <col min="4" max="4" width="12.08984375" style="1" customWidth="1"/>
    <col min="5" max="5" width="12.1796875" style="1" customWidth="1"/>
    <col min="6" max="6" width="15.453125" style="1" customWidth="1"/>
    <col min="7" max="7" width="10.81640625" style="1" bestFit="1" customWidth="1"/>
    <col min="8" max="8" width="15.54296875" style="1" customWidth="1"/>
    <col min="9" max="9" width="9.1796875" style="1"/>
    <col min="10" max="11" width="8.7265625" customWidth="1"/>
    <col min="12" max="16384" width="9.1796875" style="1"/>
  </cols>
  <sheetData>
    <row r="1" spans="1:16" ht="34.5" customHeight="1" x14ac:dyDescent="0.7">
      <c r="A1" s="18" t="s">
        <v>24</v>
      </c>
    </row>
    <row r="2" spans="1:16" ht="34.5" customHeight="1" x14ac:dyDescent="0.7">
      <c r="A2" s="18" t="s">
        <v>25</v>
      </c>
    </row>
    <row r="3" spans="1:16" ht="15.75" customHeight="1" x14ac:dyDescent="0.35">
      <c r="A3" s="17" t="s">
        <v>20</v>
      </c>
    </row>
    <row r="4" spans="1:16" ht="15.75" customHeight="1" thickBot="1" x14ac:dyDescent="0.4">
      <c r="C4" s="2"/>
      <c r="P4" s="5"/>
    </row>
    <row r="5" spans="1:16" ht="15.75" customHeight="1" x14ac:dyDescent="0.35">
      <c r="A5" s="19" t="s">
        <v>17</v>
      </c>
      <c r="B5" s="27"/>
      <c r="C5" s="6"/>
      <c r="P5" s="5"/>
    </row>
    <row r="6" spans="1:16" ht="15.75" customHeight="1" x14ac:dyDescent="0.35">
      <c r="A6" s="7" t="s">
        <v>0</v>
      </c>
      <c r="B6" s="28"/>
      <c r="C6" s="32">
        <v>40</v>
      </c>
      <c r="P6" s="5"/>
    </row>
    <row r="7" spans="1:16" ht="15.75" customHeight="1" x14ac:dyDescent="0.35">
      <c r="A7" s="7" t="s">
        <v>5</v>
      </c>
      <c r="B7" s="28"/>
      <c r="C7" s="32">
        <v>37</v>
      </c>
      <c r="P7" s="5"/>
    </row>
    <row r="8" spans="1:16" ht="15.75" customHeight="1" x14ac:dyDescent="0.35">
      <c r="A8" s="7" t="s">
        <v>23</v>
      </c>
      <c r="B8" s="28"/>
      <c r="C8" s="32">
        <v>10</v>
      </c>
      <c r="P8" s="5"/>
    </row>
    <row r="9" spans="1:16" ht="15.75" customHeight="1" x14ac:dyDescent="0.35">
      <c r="A9" s="7" t="s">
        <v>1</v>
      </c>
      <c r="B9" s="28"/>
      <c r="C9" s="8">
        <v>0.04</v>
      </c>
      <c r="P9" s="5"/>
    </row>
    <row r="10" spans="1:16" ht="15.75" customHeight="1" x14ac:dyDescent="0.35">
      <c r="A10" s="7" t="s">
        <v>2</v>
      </c>
      <c r="B10" s="28"/>
      <c r="C10" s="8">
        <v>0.03</v>
      </c>
      <c r="P10" s="5"/>
    </row>
    <row r="11" spans="1:16" ht="15.75" customHeight="1" x14ac:dyDescent="0.35">
      <c r="A11" s="7" t="s">
        <v>21</v>
      </c>
      <c r="B11" s="28"/>
      <c r="C11" s="32">
        <v>10</v>
      </c>
      <c r="G11" s="3"/>
      <c r="P11" s="5"/>
    </row>
    <row r="12" spans="1:16" ht="15.75" customHeight="1" thickBot="1" x14ac:dyDescent="0.4">
      <c r="A12" s="9" t="s">
        <v>18</v>
      </c>
      <c r="B12" s="29"/>
      <c r="C12" s="10">
        <v>0.3</v>
      </c>
      <c r="P12" s="5"/>
    </row>
    <row r="13" spans="1:16" ht="15.75" customHeight="1" thickBot="1" x14ac:dyDescent="0.4">
      <c r="G13" s="4"/>
      <c r="P13" s="5"/>
    </row>
    <row r="14" spans="1:16" ht="15.75" customHeight="1" x14ac:dyDescent="0.35">
      <c r="A14" s="20" t="s">
        <v>22</v>
      </c>
      <c r="B14" s="30" t="s">
        <v>15</v>
      </c>
      <c r="C14" s="30" t="s">
        <v>6</v>
      </c>
      <c r="D14" s="30" t="s">
        <v>7</v>
      </c>
      <c r="E14" s="31" t="s">
        <v>24</v>
      </c>
      <c r="P14" s="5"/>
    </row>
    <row r="15" spans="1:16" ht="15.75" customHeight="1" x14ac:dyDescent="0.35">
      <c r="A15" s="21" t="s">
        <v>3</v>
      </c>
      <c r="B15" s="22">
        <f>S * EXP(-D * T) * ndone - X * EXP(-I* T) * ndtwo</f>
        <v>12.503729193438618</v>
      </c>
      <c r="C15" s="22">
        <f>ndone * EXP(-D * T)</f>
        <v>0.55264433625452458</v>
      </c>
      <c r="D15" s="22">
        <f>(nnone * EXP(-D * T)) / (S * dt)</f>
        <v>6.2560072489146719E-3</v>
      </c>
      <c r="E15" s="23">
        <f>ABS((C15*C8)+(0.5*(C8*D15^2)))</f>
        <v>5.526639050678738</v>
      </c>
    </row>
    <row r="16" spans="1:16" ht="15.75" customHeight="1" thickBot="1" x14ac:dyDescent="0.4">
      <c r="A16" s="24" t="s">
        <v>4</v>
      </c>
      <c r="B16" s="25">
        <f>X * EXP(-I * T) * nndtwo - S * EXP(-D * T) * nndone</f>
        <v>7.6728420694885555</v>
      </c>
      <c r="C16" s="25">
        <f>C15-1</f>
        <v>-0.44735566374547542</v>
      </c>
      <c r="D16" s="25">
        <f>(nnone * EXP(-D * T)) / (S * dt)</f>
        <v>6.2560072489146719E-3</v>
      </c>
      <c r="E16" s="26">
        <f>ABS((C16*C8)+(0.5*(C8*D16^2)))</f>
        <v>4.473360949321262</v>
      </c>
    </row>
    <row r="17" spans="1:2" s="1" customFormat="1" ht="15.75" customHeight="1" thickBot="1" x14ac:dyDescent="0.4"/>
    <row r="18" spans="1:2" s="1" customFormat="1" ht="15.75" customHeight="1" x14ac:dyDescent="0.35">
      <c r="A18" s="16" t="s">
        <v>19</v>
      </c>
      <c r="B18" s="11"/>
    </row>
    <row r="19" spans="1:2" s="1" customFormat="1" ht="15.75" customHeight="1" x14ac:dyDescent="0.35">
      <c r="A19" s="12" t="s">
        <v>8</v>
      </c>
      <c r="B19" s="13">
        <f>V * SQRT(T)</f>
        <v>0.94868329805051377</v>
      </c>
    </row>
    <row r="20" spans="1:2" s="1" customFormat="1" ht="15.75" customHeight="1" x14ac:dyDescent="0.35">
      <c r="A20" s="12" t="s">
        <v>9</v>
      </c>
      <c r="B20" s="13">
        <f>(LN(S / X) + (I - D + 0.5 * V ^ 2) * T) / dt</f>
        <v>0.66192958467818985</v>
      </c>
    </row>
    <row r="21" spans="1:2" s="1" customFormat="1" ht="15.75" customHeight="1" x14ac:dyDescent="0.35">
      <c r="A21" s="12" t="s">
        <v>10</v>
      </c>
      <c r="B21" s="13">
        <f>done-dt</f>
        <v>-0.28675371337232392</v>
      </c>
    </row>
    <row r="22" spans="1:2" s="1" customFormat="1" ht="15.75" customHeight="1" x14ac:dyDescent="0.35">
      <c r="A22" s="12" t="s">
        <v>11</v>
      </c>
      <c r="B22" s="13">
        <f>NORMSDIST(done)</f>
        <v>0.74599182475016423</v>
      </c>
    </row>
    <row r="23" spans="1:2" s="1" customFormat="1" ht="15.75" customHeight="1" x14ac:dyDescent="0.35">
      <c r="A23" s="12" t="s">
        <v>12</v>
      </c>
      <c r="B23" s="13">
        <f>NORMSDIST(dtwo)</f>
        <v>0.38715045324466957</v>
      </c>
    </row>
    <row r="24" spans="1:2" s="1" customFormat="1" ht="15.75" customHeight="1" x14ac:dyDescent="0.35">
      <c r="A24" s="12" t="s">
        <v>13</v>
      </c>
      <c r="B24" s="13">
        <f>NORMSDIST(-done)</f>
        <v>0.25400817524983582</v>
      </c>
    </row>
    <row r="25" spans="1:2" s="1" customFormat="1" ht="15.75" customHeight="1" x14ac:dyDescent="0.35">
      <c r="A25" s="12" t="s">
        <v>14</v>
      </c>
      <c r="B25" s="13">
        <f>NORMSDIST(-dtwo)</f>
        <v>0.61284954675533043</v>
      </c>
    </row>
    <row r="26" spans="1:2" s="1" customFormat="1" ht="15.75" customHeight="1" thickBot="1" x14ac:dyDescent="0.4">
      <c r="A26" s="14" t="s">
        <v>16</v>
      </c>
      <c r="B26" s="15">
        <f>(1 / SQRT(2 * PI()) * EXP(-0.5 * done ^ 2))</f>
        <v>0.32045483892482007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hyperlinks>
    <hyperlink ref="A3" r:id="rId1" xr:uid="{00000000-0004-0000-0000-000000000000}"/>
  </hyperlinks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VaR</vt:lpstr>
      <vt:lpstr>D</vt:lpstr>
      <vt:lpstr>done</vt:lpstr>
      <vt:lpstr>dt</vt:lpstr>
      <vt:lpstr>dtwo</vt:lpstr>
      <vt:lpstr>I</vt:lpstr>
      <vt:lpstr>ndone</vt:lpstr>
      <vt:lpstr>ndtwo</vt:lpstr>
      <vt:lpstr>nndone</vt:lpstr>
      <vt:lpstr>nndtwo</vt:lpstr>
      <vt:lpstr>nnone</vt:lpstr>
      <vt:lpstr>S</vt:lpstr>
      <vt:lpstr>T</vt:lpstr>
      <vt:lpstr>V</vt:lpstr>
      <vt:lpstr>X</vt:lpstr>
    </vt:vector>
  </TitlesOfParts>
  <LinksUpToDate>false</LinksUpToDate>
  <SharedDoc>false</SharedDoc>
  <HyperlinkBase>http://www.global-derivatives.com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simulationconsultant@gmail.com</dc:creator>
  <dc:description>http://www.global-derivatives.com</dc:description>
  <cp:lastModifiedBy>Peter Kondacs</cp:lastModifiedBy>
  <cp:lastPrinted>2003-06-14T17:05:48Z</cp:lastPrinted>
  <dcterms:created xsi:type="dcterms:W3CDTF">2003-06-14T14:38:02Z</dcterms:created>
  <dcterms:modified xsi:type="dcterms:W3CDTF">2024-01-03T15:31:47Z</dcterms:modified>
  <cp:category>Value at Risk - Delta Gamma Method</cp:category>
</cp:coreProperties>
</file>