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arti\Downloads\"/>
    </mc:Choice>
  </mc:AlternateContent>
  <xr:revisionPtr revIDLastSave="0" documentId="13_ncr:1_{F6DF63A9-16F2-4301-BF26-A0395729B774}" xr6:coauthVersionLast="47" xr6:coauthVersionMax="47" xr10:uidLastSave="{00000000-0000-0000-0000-000000000000}"/>
  <bookViews>
    <workbookView xWindow="-110" yWindow="-110" windowWidth="38620" windowHeight="21100" activeTab="4" xr2:uid="{00000000-000D-0000-FFFF-FFFF00000000}"/>
  </bookViews>
  <sheets>
    <sheet name="1cmpt_PK_Model" sheetId="1" r:id="rId1"/>
    <sheet name="2cmpt_PK_Model" sheetId="3" r:id="rId2"/>
    <sheet name="3cmpt_PK_Model" sheetId="4" r:id="rId3"/>
    <sheet name="1cmpt_TMDD_Model" sheetId="5" r:id="rId4"/>
    <sheet name="2cmpt_TMDD_Mode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5" l="1"/>
  <c r="L13" i="5" s="1"/>
  <c r="P12" i="5"/>
  <c r="N12" i="5" s="1"/>
  <c r="L12" i="5" s="1"/>
  <c r="J12" i="5" s="1"/>
  <c r="H12" i="5" s="1"/>
  <c r="F12" i="5" s="1"/>
  <c r="D12" i="5"/>
  <c r="B12" i="5"/>
  <c r="N10" i="5"/>
  <c r="L10" i="5" s="1"/>
  <c r="J10" i="5" s="1"/>
  <c r="H10" i="5" s="1"/>
  <c r="F10" i="5" s="1"/>
  <c r="D10" i="5" s="1"/>
  <c r="P8" i="1"/>
  <c r="N8" i="1"/>
  <c r="L8" i="1"/>
  <c r="J8" i="1"/>
  <c r="H8" i="1"/>
  <c r="F8" i="1"/>
  <c r="D8" i="1"/>
  <c r="B8" i="1"/>
  <c r="N13" i="5" l="1"/>
  <c r="J13" i="5" s="1"/>
  <c r="B13" i="5"/>
  <c r="D13" i="5"/>
  <c r="F13" i="5"/>
  <c r="H13" i="5"/>
  <c r="P14" i="5"/>
  <c r="L14" i="5" l="1"/>
  <c r="H14" i="5"/>
  <c r="D14" i="5"/>
  <c r="N14" i="5"/>
  <c r="J14" i="5" l="1"/>
  <c r="F14" i="5"/>
  <c r="B14" i="5"/>
  <c r="P8" i="4" l="1"/>
  <c r="D8" i="4"/>
  <c r="B8" i="4"/>
  <c r="N7" i="4"/>
  <c r="N8" i="4" s="1"/>
  <c r="L7" i="4"/>
  <c r="L8" i="4" s="1"/>
  <c r="J7" i="4"/>
  <c r="J8" i="4" s="1"/>
  <c r="H7" i="4"/>
  <c r="H8" i="4" s="1"/>
  <c r="F7" i="4"/>
  <c r="F8" i="4" s="1"/>
  <c r="Q10" i="4"/>
  <c r="O10" i="4"/>
  <c r="M10" i="4"/>
  <c r="K10" i="4"/>
  <c r="I10" i="4"/>
  <c r="G10" i="4"/>
  <c r="E10" i="4"/>
  <c r="E11" i="4" s="1"/>
  <c r="C10" i="4"/>
  <c r="C11" i="4" s="1"/>
  <c r="P9" i="4"/>
  <c r="N9" i="4"/>
  <c r="L9" i="4"/>
  <c r="J9" i="4"/>
  <c r="H9" i="4"/>
  <c r="F9" i="4"/>
  <c r="D9" i="4"/>
  <c r="B9" i="4"/>
  <c r="Q7" i="4"/>
  <c r="O7" i="4"/>
  <c r="M7" i="4"/>
  <c r="K7" i="4"/>
  <c r="I7" i="4"/>
  <c r="G7" i="4"/>
  <c r="E7" i="4"/>
  <c r="E8" i="4" s="1"/>
  <c r="C7" i="4"/>
  <c r="C8" i="4" s="1"/>
  <c r="H8" i="3"/>
  <c r="P8" i="3"/>
  <c r="N8" i="3"/>
  <c r="L8" i="3"/>
  <c r="J8" i="3"/>
  <c r="F8" i="3"/>
  <c r="D8" i="3"/>
  <c r="B8" i="3"/>
  <c r="B7" i="3"/>
  <c r="C9" i="3"/>
  <c r="E9" i="3"/>
  <c r="G9" i="3"/>
  <c r="I9" i="3"/>
  <c r="K9" i="3"/>
  <c r="M9" i="3"/>
  <c r="O9" i="3"/>
  <c r="Q9" i="3"/>
  <c r="C7" i="3"/>
  <c r="E7" i="3"/>
  <c r="F7" i="3"/>
  <c r="G7" i="3"/>
  <c r="H7" i="3"/>
  <c r="I7" i="3"/>
  <c r="J7" i="3"/>
  <c r="K7" i="3"/>
  <c r="L7" i="3"/>
  <c r="M7" i="3"/>
  <c r="N7" i="3"/>
  <c r="O7" i="3"/>
  <c r="Q7" i="3"/>
  <c r="B10" i="4" l="1"/>
  <c r="B11" i="4" s="1"/>
  <c r="B12" i="4"/>
  <c r="L9" i="3"/>
  <c r="L10" i="3"/>
  <c r="N9" i="3"/>
  <c r="N10" i="3"/>
  <c r="D10" i="4"/>
  <c r="D11" i="4" s="1"/>
  <c r="D12" i="4"/>
  <c r="P9" i="3"/>
  <c r="P10" i="3"/>
  <c r="F10" i="4"/>
  <c r="F11" i="4" s="1"/>
  <c r="F12" i="4"/>
  <c r="H9" i="3"/>
  <c r="H10" i="3"/>
  <c r="H10" i="4"/>
  <c r="H11" i="4" s="1"/>
  <c r="H12" i="4"/>
  <c r="D9" i="3"/>
  <c r="D10" i="3"/>
  <c r="J10" i="4"/>
  <c r="J11" i="4" s="1"/>
  <c r="J12" i="4"/>
  <c r="L10" i="4"/>
  <c r="L11" i="4" s="1"/>
  <c r="L12" i="4"/>
  <c r="N10" i="4"/>
  <c r="N11" i="4" s="1"/>
  <c r="N12" i="4"/>
  <c r="P10" i="4"/>
  <c r="P11" i="4" s="1"/>
  <c r="P12" i="4"/>
  <c r="B9" i="3"/>
  <c r="B10" i="3"/>
  <c r="F9" i="3"/>
  <c r="F10" i="3"/>
  <c r="J9" i="3"/>
  <c r="J10" i="3"/>
</calcChain>
</file>

<file path=xl/sharedStrings.xml><?xml version="1.0" encoding="utf-8"?>
<sst xmlns="http://schemas.openxmlformats.org/spreadsheetml/2006/main" count="622" uniqueCount="41">
  <si>
    <t>SM_Mouse</t>
  </si>
  <si>
    <t>SM_Human</t>
  </si>
  <si>
    <t>SM_Monkey</t>
  </si>
  <si>
    <t>LM_Mouse</t>
  </si>
  <si>
    <t>LM_Monkey</t>
  </si>
  <si>
    <t>LM_Human</t>
  </si>
  <si>
    <t>tlag</t>
  </si>
  <si>
    <t>ka</t>
  </si>
  <si>
    <t>F</t>
  </si>
  <si>
    <t>V1</t>
  </si>
  <si>
    <t>CL</t>
  </si>
  <si>
    <t>ke0</t>
  </si>
  <si>
    <t>Kp</t>
  </si>
  <si>
    <t>Units</t>
  </si>
  <si>
    <t>h</t>
  </si>
  <si>
    <t>1/h</t>
  </si>
  <si>
    <t>mL/kg</t>
  </si>
  <si>
    <t>L</t>
  </si>
  <si>
    <t>L/kg</t>
  </si>
  <si>
    <t>mL/h/kg</t>
  </si>
  <si>
    <t>L/h</t>
  </si>
  <si>
    <t>mL/h</t>
  </si>
  <si>
    <t>mL</t>
  </si>
  <si>
    <t>SM_Rat</t>
  </si>
  <si>
    <t>LM_Rat</t>
  </si>
  <si>
    <t>Value</t>
  </si>
  <si>
    <t>V2</t>
  </si>
  <si>
    <t>Q2</t>
  </si>
  <si>
    <t>V3</t>
  </si>
  <si>
    <t>dimensionless</t>
  </si>
  <si>
    <t>CLmax</t>
  </si>
  <si>
    <t>Km</t>
  </si>
  <si>
    <t>Kpu</t>
  </si>
  <si>
    <t>nmol/L</t>
  </si>
  <si>
    <t>Q1</t>
  </si>
  <si>
    <t>CT1_0</t>
  </si>
  <si>
    <t>koff</t>
  </si>
  <si>
    <t>kdeg</t>
  </si>
  <si>
    <t>kint</t>
  </si>
  <si>
    <t>KD</t>
  </si>
  <si>
    <t>KSS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</si>
</sst>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167" fontId="0" fillId="2" borderId="0" xfId="0" applyNumberFormat="1" applyFill="1"/>
    <xf numFmtId="166" fontId="0" fillId="2" borderId="0" xfId="0" applyNumberForma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3" borderId="0" xfId="0" applyFont="1" applyFill="1"/>
    <xf numFmtId="0" fontId="7" fillId="0" borderId="0" xfId="0" applyFont="1"/>
    <xf numFmtId="0" fontId="7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workbookViewId="0">
      <selection activeCell="A3" sqref="A3:A11"/>
    </sheetView>
  </sheetViews>
  <sheetFormatPr defaultRowHeight="14.5" x14ac:dyDescent="0.35"/>
  <cols>
    <col min="2" max="2" width="11" bestFit="1" customWidth="1"/>
    <col min="3" max="3" width="13.7265625" bestFit="1" customWidth="1"/>
    <col min="4" max="4" width="10.81640625" bestFit="1" customWidth="1"/>
    <col min="5" max="5" width="13.7265625" bestFit="1" customWidth="1"/>
    <col min="6" max="6" width="7.7265625" bestFit="1" customWidth="1"/>
    <col min="7" max="7" width="13.7265625" bestFit="1" customWidth="1"/>
    <col min="8" max="8" width="7.54296875" bestFit="1" customWidth="1"/>
    <col min="9" max="9" width="13.7265625" bestFit="1" customWidth="1"/>
    <col min="10" max="10" width="12.1796875" bestFit="1" customWidth="1"/>
    <col min="11" max="11" width="13.7265625" bestFit="1" customWidth="1"/>
    <col min="12" max="12" width="12" bestFit="1" customWidth="1"/>
    <col min="13" max="13" width="13.7265625" bestFit="1" customWidth="1"/>
    <col min="14" max="14" width="11.1796875" bestFit="1" customWidth="1"/>
    <col min="15" max="15" width="13.7265625" bestFit="1" customWidth="1"/>
    <col min="16" max="16" width="11" bestFit="1" customWidth="1"/>
    <col min="17" max="17" width="13.7265625" bestFit="1" customWidth="1"/>
  </cols>
  <sheetData>
    <row r="1" spans="1:17" x14ac:dyDescent="0.35">
      <c r="B1" s="1" t="s">
        <v>0</v>
      </c>
      <c r="D1" s="1" t="s">
        <v>3</v>
      </c>
      <c r="F1" s="1" t="s">
        <v>23</v>
      </c>
      <c r="H1" s="1" t="s">
        <v>24</v>
      </c>
      <c r="J1" s="1" t="s">
        <v>2</v>
      </c>
      <c r="L1" s="1" t="s">
        <v>4</v>
      </c>
      <c r="N1" s="1" t="s">
        <v>1</v>
      </c>
      <c r="P1" s="1" t="s">
        <v>5</v>
      </c>
    </row>
    <row r="2" spans="1:17" x14ac:dyDescent="0.35">
      <c r="B2" s="1" t="s">
        <v>25</v>
      </c>
      <c r="C2" s="2" t="s">
        <v>13</v>
      </c>
      <c r="D2" s="1" t="s">
        <v>25</v>
      </c>
      <c r="E2" s="2" t="s">
        <v>13</v>
      </c>
      <c r="F2" s="1" t="s">
        <v>25</v>
      </c>
      <c r="G2" s="2" t="s">
        <v>13</v>
      </c>
      <c r="H2" s="1" t="s">
        <v>25</v>
      </c>
      <c r="I2" s="2" t="s">
        <v>13</v>
      </c>
      <c r="J2" s="1" t="s">
        <v>25</v>
      </c>
      <c r="K2" s="2" t="s">
        <v>13</v>
      </c>
      <c r="L2" s="1" t="s">
        <v>25</v>
      </c>
      <c r="M2" s="2" t="s">
        <v>13</v>
      </c>
      <c r="N2" s="1" t="s">
        <v>25</v>
      </c>
      <c r="O2" s="2" t="s">
        <v>13</v>
      </c>
      <c r="P2" s="1" t="s">
        <v>25</v>
      </c>
      <c r="Q2" s="2" t="s">
        <v>13</v>
      </c>
    </row>
    <row r="3" spans="1:17" x14ac:dyDescent="0.35">
      <c r="A3" s="1" t="s">
        <v>6</v>
      </c>
      <c r="B3" s="5">
        <v>0</v>
      </c>
      <c r="C3" s="3" t="s">
        <v>14</v>
      </c>
      <c r="D3" s="5">
        <v>0</v>
      </c>
      <c r="E3" s="3" t="s">
        <v>14</v>
      </c>
      <c r="F3" s="5">
        <v>0</v>
      </c>
      <c r="G3" s="3" t="s">
        <v>14</v>
      </c>
      <c r="H3" s="4">
        <v>0</v>
      </c>
      <c r="I3" s="3" t="s">
        <v>14</v>
      </c>
      <c r="J3" s="5">
        <v>0</v>
      </c>
      <c r="K3" s="3" t="s">
        <v>14</v>
      </c>
      <c r="L3" s="5">
        <v>0</v>
      </c>
      <c r="M3" s="3" t="s">
        <v>14</v>
      </c>
      <c r="N3" s="5">
        <v>0</v>
      </c>
      <c r="O3" s="3" t="s">
        <v>14</v>
      </c>
      <c r="P3" s="5">
        <v>0</v>
      </c>
      <c r="Q3" s="3" t="s">
        <v>14</v>
      </c>
    </row>
    <row r="4" spans="1:17" x14ac:dyDescent="0.35">
      <c r="A4" s="1" t="s">
        <v>7</v>
      </c>
      <c r="B4" s="5">
        <v>2.5</v>
      </c>
      <c r="C4" s="3" t="s">
        <v>15</v>
      </c>
      <c r="D4" s="5">
        <v>0.05</v>
      </c>
      <c r="E4" s="3" t="s">
        <v>15</v>
      </c>
      <c r="F4" s="5">
        <v>2</v>
      </c>
      <c r="G4" s="3" t="s">
        <v>15</v>
      </c>
      <c r="H4" s="4">
        <v>0.04</v>
      </c>
      <c r="I4" s="3" t="s">
        <v>15</v>
      </c>
      <c r="J4" s="5">
        <v>1.5</v>
      </c>
      <c r="K4" s="3" t="s">
        <v>15</v>
      </c>
      <c r="L4" s="5">
        <v>2.5000000000000001E-2</v>
      </c>
      <c r="M4" s="3" t="s">
        <v>15</v>
      </c>
      <c r="N4" s="5">
        <v>1</v>
      </c>
      <c r="O4" s="3" t="s">
        <v>15</v>
      </c>
      <c r="P4" s="5">
        <v>0.01</v>
      </c>
      <c r="Q4" s="3" t="s">
        <v>15</v>
      </c>
    </row>
    <row r="5" spans="1:17" x14ac:dyDescent="0.35">
      <c r="A5" s="1" t="s">
        <v>8</v>
      </c>
      <c r="B5" s="5">
        <v>0.5</v>
      </c>
      <c r="C5" s="3" t="s">
        <v>29</v>
      </c>
      <c r="D5" s="5">
        <v>0.5</v>
      </c>
      <c r="E5" s="3" t="s">
        <v>29</v>
      </c>
      <c r="F5" s="5">
        <v>0.5</v>
      </c>
      <c r="G5" s="3" t="s">
        <v>29</v>
      </c>
      <c r="H5" s="4">
        <v>0.5</v>
      </c>
      <c r="I5" s="3" t="s">
        <v>29</v>
      </c>
      <c r="J5" s="5">
        <v>0.5</v>
      </c>
      <c r="K5" s="3" t="s">
        <v>29</v>
      </c>
      <c r="L5" s="5">
        <v>0.5</v>
      </c>
      <c r="M5" s="3" t="s">
        <v>29</v>
      </c>
      <c r="N5" s="5">
        <v>0.5</v>
      </c>
      <c r="O5" s="3" t="s">
        <v>29</v>
      </c>
      <c r="P5" s="5">
        <v>0.5</v>
      </c>
      <c r="Q5" s="3" t="s">
        <v>29</v>
      </c>
    </row>
    <row r="6" spans="1:17" x14ac:dyDescent="0.35">
      <c r="A6" s="1" t="s">
        <v>9</v>
      </c>
      <c r="B6" s="5">
        <v>4</v>
      </c>
      <c r="C6" s="3" t="s">
        <v>18</v>
      </c>
      <c r="D6" s="5">
        <v>80</v>
      </c>
      <c r="E6" s="3" t="s">
        <v>16</v>
      </c>
      <c r="F6" s="5">
        <v>4</v>
      </c>
      <c r="G6" s="3" t="s">
        <v>18</v>
      </c>
      <c r="H6" s="4">
        <v>80</v>
      </c>
      <c r="I6" s="3" t="s">
        <v>16</v>
      </c>
      <c r="J6" s="5">
        <v>4</v>
      </c>
      <c r="K6" s="3" t="s">
        <v>18</v>
      </c>
      <c r="L6" s="5">
        <v>80</v>
      </c>
      <c r="M6" s="3" t="s">
        <v>16</v>
      </c>
      <c r="N6" s="5">
        <v>300</v>
      </c>
      <c r="O6" s="3" t="s">
        <v>17</v>
      </c>
      <c r="P6" s="5">
        <v>6000</v>
      </c>
      <c r="Q6" s="3" t="s">
        <v>22</v>
      </c>
    </row>
    <row r="7" spans="1:17" x14ac:dyDescent="0.35">
      <c r="A7" s="1" t="s">
        <v>10</v>
      </c>
      <c r="B7" s="5">
        <v>540</v>
      </c>
      <c r="C7" s="3" t="s">
        <v>19</v>
      </c>
      <c r="D7" s="7">
        <v>0.35</v>
      </c>
      <c r="E7" s="3" t="s">
        <v>19</v>
      </c>
      <c r="F7" s="5">
        <v>330</v>
      </c>
      <c r="G7" s="3" t="s">
        <v>19</v>
      </c>
      <c r="H7" s="4">
        <v>0.4</v>
      </c>
      <c r="I7" s="3" t="s">
        <v>19</v>
      </c>
      <c r="J7" s="5">
        <v>260</v>
      </c>
      <c r="K7" s="3" t="s">
        <v>19</v>
      </c>
      <c r="L7" s="7">
        <v>0.25</v>
      </c>
      <c r="M7" s="3" t="s">
        <v>19</v>
      </c>
      <c r="N7" s="5">
        <v>10</v>
      </c>
      <c r="O7" s="3" t="s">
        <v>20</v>
      </c>
      <c r="P7" s="5">
        <v>8</v>
      </c>
      <c r="Q7" s="3" t="s">
        <v>21</v>
      </c>
    </row>
    <row r="8" spans="1:17" x14ac:dyDescent="0.35">
      <c r="A8" s="1" t="s">
        <v>30</v>
      </c>
      <c r="B8" s="5">
        <f>B7</f>
        <v>540</v>
      </c>
      <c r="C8" s="3" t="s">
        <v>19</v>
      </c>
      <c r="D8" s="5">
        <f>D7</f>
        <v>0.35</v>
      </c>
      <c r="E8" s="3" t="s">
        <v>19</v>
      </c>
      <c r="F8" s="5">
        <f>F7</f>
        <v>330</v>
      </c>
      <c r="G8" s="3" t="s">
        <v>19</v>
      </c>
      <c r="H8" s="5">
        <f>H7</f>
        <v>0.4</v>
      </c>
      <c r="I8" s="3" t="s">
        <v>19</v>
      </c>
      <c r="J8" s="5">
        <f>J7</f>
        <v>260</v>
      </c>
      <c r="K8" s="3" t="s">
        <v>19</v>
      </c>
      <c r="L8" s="5">
        <f>L7</f>
        <v>0.25</v>
      </c>
      <c r="M8" s="3" t="s">
        <v>19</v>
      </c>
      <c r="N8" s="5">
        <f>N7</f>
        <v>10</v>
      </c>
      <c r="O8" s="3" t="s">
        <v>20</v>
      </c>
      <c r="P8" s="5">
        <f>P7</f>
        <v>8</v>
      </c>
      <c r="Q8" s="3" t="s">
        <v>21</v>
      </c>
    </row>
    <row r="9" spans="1:17" x14ac:dyDescent="0.35">
      <c r="A9" s="1" t="s">
        <v>31</v>
      </c>
      <c r="B9" s="5">
        <v>5000</v>
      </c>
      <c r="C9" s="3" t="s">
        <v>33</v>
      </c>
      <c r="D9" s="7">
        <v>5</v>
      </c>
      <c r="E9" s="3" t="s">
        <v>33</v>
      </c>
      <c r="F9" s="5">
        <v>5000</v>
      </c>
      <c r="G9" s="3" t="s">
        <v>33</v>
      </c>
      <c r="H9" s="7">
        <v>5</v>
      </c>
      <c r="I9" s="3" t="s">
        <v>33</v>
      </c>
      <c r="J9" s="5">
        <v>5000</v>
      </c>
      <c r="K9" s="3" t="s">
        <v>33</v>
      </c>
      <c r="L9" s="7">
        <v>5</v>
      </c>
      <c r="M9" s="3" t="s">
        <v>33</v>
      </c>
      <c r="N9" s="5">
        <v>5000</v>
      </c>
      <c r="O9" s="3" t="s">
        <v>33</v>
      </c>
      <c r="P9" s="7">
        <v>5</v>
      </c>
      <c r="Q9" s="3" t="s">
        <v>33</v>
      </c>
    </row>
    <row r="10" spans="1:17" x14ac:dyDescent="0.35">
      <c r="A10" s="1" t="s">
        <v>11</v>
      </c>
      <c r="B10" s="5">
        <v>0.1</v>
      </c>
      <c r="C10" s="3" t="s">
        <v>15</v>
      </c>
      <c r="D10" s="5">
        <v>0.1</v>
      </c>
      <c r="E10" s="3" t="s">
        <v>15</v>
      </c>
      <c r="F10" s="5">
        <v>0.1</v>
      </c>
      <c r="G10" s="3" t="s">
        <v>15</v>
      </c>
      <c r="H10" s="5">
        <v>0.1</v>
      </c>
      <c r="I10" s="3" t="s">
        <v>15</v>
      </c>
      <c r="J10" s="5">
        <v>0.1</v>
      </c>
      <c r="K10" s="3" t="s">
        <v>15</v>
      </c>
      <c r="L10" s="5">
        <v>0.1</v>
      </c>
      <c r="M10" s="3" t="s">
        <v>15</v>
      </c>
      <c r="N10" s="5">
        <v>0.1</v>
      </c>
      <c r="O10" s="3" t="s">
        <v>15</v>
      </c>
      <c r="P10" s="5">
        <v>0.1</v>
      </c>
      <c r="Q10" s="3" t="s">
        <v>15</v>
      </c>
    </row>
    <row r="11" spans="1:17" x14ac:dyDescent="0.35">
      <c r="A11" s="1" t="s">
        <v>32</v>
      </c>
      <c r="B11" s="5">
        <v>0.01</v>
      </c>
      <c r="C11" s="3" t="s">
        <v>29</v>
      </c>
      <c r="D11" s="5">
        <v>0.2</v>
      </c>
      <c r="E11" s="3" t="s">
        <v>29</v>
      </c>
      <c r="F11" s="5">
        <v>0.01</v>
      </c>
      <c r="G11" s="3" t="s">
        <v>29</v>
      </c>
      <c r="H11" s="4">
        <v>0.2</v>
      </c>
      <c r="I11" s="3" t="s">
        <v>29</v>
      </c>
      <c r="J11" s="5">
        <v>0.01</v>
      </c>
      <c r="K11" s="3" t="s">
        <v>29</v>
      </c>
      <c r="L11" s="5">
        <v>0.2</v>
      </c>
      <c r="M11" s="3" t="s">
        <v>29</v>
      </c>
      <c r="N11" s="5">
        <v>0.01</v>
      </c>
      <c r="O11" s="3" t="s">
        <v>29</v>
      </c>
      <c r="P11" s="5">
        <v>0.2</v>
      </c>
      <c r="Q11" s="3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A3" sqref="A3:A13"/>
    </sheetView>
  </sheetViews>
  <sheetFormatPr defaultRowHeight="14.5" x14ac:dyDescent="0.35"/>
  <cols>
    <col min="2" max="2" width="11" bestFit="1" customWidth="1"/>
    <col min="3" max="3" width="13.7265625" bestFit="1" customWidth="1"/>
    <col min="4" max="4" width="12" bestFit="1" customWidth="1"/>
    <col min="5" max="5" width="13.7265625" bestFit="1" customWidth="1"/>
    <col min="6" max="6" width="9" bestFit="1" customWidth="1"/>
    <col min="7" max="7" width="13.7265625" bestFit="1" customWidth="1"/>
    <col min="8" max="8" width="7.54296875" bestFit="1" customWidth="1"/>
    <col min="9" max="9" width="13.7265625" bestFit="1" customWidth="1"/>
    <col min="10" max="10" width="12.1796875" bestFit="1" customWidth="1"/>
    <col min="11" max="11" width="13.7265625" bestFit="1" customWidth="1"/>
    <col min="12" max="12" width="12" bestFit="1" customWidth="1"/>
    <col min="13" max="13" width="13.7265625" bestFit="1" customWidth="1"/>
    <col min="14" max="14" width="12" bestFit="1" customWidth="1"/>
    <col min="15" max="15" width="13.7265625" bestFit="1" customWidth="1"/>
    <col min="16" max="16" width="12" bestFit="1" customWidth="1"/>
    <col min="17" max="17" width="13.7265625" bestFit="1" customWidth="1"/>
  </cols>
  <sheetData>
    <row r="1" spans="1:17" x14ac:dyDescent="0.35">
      <c r="B1" s="1" t="s">
        <v>0</v>
      </c>
      <c r="D1" s="1" t="s">
        <v>3</v>
      </c>
      <c r="F1" s="1" t="s">
        <v>23</v>
      </c>
      <c r="H1" s="1" t="s">
        <v>24</v>
      </c>
      <c r="J1" s="1" t="s">
        <v>2</v>
      </c>
      <c r="L1" s="1" t="s">
        <v>4</v>
      </c>
      <c r="N1" s="1" t="s">
        <v>1</v>
      </c>
      <c r="P1" s="1" t="s">
        <v>5</v>
      </c>
    </row>
    <row r="2" spans="1:17" x14ac:dyDescent="0.35">
      <c r="B2" s="1" t="s">
        <v>25</v>
      </c>
      <c r="C2" s="2" t="s">
        <v>13</v>
      </c>
      <c r="D2" s="1" t="s">
        <v>25</v>
      </c>
      <c r="E2" s="2" t="s">
        <v>13</v>
      </c>
      <c r="F2" s="1" t="s">
        <v>25</v>
      </c>
      <c r="G2" s="2" t="s">
        <v>13</v>
      </c>
      <c r="H2" s="1" t="s">
        <v>25</v>
      </c>
      <c r="I2" s="2" t="s">
        <v>13</v>
      </c>
      <c r="J2" s="1" t="s">
        <v>25</v>
      </c>
      <c r="K2" s="2" t="s">
        <v>13</v>
      </c>
      <c r="L2" s="1" t="s">
        <v>25</v>
      </c>
      <c r="M2" s="2" t="s">
        <v>13</v>
      </c>
      <c r="N2" s="1" t="s">
        <v>25</v>
      </c>
      <c r="O2" s="2" t="s">
        <v>13</v>
      </c>
      <c r="P2" s="1" t="s">
        <v>25</v>
      </c>
      <c r="Q2" s="2" t="s">
        <v>13</v>
      </c>
    </row>
    <row r="3" spans="1:17" x14ac:dyDescent="0.35">
      <c r="A3" s="1" t="s">
        <v>6</v>
      </c>
      <c r="B3" s="5">
        <v>0</v>
      </c>
      <c r="C3" s="3" t="s">
        <v>14</v>
      </c>
      <c r="D3" s="5">
        <v>0</v>
      </c>
      <c r="E3" s="3" t="s">
        <v>14</v>
      </c>
      <c r="F3" s="5">
        <v>0</v>
      </c>
      <c r="G3" s="3" t="s">
        <v>14</v>
      </c>
      <c r="H3" s="5">
        <v>0</v>
      </c>
      <c r="I3" s="3" t="s">
        <v>14</v>
      </c>
      <c r="J3" s="5">
        <v>0</v>
      </c>
      <c r="K3" s="3" t="s">
        <v>14</v>
      </c>
      <c r="L3" s="5">
        <v>0</v>
      </c>
      <c r="M3" s="3" t="s">
        <v>14</v>
      </c>
      <c r="N3" s="5">
        <v>0</v>
      </c>
      <c r="O3" s="3" t="s">
        <v>14</v>
      </c>
      <c r="P3" s="5">
        <v>0</v>
      </c>
      <c r="Q3" s="3" t="s">
        <v>14</v>
      </c>
    </row>
    <row r="4" spans="1:17" x14ac:dyDescent="0.35">
      <c r="A4" s="1" t="s">
        <v>7</v>
      </c>
      <c r="B4" s="5">
        <v>2.5</v>
      </c>
      <c r="C4" s="3" t="s">
        <v>15</v>
      </c>
      <c r="D4" s="5">
        <v>0.05</v>
      </c>
      <c r="E4" s="3" t="s">
        <v>15</v>
      </c>
      <c r="F4" s="5">
        <v>2</v>
      </c>
      <c r="G4" s="3" t="s">
        <v>15</v>
      </c>
      <c r="H4" s="5">
        <v>0.04</v>
      </c>
      <c r="I4" s="3" t="s">
        <v>15</v>
      </c>
      <c r="J4" s="5">
        <v>1.5</v>
      </c>
      <c r="K4" s="3" t="s">
        <v>15</v>
      </c>
      <c r="L4" s="5">
        <v>2.5000000000000001E-2</v>
      </c>
      <c r="M4" s="3" t="s">
        <v>15</v>
      </c>
      <c r="N4" s="5">
        <v>1</v>
      </c>
      <c r="O4" s="3" t="s">
        <v>15</v>
      </c>
      <c r="P4" s="5">
        <v>0.01</v>
      </c>
      <c r="Q4" s="3" t="s">
        <v>15</v>
      </c>
    </row>
    <row r="5" spans="1:17" x14ac:dyDescent="0.35">
      <c r="A5" s="1" t="s">
        <v>8</v>
      </c>
      <c r="B5" s="5">
        <v>0.5</v>
      </c>
      <c r="C5" s="3" t="s">
        <v>29</v>
      </c>
      <c r="D5" s="5">
        <v>0.5</v>
      </c>
      <c r="E5" s="3" t="s">
        <v>29</v>
      </c>
      <c r="F5" s="5">
        <v>0.5</v>
      </c>
      <c r="G5" s="3" t="s">
        <v>29</v>
      </c>
      <c r="H5" s="5">
        <v>0.5</v>
      </c>
      <c r="I5" s="3" t="s">
        <v>29</v>
      </c>
      <c r="J5" s="5">
        <v>0.5</v>
      </c>
      <c r="K5" s="3" t="s">
        <v>29</v>
      </c>
      <c r="L5" s="5">
        <v>0.5</v>
      </c>
      <c r="M5" s="3" t="s">
        <v>29</v>
      </c>
      <c r="N5" s="5">
        <v>0.5</v>
      </c>
      <c r="O5" s="3" t="s">
        <v>29</v>
      </c>
      <c r="P5" s="5">
        <v>0.5</v>
      </c>
      <c r="Q5" s="3" t="s">
        <v>29</v>
      </c>
    </row>
    <row r="6" spans="1:17" x14ac:dyDescent="0.35">
      <c r="A6" s="1" t="s">
        <v>9</v>
      </c>
      <c r="B6" s="5">
        <v>2</v>
      </c>
      <c r="C6" s="3" t="s">
        <v>18</v>
      </c>
      <c r="D6" s="5">
        <v>40</v>
      </c>
      <c r="E6" s="3" t="s">
        <v>16</v>
      </c>
      <c r="F6" s="5">
        <v>2</v>
      </c>
      <c r="G6" s="3" t="s">
        <v>18</v>
      </c>
      <c r="H6" s="8">
        <v>40</v>
      </c>
      <c r="I6" s="3" t="s">
        <v>16</v>
      </c>
      <c r="J6" s="7">
        <v>2</v>
      </c>
      <c r="K6" s="3" t="s">
        <v>18</v>
      </c>
      <c r="L6" s="8">
        <v>40</v>
      </c>
      <c r="M6" s="3" t="s">
        <v>16</v>
      </c>
      <c r="N6" s="5">
        <v>150</v>
      </c>
      <c r="O6" s="3" t="s">
        <v>17</v>
      </c>
      <c r="P6" s="5">
        <v>3000</v>
      </c>
      <c r="Q6" s="3" t="s">
        <v>22</v>
      </c>
    </row>
    <row r="7" spans="1:17" x14ac:dyDescent="0.35">
      <c r="A7" s="1" t="s">
        <v>26</v>
      </c>
      <c r="B7" s="5">
        <f>B6</f>
        <v>2</v>
      </c>
      <c r="C7" t="str">
        <f t="shared" ref="C7:Q7" si="0">C6</f>
        <v>L/kg</v>
      </c>
      <c r="D7" s="5">
        <v>40</v>
      </c>
      <c r="E7" t="str">
        <f t="shared" si="0"/>
        <v>mL/kg</v>
      </c>
      <c r="F7" s="5">
        <f t="shared" si="0"/>
        <v>2</v>
      </c>
      <c r="G7" t="str">
        <f t="shared" si="0"/>
        <v>L/kg</v>
      </c>
      <c r="H7" s="8">
        <f t="shared" si="0"/>
        <v>40</v>
      </c>
      <c r="I7" t="str">
        <f t="shared" si="0"/>
        <v>mL/kg</v>
      </c>
      <c r="J7" s="7">
        <f t="shared" si="0"/>
        <v>2</v>
      </c>
      <c r="K7" t="str">
        <f t="shared" si="0"/>
        <v>L/kg</v>
      </c>
      <c r="L7" s="8">
        <f t="shared" si="0"/>
        <v>40</v>
      </c>
      <c r="M7" t="str">
        <f t="shared" si="0"/>
        <v>mL/kg</v>
      </c>
      <c r="N7" s="5">
        <f t="shared" si="0"/>
        <v>150</v>
      </c>
      <c r="O7" t="str">
        <f t="shared" si="0"/>
        <v>L</v>
      </c>
      <c r="P7" s="5">
        <v>3000</v>
      </c>
      <c r="Q7" t="str">
        <f t="shared" si="0"/>
        <v>mL</v>
      </c>
    </row>
    <row r="8" spans="1:17" x14ac:dyDescent="0.35">
      <c r="A8" s="1" t="s">
        <v>10</v>
      </c>
      <c r="B8" s="5">
        <f>'1cmpt_PK_Model'!B7</f>
        <v>540</v>
      </c>
      <c r="C8" s="3" t="s">
        <v>19</v>
      </c>
      <c r="D8" s="5">
        <f>'1cmpt_PK_Model'!D7</f>
        <v>0.35</v>
      </c>
      <c r="E8" s="3" t="s">
        <v>19</v>
      </c>
      <c r="F8" s="5">
        <f>'1cmpt_PK_Model'!F7</f>
        <v>330</v>
      </c>
      <c r="G8" s="3" t="s">
        <v>19</v>
      </c>
      <c r="H8" s="6">
        <f>'1cmpt_PK_Model'!H7</f>
        <v>0.4</v>
      </c>
      <c r="I8" s="3" t="s">
        <v>19</v>
      </c>
      <c r="J8" s="5">
        <f>'1cmpt_PK_Model'!J7</f>
        <v>260</v>
      </c>
      <c r="K8" s="3" t="s">
        <v>19</v>
      </c>
      <c r="L8" s="6">
        <f>'1cmpt_PK_Model'!L7</f>
        <v>0.25</v>
      </c>
      <c r="M8" s="3" t="s">
        <v>19</v>
      </c>
      <c r="N8" s="5">
        <f>'1cmpt_PK_Model'!N7</f>
        <v>10</v>
      </c>
      <c r="O8" s="3" t="s">
        <v>20</v>
      </c>
      <c r="P8" s="7">
        <f>'1cmpt_PK_Model'!P7</f>
        <v>8</v>
      </c>
      <c r="Q8" s="3" t="s">
        <v>21</v>
      </c>
    </row>
    <row r="9" spans="1:17" x14ac:dyDescent="0.35">
      <c r="A9" s="1" t="s">
        <v>34</v>
      </c>
      <c r="B9" s="5">
        <f>B8*5</f>
        <v>2700</v>
      </c>
      <c r="C9" t="str">
        <f t="shared" ref="C9:Q9" si="1">C8</f>
        <v>mL/h/kg</v>
      </c>
      <c r="D9" s="8">
        <f>D8*5</f>
        <v>1.75</v>
      </c>
      <c r="E9" t="str">
        <f t="shared" si="1"/>
        <v>mL/h/kg</v>
      </c>
      <c r="F9" s="5">
        <f>F8*5</f>
        <v>1650</v>
      </c>
      <c r="G9" t="str">
        <f t="shared" si="1"/>
        <v>mL/h/kg</v>
      </c>
      <c r="H9" s="7">
        <f>H8*5</f>
        <v>2</v>
      </c>
      <c r="I9" t="str">
        <f t="shared" si="1"/>
        <v>mL/h/kg</v>
      </c>
      <c r="J9" s="5">
        <f>J8*5</f>
        <v>1300</v>
      </c>
      <c r="K9" t="str">
        <f t="shared" si="1"/>
        <v>mL/h/kg</v>
      </c>
      <c r="L9" s="6">
        <f>L8*5</f>
        <v>1.25</v>
      </c>
      <c r="M9" t="str">
        <f t="shared" si="1"/>
        <v>mL/h/kg</v>
      </c>
      <c r="N9" s="5">
        <f>N8*5</f>
        <v>50</v>
      </c>
      <c r="O9" t="str">
        <f t="shared" si="1"/>
        <v>L/h</v>
      </c>
      <c r="P9" s="5">
        <f>P8*5</f>
        <v>40</v>
      </c>
      <c r="Q9" t="str">
        <f t="shared" si="1"/>
        <v>mL/h</v>
      </c>
    </row>
    <row r="10" spans="1:17" x14ac:dyDescent="0.35">
      <c r="A10" s="1" t="s">
        <v>30</v>
      </c>
      <c r="B10" s="5">
        <f>B8</f>
        <v>540</v>
      </c>
      <c r="C10" s="3" t="s">
        <v>19</v>
      </c>
      <c r="D10" s="5">
        <f>D8</f>
        <v>0.35</v>
      </c>
      <c r="E10" s="3" t="s">
        <v>19</v>
      </c>
      <c r="F10" s="5">
        <f>F8</f>
        <v>330</v>
      </c>
      <c r="G10" s="3" t="s">
        <v>19</v>
      </c>
      <c r="H10" s="5">
        <f>H8</f>
        <v>0.4</v>
      </c>
      <c r="I10" s="3" t="s">
        <v>19</v>
      </c>
      <c r="J10" s="5">
        <f>J8</f>
        <v>260</v>
      </c>
      <c r="K10" s="3" t="s">
        <v>19</v>
      </c>
      <c r="L10" s="5">
        <f>L8</f>
        <v>0.25</v>
      </c>
      <c r="M10" s="3" t="s">
        <v>19</v>
      </c>
      <c r="N10" s="5">
        <f>N8</f>
        <v>10</v>
      </c>
      <c r="O10" s="3" t="s">
        <v>20</v>
      </c>
      <c r="P10" s="5">
        <f>P8</f>
        <v>8</v>
      </c>
      <c r="Q10" s="3" t="s">
        <v>21</v>
      </c>
    </row>
    <row r="11" spans="1:17" x14ac:dyDescent="0.35">
      <c r="A11" s="1" t="s">
        <v>31</v>
      </c>
      <c r="B11" s="5">
        <v>5000</v>
      </c>
      <c r="C11" s="3" t="s">
        <v>33</v>
      </c>
      <c r="D11" s="7">
        <v>5</v>
      </c>
      <c r="E11" s="3" t="s">
        <v>33</v>
      </c>
      <c r="F11" s="5">
        <v>5000</v>
      </c>
      <c r="G11" s="3" t="s">
        <v>33</v>
      </c>
      <c r="H11" s="7">
        <v>5</v>
      </c>
      <c r="I11" s="3" t="s">
        <v>33</v>
      </c>
      <c r="J11" s="5">
        <v>5000</v>
      </c>
      <c r="K11" s="3" t="s">
        <v>33</v>
      </c>
      <c r="L11" s="7">
        <v>5</v>
      </c>
      <c r="M11" s="3" t="s">
        <v>33</v>
      </c>
      <c r="N11" s="5">
        <v>5000</v>
      </c>
      <c r="O11" s="3" t="s">
        <v>33</v>
      </c>
      <c r="P11" s="7">
        <v>5</v>
      </c>
      <c r="Q11" s="3" t="s">
        <v>33</v>
      </c>
    </row>
    <row r="12" spans="1:17" x14ac:dyDescent="0.35">
      <c r="A12" s="1" t="s">
        <v>11</v>
      </c>
      <c r="B12" s="6">
        <v>0.1</v>
      </c>
      <c r="C12" s="3" t="s">
        <v>15</v>
      </c>
      <c r="D12" s="6">
        <v>0.1</v>
      </c>
      <c r="E12" s="3" t="s">
        <v>15</v>
      </c>
      <c r="F12" s="6">
        <v>0.1</v>
      </c>
      <c r="G12" s="3" t="s">
        <v>15</v>
      </c>
      <c r="H12" s="6">
        <v>0.1</v>
      </c>
      <c r="I12" s="3" t="s">
        <v>15</v>
      </c>
      <c r="J12" s="6">
        <v>0.1</v>
      </c>
      <c r="K12" s="3" t="s">
        <v>15</v>
      </c>
      <c r="L12" s="6">
        <v>0.1</v>
      </c>
      <c r="M12" s="3" t="s">
        <v>15</v>
      </c>
      <c r="N12" s="6">
        <v>0.1</v>
      </c>
      <c r="O12" s="3" t="s">
        <v>15</v>
      </c>
      <c r="P12" s="6">
        <v>0.1</v>
      </c>
      <c r="Q12" s="3" t="s">
        <v>15</v>
      </c>
    </row>
    <row r="13" spans="1:17" x14ac:dyDescent="0.35">
      <c r="A13" s="1" t="s">
        <v>32</v>
      </c>
      <c r="B13" s="5">
        <v>0.01</v>
      </c>
      <c r="C13" s="3" t="s">
        <v>29</v>
      </c>
      <c r="D13" s="5">
        <v>0.2</v>
      </c>
      <c r="E13" s="3" t="s">
        <v>29</v>
      </c>
      <c r="F13" s="5">
        <v>0.01</v>
      </c>
      <c r="G13" s="3" t="s">
        <v>29</v>
      </c>
      <c r="H13" s="5">
        <v>0.2</v>
      </c>
      <c r="I13" s="3" t="s">
        <v>29</v>
      </c>
      <c r="J13" s="5">
        <v>0.01</v>
      </c>
      <c r="K13" s="3" t="s">
        <v>29</v>
      </c>
      <c r="L13" s="5">
        <v>0.2</v>
      </c>
      <c r="M13" s="3" t="s">
        <v>29</v>
      </c>
      <c r="N13" s="5">
        <v>0.01</v>
      </c>
      <c r="O13" s="3" t="s">
        <v>29</v>
      </c>
      <c r="P13" s="5">
        <v>0.2</v>
      </c>
      <c r="Q13" s="3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workbookViewId="0">
      <selection activeCell="D28" sqref="D28:E29"/>
    </sheetView>
  </sheetViews>
  <sheetFormatPr defaultRowHeight="14.5" x14ac:dyDescent="0.35"/>
  <cols>
    <col min="2" max="2" width="11" bestFit="1" customWidth="1"/>
    <col min="3" max="3" width="13.7265625" bestFit="1" customWidth="1"/>
    <col min="4" max="4" width="10.81640625" bestFit="1" customWidth="1"/>
    <col min="5" max="5" width="13.7265625" bestFit="1" customWidth="1"/>
    <col min="6" max="6" width="9" bestFit="1" customWidth="1"/>
    <col min="7" max="7" width="13.7265625" bestFit="1" customWidth="1"/>
    <col min="8" max="8" width="9" bestFit="1" customWidth="1"/>
    <col min="9" max="9" width="13.7265625" bestFit="1" customWidth="1"/>
    <col min="10" max="10" width="12.1796875" bestFit="1" customWidth="1"/>
    <col min="11" max="11" width="13.7265625" bestFit="1" customWidth="1"/>
    <col min="12" max="12" width="12" bestFit="1" customWidth="1"/>
    <col min="13" max="13" width="13.7265625" bestFit="1" customWidth="1"/>
    <col min="14" max="14" width="11.1796875" bestFit="1" customWidth="1"/>
    <col min="15" max="15" width="13.7265625" bestFit="1" customWidth="1"/>
    <col min="16" max="16" width="11" bestFit="1" customWidth="1"/>
    <col min="17" max="17" width="13.7265625" bestFit="1" customWidth="1"/>
  </cols>
  <sheetData>
    <row r="1" spans="1:17" x14ac:dyDescent="0.35">
      <c r="B1" s="1" t="s">
        <v>0</v>
      </c>
      <c r="D1" s="1" t="s">
        <v>3</v>
      </c>
      <c r="F1" s="1" t="s">
        <v>23</v>
      </c>
      <c r="H1" s="1" t="s">
        <v>24</v>
      </c>
      <c r="J1" s="1" t="s">
        <v>2</v>
      </c>
      <c r="L1" s="1" t="s">
        <v>4</v>
      </c>
      <c r="N1" s="1" t="s">
        <v>1</v>
      </c>
      <c r="P1" s="1" t="s">
        <v>5</v>
      </c>
    </row>
    <row r="2" spans="1:17" x14ac:dyDescent="0.35">
      <c r="B2" s="1" t="s">
        <v>25</v>
      </c>
      <c r="C2" s="2" t="s">
        <v>13</v>
      </c>
      <c r="D2" s="1" t="s">
        <v>25</v>
      </c>
      <c r="E2" s="2" t="s">
        <v>13</v>
      </c>
      <c r="F2" s="1" t="s">
        <v>25</v>
      </c>
      <c r="G2" s="2" t="s">
        <v>13</v>
      </c>
      <c r="H2" s="1" t="s">
        <v>25</v>
      </c>
      <c r="I2" s="2" t="s">
        <v>13</v>
      </c>
      <c r="J2" s="1" t="s">
        <v>25</v>
      </c>
      <c r="K2" s="2" t="s">
        <v>13</v>
      </c>
      <c r="L2" s="1" t="s">
        <v>25</v>
      </c>
      <c r="M2" s="2" t="s">
        <v>13</v>
      </c>
      <c r="N2" s="1" t="s">
        <v>25</v>
      </c>
      <c r="O2" s="2" t="s">
        <v>13</v>
      </c>
      <c r="P2" s="1" t="s">
        <v>25</v>
      </c>
      <c r="Q2" s="2" t="s">
        <v>13</v>
      </c>
    </row>
    <row r="3" spans="1:17" x14ac:dyDescent="0.35">
      <c r="A3" s="1" t="s">
        <v>6</v>
      </c>
      <c r="B3" s="5">
        <v>0</v>
      </c>
      <c r="C3" s="3" t="s">
        <v>14</v>
      </c>
      <c r="D3" s="5">
        <v>0</v>
      </c>
      <c r="E3" s="3" t="s">
        <v>14</v>
      </c>
      <c r="F3" s="5">
        <v>0</v>
      </c>
      <c r="G3" s="3" t="s">
        <v>14</v>
      </c>
      <c r="H3" s="5">
        <v>0</v>
      </c>
      <c r="I3" s="3" t="s">
        <v>14</v>
      </c>
      <c r="J3" s="5">
        <v>0</v>
      </c>
      <c r="K3" s="3" t="s">
        <v>14</v>
      </c>
      <c r="L3" s="5">
        <v>0</v>
      </c>
      <c r="M3" s="3" t="s">
        <v>14</v>
      </c>
      <c r="N3" s="5">
        <v>0</v>
      </c>
      <c r="O3" s="3" t="s">
        <v>14</v>
      </c>
      <c r="P3" s="5">
        <v>0</v>
      </c>
      <c r="Q3" s="3" t="s">
        <v>14</v>
      </c>
    </row>
    <row r="4" spans="1:17" x14ac:dyDescent="0.35">
      <c r="A4" s="1" t="s">
        <v>7</v>
      </c>
      <c r="B4" s="5">
        <v>2.5</v>
      </c>
      <c r="C4" s="3" t="s">
        <v>15</v>
      </c>
      <c r="D4" s="5">
        <v>0.05</v>
      </c>
      <c r="E4" s="3" t="s">
        <v>15</v>
      </c>
      <c r="F4" s="5">
        <v>2</v>
      </c>
      <c r="G4" s="3" t="s">
        <v>15</v>
      </c>
      <c r="H4" s="5">
        <v>0.04</v>
      </c>
      <c r="I4" s="3" t="s">
        <v>15</v>
      </c>
      <c r="J4" s="5">
        <v>1.5</v>
      </c>
      <c r="K4" s="3" t="s">
        <v>15</v>
      </c>
      <c r="L4" s="5">
        <v>2.5000000000000001E-2</v>
      </c>
      <c r="M4" s="3" t="s">
        <v>15</v>
      </c>
      <c r="N4" s="5">
        <v>1</v>
      </c>
      <c r="O4" s="3" t="s">
        <v>15</v>
      </c>
      <c r="P4" s="5">
        <v>0.01</v>
      </c>
      <c r="Q4" s="3" t="s">
        <v>15</v>
      </c>
    </row>
    <row r="5" spans="1:17" x14ac:dyDescent="0.35">
      <c r="A5" s="1" t="s">
        <v>8</v>
      </c>
      <c r="B5" s="5">
        <v>0.5</v>
      </c>
      <c r="C5" s="3" t="s">
        <v>29</v>
      </c>
      <c r="D5" s="5">
        <v>0.5</v>
      </c>
      <c r="E5" s="3" t="s">
        <v>29</v>
      </c>
      <c r="F5" s="5">
        <v>0.5</v>
      </c>
      <c r="G5" s="3" t="s">
        <v>29</v>
      </c>
      <c r="H5" s="5">
        <v>0.5</v>
      </c>
      <c r="I5" s="3" t="s">
        <v>29</v>
      </c>
      <c r="J5" s="5">
        <v>0.5</v>
      </c>
      <c r="K5" s="3" t="s">
        <v>29</v>
      </c>
      <c r="L5" s="5">
        <v>0.5</v>
      </c>
      <c r="M5" s="3" t="s">
        <v>29</v>
      </c>
      <c r="N5" s="5">
        <v>0.5</v>
      </c>
      <c r="O5" s="3" t="s">
        <v>29</v>
      </c>
      <c r="P5" s="5">
        <v>0.5</v>
      </c>
      <c r="Q5" s="3" t="s">
        <v>29</v>
      </c>
    </row>
    <row r="6" spans="1:17" x14ac:dyDescent="0.35">
      <c r="A6" s="1" t="s">
        <v>9</v>
      </c>
      <c r="B6" s="5">
        <v>2</v>
      </c>
      <c r="C6" s="3" t="s">
        <v>18</v>
      </c>
      <c r="D6" s="5">
        <v>40</v>
      </c>
      <c r="E6" s="3" t="s">
        <v>16</v>
      </c>
      <c r="F6" s="5">
        <v>2</v>
      </c>
      <c r="G6" s="3" t="s">
        <v>18</v>
      </c>
      <c r="H6" s="8">
        <v>40</v>
      </c>
      <c r="I6" s="3" t="s">
        <v>16</v>
      </c>
      <c r="J6" s="7">
        <v>2</v>
      </c>
      <c r="K6" s="3" t="s">
        <v>18</v>
      </c>
      <c r="L6" s="8">
        <v>40</v>
      </c>
      <c r="M6" s="3" t="s">
        <v>16</v>
      </c>
      <c r="N6" s="5">
        <v>150</v>
      </c>
      <c r="O6" s="3" t="s">
        <v>17</v>
      </c>
      <c r="P6" s="5">
        <v>3000</v>
      </c>
      <c r="Q6" s="3" t="s">
        <v>22</v>
      </c>
    </row>
    <row r="7" spans="1:17" x14ac:dyDescent="0.35">
      <c r="A7" s="1" t="s">
        <v>26</v>
      </c>
      <c r="B7" s="5">
        <v>2</v>
      </c>
      <c r="C7" t="str">
        <f t="shared" ref="C7:Q8" si="0">C6</f>
        <v>L/kg</v>
      </c>
      <c r="D7" s="5">
        <v>40</v>
      </c>
      <c r="E7" t="str">
        <f t="shared" si="0"/>
        <v>mL/kg</v>
      </c>
      <c r="F7" s="5">
        <f t="shared" si="0"/>
        <v>2</v>
      </c>
      <c r="G7" t="str">
        <f t="shared" si="0"/>
        <v>L/kg</v>
      </c>
      <c r="H7" s="8">
        <f t="shared" si="0"/>
        <v>40</v>
      </c>
      <c r="I7" t="str">
        <f t="shared" si="0"/>
        <v>mL/kg</v>
      </c>
      <c r="J7" s="7">
        <f t="shared" si="0"/>
        <v>2</v>
      </c>
      <c r="K7" t="str">
        <f t="shared" si="0"/>
        <v>L/kg</v>
      </c>
      <c r="L7" s="8">
        <f t="shared" si="0"/>
        <v>40</v>
      </c>
      <c r="M7" t="str">
        <f t="shared" si="0"/>
        <v>mL/kg</v>
      </c>
      <c r="N7" s="5">
        <f t="shared" si="0"/>
        <v>150</v>
      </c>
      <c r="O7" t="str">
        <f t="shared" si="0"/>
        <v>L</v>
      </c>
      <c r="P7" s="5">
        <v>3000</v>
      </c>
      <c r="Q7" t="str">
        <f t="shared" si="0"/>
        <v>mL</v>
      </c>
    </row>
    <row r="8" spans="1:17" x14ac:dyDescent="0.35">
      <c r="A8" s="1" t="s">
        <v>28</v>
      </c>
      <c r="B8" s="5">
        <f>B7/2</f>
        <v>1</v>
      </c>
      <c r="C8" t="str">
        <f t="shared" si="0"/>
        <v>L/kg</v>
      </c>
      <c r="D8" s="5">
        <f>D7/2</f>
        <v>20</v>
      </c>
      <c r="E8" t="str">
        <f>E7</f>
        <v>mL/kg</v>
      </c>
      <c r="F8" s="5">
        <f>F7/2</f>
        <v>1</v>
      </c>
      <c r="H8" s="5">
        <f>H7/2</f>
        <v>20</v>
      </c>
      <c r="J8" s="5">
        <f>J7/2</f>
        <v>1</v>
      </c>
      <c r="L8" s="5">
        <f>L7/2</f>
        <v>20</v>
      </c>
      <c r="N8" s="5">
        <f>N7/2</f>
        <v>75</v>
      </c>
      <c r="P8" s="5">
        <f>P7/2</f>
        <v>1500</v>
      </c>
      <c r="Q8" s="3" t="s">
        <v>22</v>
      </c>
    </row>
    <row r="9" spans="1:17" x14ac:dyDescent="0.35">
      <c r="A9" s="1" t="s">
        <v>10</v>
      </c>
      <c r="B9" s="5">
        <f>'1cmpt_PK_Model'!B7</f>
        <v>540</v>
      </c>
      <c r="C9" s="3" t="s">
        <v>19</v>
      </c>
      <c r="D9" s="5">
        <f>'1cmpt_PK_Model'!D7</f>
        <v>0.35</v>
      </c>
      <c r="E9" s="3" t="s">
        <v>19</v>
      </c>
      <c r="F9" s="5">
        <f>'1cmpt_PK_Model'!F7</f>
        <v>330</v>
      </c>
      <c r="G9" s="3" t="s">
        <v>19</v>
      </c>
      <c r="H9" s="6">
        <f>'1cmpt_PK_Model'!H7</f>
        <v>0.4</v>
      </c>
      <c r="I9" s="3" t="s">
        <v>19</v>
      </c>
      <c r="J9" s="5">
        <f>'1cmpt_PK_Model'!J7</f>
        <v>260</v>
      </c>
      <c r="K9" s="3" t="s">
        <v>19</v>
      </c>
      <c r="L9" s="6">
        <f>'1cmpt_PK_Model'!L7</f>
        <v>0.25</v>
      </c>
      <c r="M9" s="3" t="s">
        <v>19</v>
      </c>
      <c r="N9" s="5">
        <f>'1cmpt_PK_Model'!N7</f>
        <v>10</v>
      </c>
      <c r="O9" s="3" t="s">
        <v>20</v>
      </c>
      <c r="P9" s="7">
        <f>'1cmpt_PK_Model'!P7</f>
        <v>8</v>
      </c>
      <c r="Q9" s="3" t="s">
        <v>21</v>
      </c>
    </row>
    <row r="10" spans="1:17" x14ac:dyDescent="0.35">
      <c r="A10" s="1" t="s">
        <v>34</v>
      </c>
      <c r="B10" s="5">
        <f>B9*5</f>
        <v>2700</v>
      </c>
      <c r="C10" t="str">
        <f t="shared" ref="C10:Q11" si="1">C9</f>
        <v>mL/h/kg</v>
      </c>
      <c r="D10" s="8">
        <f>D9*5</f>
        <v>1.75</v>
      </c>
      <c r="E10" t="str">
        <f t="shared" si="1"/>
        <v>mL/h/kg</v>
      </c>
      <c r="F10" s="5">
        <f>F9*5</f>
        <v>1650</v>
      </c>
      <c r="G10" t="str">
        <f t="shared" si="1"/>
        <v>mL/h/kg</v>
      </c>
      <c r="H10" s="7">
        <f>H9*5</f>
        <v>2</v>
      </c>
      <c r="I10" t="str">
        <f t="shared" si="1"/>
        <v>mL/h/kg</v>
      </c>
      <c r="J10" s="5">
        <f>J9*5</f>
        <v>1300</v>
      </c>
      <c r="K10" t="str">
        <f t="shared" si="1"/>
        <v>mL/h/kg</v>
      </c>
      <c r="L10" s="6">
        <f>L9*5</f>
        <v>1.25</v>
      </c>
      <c r="M10" t="str">
        <f t="shared" si="1"/>
        <v>mL/h/kg</v>
      </c>
      <c r="N10" s="5">
        <f>N9*5</f>
        <v>50</v>
      </c>
      <c r="O10" t="str">
        <f t="shared" si="1"/>
        <v>L/h</v>
      </c>
      <c r="P10" s="5">
        <f>P9*5</f>
        <v>40</v>
      </c>
      <c r="Q10" t="str">
        <f t="shared" si="1"/>
        <v>mL/h</v>
      </c>
    </row>
    <row r="11" spans="1:17" x14ac:dyDescent="0.35">
      <c r="A11" s="1" t="s">
        <v>27</v>
      </c>
      <c r="B11" s="5">
        <f>B10/50</f>
        <v>54</v>
      </c>
      <c r="C11" t="str">
        <f t="shared" si="1"/>
        <v>mL/h/kg</v>
      </c>
      <c r="D11" s="5">
        <f>D10/50</f>
        <v>3.5000000000000003E-2</v>
      </c>
      <c r="E11" t="str">
        <f>E10</f>
        <v>mL/h/kg</v>
      </c>
      <c r="F11" s="5">
        <f>F10/50</f>
        <v>33</v>
      </c>
      <c r="H11" s="5">
        <f>H10/50</f>
        <v>0.04</v>
      </c>
      <c r="J11" s="5">
        <f>J10/50</f>
        <v>26</v>
      </c>
      <c r="L11" s="5">
        <f>L10/50</f>
        <v>2.5000000000000001E-2</v>
      </c>
      <c r="N11" s="5">
        <f>N10/50</f>
        <v>1</v>
      </c>
      <c r="P11" s="5">
        <f>P10/50</f>
        <v>0.8</v>
      </c>
    </row>
    <row r="12" spans="1:17" x14ac:dyDescent="0.35">
      <c r="A12" s="1" t="s">
        <v>30</v>
      </c>
      <c r="B12" s="5">
        <f>B9</f>
        <v>540</v>
      </c>
      <c r="C12" s="3" t="s">
        <v>19</v>
      </c>
      <c r="D12" s="5">
        <f>D9</f>
        <v>0.35</v>
      </c>
      <c r="E12" s="3" t="s">
        <v>19</v>
      </c>
      <c r="F12" s="5">
        <f>F9</f>
        <v>330</v>
      </c>
      <c r="G12" s="3" t="s">
        <v>19</v>
      </c>
      <c r="H12" s="5">
        <f>H9</f>
        <v>0.4</v>
      </c>
      <c r="I12" s="3" t="s">
        <v>19</v>
      </c>
      <c r="J12" s="5">
        <f>J9</f>
        <v>260</v>
      </c>
      <c r="K12" s="3" t="s">
        <v>19</v>
      </c>
      <c r="L12" s="5">
        <f>L9</f>
        <v>0.25</v>
      </c>
      <c r="M12" s="3" t="s">
        <v>19</v>
      </c>
      <c r="N12" s="5">
        <f>N9</f>
        <v>10</v>
      </c>
      <c r="O12" s="3" t="s">
        <v>20</v>
      </c>
      <c r="P12" s="5">
        <f>P9</f>
        <v>8</v>
      </c>
      <c r="Q12" s="3" t="s">
        <v>21</v>
      </c>
    </row>
    <row r="13" spans="1:17" x14ac:dyDescent="0.35">
      <c r="A13" s="1" t="s">
        <v>31</v>
      </c>
      <c r="B13" s="5">
        <v>5000</v>
      </c>
      <c r="C13" s="3" t="s">
        <v>33</v>
      </c>
      <c r="D13" s="7">
        <v>5</v>
      </c>
      <c r="E13" s="3" t="s">
        <v>33</v>
      </c>
      <c r="F13" s="5">
        <v>5000</v>
      </c>
      <c r="G13" s="3" t="s">
        <v>33</v>
      </c>
      <c r="H13" s="7">
        <v>5</v>
      </c>
      <c r="I13" s="3" t="s">
        <v>33</v>
      </c>
      <c r="J13" s="5">
        <v>5000</v>
      </c>
      <c r="K13" s="3" t="s">
        <v>33</v>
      </c>
      <c r="L13" s="7">
        <v>5</v>
      </c>
      <c r="M13" s="3" t="s">
        <v>33</v>
      </c>
      <c r="N13" s="5">
        <v>5000</v>
      </c>
      <c r="O13" s="3" t="s">
        <v>33</v>
      </c>
      <c r="P13" s="7">
        <v>5</v>
      </c>
      <c r="Q13" s="3" t="s">
        <v>33</v>
      </c>
    </row>
    <row r="14" spans="1:17" x14ac:dyDescent="0.35">
      <c r="A14" s="1" t="s">
        <v>11</v>
      </c>
      <c r="B14" s="6">
        <v>0.1</v>
      </c>
      <c r="C14" s="3" t="s">
        <v>15</v>
      </c>
      <c r="D14" s="6">
        <v>0.1</v>
      </c>
      <c r="E14" s="3" t="s">
        <v>15</v>
      </c>
      <c r="F14" s="6">
        <v>0.1</v>
      </c>
      <c r="G14" s="3" t="s">
        <v>15</v>
      </c>
      <c r="H14" s="6">
        <v>0.1</v>
      </c>
      <c r="I14" s="3" t="s">
        <v>15</v>
      </c>
      <c r="J14" s="6">
        <v>0.1</v>
      </c>
      <c r="K14" s="3" t="s">
        <v>15</v>
      </c>
      <c r="L14" s="6">
        <v>0.1</v>
      </c>
      <c r="M14" s="3" t="s">
        <v>15</v>
      </c>
      <c r="N14" s="6">
        <v>0.1</v>
      </c>
      <c r="O14" s="3" t="s">
        <v>15</v>
      </c>
      <c r="P14" s="6">
        <v>0.1</v>
      </c>
      <c r="Q14" s="3" t="s">
        <v>15</v>
      </c>
    </row>
    <row r="15" spans="1:17" x14ac:dyDescent="0.35">
      <c r="A15" s="1" t="s">
        <v>32</v>
      </c>
      <c r="B15" s="5">
        <v>0.01</v>
      </c>
      <c r="C15" s="3" t="s">
        <v>29</v>
      </c>
      <c r="D15" s="5">
        <v>0.2</v>
      </c>
      <c r="E15" s="3" t="s">
        <v>29</v>
      </c>
      <c r="F15" s="5">
        <v>0.01</v>
      </c>
      <c r="G15" s="3" t="s">
        <v>29</v>
      </c>
      <c r="H15" s="5">
        <v>0.2</v>
      </c>
      <c r="I15" s="3" t="s">
        <v>29</v>
      </c>
      <c r="J15" s="5">
        <v>0.01</v>
      </c>
      <c r="K15" s="3" t="s">
        <v>29</v>
      </c>
      <c r="L15" s="5">
        <v>0.2</v>
      </c>
      <c r="M15" s="3" t="s">
        <v>29</v>
      </c>
      <c r="N15" s="5">
        <v>0.01</v>
      </c>
      <c r="O15" s="3" t="s">
        <v>29</v>
      </c>
      <c r="P15" s="5">
        <v>0.2</v>
      </c>
      <c r="Q15" s="3" t="s">
        <v>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0"/>
  <sheetViews>
    <sheetView workbookViewId="0">
      <selection activeCell="I41" sqref="I41"/>
    </sheetView>
  </sheetViews>
  <sheetFormatPr defaultRowHeight="14.5" x14ac:dyDescent="0.35"/>
  <cols>
    <col min="1" max="1" width="9.26953125" bestFit="1" customWidth="1"/>
    <col min="2" max="2" width="11" bestFit="1" customWidth="1"/>
    <col min="3" max="3" width="13.81640625" bestFit="1" customWidth="1"/>
    <col min="4" max="4" width="10.81640625" bestFit="1" customWidth="1"/>
    <col min="5" max="5" width="13.81640625" bestFit="1" customWidth="1"/>
    <col min="6" max="6" width="7.7265625" bestFit="1" customWidth="1"/>
    <col min="7" max="7" width="13.81640625" bestFit="1" customWidth="1"/>
    <col min="8" max="8" width="7.54296875" bestFit="1" customWidth="1"/>
    <col min="9" max="9" width="13.81640625" bestFit="1" customWidth="1"/>
    <col min="10" max="10" width="12.1796875" bestFit="1" customWidth="1"/>
    <col min="11" max="11" width="13.81640625" bestFit="1" customWidth="1"/>
    <col min="12" max="12" width="12" bestFit="1" customWidth="1"/>
    <col min="13" max="13" width="13.81640625" bestFit="1" customWidth="1"/>
    <col min="14" max="14" width="12" bestFit="1" customWidth="1"/>
    <col min="15" max="15" width="13.81640625" bestFit="1" customWidth="1"/>
    <col min="16" max="16" width="11" bestFit="1" customWidth="1"/>
  </cols>
  <sheetData>
    <row r="1" spans="1:17" x14ac:dyDescent="0.35">
      <c r="B1" s="1" t="s">
        <v>0</v>
      </c>
      <c r="D1" s="1" t="s">
        <v>3</v>
      </c>
      <c r="F1" s="1" t="s">
        <v>23</v>
      </c>
      <c r="H1" s="1" t="s">
        <v>24</v>
      </c>
      <c r="J1" s="1" t="s">
        <v>2</v>
      </c>
      <c r="L1" s="1" t="s">
        <v>4</v>
      </c>
      <c r="N1" s="1" t="s">
        <v>1</v>
      </c>
      <c r="P1" s="1" t="s">
        <v>5</v>
      </c>
    </row>
    <row r="2" spans="1:17" x14ac:dyDescent="0.35">
      <c r="B2" s="1" t="s">
        <v>25</v>
      </c>
      <c r="C2" s="2" t="s">
        <v>13</v>
      </c>
      <c r="D2" s="1" t="s">
        <v>25</v>
      </c>
      <c r="E2" s="2" t="s">
        <v>13</v>
      </c>
      <c r="F2" s="1" t="s">
        <v>25</v>
      </c>
      <c r="G2" s="2" t="s">
        <v>13</v>
      </c>
      <c r="H2" s="1" t="s">
        <v>25</v>
      </c>
      <c r="I2" s="2" t="s">
        <v>13</v>
      </c>
      <c r="J2" s="1" t="s">
        <v>25</v>
      </c>
      <c r="K2" s="2" t="s">
        <v>13</v>
      </c>
      <c r="L2" s="1" t="s">
        <v>25</v>
      </c>
      <c r="M2" s="2" t="s">
        <v>13</v>
      </c>
      <c r="N2" s="1" t="s">
        <v>25</v>
      </c>
      <c r="O2" s="2" t="s">
        <v>13</v>
      </c>
      <c r="P2" s="1" t="s">
        <v>25</v>
      </c>
      <c r="Q2" s="2" t="s">
        <v>13</v>
      </c>
    </row>
    <row r="3" spans="1:17" x14ac:dyDescent="0.35">
      <c r="A3" s="1" t="s">
        <v>6</v>
      </c>
      <c r="B3" s="5">
        <v>0</v>
      </c>
      <c r="C3" s="3" t="s">
        <v>14</v>
      </c>
      <c r="D3" s="5">
        <v>0</v>
      </c>
      <c r="E3" s="3" t="s">
        <v>14</v>
      </c>
      <c r="F3" s="5">
        <v>0</v>
      </c>
      <c r="G3" s="3" t="s">
        <v>14</v>
      </c>
      <c r="H3" s="4">
        <v>0</v>
      </c>
      <c r="I3" s="3" t="s">
        <v>14</v>
      </c>
      <c r="J3" s="5">
        <v>0</v>
      </c>
      <c r="K3" s="3" t="s">
        <v>14</v>
      </c>
      <c r="L3" s="5">
        <v>0</v>
      </c>
      <c r="M3" s="3" t="s">
        <v>14</v>
      </c>
      <c r="N3" s="5">
        <v>0</v>
      </c>
      <c r="O3" s="3" t="s">
        <v>14</v>
      </c>
      <c r="P3" s="5">
        <v>0</v>
      </c>
      <c r="Q3" s="3" t="s">
        <v>14</v>
      </c>
    </row>
    <row r="4" spans="1:17" x14ac:dyDescent="0.35">
      <c r="A4" s="1" t="s">
        <v>7</v>
      </c>
      <c r="B4" s="5">
        <v>2.5</v>
      </c>
      <c r="C4" s="3" t="s">
        <v>15</v>
      </c>
      <c r="D4" s="5">
        <v>0.05</v>
      </c>
      <c r="E4" s="3" t="s">
        <v>15</v>
      </c>
      <c r="F4" s="5">
        <v>2</v>
      </c>
      <c r="G4" s="3" t="s">
        <v>15</v>
      </c>
      <c r="H4" s="4">
        <v>0.04</v>
      </c>
      <c r="I4" s="3" t="s">
        <v>15</v>
      </c>
      <c r="J4" s="5">
        <v>1.5</v>
      </c>
      <c r="K4" s="3" t="s">
        <v>15</v>
      </c>
      <c r="L4" s="5">
        <v>2.5000000000000001E-2</v>
      </c>
      <c r="M4" s="3" t="s">
        <v>15</v>
      </c>
      <c r="N4" s="5">
        <v>1</v>
      </c>
      <c r="O4" s="3" t="s">
        <v>15</v>
      </c>
      <c r="P4" s="5">
        <v>0.01</v>
      </c>
      <c r="Q4" s="3" t="s">
        <v>15</v>
      </c>
    </row>
    <row r="5" spans="1:17" x14ac:dyDescent="0.35">
      <c r="A5" s="1" t="s">
        <v>8</v>
      </c>
      <c r="B5" s="5">
        <v>0.5</v>
      </c>
      <c r="C5" s="3" t="s">
        <v>29</v>
      </c>
      <c r="D5" s="5">
        <v>0.5</v>
      </c>
      <c r="E5" s="3" t="s">
        <v>29</v>
      </c>
      <c r="F5" s="5">
        <v>0.5</v>
      </c>
      <c r="G5" s="3" t="s">
        <v>29</v>
      </c>
      <c r="H5" s="4">
        <v>0.5</v>
      </c>
      <c r="I5" s="3" t="s">
        <v>29</v>
      </c>
      <c r="J5" s="5">
        <v>0.5</v>
      </c>
      <c r="K5" s="3" t="s">
        <v>29</v>
      </c>
      <c r="L5" s="5">
        <v>0.5</v>
      </c>
      <c r="M5" s="3" t="s">
        <v>29</v>
      </c>
      <c r="N5" s="5">
        <v>0.5</v>
      </c>
      <c r="O5" s="3" t="s">
        <v>29</v>
      </c>
      <c r="P5" s="5">
        <v>0.5</v>
      </c>
      <c r="Q5" s="3" t="s">
        <v>29</v>
      </c>
    </row>
    <row r="6" spans="1:17" x14ac:dyDescent="0.35">
      <c r="A6" s="1" t="s">
        <v>9</v>
      </c>
      <c r="B6" s="5">
        <v>4</v>
      </c>
      <c r="C6" s="3" t="s">
        <v>18</v>
      </c>
      <c r="D6" s="5">
        <v>80</v>
      </c>
      <c r="E6" s="3" t="s">
        <v>16</v>
      </c>
      <c r="F6" s="5">
        <v>4</v>
      </c>
      <c r="G6" s="3" t="s">
        <v>18</v>
      </c>
      <c r="H6" s="4">
        <v>80</v>
      </c>
      <c r="I6" s="3" t="s">
        <v>16</v>
      </c>
      <c r="J6" s="5">
        <v>4</v>
      </c>
      <c r="K6" s="3" t="s">
        <v>18</v>
      </c>
      <c r="L6" s="5">
        <v>80</v>
      </c>
      <c r="M6" s="3" t="s">
        <v>16</v>
      </c>
      <c r="N6" s="5">
        <v>300</v>
      </c>
      <c r="O6" s="3" t="s">
        <v>17</v>
      </c>
      <c r="P6" s="5">
        <v>6000</v>
      </c>
      <c r="Q6" s="3" t="s">
        <v>22</v>
      </c>
    </row>
    <row r="7" spans="1:17" x14ac:dyDescent="0.35">
      <c r="A7" s="1" t="s">
        <v>10</v>
      </c>
      <c r="B7" s="5">
        <v>540</v>
      </c>
      <c r="C7" s="3" t="s">
        <v>19</v>
      </c>
      <c r="D7" s="7">
        <v>0.35</v>
      </c>
      <c r="E7" s="3" t="s">
        <v>19</v>
      </c>
      <c r="F7" s="5">
        <v>330</v>
      </c>
      <c r="G7" s="3" t="s">
        <v>19</v>
      </c>
      <c r="H7" s="4">
        <v>0.4</v>
      </c>
      <c r="I7" s="3" t="s">
        <v>19</v>
      </c>
      <c r="J7" s="5">
        <v>260</v>
      </c>
      <c r="K7" s="3" t="s">
        <v>19</v>
      </c>
      <c r="L7" s="7">
        <v>0.25</v>
      </c>
      <c r="M7" s="3" t="s">
        <v>19</v>
      </c>
      <c r="N7" s="5">
        <v>10</v>
      </c>
      <c r="O7" s="3" t="s">
        <v>20</v>
      </c>
      <c r="P7" s="5">
        <v>8</v>
      </c>
      <c r="Q7" s="3" t="s">
        <v>21</v>
      </c>
    </row>
    <row r="8" spans="1:17" x14ac:dyDescent="0.35">
      <c r="A8" s="1" t="s">
        <v>11</v>
      </c>
      <c r="B8" s="5">
        <v>0.1</v>
      </c>
      <c r="C8" s="3" t="s">
        <v>15</v>
      </c>
      <c r="D8" s="5">
        <v>0.1</v>
      </c>
      <c r="E8" s="3" t="s">
        <v>15</v>
      </c>
      <c r="F8" s="5">
        <v>0.1</v>
      </c>
      <c r="G8" s="3" t="s">
        <v>15</v>
      </c>
      <c r="H8" s="5">
        <v>0.1</v>
      </c>
      <c r="I8" s="3" t="s">
        <v>15</v>
      </c>
      <c r="J8" s="5">
        <v>0.1</v>
      </c>
      <c r="K8" s="3" t="s">
        <v>15</v>
      </c>
      <c r="L8" s="5">
        <v>0.1</v>
      </c>
      <c r="M8" s="3" t="s">
        <v>15</v>
      </c>
      <c r="N8" s="5">
        <v>0.1</v>
      </c>
      <c r="O8" s="3" t="s">
        <v>15</v>
      </c>
      <c r="P8" s="5">
        <v>0.1</v>
      </c>
      <c r="Q8" s="3" t="s">
        <v>15</v>
      </c>
    </row>
    <row r="9" spans="1:17" x14ac:dyDescent="0.35">
      <c r="A9" s="1" t="s">
        <v>12</v>
      </c>
      <c r="B9" s="5">
        <v>0.01</v>
      </c>
      <c r="C9" s="3" t="s">
        <v>29</v>
      </c>
      <c r="D9" s="5">
        <v>0.2</v>
      </c>
      <c r="E9" s="3" t="s">
        <v>29</v>
      </c>
      <c r="F9" s="5">
        <v>0.01</v>
      </c>
      <c r="G9" s="3" t="s">
        <v>29</v>
      </c>
      <c r="H9" s="4">
        <v>0.2</v>
      </c>
      <c r="I9" s="3" t="s">
        <v>29</v>
      </c>
      <c r="J9" s="5">
        <v>0.01</v>
      </c>
      <c r="K9" s="3" t="s">
        <v>29</v>
      </c>
      <c r="L9" s="5">
        <v>0.2</v>
      </c>
      <c r="M9" s="3" t="s">
        <v>29</v>
      </c>
      <c r="N9" s="5">
        <v>0.01</v>
      </c>
      <c r="O9" s="3" t="s">
        <v>29</v>
      </c>
      <c r="P9" s="5">
        <v>0.2</v>
      </c>
      <c r="Q9" s="3" t="s">
        <v>29</v>
      </c>
    </row>
    <row r="10" spans="1:17" x14ac:dyDescent="0.35">
      <c r="A10" s="1" t="s">
        <v>35</v>
      </c>
      <c r="B10" s="5">
        <v>1</v>
      </c>
      <c r="C10" s="3" t="s">
        <v>33</v>
      </c>
      <c r="D10" s="5">
        <f>F10</f>
        <v>1</v>
      </c>
      <c r="E10" s="3" t="s">
        <v>33</v>
      </c>
      <c r="F10" s="5">
        <f>H10</f>
        <v>1</v>
      </c>
      <c r="G10" s="3" t="s">
        <v>33</v>
      </c>
      <c r="H10" s="5">
        <f>J10</f>
        <v>1</v>
      </c>
      <c r="I10" s="3" t="s">
        <v>33</v>
      </c>
      <c r="J10" s="5">
        <f>L10</f>
        <v>1</v>
      </c>
      <c r="K10" s="3" t="s">
        <v>33</v>
      </c>
      <c r="L10" s="5">
        <f>N10</f>
        <v>1</v>
      </c>
      <c r="M10" s="3" t="s">
        <v>33</v>
      </c>
      <c r="N10" s="5">
        <f>P10</f>
        <v>1</v>
      </c>
      <c r="O10" s="3" t="s">
        <v>33</v>
      </c>
      <c r="P10" s="5">
        <v>1</v>
      </c>
      <c r="Q10" s="3" t="s">
        <v>33</v>
      </c>
    </row>
    <row r="11" spans="1:17" x14ac:dyDescent="0.35">
      <c r="A11" s="1" t="s">
        <v>39</v>
      </c>
      <c r="B11" s="5">
        <v>5000</v>
      </c>
      <c r="C11" s="3" t="s">
        <v>33</v>
      </c>
      <c r="D11" s="7">
        <v>5</v>
      </c>
      <c r="E11" s="3" t="s">
        <v>33</v>
      </c>
      <c r="F11" s="5">
        <v>5000</v>
      </c>
      <c r="G11" s="3" t="s">
        <v>33</v>
      </c>
      <c r="H11" s="7">
        <v>5</v>
      </c>
      <c r="I11" s="3" t="s">
        <v>33</v>
      </c>
      <c r="J11" s="5">
        <v>5000</v>
      </c>
      <c r="K11" s="3" t="s">
        <v>33</v>
      </c>
      <c r="L11" s="7">
        <v>5</v>
      </c>
      <c r="M11" s="3" t="s">
        <v>33</v>
      </c>
      <c r="N11" s="5">
        <v>5000</v>
      </c>
      <c r="O11" s="3" t="s">
        <v>33</v>
      </c>
      <c r="P11" s="7">
        <v>5</v>
      </c>
      <c r="Q11" s="3" t="s">
        <v>33</v>
      </c>
    </row>
    <row r="12" spans="1:17" x14ac:dyDescent="0.35">
      <c r="A12" s="1" t="s">
        <v>36</v>
      </c>
      <c r="B12" s="6">
        <f>LN(2)/1</f>
        <v>0.69314718055994529</v>
      </c>
      <c r="C12" s="3" t="s">
        <v>15</v>
      </c>
      <c r="D12" s="6">
        <f>LN(2)/1</f>
        <v>0.69314718055994529</v>
      </c>
      <c r="E12" s="3" t="s">
        <v>15</v>
      </c>
      <c r="F12" s="6">
        <f t="shared" ref="F12:N12" si="0">H12</f>
        <v>0.69314718055994529</v>
      </c>
      <c r="G12" s="3" t="s">
        <v>15</v>
      </c>
      <c r="H12" s="6">
        <f t="shared" si="0"/>
        <v>0.69314718055994529</v>
      </c>
      <c r="I12" s="3" t="s">
        <v>15</v>
      </c>
      <c r="J12" s="5">
        <f t="shared" si="0"/>
        <v>0.69314718055994529</v>
      </c>
      <c r="K12" s="3" t="s">
        <v>15</v>
      </c>
      <c r="L12" s="5">
        <f t="shared" si="0"/>
        <v>0.69314718055994529</v>
      </c>
      <c r="M12" s="3" t="s">
        <v>15</v>
      </c>
      <c r="N12" s="5">
        <f t="shared" si="0"/>
        <v>0.69314718055994529</v>
      </c>
      <c r="O12" s="3" t="s">
        <v>15</v>
      </c>
      <c r="P12" s="6">
        <f>LN(2)/1</f>
        <v>0.69314718055994529</v>
      </c>
      <c r="Q12" s="3" t="s">
        <v>15</v>
      </c>
    </row>
    <row r="13" spans="1:17" x14ac:dyDescent="0.35">
      <c r="A13" s="1" t="s">
        <v>37</v>
      </c>
      <c r="B13" s="9">
        <f>(0.025/75)^-0.25*N13</f>
        <v>7.1248098515933986E-2</v>
      </c>
      <c r="C13" s="3" t="s">
        <v>15</v>
      </c>
      <c r="D13" s="9">
        <f>(0.025/75)^-0.25*P13</f>
        <v>7.1248098515933986E-2</v>
      </c>
      <c r="E13" s="3" t="s">
        <v>15</v>
      </c>
      <c r="F13" s="9">
        <f>(0.25/75)^-0.25*N13</f>
        <v>4.0065750136742871E-2</v>
      </c>
      <c r="G13" s="3" t="s">
        <v>15</v>
      </c>
      <c r="H13" s="9">
        <f>(0.25/75)^-0.25*P13</f>
        <v>4.0065750136742871E-2</v>
      </c>
      <c r="I13" s="3" t="s">
        <v>15</v>
      </c>
      <c r="J13" s="5">
        <f>(3.5/75)^-0.25*N13</f>
        <v>2.0712917213851895E-2</v>
      </c>
      <c r="K13" s="3" t="s">
        <v>15</v>
      </c>
      <c r="L13" s="5">
        <f>(3.5/75)^-0.25*P13</f>
        <v>2.0712917213851895E-2</v>
      </c>
      <c r="M13" s="3" t="s">
        <v>15</v>
      </c>
      <c r="N13" s="10">
        <f>P13</f>
        <v>9.6270441744436847E-3</v>
      </c>
      <c r="O13" s="3" t="s">
        <v>15</v>
      </c>
      <c r="P13" s="10">
        <f>LN(2)/72</f>
        <v>9.6270441744436847E-3</v>
      </c>
      <c r="Q13" s="3" t="s">
        <v>15</v>
      </c>
    </row>
    <row r="14" spans="1:17" x14ac:dyDescent="0.35">
      <c r="A14" s="1" t="s">
        <v>38</v>
      </c>
      <c r="B14" s="6">
        <f>(0.025/75)^-0.25*N14</f>
        <v>0.35624049257966989</v>
      </c>
      <c r="C14" s="3" t="s">
        <v>15</v>
      </c>
      <c r="D14" s="6">
        <f>(0.025/75)^-0.25*P14</f>
        <v>0.35624049257966989</v>
      </c>
      <c r="E14" s="3" t="s">
        <v>15</v>
      </c>
      <c r="F14" s="6">
        <f>(0.25/75)^-0.25*N14</f>
        <v>0.20032875068371434</v>
      </c>
      <c r="G14" s="3" t="s">
        <v>15</v>
      </c>
      <c r="H14" s="6">
        <f>(0.25/75)^-0.25*P14</f>
        <v>0.20032875068371434</v>
      </c>
      <c r="I14" s="3" t="s">
        <v>15</v>
      </c>
      <c r="J14" s="5">
        <f>(3.5/75)^-0.25*N14</f>
        <v>0.10356458606925947</v>
      </c>
      <c r="K14" s="3" t="s">
        <v>15</v>
      </c>
      <c r="L14" s="5">
        <f>(3.5/75)^-0.25*P14</f>
        <v>0.10356458606925947</v>
      </c>
      <c r="M14" s="3" t="s">
        <v>15</v>
      </c>
      <c r="N14" s="10">
        <f>P14</f>
        <v>4.8135220872218422E-2</v>
      </c>
      <c r="O14" s="3" t="s">
        <v>15</v>
      </c>
      <c r="P14" s="10">
        <f>P13*5</f>
        <v>4.8135220872218422E-2</v>
      </c>
      <c r="Q14" s="3" t="s">
        <v>15</v>
      </c>
    </row>
    <row r="15" spans="1:17" x14ac:dyDescent="0.35">
      <c r="A15" s="1" t="s">
        <v>40</v>
      </c>
      <c r="B15" s="5">
        <v>5000</v>
      </c>
      <c r="C15" s="3" t="s">
        <v>33</v>
      </c>
      <c r="D15" s="7">
        <v>5</v>
      </c>
      <c r="E15" s="3" t="s">
        <v>33</v>
      </c>
      <c r="F15" s="5">
        <v>5000</v>
      </c>
      <c r="G15" s="3" t="s">
        <v>33</v>
      </c>
      <c r="H15" s="7">
        <v>5</v>
      </c>
      <c r="I15" s="3" t="s">
        <v>33</v>
      </c>
      <c r="J15" s="5">
        <v>5000</v>
      </c>
      <c r="K15" s="3" t="s">
        <v>33</v>
      </c>
      <c r="L15" s="7">
        <v>5</v>
      </c>
      <c r="M15" s="3" t="s">
        <v>33</v>
      </c>
      <c r="N15" s="5">
        <v>5000</v>
      </c>
      <c r="O15" s="3" t="s">
        <v>33</v>
      </c>
      <c r="P15" s="7">
        <v>5</v>
      </c>
      <c r="Q15" s="3" t="s">
        <v>33</v>
      </c>
    </row>
    <row r="20" spans="5:5" x14ac:dyDescent="0.35">
      <c r="E2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1711-106C-4DEE-9CBC-A04E17BA8C3A}">
  <dimension ref="A1:Q17"/>
  <sheetViews>
    <sheetView tabSelected="1" workbookViewId="0">
      <selection activeCell="K36" sqref="K36"/>
    </sheetView>
  </sheetViews>
  <sheetFormatPr defaultRowHeight="14.5" x14ac:dyDescent="0.35"/>
  <sheetData>
    <row r="1" spans="1:17" x14ac:dyDescent="0.35">
      <c r="A1" s="11"/>
      <c r="B1" s="12" t="s">
        <v>0</v>
      </c>
      <c r="C1" s="11"/>
      <c r="D1" s="12" t="s">
        <v>3</v>
      </c>
      <c r="E1" s="11"/>
      <c r="F1" s="12" t="s">
        <v>23</v>
      </c>
      <c r="G1" s="11"/>
      <c r="H1" s="12" t="s">
        <v>24</v>
      </c>
      <c r="I1" s="11"/>
      <c r="J1" s="12" t="s">
        <v>2</v>
      </c>
      <c r="K1" s="11"/>
      <c r="L1" s="12" t="s">
        <v>4</v>
      </c>
      <c r="M1" s="11"/>
      <c r="N1" s="12" t="s">
        <v>1</v>
      </c>
      <c r="O1" s="11"/>
      <c r="P1" s="12" t="s">
        <v>5</v>
      </c>
      <c r="Q1" s="11"/>
    </row>
    <row r="2" spans="1:17" x14ac:dyDescent="0.35">
      <c r="A2" s="11"/>
      <c r="B2" s="12" t="s">
        <v>25</v>
      </c>
      <c r="C2" s="13" t="s">
        <v>13</v>
      </c>
      <c r="D2" s="12" t="s">
        <v>25</v>
      </c>
      <c r="E2" s="13" t="s">
        <v>13</v>
      </c>
      <c r="F2" s="12" t="s">
        <v>25</v>
      </c>
      <c r="G2" s="13" t="s">
        <v>13</v>
      </c>
      <c r="H2" s="12" t="s">
        <v>25</v>
      </c>
      <c r="I2" s="13" t="s">
        <v>13</v>
      </c>
      <c r="J2" s="12" t="s">
        <v>25</v>
      </c>
      <c r="K2" s="13" t="s">
        <v>13</v>
      </c>
      <c r="L2" s="12" t="s">
        <v>25</v>
      </c>
      <c r="M2" s="13" t="s">
        <v>13</v>
      </c>
      <c r="N2" s="12" t="s">
        <v>25</v>
      </c>
      <c r="O2" s="13" t="s">
        <v>13</v>
      </c>
      <c r="P2" s="12" t="s">
        <v>25</v>
      </c>
      <c r="Q2" s="13" t="s">
        <v>13</v>
      </c>
    </row>
    <row r="3" spans="1:17" x14ac:dyDescent="0.35">
      <c r="A3" s="12" t="s">
        <v>6</v>
      </c>
      <c r="B3" s="14">
        <v>0</v>
      </c>
      <c r="C3" s="15" t="s">
        <v>14</v>
      </c>
      <c r="D3" s="14">
        <v>0</v>
      </c>
      <c r="E3" s="15" t="s">
        <v>14</v>
      </c>
      <c r="F3" s="14">
        <v>0</v>
      </c>
      <c r="G3" s="15" t="s">
        <v>14</v>
      </c>
      <c r="H3" s="14">
        <v>0</v>
      </c>
      <c r="I3" s="15" t="s">
        <v>14</v>
      </c>
      <c r="J3" s="14">
        <v>0</v>
      </c>
      <c r="K3" s="15" t="s">
        <v>14</v>
      </c>
      <c r="L3" s="14">
        <v>0</v>
      </c>
      <c r="M3" s="15" t="s">
        <v>14</v>
      </c>
      <c r="N3" s="14">
        <v>0</v>
      </c>
      <c r="O3" s="15" t="s">
        <v>14</v>
      </c>
      <c r="P3" s="14">
        <v>0</v>
      </c>
      <c r="Q3" s="15" t="s">
        <v>14</v>
      </c>
    </row>
    <row r="4" spans="1:17" x14ac:dyDescent="0.35">
      <c r="A4" s="12" t="s">
        <v>7</v>
      </c>
      <c r="B4" s="14">
        <v>2.5</v>
      </c>
      <c r="C4" s="15" t="s">
        <v>15</v>
      </c>
      <c r="D4" s="14">
        <v>0.05</v>
      </c>
      <c r="E4" s="15" t="s">
        <v>15</v>
      </c>
      <c r="F4" s="14">
        <v>2</v>
      </c>
      <c r="G4" s="15" t="s">
        <v>15</v>
      </c>
      <c r="H4" s="14">
        <v>0.04</v>
      </c>
      <c r="I4" s="15" t="s">
        <v>15</v>
      </c>
      <c r="J4" s="14">
        <v>1.5</v>
      </c>
      <c r="K4" s="15" t="s">
        <v>15</v>
      </c>
      <c r="L4" s="14">
        <v>2.5000000000000001E-2</v>
      </c>
      <c r="M4" s="15" t="s">
        <v>15</v>
      </c>
      <c r="N4" s="14">
        <v>1</v>
      </c>
      <c r="O4" s="15" t="s">
        <v>15</v>
      </c>
      <c r="P4" s="14">
        <v>0.01</v>
      </c>
      <c r="Q4" s="15" t="s">
        <v>15</v>
      </c>
    </row>
    <row r="5" spans="1:17" x14ac:dyDescent="0.35">
      <c r="A5" s="12" t="s">
        <v>8</v>
      </c>
      <c r="B5" s="14">
        <v>0.5</v>
      </c>
      <c r="C5" s="15" t="s">
        <v>29</v>
      </c>
      <c r="D5" s="14">
        <v>0.5</v>
      </c>
      <c r="E5" s="15" t="s">
        <v>29</v>
      </c>
      <c r="F5" s="14">
        <v>0.5</v>
      </c>
      <c r="G5" s="15" t="s">
        <v>29</v>
      </c>
      <c r="H5" s="14">
        <v>0.5</v>
      </c>
      <c r="I5" s="15" t="s">
        <v>29</v>
      </c>
      <c r="J5" s="14">
        <v>0.5</v>
      </c>
      <c r="K5" s="15" t="s">
        <v>29</v>
      </c>
      <c r="L5" s="14">
        <v>0.5</v>
      </c>
      <c r="M5" s="15" t="s">
        <v>29</v>
      </c>
      <c r="N5" s="14">
        <v>0.5</v>
      </c>
      <c r="O5" s="15" t="s">
        <v>29</v>
      </c>
      <c r="P5" s="14">
        <v>0.5</v>
      </c>
      <c r="Q5" s="15" t="s">
        <v>29</v>
      </c>
    </row>
    <row r="6" spans="1:17" x14ac:dyDescent="0.35">
      <c r="A6" s="12" t="s">
        <v>9</v>
      </c>
      <c r="B6" s="14">
        <v>2</v>
      </c>
      <c r="C6" s="15" t="s">
        <v>18</v>
      </c>
      <c r="D6" s="14">
        <v>40</v>
      </c>
      <c r="E6" s="15" t="s">
        <v>16</v>
      </c>
      <c r="F6" s="14">
        <v>2</v>
      </c>
      <c r="G6" s="15" t="s">
        <v>18</v>
      </c>
      <c r="H6" s="14">
        <v>40</v>
      </c>
      <c r="I6" s="15" t="s">
        <v>16</v>
      </c>
      <c r="J6" s="14">
        <v>2</v>
      </c>
      <c r="K6" s="15" t="s">
        <v>18</v>
      </c>
      <c r="L6" s="14">
        <v>40</v>
      </c>
      <c r="M6" s="15" t="s">
        <v>16</v>
      </c>
      <c r="N6" s="14">
        <v>150</v>
      </c>
      <c r="O6" s="15" t="s">
        <v>17</v>
      </c>
      <c r="P6" s="14">
        <v>3000</v>
      </c>
      <c r="Q6" s="15" t="s">
        <v>22</v>
      </c>
    </row>
    <row r="7" spans="1:17" x14ac:dyDescent="0.35">
      <c r="A7" s="12" t="s">
        <v>26</v>
      </c>
      <c r="B7" s="14">
        <v>2</v>
      </c>
      <c r="C7" s="11" t="s">
        <v>18</v>
      </c>
      <c r="D7" s="14">
        <v>40</v>
      </c>
      <c r="E7" s="11" t="s">
        <v>16</v>
      </c>
      <c r="F7" s="14">
        <v>2</v>
      </c>
      <c r="G7" s="11" t="s">
        <v>18</v>
      </c>
      <c r="H7" s="14">
        <v>40</v>
      </c>
      <c r="I7" s="11" t="s">
        <v>16</v>
      </c>
      <c r="J7" s="14">
        <v>2</v>
      </c>
      <c r="K7" s="11" t="s">
        <v>18</v>
      </c>
      <c r="L7" s="14">
        <v>40</v>
      </c>
      <c r="M7" s="11" t="s">
        <v>16</v>
      </c>
      <c r="N7" s="14">
        <v>150</v>
      </c>
      <c r="O7" s="11" t="s">
        <v>17</v>
      </c>
      <c r="P7" s="14">
        <v>3000</v>
      </c>
      <c r="Q7" s="11" t="s">
        <v>22</v>
      </c>
    </row>
    <row r="8" spans="1:17" x14ac:dyDescent="0.35">
      <c r="A8" s="12" t="s">
        <v>10</v>
      </c>
      <c r="B8" s="14">
        <v>540</v>
      </c>
      <c r="C8" s="15" t="s">
        <v>19</v>
      </c>
      <c r="D8" s="14">
        <v>0.35</v>
      </c>
      <c r="E8" s="15" t="s">
        <v>19</v>
      </c>
      <c r="F8" s="14">
        <v>330</v>
      </c>
      <c r="G8" s="15" t="s">
        <v>19</v>
      </c>
      <c r="H8" s="14">
        <v>0.4</v>
      </c>
      <c r="I8" s="15" t="s">
        <v>19</v>
      </c>
      <c r="J8" s="14">
        <v>260</v>
      </c>
      <c r="K8" s="15" t="s">
        <v>19</v>
      </c>
      <c r="L8" s="14">
        <v>0.25</v>
      </c>
      <c r="M8" s="15" t="s">
        <v>19</v>
      </c>
      <c r="N8" s="14">
        <v>10</v>
      </c>
      <c r="O8" s="15" t="s">
        <v>20</v>
      </c>
      <c r="P8" s="14">
        <v>8</v>
      </c>
      <c r="Q8" s="15" t="s">
        <v>21</v>
      </c>
    </row>
    <row r="9" spans="1:17" x14ac:dyDescent="0.35">
      <c r="A9" s="12" t="s">
        <v>34</v>
      </c>
      <c r="B9" s="14">
        <v>2700</v>
      </c>
      <c r="C9" s="11" t="s">
        <v>19</v>
      </c>
      <c r="D9" s="14">
        <v>1.8</v>
      </c>
      <c r="E9" s="11" t="s">
        <v>19</v>
      </c>
      <c r="F9" s="14">
        <v>1650</v>
      </c>
      <c r="G9" s="11" t="s">
        <v>19</v>
      </c>
      <c r="H9" s="14">
        <v>2</v>
      </c>
      <c r="I9" s="11" t="s">
        <v>19</v>
      </c>
      <c r="J9" s="14">
        <v>1300</v>
      </c>
      <c r="K9" s="11" t="s">
        <v>19</v>
      </c>
      <c r="L9" s="14">
        <v>1.25</v>
      </c>
      <c r="M9" s="11" t="s">
        <v>19</v>
      </c>
      <c r="N9" s="14">
        <v>50</v>
      </c>
      <c r="O9" s="11" t="s">
        <v>20</v>
      </c>
      <c r="P9" s="14">
        <v>40</v>
      </c>
      <c r="Q9" s="11" t="s">
        <v>21</v>
      </c>
    </row>
    <row r="10" spans="1:17" x14ac:dyDescent="0.35">
      <c r="A10" s="12" t="s">
        <v>11</v>
      </c>
      <c r="B10" s="14">
        <v>0.1</v>
      </c>
      <c r="C10" s="15" t="s">
        <v>15</v>
      </c>
      <c r="D10" s="14">
        <v>0.1</v>
      </c>
      <c r="E10" s="15" t="s">
        <v>15</v>
      </c>
      <c r="F10" s="14">
        <v>0.1</v>
      </c>
      <c r="G10" s="15" t="s">
        <v>15</v>
      </c>
      <c r="H10" s="14">
        <v>0.1</v>
      </c>
      <c r="I10" s="15" t="s">
        <v>15</v>
      </c>
      <c r="J10" s="14">
        <v>0.1</v>
      </c>
      <c r="K10" s="15" t="s">
        <v>15</v>
      </c>
      <c r="L10" s="14">
        <v>0.1</v>
      </c>
      <c r="M10" s="15" t="s">
        <v>15</v>
      </c>
      <c r="N10" s="14">
        <v>0.1</v>
      </c>
      <c r="O10" s="15" t="s">
        <v>15</v>
      </c>
      <c r="P10" s="14">
        <v>0.1</v>
      </c>
      <c r="Q10" s="15" t="s">
        <v>15</v>
      </c>
    </row>
    <row r="11" spans="1:17" x14ac:dyDescent="0.35">
      <c r="A11" s="12" t="s">
        <v>12</v>
      </c>
      <c r="B11" s="14">
        <v>0.01</v>
      </c>
      <c r="C11" s="15" t="s">
        <v>29</v>
      </c>
      <c r="D11" s="14">
        <v>0.2</v>
      </c>
      <c r="E11" s="15" t="s">
        <v>29</v>
      </c>
      <c r="F11" s="14">
        <v>0.01</v>
      </c>
      <c r="G11" s="15" t="s">
        <v>29</v>
      </c>
      <c r="H11" s="16">
        <v>0.2</v>
      </c>
      <c r="I11" s="15" t="s">
        <v>29</v>
      </c>
      <c r="J11" s="14">
        <v>0.01</v>
      </c>
      <c r="K11" s="15" t="s">
        <v>29</v>
      </c>
      <c r="L11" s="14">
        <v>0.2</v>
      </c>
      <c r="M11" s="15" t="s">
        <v>29</v>
      </c>
      <c r="N11" s="14">
        <v>0.01</v>
      </c>
      <c r="O11" s="15" t="s">
        <v>29</v>
      </c>
      <c r="P11" s="14">
        <v>0.2</v>
      </c>
      <c r="Q11" s="15" t="s">
        <v>29</v>
      </c>
    </row>
    <row r="12" spans="1:17" x14ac:dyDescent="0.35">
      <c r="A12" s="12" t="s">
        <v>35</v>
      </c>
      <c r="B12" s="14">
        <v>1</v>
      </c>
      <c r="C12" s="15" t="s">
        <v>33</v>
      </c>
      <c r="D12" s="14">
        <v>1</v>
      </c>
      <c r="E12" s="15" t="s">
        <v>33</v>
      </c>
      <c r="F12" s="14">
        <v>1</v>
      </c>
      <c r="G12" s="15" t="s">
        <v>33</v>
      </c>
      <c r="H12" s="14">
        <v>1</v>
      </c>
      <c r="I12" s="15" t="s">
        <v>33</v>
      </c>
      <c r="J12" s="14">
        <v>1</v>
      </c>
      <c r="K12" s="15" t="s">
        <v>33</v>
      </c>
      <c r="L12" s="14">
        <v>1</v>
      </c>
      <c r="M12" s="15" t="s">
        <v>33</v>
      </c>
      <c r="N12" s="14">
        <v>1</v>
      </c>
      <c r="O12" s="15" t="s">
        <v>33</v>
      </c>
      <c r="P12" s="14">
        <v>1</v>
      </c>
      <c r="Q12" s="15" t="s">
        <v>33</v>
      </c>
    </row>
    <row r="13" spans="1:17" x14ac:dyDescent="0.35">
      <c r="A13" s="12" t="s">
        <v>39</v>
      </c>
      <c r="B13" s="14">
        <v>0.5</v>
      </c>
      <c r="C13" s="15" t="s">
        <v>33</v>
      </c>
      <c r="D13" s="14">
        <v>0.5</v>
      </c>
      <c r="E13" s="15" t="s">
        <v>33</v>
      </c>
      <c r="F13" s="14">
        <v>0.5</v>
      </c>
      <c r="G13" s="15" t="s">
        <v>33</v>
      </c>
      <c r="H13" s="14">
        <v>0.5</v>
      </c>
      <c r="I13" s="15" t="s">
        <v>33</v>
      </c>
      <c r="J13" s="14">
        <v>0.5</v>
      </c>
      <c r="K13" s="15" t="s">
        <v>33</v>
      </c>
      <c r="L13" s="14">
        <v>0.5</v>
      </c>
      <c r="M13" s="15" t="s">
        <v>33</v>
      </c>
      <c r="N13" s="14">
        <v>0.5</v>
      </c>
      <c r="O13" s="15" t="s">
        <v>33</v>
      </c>
      <c r="P13" s="14">
        <v>0.5</v>
      </c>
      <c r="Q13" s="15" t="s">
        <v>33</v>
      </c>
    </row>
    <row r="14" spans="1:17" x14ac:dyDescent="0.35">
      <c r="A14" s="12" t="s">
        <v>36</v>
      </c>
      <c r="B14" s="14">
        <v>0.69299999999999995</v>
      </c>
      <c r="C14" s="15" t="s">
        <v>15</v>
      </c>
      <c r="D14" s="14">
        <v>0.69299999999999995</v>
      </c>
      <c r="E14" s="15" t="s">
        <v>15</v>
      </c>
      <c r="F14" s="14">
        <v>0.69299999999999995</v>
      </c>
      <c r="G14" s="15" t="s">
        <v>15</v>
      </c>
      <c r="H14" s="14">
        <v>0.69299999999999995</v>
      </c>
      <c r="I14" s="15" t="s">
        <v>15</v>
      </c>
      <c r="J14" s="14">
        <v>0.69314718099999995</v>
      </c>
      <c r="K14" s="15" t="s">
        <v>15</v>
      </c>
      <c r="L14" s="14">
        <v>0.69314718099999995</v>
      </c>
      <c r="M14" s="15" t="s">
        <v>15</v>
      </c>
      <c r="N14" s="14">
        <v>0.69314718099999995</v>
      </c>
      <c r="O14" s="15" t="s">
        <v>15</v>
      </c>
      <c r="P14" s="14">
        <v>0.69299999999999995</v>
      </c>
      <c r="Q14" s="15" t="s">
        <v>15</v>
      </c>
    </row>
    <row r="15" spans="1:17" x14ac:dyDescent="0.35">
      <c r="A15" s="12" t="s">
        <v>37</v>
      </c>
      <c r="B15" s="14">
        <v>7.1199999999999999E-2</v>
      </c>
      <c r="C15" s="15" t="s">
        <v>15</v>
      </c>
      <c r="D15" s="14">
        <v>7.1199999999999999E-2</v>
      </c>
      <c r="E15" s="15" t="s">
        <v>15</v>
      </c>
      <c r="F15" s="14">
        <v>4.0099999999999997E-2</v>
      </c>
      <c r="G15" s="15" t="s">
        <v>15</v>
      </c>
      <c r="H15" s="14">
        <v>4.0099999999999997E-2</v>
      </c>
      <c r="I15" s="15" t="s">
        <v>15</v>
      </c>
      <c r="J15" s="14">
        <v>2.0712917000000001E-2</v>
      </c>
      <c r="K15" s="15" t="s">
        <v>15</v>
      </c>
      <c r="L15" s="14">
        <v>2.0712917000000001E-2</v>
      </c>
      <c r="M15" s="15" t="s">
        <v>15</v>
      </c>
      <c r="N15" s="14">
        <v>9.6299999999999997E-3</v>
      </c>
      <c r="O15" s="15" t="s">
        <v>15</v>
      </c>
      <c r="P15" s="14">
        <v>9.6299999999999997E-3</v>
      </c>
      <c r="Q15" s="15" t="s">
        <v>15</v>
      </c>
    </row>
    <row r="16" spans="1:17" x14ac:dyDescent="0.35">
      <c r="A16" s="12" t="s">
        <v>38</v>
      </c>
      <c r="B16" s="14">
        <v>0.35599999999999998</v>
      </c>
      <c r="C16" s="15" t="s">
        <v>15</v>
      </c>
      <c r="D16" s="14">
        <v>0.35599999999999998</v>
      </c>
      <c r="E16" s="15" t="s">
        <v>15</v>
      </c>
      <c r="F16" s="14">
        <v>0.2</v>
      </c>
      <c r="G16" s="15" t="s">
        <v>15</v>
      </c>
      <c r="H16" s="14">
        <v>0.2</v>
      </c>
      <c r="I16" s="15" t="s">
        <v>15</v>
      </c>
      <c r="J16" s="14">
        <v>0.103564586</v>
      </c>
      <c r="K16" s="15" t="s">
        <v>15</v>
      </c>
      <c r="L16" s="14">
        <v>0.103564586</v>
      </c>
      <c r="M16" s="15" t="s">
        <v>15</v>
      </c>
      <c r="N16" s="14">
        <v>4.8140000000000002E-2</v>
      </c>
      <c r="O16" s="15" t="s">
        <v>15</v>
      </c>
      <c r="P16" s="14">
        <v>4.8140000000000002E-2</v>
      </c>
      <c r="Q16" s="15" t="s">
        <v>15</v>
      </c>
    </row>
    <row r="17" spans="1:17" x14ac:dyDescent="0.35">
      <c r="A17" s="12" t="s">
        <v>40</v>
      </c>
      <c r="B17" s="14">
        <v>0.5</v>
      </c>
      <c r="C17" s="15" t="s">
        <v>33</v>
      </c>
      <c r="D17" s="14">
        <v>0.5</v>
      </c>
      <c r="E17" s="15" t="s">
        <v>33</v>
      </c>
      <c r="F17" s="14">
        <v>0.5</v>
      </c>
      <c r="G17" s="15" t="s">
        <v>33</v>
      </c>
      <c r="H17" s="14">
        <v>0.5</v>
      </c>
      <c r="I17" s="15" t="s">
        <v>33</v>
      </c>
      <c r="J17" s="14">
        <v>0.5</v>
      </c>
      <c r="K17" s="15" t="s">
        <v>33</v>
      </c>
      <c r="L17" s="14">
        <v>0.5</v>
      </c>
      <c r="M17" s="15" t="s">
        <v>33</v>
      </c>
      <c r="N17" s="14">
        <v>0.5</v>
      </c>
      <c r="O17" s="15" t="s">
        <v>33</v>
      </c>
      <c r="P17" s="14">
        <v>0.5</v>
      </c>
      <c r="Q17" s="1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1cmpt_PK_Model</vt:lpstr>
      <vt:lpstr>2cmpt_PK_Model</vt:lpstr>
      <vt:lpstr>3cmpt_PK_Model</vt:lpstr>
      <vt:lpstr>1cmpt_TMDD_Model</vt:lpstr>
      <vt:lpstr>2cmpt_TMDD_Model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Gertz, Michael {PNK~Basel}</dc:creator>
  <cp:lastModifiedBy>Martin Robinson</cp:lastModifiedBy>
  <dcterms:created xsi:type="dcterms:W3CDTF">2023-05-10T07:25:39Z</dcterms:created>
  <dcterms:modified xsi:type="dcterms:W3CDTF">2023-06-29T12:38:17Z</dcterms:modified>
</cp:coreProperties>
</file>