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.krone\Documents\CIG_Grant\Reports\publication\EquationsTIS\"/>
    </mc:Choice>
  </mc:AlternateContent>
  <xr:revisionPtr revIDLastSave="0" documentId="13_ncr:1_{12439932-F962-4437-B75E-A1A5CC3D96DB}" xr6:coauthVersionLast="36" xr6:coauthVersionMax="36" xr10:uidLastSave="{00000000-0000-0000-0000-000000000000}"/>
  <bookViews>
    <workbookView xWindow="0" yWindow="0" windowWidth="18570" windowHeight="7380" xr2:uid="{49B45837-A471-4158-ABA2-C64DCACA39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A19" i="1"/>
  <c r="K12" i="1"/>
  <c r="C19" i="1" l="1"/>
  <c r="E19" i="1" s="1"/>
  <c r="G19" i="1" s="1"/>
  <c r="I19" i="1" s="1"/>
  <c r="K19" i="1" s="1"/>
  <c r="M19" i="1" s="1"/>
  <c r="O19" i="1" s="1"/>
  <c r="Q19" i="1" s="1"/>
  <c r="E11" i="1" s="1"/>
  <c r="M12" i="1" l="1"/>
  <c r="K11" i="1" s="1"/>
  <c r="E12" i="1" s="1"/>
  <c r="E15" i="1" s="1"/>
</calcChain>
</file>

<file path=xl/sharedStrings.xml><?xml version="1.0" encoding="utf-8"?>
<sst xmlns="http://schemas.openxmlformats.org/spreadsheetml/2006/main" count="105" uniqueCount="79">
  <si>
    <t>N</t>
  </si>
  <si>
    <t>Q</t>
  </si>
  <si>
    <t>theta</t>
  </si>
  <si>
    <t>Tref</t>
  </si>
  <si>
    <t>dimensionless</t>
  </si>
  <si>
    <t>deg C</t>
  </si>
  <si>
    <t>gpm</t>
  </si>
  <si>
    <t>convert</t>
  </si>
  <si>
    <t>g N/m3 - day</t>
  </si>
  <si>
    <t>liters/day</t>
  </si>
  <si>
    <t>min/day</t>
  </si>
  <si>
    <t>liters/gal</t>
  </si>
  <si>
    <t>days</t>
  </si>
  <si>
    <t>liters/m3</t>
  </si>
  <si>
    <t>mg/g</t>
  </si>
  <si>
    <t>tau per N</t>
  </si>
  <si>
    <t>Depth</t>
  </si>
  <si>
    <t>Width</t>
  </si>
  <si>
    <t>Length</t>
  </si>
  <si>
    <t>Tank 1</t>
  </si>
  <si>
    <t>Tank 2</t>
  </si>
  <si>
    <t>Tank 3</t>
  </si>
  <si>
    <t>Tank 4</t>
  </si>
  <si>
    <t>Tank 5</t>
  </si>
  <si>
    <t>Tank 6</t>
  </si>
  <si>
    <t>Tank 7</t>
  </si>
  <si>
    <t>Tank 8</t>
  </si>
  <si>
    <t>Pam Krone 10/02/21</t>
  </si>
  <si>
    <t>Model Parameters</t>
  </si>
  <si>
    <t>Model Inputs</t>
  </si>
  <si>
    <t>Discharge (Q)</t>
  </si>
  <si>
    <t>Water Temperature</t>
  </si>
  <si>
    <t>N tanks</t>
  </si>
  <si>
    <t>Inlet Nitrate Concentration</t>
  </si>
  <si>
    <t>mg-N/L</t>
  </si>
  <si>
    <t>Discharge</t>
  </si>
  <si>
    <t>Conversions for Model Use</t>
  </si>
  <si>
    <t>Model Outputs</t>
  </si>
  <si>
    <t>Outlet Concentration</t>
  </si>
  <si>
    <t>WBR volume</t>
  </si>
  <si>
    <t>Equations</t>
  </si>
  <si>
    <t>meters^3</t>
  </si>
  <si>
    <t>NO3-N</t>
  </si>
  <si>
    <t>meter</t>
  </si>
  <si>
    <t>Instructions on Use</t>
  </si>
  <si>
    <t>Treatment time (tau)</t>
  </si>
  <si>
    <t>Outlet Nitrate Concentration</t>
  </si>
  <si>
    <t>Tanks In Series</t>
  </si>
  <si>
    <t>Arrhenius Equation</t>
  </si>
  <si>
    <t>First Order Reaction</t>
  </si>
  <si>
    <r>
      <t>ko = k</t>
    </r>
    <r>
      <rPr>
        <vertAlign val="subscript"/>
        <sz val="10"/>
        <rFont val="Arial"/>
        <family val="2"/>
      </rPr>
      <t>20</t>
    </r>
    <r>
      <rPr>
        <sz val="10"/>
        <rFont val="Arial"/>
        <family val="2"/>
      </rPr>
      <t xml:space="preserve"> * theta ^ (T-20)</t>
    </r>
  </si>
  <si>
    <t>Cout = Cin - ko * Cin</t>
  </si>
  <si>
    <r>
      <t>k</t>
    </r>
    <r>
      <rPr>
        <vertAlign val="subscript"/>
        <sz val="11"/>
        <color theme="1"/>
        <rFont val="Calibri"/>
        <family val="2"/>
        <scheme val="minor"/>
      </rPr>
      <t>20</t>
    </r>
  </si>
  <si>
    <t>ko</t>
  </si>
  <si>
    <t>Variables Defined</t>
  </si>
  <si>
    <t>Arrhenius Temperature Constant</t>
  </si>
  <si>
    <t>θ</t>
  </si>
  <si>
    <t>unitless</t>
  </si>
  <si>
    <t>Hydraulic Parameter</t>
  </si>
  <si>
    <t>T</t>
  </si>
  <si>
    <t>Inlet Concentration</t>
  </si>
  <si>
    <t>Ci</t>
  </si>
  <si>
    <t>mg/L</t>
  </si>
  <si>
    <t>Co</t>
  </si>
  <si>
    <t xml:space="preserve"> τ = V/Q</t>
  </si>
  <si>
    <t>Woodchip density</t>
  </si>
  <si>
    <t>sigma</t>
  </si>
  <si>
    <t>Number of Tanks in Series</t>
  </si>
  <si>
    <t>Reference Temperatures</t>
  </si>
  <si>
    <t>deg C.</t>
  </si>
  <si>
    <t>Tanks In Series Model for Zero Order Nitrate Degradation in Woodchip Bioreactors</t>
  </si>
  <si>
    <t>porosity</t>
  </si>
  <si>
    <t xml:space="preserve"> </t>
  </si>
  <si>
    <t>Model Objective: Determine the size of a WBR needed to achieve a targetted outlet nitrate concentration</t>
  </si>
  <si>
    <t xml:space="preserve">1) Change Model Inputs in blue to match field conditions. </t>
  </si>
  <si>
    <r>
      <t>2) Adjust the model parameter for decay rate (k</t>
    </r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) to locally detemined values. The rate here is for CA central coast.</t>
    </r>
  </si>
  <si>
    <t>5) Model output will provide an estimate of the size (volume) of a wood chip bioreactor.</t>
  </si>
  <si>
    <t>3) Volume takes into account 50%  for woodchips (porosity), adjust if needed.</t>
  </si>
  <si>
    <t>4) Vary treatment time until desired output NO3-N concentration is achieved under Model Outputs.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</si>
</sst>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2" fontId="0" fillId="12" borderId="0" xfId="0" applyNumberFormat="1" applyFill="1"/>
    <xf numFmtId="2" fontId="0" fillId="0" borderId="0" xfId="0" applyNumberFormat="1"/>
    <xf numFmtId="0" fontId="0" fillId="13" borderId="0" xfId="0" applyFill="1"/>
    <xf numFmtId="0" fontId="1" fillId="1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2" fontId="0" fillId="0" borderId="4" xfId="0" applyNumberFormat="1" applyBorder="1"/>
    <xf numFmtId="2" fontId="0" fillId="2" borderId="0" xfId="0" applyNumberFormat="1" applyFill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8" borderId="0" xfId="0" applyNumberFormat="1" applyFill="1"/>
    <xf numFmtId="0" fontId="5" fillId="14" borderId="9" xfId="0" applyFont="1" applyFill="1" applyBorder="1" applyAlignment="1"/>
    <xf numFmtId="0" fontId="6" fillId="14" borderId="9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left"/>
    </xf>
    <xf numFmtId="0" fontId="5" fillId="14" borderId="9" xfId="0" applyFont="1" applyFill="1" applyBorder="1" applyAlignment="1">
      <alignment horizontal="center" vertical="center"/>
    </xf>
    <xf numFmtId="0" fontId="9" fillId="14" borderId="9" xfId="0" applyFont="1" applyFill="1" applyBorder="1"/>
    <xf numFmtId="0" fontId="2" fillId="14" borderId="9" xfId="0" applyFont="1" applyFill="1" applyBorder="1"/>
    <xf numFmtId="0" fontId="8" fillId="15" borderId="9" xfId="0" applyFont="1" applyFill="1" applyBorder="1"/>
    <xf numFmtId="0" fontId="1" fillId="15" borderId="9" xfId="0" applyFont="1" applyFill="1" applyBorder="1"/>
    <xf numFmtId="0" fontId="7" fillId="15" borderId="9" xfId="0" applyFont="1" applyFill="1" applyBorder="1"/>
    <xf numFmtId="0" fontId="0" fillId="16" borderId="0" xfId="0" applyFill="1"/>
    <xf numFmtId="0" fontId="10" fillId="16" borderId="0" xfId="0" applyFont="1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CC4D-B0EE-4E0F-8516-4080FF0F04A2}">
  <dimension ref="A1:Q36"/>
  <sheetViews>
    <sheetView tabSelected="1" workbookViewId="0">
      <selection activeCell="J3" sqref="J3"/>
    </sheetView>
  </sheetViews>
  <sheetFormatPr defaultRowHeight="15" x14ac:dyDescent="0.25"/>
  <cols>
    <col min="1" max="1" width="25.140625" customWidth="1"/>
    <col min="2" max="2" width="12.28515625" customWidth="1"/>
    <col min="4" max="4" width="13.140625" customWidth="1"/>
    <col min="5" max="5" width="11.28515625" customWidth="1"/>
    <col min="6" max="6" width="10.140625" customWidth="1"/>
    <col min="9" max="9" width="13.42578125" customWidth="1"/>
    <col min="10" max="10" width="10.5703125" customWidth="1"/>
    <col min="12" max="12" width="9.85546875" customWidth="1"/>
  </cols>
  <sheetData>
    <row r="1" spans="1:14" ht="19.5" customHeight="1" x14ac:dyDescent="0.25">
      <c r="A1" s="40" t="s">
        <v>70</v>
      </c>
      <c r="B1" s="39"/>
      <c r="C1" s="39"/>
      <c r="D1" s="39"/>
      <c r="E1" s="39"/>
      <c r="F1" s="39"/>
      <c r="G1" s="39"/>
      <c r="H1" s="39"/>
      <c r="I1" s="39"/>
    </row>
    <row r="2" spans="1:14" ht="19.5" customHeight="1" x14ac:dyDescent="0.25">
      <c r="A2" s="40" t="s">
        <v>73</v>
      </c>
      <c r="B2" s="39"/>
      <c r="C2" s="39"/>
      <c r="D2" s="39"/>
      <c r="E2" s="39"/>
      <c r="F2" s="39"/>
      <c r="G2" s="39"/>
      <c r="H2" s="39"/>
      <c r="I2" s="39"/>
    </row>
    <row r="3" spans="1:14" x14ac:dyDescent="0.25">
      <c r="A3" s="12" t="s">
        <v>27</v>
      </c>
      <c r="B3" s="12"/>
      <c r="C3" s="12"/>
      <c r="D3" s="12"/>
      <c r="E3" s="12"/>
      <c r="F3" s="12"/>
      <c r="G3" s="12"/>
      <c r="H3" s="12"/>
      <c r="I3" s="12"/>
    </row>
    <row r="4" spans="1:14" x14ac:dyDescent="0.25">
      <c r="A4" s="13" t="s">
        <v>44</v>
      </c>
      <c r="B4" s="12"/>
      <c r="C4" s="12"/>
      <c r="D4" s="12"/>
      <c r="E4" s="12"/>
      <c r="F4" s="12"/>
      <c r="G4" s="12"/>
      <c r="H4" s="12"/>
      <c r="I4" s="12"/>
    </row>
    <row r="5" spans="1:14" x14ac:dyDescent="0.25">
      <c r="A5" s="12" t="s">
        <v>74</v>
      </c>
      <c r="B5" s="12"/>
      <c r="C5" s="12"/>
      <c r="D5" s="12"/>
      <c r="E5" s="12"/>
      <c r="F5" s="12"/>
      <c r="G5" s="12"/>
      <c r="H5" s="12"/>
      <c r="I5" s="12"/>
    </row>
    <row r="6" spans="1:14" ht="18" x14ac:dyDescent="0.35">
      <c r="A6" s="12" t="s">
        <v>75</v>
      </c>
      <c r="B6" s="12"/>
      <c r="C6" s="12"/>
      <c r="D6" s="12"/>
      <c r="E6" s="12"/>
      <c r="F6" s="12"/>
      <c r="G6" s="12"/>
      <c r="H6" s="12"/>
      <c r="I6" s="12"/>
    </row>
    <row r="7" spans="1:14" x14ac:dyDescent="0.25">
      <c r="A7" s="12" t="s">
        <v>77</v>
      </c>
      <c r="B7" s="12"/>
      <c r="C7" s="12"/>
      <c r="D7" s="12"/>
      <c r="E7" s="12"/>
      <c r="F7" s="12"/>
      <c r="G7" s="12"/>
      <c r="H7" s="12"/>
      <c r="I7" s="12"/>
    </row>
    <row r="8" spans="1:14" ht="19.5" customHeight="1" x14ac:dyDescent="0.25">
      <c r="A8" s="12" t="s">
        <v>78</v>
      </c>
      <c r="B8" s="12"/>
      <c r="C8" s="12"/>
      <c r="D8" s="12"/>
      <c r="E8" s="12"/>
      <c r="F8" s="12"/>
      <c r="G8" s="12"/>
      <c r="H8" s="12"/>
      <c r="I8" s="12"/>
    </row>
    <row r="9" spans="1:14" ht="19.5" customHeight="1" x14ac:dyDescent="0.25">
      <c r="A9" s="12" t="s">
        <v>76</v>
      </c>
      <c r="B9" s="12"/>
      <c r="C9" s="12"/>
      <c r="D9" s="12"/>
      <c r="E9" s="12"/>
      <c r="F9" s="12"/>
      <c r="G9" s="12"/>
      <c r="H9" s="12"/>
      <c r="I9" s="12"/>
    </row>
    <row r="10" spans="1:14" x14ac:dyDescent="0.25">
      <c r="A10" s="2" t="s">
        <v>29</v>
      </c>
      <c r="B10" s="2"/>
      <c r="C10" s="2"/>
      <c r="D10" s="8" t="s">
        <v>37</v>
      </c>
      <c r="E10" s="8"/>
      <c r="F10" s="8"/>
      <c r="G10" s="7" t="s">
        <v>28</v>
      </c>
      <c r="H10" s="7"/>
      <c r="I10" s="7"/>
      <c r="J10" s="5" t="s">
        <v>36</v>
      </c>
      <c r="K10" s="5"/>
      <c r="L10" s="5"/>
      <c r="M10" s="5"/>
      <c r="N10" s="5"/>
    </row>
    <row r="11" spans="1:14" ht="18" x14ac:dyDescent="0.35">
      <c r="A11" s="3" t="s">
        <v>30</v>
      </c>
      <c r="B11" s="4">
        <v>2</v>
      </c>
      <c r="C11" s="3" t="s">
        <v>6</v>
      </c>
      <c r="D11" s="9" t="s">
        <v>46</v>
      </c>
      <c r="E11" s="10">
        <f>Q19</f>
        <v>9.771484375</v>
      </c>
      <c r="F11" s="9" t="s">
        <v>34</v>
      </c>
      <c r="G11" s="1" t="s">
        <v>52</v>
      </c>
      <c r="H11" s="1">
        <v>17.5</v>
      </c>
      <c r="I11" s="1" t="s">
        <v>8</v>
      </c>
      <c r="J11" s="6" t="s">
        <v>35</v>
      </c>
      <c r="K11" s="6">
        <f>B11*M12*M13</f>
        <v>10901.980800000001</v>
      </c>
      <c r="L11" s="6" t="s">
        <v>9</v>
      </c>
      <c r="M11" s="6" t="s">
        <v>6</v>
      </c>
      <c r="N11" s="6" t="s">
        <v>7</v>
      </c>
    </row>
    <row r="12" spans="1:14" x14ac:dyDescent="0.25">
      <c r="A12" s="3" t="s">
        <v>31</v>
      </c>
      <c r="B12" s="4">
        <v>18</v>
      </c>
      <c r="C12" s="3" t="s">
        <v>5</v>
      </c>
      <c r="D12" s="9" t="s">
        <v>39</v>
      </c>
      <c r="E12" s="10">
        <f>B14*K11/(H15*M14)</f>
        <v>45.78831936000001</v>
      </c>
      <c r="F12" s="9" t="s">
        <v>41</v>
      </c>
      <c r="G12" s="1" t="s">
        <v>2</v>
      </c>
      <c r="H12" s="1">
        <v>1.1200000000000001</v>
      </c>
      <c r="I12" s="1" t="s">
        <v>4</v>
      </c>
      <c r="J12" s="6" t="s">
        <v>15</v>
      </c>
      <c r="K12" s="29">
        <f>B14/8</f>
        <v>0.26250000000000001</v>
      </c>
      <c r="L12" s="6"/>
      <c r="M12" s="6">
        <f>60*24</f>
        <v>1440</v>
      </c>
      <c r="N12" s="6" t="s">
        <v>10</v>
      </c>
    </row>
    <row r="13" spans="1:14" x14ac:dyDescent="0.25">
      <c r="A13" s="3" t="s">
        <v>33</v>
      </c>
      <c r="B13" s="4">
        <v>40</v>
      </c>
      <c r="C13" s="3" t="s">
        <v>34</v>
      </c>
      <c r="D13" s="9" t="s">
        <v>16</v>
      </c>
      <c r="E13" s="41">
        <v>2</v>
      </c>
      <c r="F13" s="9" t="s">
        <v>43</v>
      </c>
      <c r="G13" s="1" t="s">
        <v>3</v>
      </c>
      <c r="H13" s="1">
        <v>20</v>
      </c>
      <c r="I13" s="1" t="s">
        <v>5</v>
      </c>
      <c r="J13" s="6" t="s">
        <v>53</v>
      </c>
      <c r="K13" s="29">
        <f>H11*H12^(B12-20)</f>
        <v>13.950892857142856</v>
      </c>
      <c r="L13" s="6"/>
      <c r="M13" s="6">
        <v>3.7854100000000002</v>
      </c>
      <c r="N13" s="6" t="s">
        <v>11</v>
      </c>
    </row>
    <row r="14" spans="1:14" x14ac:dyDescent="0.25">
      <c r="A14" s="3" t="s">
        <v>45</v>
      </c>
      <c r="B14" s="4">
        <v>2.1</v>
      </c>
      <c r="C14" s="3" t="s">
        <v>12</v>
      </c>
      <c r="D14" s="9" t="s">
        <v>17</v>
      </c>
      <c r="E14" s="41">
        <v>3</v>
      </c>
      <c r="F14" s="9" t="s">
        <v>43</v>
      </c>
      <c r="G14" s="1" t="s">
        <v>32</v>
      </c>
      <c r="H14" s="1">
        <v>8</v>
      </c>
      <c r="I14" s="1" t="s">
        <v>4</v>
      </c>
      <c r="J14" s="6"/>
      <c r="K14" s="6"/>
      <c r="L14" s="6"/>
      <c r="M14" s="6">
        <v>1000</v>
      </c>
      <c r="N14" s="6" t="s">
        <v>13</v>
      </c>
    </row>
    <row r="15" spans="1:14" x14ac:dyDescent="0.25">
      <c r="A15" s="3"/>
      <c r="B15" s="4"/>
      <c r="C15" s="3"/>
      <c r="D15" s="9" t="s">
        <v>18</v>
      </c>
      <c r="E15" s="10">
        <f>E12/(E13*E14)</f>
        <v>7.6313865600000019</v>
      </c>
      <c r="F15" s="9" t="s">
        <v>43</v>
      </c>
      <c r="G15" s="1" t="s">
        <v>71</v>
      </c>
      <c r="H15" s="1">
        <v>0.5</v>
      </c>
      <c r="I15" s="1" t="s">
        <v>4</v>
      </c>
      <c r="J15" s="6"/>
      <c r="K15" s="6"/>
      <c r="L15" s="6"/>
      <c r="M15" s="6">
        <v>1000</v>
      </c>
      <c r="N15" s="6" t="s">
        <v>14</v>
      </c>
    </row>
    <row r="16" spans="1:14" ht="15.75" thickBot="1" x14ac:dyDescent="0.3"/>
    <row r="17" spans="1:17" x14ac:dyDescent="0.25">
      <c r="A17" s="14" t="s">
        <v>47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6"/>
    </row>
    <row r="18" spans="1:17" ht="19.5" customHeight="1" x14ac:dyDescent="0.25">
      <c r="A18" s="17" t="s">
        <v>42</v>
      </c>
      <c r="B18" s="18" t="s">
        <v>19</v>
      </c>
      <c r="C18" s="19" t="s">
        <v>42</v>
      </c>
      <c r="D18" s="18" t="s">
        <v>20</v>
      </c>
      <c r="E18" s="20" t="s">
        <v>42</v>
      </c>
      <c r="F18" s="18" t="s">
        <v>21</v>
      </c>
      <c r="G18" s="20" t="s">
        <v>42</v>
      </c>
      <c r="H18" s="18" t="s">
        <v>22</v>
      </c>
      <c r="I18" s="19" t="s">
        <v>42</v>
      </c>
      <c r="J18" s="18" t="s">
        <v>23</v>
      </c>
      <c r="K18" s="19" t="s">
        <v>42</v>
      </c>
      <c r="L18" s="18" t="s">
        <v>24</v>
      </c>
      <c r="M18" s="19" t="s">
        <v>42</v>
      </c>
      <c r="N18" s="18" t="s">
        <v>25</v>
      </c>
      <c r="O18" s="19" t="s">
        <v>42</v>
      </c>
      <c r="P18" s="18" t="s">
        <v>26</v>
      </c>
      <c r="Q18" s="21" t="s">
        <v>42</v>
      </c>
    </row>
    <row r="19" spans="1:17" s="11" customFormat="1" x14ac:dyDescent="0.25">
      <c r="A19" s="22">
        <f>B13</f>
        <v>40</v>
      </c>
      <c r="B19" s="23"/>
      <c r="C19" s="24">
        <f>A19-($K$13*$K$12)</f>
        <v>36.337890625</v>
      </c>
      <c r="D19" s="23"/>
      <c r="E19" s="24">
        <f>C19-($K$13*$K$12)</f>
        <v>32.67578125</v>
      </c>
      <c r="F19" s="23"/>
      <c r="G19" s="24">
        <f>E19-($K$13*$K$12)</f>
        <v>29.013671875</v>
      </c>
      <c r="H19" s="23"/>
      <c r="I19" s="24">
        <f>G19-($K$13*$K$12)</f>
        <v>25.3515625</v>
      </c>
      <c r="J19" s="23"/>
      <c r="K19" s="24">
        <f>I19-($K$13*$K$12)</f>
        <v>21.689453125</v>
      </c>
      <c r="L19" s="23"/>
      <c r="M19" s="24">
        <f>K19-($K$13*$K$12)</f>
        <v>18.02734375</v>
      </c>
      <c r="N19" s="23"/>
      <c r="O19" s="24">
        <f>M19-($K$13*$K$12)</f>
        <v>14.365234375</v>
      </c>
      <c r="P19" s="23"/>
      <c r="Q19" s="25">
        <f>O19-($H$11*$K$12)</f>
        <v>9.771484375</v>
      </c>
    </row>
    <row r="20" spans="1:17" ht="15.75" thickBot="1" x14ac:dyDescent="0.3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</row>
    <row r="22" spans="1:17" x14ac:dyDescent="0.25">
      <c r="A22" s="36" t="s">
        <v>40</v>
      </c>
      <c r="B22" s="38"/>
      <c r="C22" s="38"/>
      <c r="E22" t="s">
        <v>72</v>
      </c>
    </row>
    <row r="23" spans="1:17" x14ac:dyDescent="0.25">
      <c r="A23" s="34" t="s">
        <v>45</v>
      </c>
      <c r="B23" s="35" t="s">
        <v>64</v>
      </c>
      <c r="C23" s="34"/>
    </row>
    <row r="24" spans="1:17" ht="15.75" x14ac:dyDescent="0.3">
      <c r="A24" s="34" t="s">
        <v>48</v>
      </c>
      <c r="B24" s="35" t="s">
        <v>50</v>
      </c>
      <c r="C24" s="34"/>
    </row>
    <row r="25" spans="1:17" x14ac:dyDescent="0.25">
      <c r="A25" s="34" t="s">
        <v>49</v>
      </c>
      <c r="B25" s="34" t="s">
        <v>51</v>
      </c>
      <c r="C25" s="34"/>
    </row>
    <row r="27" spans="1:17" x14ac:dyDescent="0.25">
      <c r="A27" s="36" t="s">
        <v>54</v>
      </c>
      <c r="B27" s="37"/>
      <c r="C27" s="37"/>
    </row>
    <row r="28" spans="1:17" x14ac:dyDescent="0.25">
      <c r="A28" s="30" t="s">
        <v>55</v>
      </c>
      <c r="B28" s="31" t="s">
        <v>56</v>
      </c>
      <c r="C28" s="32" t="s">
        <v>57</v>
      </c>
    </row>
    <row r="29" spans="1:17" x14ac:dyDescent="0.25">
      <c r="A29" s="30" t="s">
        <v>58</v>
      </c>
      <c r="B29" s="33" t="s">
        <v>0</v>
      </c>
      <c r="C29" s="32" t="s">
        <v>57</v>
      </c>
    </row>
    <row r="30" spans="1:17" x14ac:dyDescent="0.25">
      <c r="A30" s="30" t="s">
        <v>31</v>
      </c>
      <c r="B30" s="33" t="s">
        <v>59</v>
      </c>
      <c r="C30" s="32" t="s">
        <v>69</v>
      </c>
    </row>
    <row r="31" spans="1:17" x14ac:dyDescent="0.25">
      <c r="A31" s="30" t="s">
        <v>60</v>
      </c>
      <c r="B31" s="33" t="s">
        <v>61</v>
      </c>
      <c r="C31" s="32" t="s">
        <v>62</v>
      </c>
    </row>
    <row r="32" spans="1:17" x14ac:dyDescent="0.25">
      <c r="A32" s="30" t="s">
        <v>38</v>
      </c>
      <c r="B32" s="33" t="s">
        <v>63</v>
      </c>
      <c r="C32" s="32" t="s">
        <v>62</v>
      </c>
    </row>
    <row r="33" spans="1:3" x14ac:dyDescent="0.25">
      <c r="A33" s="30" t="s">
        <v>35</v>
      </c>
      <c r="B33" s="33" t="s">
        <v>1</v>
      </c>
      <c r="C33" s="32" t="s">
        <v>6</v>
      </c>
    </row>
    <row r="34" spans="1:3" x14ac:dyDescent="0.25">
      <c r="A34" s="30" t="s">
        <v>65</v>
      </c>
      <c r="B34" s="33" t="s">
        <v>66</v>
      </c>
      <c r="C34" s="32" t="s">
        <v>57</v>
      </c>
    </row>
    <row r="35" spans="1:3" x14ac:dyDescent="0.25">
      <c r="A35" s="30" t="s">
        <v>67</v>
      </c>
      <c r="B35" s="33" t="s">
        <v>0</v>
      </c>
      <c r="C35" s="32" t="s">
        <v>57</v>
      </c>
    </row>
    <row r="36" spans="1:3" x14ac:dyDescent="0.25">
      <c r="A36" s="30" t="s">
        <v>68</v>
      </c>
      <c r="B36" s="33" t="s">
        <v>3</v>
      </c>
      <c r="C36" s="3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Oceanic and Atmospheric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 Krone</dc:creator>
  <cp:lastModifiedBy>Pam Krone</cp:lastModifiedBy>
  <dcterms:created xsi:type="dcterms:W3CDTF">2021-10-01T21:44:57Z</dcterms:created>
  <dcterms:modified xsi:type="dcterms:W3CDTF">2021-10-07T00:30:30Z</dcterms:modified>
</cp:coreProperties>
</file>