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ifenge/Project/greenindex/green-index/data.in/sh_green_2016/"/>
    </mc:Choice>
  </mc:AlternateContent>
  <bookViews>
    <workbookView xWindow="0" yWindow="460" windowWidth="33600" windowHeight="19140"/>
  </bookViews>
  <sheets>
    <sheet name="Sheet1" sheetId="3" r:id="rId1"/>
    <sheet name="ori" sheetId="1" r:id="rId2"/>
    <sheet name="health" sheetId="4" r:id="rId3"/>
    <sheet name="county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5" i="3" l="1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53" i="3"/>
  <c r="O54" i="3"/>
  <c r="AA3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8" i="1"/>
  <c r="O23" i="1"/>
  <c r="O35" i="3"/>
  <c r="O8" i="1"/>
  <c r="O20" i="3"/>
  <c r="O9" i="1"/>
  <c r="O21" i="3"/>
  <c r="O10" i="1"/>
  <c r="O22" i="3"/>
  <c r="O11" i="1"/>
  <c r="O23" i="3"/>
  <c r="O12" i="1"/>
  <c r="O24" i="3"/>
  <c r="O13" i="1"/>
  <c r="O25" i="3"/>
  <c r="O14" i="1"/>
  <c r="O26" i="3"/>
  <c r="O15" i="1"/>
  <c r="O27" i="3"/>
  <c r="O16" i="1"/>
  <c r="O28" i="3"/>
  <c r="O17" i="1"/>
  <c r="O29" i="3"/>
  <c r="O18" i="1"/>
  <c r="O30" i="3"/>
  <c r="O19" i="1"/>
  <c r="O31" i="3"/>
  <c r="O20" i="1"/>
  <c r="O32" i="3"/>
  <c r="O21" i="1"/>
  <c r="O33" i="3"/>
  <c r="O22" i="1"/>
  <c r="O34" i="3"/>
  <c r="O19" i="3"/>
  <c r="O3" i="1"/>
  <c r="L25" i="1"/>
  <c r="P8" i="1"/>
  <c r="K9" i="1"/>
  <c r="L26" i="1"/>
  <c r="P9" i="1"/>
  <c r="K10" i="1"/>
  <c r="L27" i="1"/>
  <c r="P10" i="1"/>
  <c r="K11" i="1"/>
  <c r="L28" i="1"/>
  <c r="P11" i="1"/>
  <c r="K12" i="1"/>
  <c r="L29" i="1"/>
  <c r="P12" i="1"/>
  <c r="K13" i="1"/>
  <c r="L30" i="1"/>
  <c r="P13" i="1"/>
  <c r="K14" i="1"/>
  <c r="L31" i="1"/>
  <c r="P14" i="1"/>
  <c r="K15" i="1"/>
  <c r="L32" i="1"/>
  <c r="P15" i="1"/>
  <c r="K16" i="1"/>
  <c r="L33" i="1"/>
  <c r="P16" i="1"/>
  <c r="K17" i="1"/>
  <c r="L34" i="1"/>
  <c r="P17" i="1"/>
  <c r="K18" i="1"/>
  <c r="L35" i="1"/>
  <c r="P18" i="1"/>
  <c r="K19" i="1"/>
  <c r="L36" i="1"/>
  <c r="P19" i="1"/>
  <c r="K20" i="1"/>
  <c r="L37" i="1"/>
  <c r="P20" i="1"/>
  <c r="K21" i="1"/>
  <c r="L38" i="1"/>
  <c r="P21" i="1"/>
  <c r="K22" i="1"/>
  <c r="L39" i="1"/>
  <c r="P22" i="1"/>
  <c r="K23" i="1"/>
  <c r="L40" i="1"/>
  <c r="P23" i="1"/>
  <c r="P3" i="1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23" i="3"/>
  <c r="W9" i="1"/>
  <c r="AB9" i="1"/>
  <c r="W10" i="1"/>
  <c r="AB10" i="1"/>
  <c r="W11" i="1"/>
  <c r="AB11" i="1"/>
  <c r="W12" i="1"/>
  <c r="AB12" i="1"/>
  <c r="W13" i="1"/>
  <c r="AB13" i="1"/>
  <c r="W14" i="1"/>
  <c r="AB14" i="1"/>
  <c r="W15" i="1"/>
  <c r="AB15" i="1"/>
  <c r="W16" i="1"/>
  <c r="AB16" i="1"/>
  <c r="W17" i="1"/>
  <c r="AB17" i="1"/>
  <c r="W18" i="1"/>
  <c r="AB18" i="1"/>
  <c r="W19" i="1"/>
  <c r="AB19" i="1"/>
  <c r="W20" i="1"/>
  <c r="AB20" i="1"/>
  <c r="W21" i="1"/>
  <c r="AB21" i="1"/>
  <c r="W22" i="1"/>
  <c r="AB22" i="1"/>
  <c r="W23" i="1"/>
  <c r="AB23" i="1"/>
  <c r="W8" i="1"/>
  <c r="X25" i="1"/>
  <c r="AB8" i="1"/>
  <c r="W4" i="1"/>
  <c r="AB3" i="1"/>
  <c r="L23" i="1"/>
  <c r="M40" i="1"/>
  <c r="Q23" i="1"/>
  <c r="L9" i="1"/>
  <c r="M26" i="1"/>
  <c r="Q9" i="1"/>
  <c r="L10" i="1"/>
  <c r="M27" i="1"/>
  <c r="Q10" i="1"/>
  <c r="L11" i="1"/>
  <c r="M28" i="1"/>
  <c r="Q11" i="1"/>
  <c r="L12" i="1"/>
  <c r="M29" i="1"/>
  <c r="Q12" i="1"/>
  <c r="L13" i="1"/>
  <c r="M30" i="1"/>
  <c r="Q13" i="1"/>
  <c r="L14" i="1"/>
  <c r="M31" i="1"/>
  <c r="Q14" i="1"/>
  <c r="L15" i="1"/>
  <c r="M32" i="1"/>
  <c r="Q15" i="1"/>
  <c r="L16" i="1"/>
  <c r="M33" i="1"/>
  <c r="Q16" i="1"/>
  <c r="L17" i="1"/>
  <c r="M34" i="1"/>
  <c r="Q17" i="1"/>
  <c r="L18" i="1"/>
  <c r="M35" i="1"/>
  <c r="Q18" i="1"/>
  <c r="L19" i="1"/>
  <c r="M36" i="1"/>
  <c r="Q19" i="1"/>
  <c r="L20" i="1"/>
  <c r="M37" i="1"/>
  <c r="Q20" i="1"/>
  <c r="L21" i="1"/>
  <c r="M38" i="1"/>
  <c r="Q21" i="1"/>
  <c r="L22" i="1"/>
  <c r="M39" i="1"/>
  <c r="Q22" i="1"/>
  <c r="L8" i="1"/>
  <c r="M25" i="1"/>
  <c r="Q8" i="1"/>
  <c r="L4" i="1"/>
  <c r="Q3" i="1"/>
  <c r="AH4" i="1"/>
  <c r="AJ4" i="1"/>
  <c r="AJ3" i="1"/>
  <c r="AH3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8" i="1"/>
  <c r="AD3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Z25" i="1"/>
  <c r="Y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W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5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06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  <c r="J2" i="4"/>
  <c r="O105" i="3"/>
  <c r="O104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88" i="3"/>
  <c r="O87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71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7" i="3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8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5" i="1"/>
  <c r="V3" i="1"/>
  <c r="O70" i="3"/>
  <c r="V4" i="1"/>
  <c r="O36" i="3"/>
  <c r="J9" i="1"/>
  <c r="K26" i="1"/>
  <c r="O4" i="3"/>
  <c r="J10" i="1"/>
  <c r="K27" i="1"/>
  <c r="O5" i="3"/>
  <c r="J11" i="1"/>
  <c r="K28" i="1"/>
  <c r="O6" i="3"/>
  <c r="J12" i="1"/>
  <c r="K29" i="1"/>
  <c r="O7" i="3"/>
  <c r="J13" i="1"/>
  <c r="K30" i="1"/>
  <c r="O8" i="3"/>
  <c r="J14" i="1"/>
  <c r="K31" i="1"/>
  <c r="O9" i="3"/>
  <c r="J15" i="1"/>
  <c r="K32" i="1"/>
  <c r="O10" i="3"/>
  <c r="J16" i="1"/>
  <c r="K33" i="1"/>
  <c r="O11" i="3"/>
  <c r="J17" i="1"/>
  <c r="K34" i="1"/>
  <c r="O12" i="3"/>
  <c r="J18" i="1"/>
  <c r="K35" i="1"/>
  <c r="O13" i="3"/>
  <c r="J19" i="1"/>
  <c r="K36" i="1"/>
  <c r="O14" i="3"/>
  <c r="J20" i="1"/>
  <c r="K37" i="1"/>
  <c r="O15" i="3"/>
  <c r="J21" i="1"/>
  <c r="K38" i="1"/>
  <c r="O16" i="3"/>
  <c r="J22" i="1"/>
  <c r="K39" i="1"/>
  <c r="O17" i="3"/>
  <c r="J23" i="1"/>
  <c r="K40" i="1"/>
  <c r="O18" i="3"/>
  <c r="J8" i="1"/>
  <c r="K8" i="1"/>
  <c r="K25" i="1"/>
  <c r="O3" i="3"/>
  <c r="J3" i="1"/>
  <c r="K3" i="1"/>
  <c r="L3" i="1"/>
  <c r="J4" i="1"/>
  <c r="K4" i="1"/>
  <c r="O2" i="3"/>
  <c r="AG4" i="1"/>
  <c r="AG3" i="1"/>
</calcChain>
</file>

<file path=xl/sharedStrings.xml><?xml version="1.0" encoding="utf-8"?>
<sst xmlns="http://schemas.openxmlformats.org/spreadsheetml/2006/main" count="2177" uniqueCount="149">
  <si>
    <t>SubCode</t>
  </si>
  <si>
    <t>Grade</t>
  </si>
  <si>
    <t>区县代码</t>
    <phoneticPr fontId="3" type="noConversion"/>
  </si>
  <si>
    <t>School</t>
  </si>
  <si>
    <t>Student</t>
  </si>
  <si>
    <t>Center</t>
    <phoneticPr fontId="3" type="noConversion"/>
  </si>
  <si>
    <t>ZoneRate</t>
  </si>
  <si>
    <t>ZoneStudent</t>
  </si>
  <si>
    <t>上海市</t>
    <phoneticPr fontId="3" type="noConversion"/>
  </si>
  <si>
    <t>语文</t>
    <phoneticPr fontId="2" type="noConversion"/>
  </si>
  <si>
    <t>语文</t>
    <phoneticPr fontId="2" type="noConversion"/>
  </si>
  <si>
    <t>数学</t>
    <phoneticPr fontId="2" type="noConversion"/>
  </si>
  <si>
    <t>语文</t>
    <phoneticPr fontId="2" type="noConversion"/>
  </si>
  <si>
    <t>数学</t>
    <phoneticPr fontId="2" type="noConversion"/>
  </si>
  <si>
    <t xml:space="preserve">社会经济背景 </t>
  </si>
  <si>
    <t>平均</t>
  </si>
  <si>
    <t>学校间均衡</t>
  </si>
  <si>
    <t xml:space="preserve">区县间均衡 </t>
  </si>
  <si>
    <t>区县代码</t>
  </si>
  <si>
    <t>区县名称</t>
  </si>
  <si>
    <t>城区类型</t>
  </si>
  <si>
    <t>区县编码</t>
  </si>
  <si>
    <t>区县别名</t>
  </si>
  <si>
    <t>310101</t>
  </si>
  <si>
    <t>黄浦区</t>
  </si>
  <si>
    <t>中心城区</t>
  </si>
  <si>
    <t>331</t>
  </si>
  <si>
    <t>78区</t>
  </si>
  <si>
    <t>310104</t>
  </si>
  <si>
    <t>徐汇区</t>
  </si>
  <si>
    <t>333</t>
  </si>
  <si>
    <t>77区</t>
  </si>
  <si>
    <t>310105</t>
  </si>
  <si>
    <t>长宁区</t>
  </si>
  <si>
    <t>334</t>
  </si>
  <si>
    <t>75区</t>
  </si>
  <si>
    <t>310106</t>
  </si>
  <si>
    <t>静安区</t>
  </si>
  <si>
    <t>335</t>
  </si>
  <si>
    <t>72区</t>
  </si>
  <si>
    <t>310107</t>
  </si>
  <si>
    <t>普陀区</t>
  </si>
  <si>
    <t>336</t>
  </si>
  <si>
    <t>73区</t>
  </si>
  <si>
    <t>310108</t>
  </si>
  <si>
    <t>闸北区</t>
  </si>
  <si>
    <t>71区</t>
  </si>
  <si>
    <t>310109</t>
  </si>
  <si>
    <t>虹口区</t>
  </si>
  <si>
    <t>338</t>
  </si>
  <si>
    <t>79区</t>
  </si>
  <si>
    <t>310110</t>
  </si>
  <si>
    <t>杨浦区</t>
  </si>
  <si>
    <t>339</t>
  </si>
  <si>
    <t>76区</t>
  </si>
  <si>
    <t>310112</t>
  </si>
  <si>
    <t>闵行区</t>
  </si>
  <si>
    <t>郊区</t>
  </si>
  <si>
    <t>340</t>
  </si>
  <si>
    <t>84区</t>
  </si>
  <si>
    <t>310113</t>
  </si>
  <si>
    <t>宝山区</t>
  </si>
  <si>
    <t>341</t>
  </si>
  <si>
    <t>85区</t>
  </si>
  <si>
    <t>310114</t>
  </si>
  <si>
    <t>嘉定区</t>
  </si>
  <si>
    <t>342</t>
  </si>
  <si>
    <t>80区</t>
  </si>
  <si>
    <t>310115</t>
  </si>
  <si>
    <t>浦东新区</t>
  </si>
  <si>
    <t>343</t>
  </si>
  <si>
    <t>87区</t>
  </si>
  <si>
    <t>310116</t>
  </si>
  <si>
    <t>金山区</t>
  </si>
  <si>
    <t>344</t>
  </si>
  <si>
    <t>88区</t>
  </si>
  <si>
    <t>310117</t>
  </si>
  <si>
    <t>松江区</t>
  </si>
  <si>
    <t>345</t>
  </si>
  <si>
    <t>82区</t>
  </si>
  <si>
    <t>310118</t>
  </si>
  <si>
    <t>青浦区</t>
  </si>
  <si>
    <t>346</t>
  </si>
  <si>
    <t>83区</t>
  </si>
  <si>
    <t>310120</t>
  </si>
  <si>
    <t>奉贤区</t>
  </si>
  <si>
    <t>347</t>
  </si>
  <si>
    <t>81区</t>
  </si>
  <si>
    <t>310230</t>
  </si>
  <si>
    <t>崇明区</t>
  </si>
  <si>
    <t>348</t>
  </si>
  <si>
    <t xml:space="preserve">89区 </t>
  </si>
  <si>
    <t>310934</t>
  </si>
  <si>
    <t>监狱局</t>
  </si>
  <si>
    <t>其他</t>
  </si>
  <si>
    <t/>
  </si>
  <si>
    <t>310935</t>
  </si>
  <si>
    <t>梅山</t>
  </si>
  <si>
    <t>310936</t>
  </si>
  <si>
    <t>大屯</t>
  </si>
  <si>
    <t>310937</t>
  </si>
  <si>
    <t>张家洼</t>
  </si>
  <si>
    <t>评测项目</t>
  </si>
  <si>
    <t>年级</t>
  </si>
  <si>
    <t>学科</t>
  </si>
  <si>
    <t>统计层级</t>
  </si>
  <si>
    <t>统计范围</t>
  </si>
  <si>
    <t>统计视角</t>
  </si>
  <si>
    <t>统计样本</t>
  </si>
  <si>
    <t>领域</t>
  </si>
  <si>
    <t>维度</t>
  </si>
  <si>
    <t>主题</t>
  </si>
  <si>
    <t>变量</t>
  </si>
  <si>
    <t>统计</t>
  </si>
  <si>
    <t>加权</t>
  </si>
  <si>
    <t>键</t>
  </si>
  <si>
    <t>值</t>
  </si>
  <si>
    <t>2016年度上海市中小学学业质量绿色指标</t>
  </si>
  <si>
    <t>四年级</t>
  </si>
  <si>
    <t>省市</t>
  </si>
  <si>
    <t>上海市</t>
  </si>
  <si>
    <t>总体</t>
  </si>
  <si>
    <t>成绩</t>
  </si>
  <si>
    <t>统计计算</t>
  </si>
  <si>
    <t>变异系数</t>
  </si>
  <si>
    <t>计数</t>
  </si>
  <si>
    <t>指标</t>
  </si>
  <si>
    <t>学业成绩</t>
  </si>
  <si>
    <t>区县</t>
  </si>
  <si>
    <t>语文</t>
  </si>
  <si>
    <t xml:space="preserve">数学 </t>
  </si>
  <si>
    <t>年级描述</t>
  </si>
  <si>
    <t>优秀率</t>
  </si>
  <si>
    <t>良好率</t>
  </si>
  <si>
    <t>及格率</t>
  </si>
  <si>
    <t>不及格率</t>
  </si>
  <si>
    <t>身心健康</t>
  </si>
  <si>
    <t>学生问卷</t>
  </si>
  <si>
    <t>体质健康</t>
  </si>
  <si>
    <t>体质健康指数</t>
  </si>
  <si>
    <t>经济背景</t>
  </si>
  <si>
    <t>区县间 均衡</t>
  </si>
  <si>
    <t>系数</t>
  </si>
  <si>
    <t>体质健康系数</t>
  </si>
  <si>
    <t>学业成绩学校间均衡系数</t>
  </si>
  <si>
    <t>社会经济背景影响指数</t>
  </si>
  <si>
    <t>社会经济背景影响系数</t>
  </si>
  <si>
    <t>学业成绩学校间均衡指数</t>
  </si>
  <si>
    <t>学业成绩各区间均衡指数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</si>
</sst>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_ "/>
    <numFmt numFmtId="166" formatCode="0.0_ "/>
  </numFmts>
  <fonts count="5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1" fillId="0" borderId="1" xfId="1" applyBorder="1"/>
    <xf numFmtId="0" fontId="1" fillId="0" borderId="1" xfId="1" quotePrefix="1" applyNumberFormat="1" applyBorder="1"/>
    <xf numFmtId="0" fontId="1" fillId="0" borderId="1" xfId="1" applyBorder="1" applyAlignment="1">
      <alignment horizontal="center" vertical="center"/>
    </xf>
    <xf numFmtId="0" fontId="1" fillId="0" borderId="1" xfId="1" quotePrefix="1" applyBorder="1"/>
    <xf numFmtId="0" fontId="1" fillId="0" borderId="0" xfId="1" quotePrefix="1" applyNumberFormat="1"/>
    <xf numFmtId="164" fontId="1" fillId="0" borderId="1" xfId="1" applyNumberForma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1" xfId="1" applyFont="1" applyBorder="1"/>
    <xf numFmtId="164" fontId="1" fillId="0" borderId="1" xfId="1" applyNumberFormat="1" applyBorder="1" applyAlignment="1">
      <alignment horizontal="center" vertical="center"/>
    </xf>
    <xf numFmtId="165" fontId="0" fillId="0" borderId="0" xfId="0" applyNumberFormat="1" applyBorder="1">
      <alignment vertical="center"/>
    </xf>
    <xf numFmtId="165" fontId="0" fillId="0" borderId="0" xfId="0" applyNumberFormat="1">
      <alignment vertical="center"/>
    </xf>
    <xf numFmtId="0" fontId="0" fillId="0" borderId="0" xfId="0" applyAlignment="1"/>
    <xf numFmtId="1" fontId="0" fillId="0" borderId="0" xfId="0" applyNumberFormat="1">
      <alignment vertical="center"/>
    </xf>
    <xf numFmtId="1" fontId="1" fillId="0" borderId="1" xfId="1" applyNumberFormat="1" applyBorder="1" applyAlignment="1">
      <alignment horizontal="center" vertical="center"/>
    </xf>
    <xf numFmtId="0" fontId="4" fillId="0" borderId="0" xfId="0" applyFont="1" applyAlignment="1"/>
    <xf numFmtId="166" fontId="4" fillId="0" borderId="0" xfId="0" applyNumberFormat="1" applyFont="1" applyAlignment="1"/>
  </cellXfs>
  <cellStyles count="2">
    <cellStyle name="Normal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J104" sqref="J104"/>
    </sheetView>
  </sheetViews>
  <sheetFormatPr baseColWidth="10" defaultRowHeight="15" x14ac:dyDescent="0.2"/>
  <cols>
    <col min="1" max="1" width="37.1640625" style="15" bestFit="1" customWidth="1"/>
    <col min="2" max="2" width="7.1640625" style="15" bestFit="1" customWidth="1"/>
    <col min="3" max="3" width="8.5" style="15" bestFit="1" customWidth="1"/>
    <col min="4" max="6" width="10.83203125" style="15"/>
    <col min="7" max="7" width="8.5" style="15" bestFit="1" customWidth="1"/>
    <col min="8" max="8" width="15" style="15" customWidth="1"/>
    <col min="9" max="9" width="10.6640625" style="15" bestFit="1" customWidth="1"/>
    <col min="10" max="10" width="21.6640625" style="15" bestFit="1" customWidth="1"/>
    <col min="11" max="16384" width="10.83203125" style="15"/>
  </cols>
  <sheetData>
    <row r="1" spans="1:15" x14ac:dyDescent="0.2">
      <c r="A1" s="15" t="s">
        <v>102</v>
      </c>
      <c r="B1" s="15" t="s">
        <v>103</v>
      </c>
      <c r="C1" s="15" t="s">
        <v>104</v>
      </c>
      <c r="D1" s="15" t="s">
        <v>105</v>
      </c>
      <c r="E1" s="15" t="s">
        <v>106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112</v>
      </c>
      <c r="L1" s="15" t="s">
        <v>113</v>
      </c>
      <c r="M1" s="15" t="s">
        <v>114</v>
      </c>
      <c r="N1" s="15" t="s">
        <v>115</v>
      </c>
      <c r="O1" s="15" t="s">
        <v>116</v>
      </c>
    </row>
    <row r="2" spans="1:15" x14ac:dyDescent="0.2">
      <c r="A2" s="15" t="s">
        <v>117</v>
      </c>
      <c r="B2" s="15" t="s">
        <v>118</v>
      </c>
      <c r="C2" s="15" t="s">
        <v>137</v>
      </c>
      <c r="D2" s="15" t="s">
        <v>119</v>
      </c>
      <c r="E2" s="15" t="s">
        <v>120</v>
      </c>
      <c r="F2" s="15" t="s">
        <v>121</v>
      </c>
      <c r="G2" s="15" t="s">
        <v>121</v>
      </c>
      <c r="H2" s="15" t="s">
        <v>122</v>
      </c>
      <c r="I2" s="15" t="s">
        <v>140</v>
      </c>
      <c r="J2" s="15" t="s">
        <v>145</v>
      </c>
      <c r="K2" s="15" t="s">
        <v>123</v>
      </c>
      <c r="L2" s="15" t="s">
        <v>124</v>
      </c>
      <c r="M2" s="15" t="s">
        <v>125</v>
      </c>
      <c r="N2" s="15" t="s">
        <v>126</v>
      </c>
      <c r="O2" s="15">
        <f>ori!S3</f>
        <v>8</v>
      </c>
    </row>
    <row r="3" spans="1:15" x14ac:dyDescent="0.2">
      <c r="A3" s="15" t="s">
        <v>117</v>
      </c>
      <c r="B3" s="15" t="s">
        <v>118</v>
      </c>
      <c r="C3" s="15" t="s">
        <v>137</v>
      </c>
      <c r="D3" s="15" t="s">
        <v>128</v>
      </c>
      <c r="E3" s="15" t="s">
        <v>24</v>
      </c>
      <c r="F3" s="15" t="s">
        <v>121</v>
      </c>
      <c r="G3" s="15" t="s">
        <v>121</v>
      </c>
      <c r="H3" s="15" t="s">
        <v>122</v>
      </c>
      <c r="I3" s="15" t="s">
        <v>140</v>
      </c>
      <c r="J3" s="15" t="s">
        <v>145</v>
      </c>
      <c r="K3" s="15" t="s">
        <v>123</v>
      </c>
      <c r="L3" s="15" t="s">
        <v>124</v>
      </c>
      <c r="M3" s="15" t="s">
        <v>125</v>
      </c>
      <c r="N3" s="15" t="s">
        <v>126</v>
      </c>
      <c r="O3" s="15">
        <f>INDEX(ori!S:S,MATCH(Sheet1!E3,ori!T:T,0))</f>
        <v>8</v>
      </c>
    </row>
    <row r="4" spans="1:15" x14ac:dyDescent="0.2">
      <c r="A4" s="15" t="s">
        <v>117</v>
      </c>
      <c r="B4" s="15" t="s">
        <v>118</v>
      </c>
      <c r="C4" s="15" t="s">
        <v>137</v>
      </c>
      <c r="D4" s="15" t="s">
        <v>128</v>
      </c>
      <c r="E4" s="15" t="s">
        <v>29</v>
      </c>
      <c r="F4" s="15" t="s">
        <v>121</v>
      </c>
      <c r="G4" s="15" t="s">
        <v>121</v>
      </c>
      <c r="H4" s="15" t="s">
        <v>122</v>
      </c>
      <c r="I4" s="15" t="s">
        <v>140</v>
      </c>
      <c r="J4" s="15" t="s">
        <v>145</v>
      </c>
      <c r="K4" s="15" t="s">
        <v>123</v>
      </c>
      <c r="L4" s="15" t="s">
        <v>124</v>
      </c>
      <c r="M4" s="15" t="s">
        <v>125</v>
      </c>
      <c r="N4" s="15" t="s">
        <v>126</v>
      </c>
      <c r="O4" s="15">
        <f>INDEX(ori!S:S,MATCH(Sheet1!E4,ori!T:T,0))</f>
        <v>7</v>
      </c>
    </row>
    <row r="5" spans="1:15" x14ac:dyDescent="0.2">
      <c r="A5" s="15" t="s">
        <v>117</v>
      </c>
      <c r="B5" s="15" t="s">
        <v>118</v>
      </c>
      <c r="C5" s="15" t="s">
        <v>137</v>
      </c>
      <c r="D5" s="15" t="s">
        <v>128</v>
      </c>
      <c r="E5" s="15" t="s">
        <v>33</v>
      </c>
      <c r="F5" s="15" t="s">
        <v>121</v>
      </c>
      <c r="G5" s="15" t="s">
        <v>121</v>
      </c>
      <c r="H5" s="15" t="s">
        <v>122</v>
      </c>
      <c r="I5" s="15" t="s">
        <v>140</v>
      </c>
      <c r="J5" s="15" t="s">
        <v>145</v>
      </c>
      <c r="K5" s="15" t="s">
        <v>123</v>
      </c>
      <c r="L5" s="15" t="s">
        <v>124</v>
      </c>
      <c r="M5" s="15" t="s">
        <v>125</v>
      </c>
      <c r="N5" s="15" t="s">
        <v>126</v>
      </c>
      <c r="O5" s="15">
        <f>INDEX(ori!S:S,MATCH(Sheet1!E5,ori!T:T,0))</f>
        <v>7</v>
      </c>
    </row>
    <row r="6" spans="1:15" x14ac:dyDescent="0.2">
      <c r="A6" s="15" t="s">
        <v>117</v>
      </c>
      <c r="B6" s="15" t="s">
        <v>118</v>
      </c>
      <c r="C6" s="15" t="s">
        <v>137</v>
      </c>
      <c r="D6" s="15" t="s">
        <v>128</v>
      </c>
      <c r="E6" s="15" t="s">
        <v>37</v>
      </c>
      <c r="F6" s="15" t="s">
        <v>121</v>
      </c>
      <c r="G6" s="15" t="s">
        <v>121</v>
      </c>
      <c r="H6" s="15" t="s">
        <v>122</v>
      </c>
      <c r="I6" s="15" t="s">
        <v>140</v>
      </c>
      <c r="J6" s="15" t="s">
        <v>145</v>
      </c>
      <c r="K6" s="15" t="s">
        <v>123</v>
      </c>
      <c r="L6" s="15" t="s">
        <v>124</v>
      </c>
      <c r="M6" s="15" t="s">
        <v>125</v>
      </c>
      <c r="N6" s="15" t="s">
        <v>126</v>
      </c>
      <c r="O6" s="15">
        <f>INDEX(ori!S:S,MATCH(Sheet1!E6,ori!T:T,0))</f>
        <v>7</v>
      </c>
    </row>
    <row r="7" spans="1:15" x14ac:dyDescent="0.2">
      <c r="A7" s="15" t="s">
        <v>117</v>
      </c>
      <c r="B7" s="15" t="s">
        <v>118</v>
      </c>
      <c r="C7" s="15" t="s">
        <v>137</v>
      </c>
      <c r="D7" s="15" t="s">
        <v>128</v>
      </c>
      <c r="E7" s="15" t="s">
        <v>41</v>
      </c>
      <c r="F7" s="15" t="s">
        <v>121</v>
      </c>
      <c r="G7" s="15" t="s">
        <v>121</v>
      </c>
      <c r="H7" s="15" t="s">
        <v>122</v>
      </c>
      <c r="I7" s="15" t="s">
        <v>140</v>
      </c>
      <c r="J7" s="15" t="s">
        <v>145</v>
      </c>
      <c r="K7" s="15" t="s">
        <v>123</v>
      </c>
      <c r="L7" s="15" t="s">
        <v>124</v>
      </c>
      <c r="M7" s="15" t="s">
        <v>125</v>
      </c>
      <c r="N7" s="15" t="s">
        <v>126</v>
      </c>
      <c r="O7" s="15">
        <f>INDEX(ori!S:S,MATCH(Sheet1!E7,ori!T:T,0))</f>
        <v>8</v>
      </c>
    </row>
    <row r="8" spans="1:15" x14ac:dyDescent="0.2">
      <c r="A8" s="15" t="s">
        <v>117</v>
      </c>
      <c r="B8" s="15" t="s">
        <v>118</v>
      </c>
      <c r="C8" s="15" t="s">
        <v>137</v>
      </c>
      <c r="D8" s="15" t="s">
        <v>128</v>
      </c>
      <c r="E8" s="15" t="s">
        <v>48</v>
      </c>
      <c r="F8" s="15" t="s">
        <v>121</v>
      </c>
      <c r="G8" s="15" t="s">
        <v>121</v>
      </c>
      <c r="H8" s="15" t="s">
        <v>122</v>
      </c>
      <c r="I8" s="15" t="s">
        <v>140</v>
      </c>
      <c r="J8" s="15" t="s">
        <v>145</v>
      </c>
      <c r="K8" s="15" t="s">
        <v>123</v>
      </c>
      <c r="L8" s="15" t="s">
        <v>124</v>
      </c>
      <c r="M8" s="15" t="s">
        <v>125</v>
      </c>
      <c r="N8" s="15" t="s">
        <v>126</v>
      </c>
      <c r="O8" s="15">
        <f>INDEX(ori!S:S,MATCH(Sheet1!E8,ori!T:T,0))</f>
        <v>6</v>
      </c>
    </row>
    <row r="9" spans="1:15" x14ac:dyDescent="0.2">
      <c r="A9" s="15" t="s">
        <v>117</v>
      </c>
      <c r="B9" s="15" t="s">
        <v>118</v>
      </c>
      <c r="C9" s="15" t="s">
        <v>137</v>
      </c>
      <c r="D9" s="15" t="s">
        <v>128</v>
      </c>
      <c r="E9" s="15" t="s">
        <v>52</v>
      </c>
      <c r="F9" s="15" t="s">
        <v>121</v>
      </c>
      <c r="G9" s="15" t="s">
        <v>121</v>
      </c>
      <c r="H9" s="15" t="s">
        <v>122</v>
      </c>
      <c r="I9" s="15" t="s">
        <v>140</v>
      </c>
      <c r="J9" s="15" t="s">
        <v>145</v>
      </c>
      <c r="K9" s="15" t="s">
        <v>123</v>
      </c>
      <c r="L9" s="15" t="s">
        <v>124</v>
      </c>
      <c r="M9" s="15" t="s">
        <v>125</v>
      </c>
      <c r="N9" s="15" t="s">
        <v>126</v>
      </c>
      <c r="O9" s="15">
        <f>INDEX(ori!S:S,MATCH(Sheet1!E9,ori!T:T,0))</f>
        <v>8</v>
      </c>
    </row>
    <row r="10" spans="1:15" x14ac:dyDescent="0.2">
      <c r="A10" s="15" t="s">
        <v>117</v>
      </c>
      <c r="B10" s="15" t="s">
        <v>118</v>
      </c>
      <c r="C10" s="15" t="s">
        <v>137</v>
      </c>
      <c r="D10" s="15" t="s">
        <v>128</v>
      </c>
      <c r="E10" s="15" t="s">
        <v>56</v>
      </c>
      <c r="F10" s="15" t="s">
        <v>121</v>
      </c>
      <c r="G10" s="15" t="s">
        <v>121</v>
      </c>
      <c r="H10" s="15" t="s">
        <v>122</v>
      </c>
      <c r="I10" s="15" t="s">
        <v>140</v>
      </c>
      <c r="J10" s="15" t="s">
        <v>145</v>
      </c>
      <c r="K10" s="15" t="s">
        <v>123</v>
      </c>
      <c r="L10" s="15" t="s">
        <v>124</v>
      </c>
      <c r="M10" s="15" t="s">
        <v>125</v>
      </c>
      <c r="N10" s="15" t="s">
        <v>126</v>
      </c>
      <c r="O10" s="15">
        <f>INDEX(ori!S:S,MATCH(Sheet1!E10,ori!T:T,0))</f>
        <v>7</v>
      </c>
    </row>
    <row r="11" spans="1:15" x14ac:dyDescent="0.2">
      <c r="A11" s="15" t="s">
        <v>117</v>
      </c>
      <c r="B11" s="15" t="s">
        <v>118</v>
      </c>
      <c r="C11" s="15" t="s">
        <v>137</v>
      </c>
      <c r="D11" s="15" t="s">
        <v>128</v>
      </c>
      <c r="E11" s="15" t="s">
        <v>61</v>
      </c>
      <c r="F11" s="15" t="s">
        <v>121</v>
      </c>
      <c r="G11" s="15" t="s">
        <v>121</v>
      </c>
      <c r="H11" s="15" t="s">
        <v>122</v>
      </c>
      <c r="I11" s="15" t="s">
        <v>140</v>
      </c>
      <c r="J11" s="15" t="s">
        <v>145</v>
      </c>
      <c r="K11" s="15" t="s">
        <v>123</v>
      </c>
      <c r="L11" s="15" t="s">
        <v>124</v>
      </c>
      <c r="M11" s="15" t="s">
        <v>125</v>
      </c>
      <c r="N11" s="15" t="s">
        <v>126</v>
      </c>
      <c r="O11" s="15">
        <f>INDEX(ori!S:S,MATCH(Sheet1!E11,ori!T:T,0))</f>
        <v>8</v>
      </c>
    </row>
    <row r="12" spans="1:15" x14ac:dyDescent="0.2">
      <c r="A12" s="15" t="s">
        <v>117</v>
      </c>
      <c r="B12" s="15" t="s">
        <v>118</v>
      </c>
      <c r="C12" s="15" t="s">
        <v>137</v>
      </c>
      <c r="D12" s="15" t="s">
        <v>128</v>
      </c>
      <c r="E12" s="15" t="s">
        <v>65</v>
      </c>
      <c r="F12" s="15" t="s">
        <v>121</v>
      </c>
      <c r="G12" s="15" t="s">
        <v>121</v>
      </c>
      <c r="H12" s="15" t="s">
        <v>122</v>
      </c>
      <c r="I12" s="15" t="s">
        <v>140</v>
      </c>
      <c r="J12" s="15" t="s">
        <v>145</v>
      </c>
      <c r="K12" s="15" t="s">
        <v>123</v>
      </c>
      <c r="L12" s="15" t="s">
        <v>124</v>
      </c>
      <c r="M12" s="15" t="s">
        <v>125</v>
      </c>
      <c r="N12" s="15" t="s">
        <v>126</v>
      </c>
      <c r="O12" s="15">
        <f>INDEX(ori!S:S,MATCH(Sheet1!E12,ori!T:T,0))</f>
        <v>8</v>
      </c>
    </row>
    <row r="13" spans="1:15" x14ac:dyDescent="0.2">
      <c r="A13" s="15" t="s">
        <v>117</v>
      </c>
      <c r="B13" s="15" t="s">
        <v>118</v>
      </c>
      <c r="C13" s="15" t="s">
        <v>137</v>
      </c>
      <c r="D13" s="15" t="s">
        <v>128</v>
      </c>
      <c r="E13" s="15" t="s">
        <v>69</v>
      </c>
      <c r="F13" s="15" t="s">
        <v>121</v>
      </c>
      <c r="G13" s="15" t="s">
        <v>121</v>
      </c>
      <c r="H13" s="15" t="s">
        <v>122</v>
      </c>
      <c r="I13" s="15" t="s">
        <v>140</v>
      </c>
      <c r="J13" s="15" t="s">
        <v>145</v>
      </c>
      <c r="K13" s="15" t="s">
        <v>123</v>
      </c>
      <c r="L13" s="15" t="s">
        <v>124</v>
      </c>
      <c r="M13" s="15" t="s">
        <v>125</v>
      </c>
      <c r="N13" s="15" t="s">
        <v>126</v>
      </c>
      <c r="O13" s="15">
        <f>INDEX(ori!S:S,MATCH(Sheet1!E13,ori!T:T,0))</f>
        <v>8</v>
      </c>
    </row>
    <row r="14" spans="1:15" x14ac:dyDescent="0.2">
      <c r="A14" s="15" t="s">
        <v>117</v>
      </c>
      <c r="B14" s="15" t="s">
        <v>118</v>
      </c>
      <c r="C14" s="15" t="s">
        <v>137</v>
      </c>
      <c r="D14" s="15" t="s">
        <v>128</v>
      </c>
      <c r="E14" s="15" t="s">
        <v>73</v>
      </c>
      <c r="F14" s="15" t="s">
        <v>121</v>
      </c>
      <c r="G14" s="15" t="s">
        <v>121</v>
      </c>
      <c r="H14" s="15" t="s">
        <v>122</v>
      </c>
      <c r="I14" s="15" t="s">
        <v>140</v>
      </c>
      <c r="J14" s="15" t="s">
        <v>145</v>
      </c>
      <c r="K14" s="15" t="s">
        <v>123</v>
      </c>
      <c r="L14" s="15" t="s">
        <v>124</v>
      </c>
      <c r="M14" s="15" t="s">
        <v>125</v>
      </c>
      <c r="N14" s="15" t="s">
        <v>126</v>
      </c>
      <c r="O14" s="15">
        <f>INDEX(ori!S:S,MATCH(Sheet1!E14,ori!T:T,0))</f>
        <v>8</v>
      </c>
    </row>
    <row r="15" spans="1:15" x14ac:dyDescent="0.2">
      <c r="A15" s="15" t="s">
        <v>117</v>
      </c>
      <c r="B15" s="15" t="s">
        <v>118</v>
      </c>
      <c r="C15" s="15" t="s">
        <v>137</v>
      </c>
      <c r="D15" s="15" t="s">
        <v>128</v>
      </c>
      <c r="E15" s="15" t="s">
        <v>77</v>
      </c>
      <c r="F15" s="15" t="s">
        <v>121</v>
      </c>
      <c r="G15" s="15" t="s">
        <v>121</v>
      </c>
      <c r="H15" s="15" t="s">
        <v>122</v>
      </c>
      <c r="I15" s="15" t="s">
        <v>140</v>
      </c>
      <c r="J15" s="15" t="s">
        <v>145</v>
      </c>
      <c r="K15" s="15" t="s">
        <v>123</v>
      </c>
      <c r="L15" s="15" t="s">
        <v>124</v>
      </c>
      <c r="M15" s="15" t="s">
        <v>125</v>
      </c>
      <c r="N15" s="15" t="s">
        <v>126</v>
      </c>
      <c r="O15" s="15">
        <f>INDEX(ori!S:S,MATCH(Sheet1!E15,ori!T:T,0))</f>
        <v>7</v>
      </c>
    </row>
    <row r="16" spans="1:15" x14ac:dyDescent="0.2">
      <c r="A16" s="15" t="s">
        <v>117</v>
      </c>
      <c r="B16" s="15" t="s">
        <v>118</v>
      </c>
      <c r="C16" s="15" t="s">
        <v>137</v>
      </c>
      <c r="D16" s="15" t="s">
        <v>128</v>
      </c>
      <c r="E16" s="15" t="s">
        <v>81</v>
      </c>
      <c r="F16" s="15" t="s">
        <v>121</v>
      </c>
      <c r="G16" s="15" t="s">
        <v>121</v>
      </c>
      <c r="H16" s="15" t="s">
        <v>122</v>
      </c>
      <c r="I16" s="15" t="s">
        <v>140</v>
      </c>
      <c r="J16" s="15" t="s">
        <v>145</v>
      </c>
      <c r="K16" s="15" t="s">
        <v>123</v>
      </c>
      <c r="L16" s="15" t="s">
        <v>124</v>
      </c>
      <c r="M16" s="15" t="s">
        <v>125</v>
      </c>
      <c r="N16" s="15" t="s">
        <v>126</v>
      </c>
      <c r="O16" s="15">
        <f>INDEX(ori!S:S,MATCH(Sheet1!E16,ori!T:T,0))</f>
        <v>8</v>
      </c>
    </row>
    <row r="17" spans="1:15" x14ac:dyDescent="0.2">
      <c r="A17" s="15" t="s">
        <v>117</v>
      </c>
      <c r="B17" s="15" t="s">
        <v>118</v>
      </c>
      <c r="C17" s="15" t="s">
        <v>137</v>
      </c>
      <c r="D17" s="15" t="s">
        <v>128</v>
      </c>
      <c r="E17" s="15" t="s">
        <v>85</v>
      </c>
      <c r="F17" s="15" t="s">
        <v>121</v>
      </c>
      <c r="G17" s="15" t="s">
        <v>121</v>
      </c>
      <c r="H17" s="15" t="s">
        <v>122</v>
      </c>
      <c r="I17" s="15" t="s">
        <v>140</v>
      </c>
      <c r="J17" s="15" t="s">
        <v>145</v>
      </c>
      <c r="K17" s="15" t="s">
        <v>123</v>
      </c>
      <c r="L17" s="15" t="s">
        <v>124</v>
      </c>
      <c r="M17" s="15" t="s">
        <v>125</v>
      </c>
      <c r="N17" s="15" t="s">
        <v>126</v>
      </c>
      <c r="O17" s="15">
        <f>INDEX(ori!S:S,MATCH(Sheet1!E17,ori!T:T,0))</f>
        <v>8</v>
      </c>
    </row>
    <row r="18" spans="1:15" x14ac:dyDescent="0.2">
      <c r="A18" s="15" t="s">
        <v>117</v>
      </c>
      <c r="B18" s="15" t="s">
        <v>118</v>
      </c>
      <c r="C18" s="15" t="s">
        <v>137</v>
      </c>
      <c r="D18" s="15" t="s">
        <v>128</v>
      </c>
      <c r="E18" s="15" t="s">
        <v>89</v>
      </c>
      <c r="F18" s="15" t="s">
        <v>121</v>
      </c>
      <c r="G18" s="15" t="s">
        <v>121</v>
      </c>
      <c r="H18" s="15" t="s">
        <v>122</v>
      </c>
      <c r="I18" s="15" t="s">
        <v>140</v>
      </c>
      <c r="J18" s="15" t="s">
        <v>145</v>
      </c>
      <c r="K18" s="15" t="s">
        <v>123</v>
      </c>
      <c r="L18" s="15" t="s">
        <v>124</v>
      </c>
      <c r="M18" s="15" t="s">
        <v>125</v>
      </c>
      <c r="N18" s="15" t="s">
        <v>126</v>
      </c>
      <c r="O18" s="15">
        <f>INDEX(ori!S:S,MATCH(Sheet1!E18,ori!T:T,0))</f>
        <v>9</v>
      </c>
    </row>
    <row r="19" spans="1:15" x14ac:dyDescent="0.2">
      <c r="A19" s="15" t="s">
        <v>117</v>
      </c>
      <c r="B19" s="15" t="s">
        <v>118</v>
      </c>
      <c r="C19" s="15" t="s">
        <v>137</v>
      </c>
      <c r="D19" s="15" t="s">
        <v>119</v>
      </c>
      <c r="E19" s="15" t="s">
        <v>120</v>
      </c>
      <c r="F19" s="15" t="s">
        <v>121</v>
      </c>
      <c r="G19" s="15" t="s">
        <v>121</v>
      </c>
      <c r="H19" s="15" t="s">
        <v>122</v>
      </c>
      <c r="I19" s="15" t="s">
        <v>140</v>
      </c>
      <c r="J19" s="15" t="s">
        <v>146</v>
      </c>
      <c r="K19" s="15" t="s">
        <v>123</v>
      </c>
      <c r="L19" s="15" t="s">
        <v>124</v>
      </c>
      <c r="M19" s="15" t="s">
        <v>125</v>
      </c>
      <c r="N19" s="15" t="s">
        <v>142</v>
      </c>
      <c r="O19" s="15">
        <f>INDEX(ori!O:O,MATCH(Sheet1!E19,ori!T:T,0))*100</f>
        <v>8.3144599639154269</v>
      </c>
    </row>
    <row r="20" spans="1:15" x14ac:dyDescent="0.2">
      <c r="A20" s="15" t="s">
        <v>117</v>
      </c>
      <c r="B20" s="15" t="s">
        <v>118</v>
      </c>
      <c r="C20" s="15" t="s">
        <v>137</v>
      </c>
      <c r="D20" s="15" t="s">
        <v>128</v>
      </c>
      <c r="E20" s="15" t="s">
        <v>24</v>
      </c>
      <c r="F20" s="15" t="s">
        <v>121</v>
      </c>
      <c r="G20" s="15" t="s">
        <v>121</v>
      </c>
      <c r="H20" s="15" t="s">
        <v>122</v>
      </c>
      <c r="I20" s="15" t="s">
        <v>140</v>
      </c>
      <c r="J20" s="15" t="s">
        <v>146</v>
      </c>
      <c r="K20" s="15" t="s">
        <v>123</v>
      </c>
      <c r="L20" s="15" t="s">
        <v>124</v>
      </c>
      <c r="M20" s="15" t="s">
        <v>125</v>
      </c>
      <c r="N20" s="15" t="s">
        <v>142</v>
      </c>
      <c r="O20" s="15">
        <f>INDEX(ori!O:O,MATCH(Sheet1!E20,ori!T:T,0))*100</f>
        <v>6.1052934788029507</v>
      </c>
    </row>
    <row r="21" spans="1:15" x14ac:dyDescent="0.2">
      <c r="A21" s="15" t="s">
        <v>117</v>
      </c>
      <c r="B21" s="15" t="s">
        <v>118</v>
      </c>
      <c r="C21" s="15" t="s">
        <v>137</v>
      </c>
      <c r="D21" s="15" t="s">
        <v>128</v>
      </c>
      <c r="E21" s="15" t="s">
        <v>29</v>
      </c>
      <c r="F21" s="15" t="s">
        <v>121</v>
      </c>
      <c r="G21" s="15" t="s">
        <v>121</v>
      </c>
      <c r="H21" s="15" t="s">
        <v>122</v>
      </c>
      <c r="I21" s="15" t="s">
        <v>140</v>
      </c>
      <c r="J21" s="15" t="s">
        <v>146</v>
      </c>
      <c r="K21" s="15" t="s">
        <v>123</v>
      </c>
      <c r="L21" s="15" t="s">
        <v>124</v>
      </c>
      <c r="M21" s="15" t="s">
        <v>125</v>
      </c>
      <c r="N21" s="15" t="s">
        <v>142</v>
      </c>
      <c r="O21" s="15">
        <f>INDEX(ori!O:O,MATCH(Sheet1!E21,ori!T:T,0))*100</f>
        <v>9.071295763019215</v>
      </c>
    </row>
    <row r="22" spans="1:15" x14ac:dyDescent="0.2">
      <c r="A22" s="15" t="s">
        <v>117</v>
      </c>
      <c r="B22" s="15" t="s">
        <v>118</v>
      </c>
      <c r="C22" s="15" t="s">
        <v>137</v>
      </c>
      <c r="D22" s="15" t="s">
        <v>128</v>
      </c>
      <c r="E22" s="15" t="s">
        <v>33</v>
      </c>
      <c r="F22" s="15" t="s">
        <v>121</v>
      </c>
      <c r="G22" s="15" t="s">
        <v>121</v>
      </c>
      <c r="H22" s="15" t="s">
        <v>122</v>
      </c>
      <c r="I22" s="15" t="s">
        <v>140</v>
      </c>
      <c r="J22" s="15" t="s">
        <v>146</v>
      </c>
      <c r="K22" s="15" t="s">
        <v>123</v>
      </c>
      <c r="L22" s="15" t="s">
        <v>124</v>
      </c>
      <c r="M22" s="15" t="s">
        <v>125</v>
      </c>
      <c r="N22" s="15" t="s">
        <v>142</v>
      </c>
      <c r="O22" s="15">
        <f>INDEX(ori!O:O,MATCH(Sheet1!E22,ori!T:T,0))*100</f>
        <v>9.4766497175213953</v>
      </c>
    </row>
    <row r="23" spans="1:15" x14ac:dyDescent="0.2">
      <c r="A23" s="15" t="s">
        <v>117</v>
      </c>
      <c r="B23" s="15" t="s">
        <v>118</v>
      </c>
      <c r="C23" s="15" t="s">
        <v>137</v>
      </c>
      <c r="D23" s="15" t="s">
        <v>128</v>
      </c>
      <c r="E23" s="15" t="s">
        <v>37</v>
      </c>
      <c r="F23" s="15" t="s">
        <v>121</v>
      </c>
      <c r="G23" s="15" t="s">
        <v>121</v>
      </c>
      <c r="H23" s="15" t="s">
        <v>122</v>
      </c>
      <c r="I23" s="15" t="s">
        <v>140</v>
      </c>
      <c r="J23" s="15" t="s">
        <v>146</v>
      </c>
      <c r="K23" s="15" t="s">
        <v>123</v>
      </c>
      <c r="L23" s="15" t="s">
        <v>124</v>
      </c>
      <c r="M23" s="15" t="s">
        <v>125</v>
      </c>
      <c r="N23" s="15" t="s">
        <v>142</v>
      </c>
      <c r="O23" s="15">
        <f>INDEX(ori!O:O,MATCH(Sheet1!E23,ori!T:T,0))*100</f>
        <v>9.1098988292989631</v>
      </c>
    </row>
    <row r="24" spans="1:15" x14ac:dyDescent="0.2">
      <c r="A24" s="15" t="s">
        <v>117</v>
      </c>
      <c r="B24" s="15" t="s">
        <v>118</v>
      </c>
      <c r="C24" s="15" t="s">
        <v>137</v>
      </c>
      <c r="D24" s="15" t="s">
        <v>128</v>
      </c>
      <c r="E24" s="15" t="s">
        <v>41</v>
      </c>
      <c r="F24" s="15" t="s">
        <v>121</v>
      </c>
      <c r="G24" s="15" t="s">
        <v>121</v>
      </c>
      <c r="H24" s="15" t="s">
        <v>122</v>
      </c>
      <c r="I24" s="15" t="s">
        <v>140</v>
      </c>
      <c r="J24" s="15" t="s">
        <v>146</v>
      </c>
      <c r="K24" s="15" t="s">
        <v>123</v>
      </c>
      <c r="L24" s="15" t="s">
        <v>124</v>
      </c>
      <c r="M24" s="15" t="s">
        <v>125</v>
      </c>
      <c r="N24" s="15" t="s">
        <v>142</v>
      </c>
      <c r="O24" s="15">
        <f>INDEX(ori!O:O,MATCH(Sheet1!E24,ori!T:T,0))*100</f>
        <v>6.3600532729579706</v>
      </c>
    </row>
    <row r="25" spans="1:15" x14ac:dyDescent="0.2">
      <c r="A25" s="15" t="s">
        <v>117</v>
      </c>
      <c r="B25" s="15" t="s">
        <v>118</v>
      </c>
      <c r="C25" s="15" t="s">
        <v>137</v>
      </c>
      <c r="D25" s="15" t="s">
        <v>128</v>
      </c>
      <c r="E25" s="15" t="s">
        <v>48</v>
      </c>
      <c r="F25" s="15" t="s">
        <v>121</v>
      </c>
      <c r="G25" s="15" t="s">
        <v>121</v>
      </c>
      <c r="H25" s="15" t="s">
        <v>122</v>
      </c>
      <c r="I25" s="15" t="s">
        <v>140</v>
      </c>
      <c r="J25" s="15" t="s">
        <v>146</v>
      </c>
      <c r="K25" s="15" t="s">
        <v>123</v>
      </c>
      <c r="L25" s="15" t="s">
        <v>124</v>
      </c>
      <c r="M25" s="15" t="s">
        <v>125</v>
      </c>
      <c r="N25" s="15" t="s">
        <v>142</v>
      </c>
      <c r="O25" s="15">
        <f>INDEX(ori!O:O,MATCH(Sheet1!E25,ori!T:T,0))*100</f>
        <v>16.208229101935526</v>
      </c>
    </row>
    <row r="26" spans="1:15" x14ac:dyDescent="0.2">
      <c r="A26" s="15" t="s">
        <v>117</v>
      </c>
      <c r="B26" s="15" t="s">
        <v>118</v>
      </c>
      <c r="C26" s="15" t="s">
        <v>137</v>
      </c>
      <c r="D26" s="15" t="s">
        <v>128</v>
      </c>
      <c r="E26" s="15" t="s">
        <v>52</v>
      </c>
      <c r="F26" s="15" t="s">
        <v>121</v>
      </c>
      <c r="G26" s="15" t="s">
        <v>121</v>
      </c>
      <c r="H26" s="15" t="s">
        <v>122</v>
      </c>
      <c r="I26" s="15" t="s">
        <v>140</v>
      </c>
      <c r="J26" s="15" t="s">
        <v>146</v>
      </c>
      <c r="K26" s="15" t="s">
        <v>123</v>
      </c>
      <c r="L26" s="15" t="s">
        <v>124</v>
      </c>
      <c r="M26" s="15" t="s">
        <v>125</v>
      </c>
      <c r="N26" s="15" t="s">
        <v>142</v>
      </c>
      <c r="O26" s="15">
        <f>INDEX(ori!O:O,MATCH(Sheet1!E26,ori!T:T,0))*100</f>
        <v>7.2367329157903848</v>
      </c>
    </row>
    <row r="27" spans="1:15" x14ac:dyDescent="0.2">
      <c r="A27" s="15" t="s">
        <v>117</v>
      </c>
      <c r="B27" s="15" t="s">
        <v>118</v>
      </c>
      <c r="C27" s="15" t="s">
        <v>137</v>
      </c>
      <c r="D27" s="15" t="s">
        <v>128</v>
      </c>
      <c r="E27" s="15" t="s">
        <v>56</v>
      </c>
      <c r="F27" s="15" t="s">
        <v>121</v>
      </c>
      <c r="G27" s="15" t="s">
        <v>121</v>
      </c>
      <c r="H27" s="15" t="s">
        <v>122</v>
      </c>
      <c r="I27" s="15" t="s">
        <v>140</v>
      </c>
      <c r="J27" s="15" t="s">
        <v>146</v>
      </c>
      <c r="K27" s="15" t="s">
        <v>123</v>
      </c>
      <c r="L27" s="15" t="s">
        <v>124</v>
      </c>
      <c r="M27" s="15" t="s">
        <v>125</v>
      </c>
      <c r="N27" s="15" t="s">
        <v>142</v>
      </c>
      <c r="O27" s="15">
        <f>INDEX(ori!O:O,MATCH(Sheet1!E27,ori!T:T,0))*100</f>
        <v>10.828596082848154</v>
      </c>
    </row>
    <row r="28" spans="1:15" x14ac:dyDescent="0.2">
      <c r="A28" s="15" t="s">
        <v>117</v>
      </c>
      <c r="B28" s="15" t="s">
        <v>118</v>
      </c>
      <c r="C28" s="15" t="s">
        <v>137</v>
      </c>
      <c r="D28" s="15" t="s">
        <v>128</v>
      </c>
      <c r="E28" s="15" t="s">
        <v>61</v>
      </c>
      <c r="F28" s="15" t="s">
        <v>121</v>
      </c>
      <c r="G28" s="15" t="s">
        <v>121</v>
      </c>
      <c r="H28" s="15" t="s">
        <v>122</v>
      </c>
      <c r="I28" s="15" t="s">
        <v>140</v>
      </c>
      <c r="J28" s="15" t="s">
        <v>146</v>
      </c>
      <c r="K28" s="15" t="s">
        <v>123</v>
      </c>
      <c r="L28" s="15" t="s">
        <v>124</v>
      </c>
      <c r="M28" s="15" t="s">
        <v>125</v>
      </c>
      <c r="N28" s="15" t="s">
        <v>142</v>
      </c>
      <c r="O28" s="15">
        <f>INDEX(ori!O:O,MATCH(Sheet1!E28,ori!T:T,0))*100</f>
        <v>4.3247210474616935</v>
      </c>
    </row>
    <row r="29" spans="1:15" x14ac:dyDescent="0.2">
      <c r="A29" s="15" t="s">
        <v>117</v>
      </c>
      <c r="B29" s="15" t="s">
        <v>118</v>
      </c>
      <c r="C29" s="15" t="s">
        <v>137</v>
      </c>
      <c r="D29" s="15" t="s">
        <v>128</v>
      </c>
      <c r="E29" s="15" t="s">
        <v>65</v>
      </c>
      <c r="F29" s="15" t="s">
        <v>121</v>
      </c>
      <c r="G29" s="15" t="s">
        <v>121</v>
      </c>
      <c r="H29" s="15" t="s">
        <v>122</v>
      </c>
      <c r="I29" s="15" t="s">
        <v>140</v>
      </c>
      <c r="J29" s="15" t="s">
        <v>146</v>
      </c>
      <c r="K29" s="15" t="s">
        <v>123</v>
      </c>
      <c r="L29" s="15" t="s">
        <v>124</v>
      </c>
      <c r="M29" s="15" t="s">
        <v>125</v>
      </c>
      <c r="N29" s="15" t="s">
        <v>142</v>
      </c>
      <c r="O29" s="15">
        <f>INDEX(ori!O:O,MATCH(Sheet1!E29,ori!T:T,0))*100</f>
        <v>5.3320692452511693</v>
      </c>
    </row>
    <row r="30" spans="1:15" x14ac:dyDescent="0.2">
      <c r="A30" s="15" t="s">
        <v>117</v>
      </c>
      <c r="B30" s="15" t="s">
        <v>118</v>
      </c>
      <c r="C30" s="15" t="s">
        <v>137</v>
      </c>
      <c r="D30" s="15" t="s">
        <v>128</v>
      </c>
      <c r="E30" s="15" t="s">
        <v>69</v>
      </c>
      <c r="F30" s="15" t="s">
        <v>121</v>
      </c>
      <c r="G30" s="15" t="s">
        <v>121</v>
      </c>
      <c r="H30" s="15" t="s">
        <v>122</v>
      </c>
      <c r="I30" s="15" t="s">
        <v>140</v>
      </c>
      <c r="J30" s="15" t="s">
        <v>146</v>
      </c>
      <c r="K30" s="15" t="s">
        <v>123</v>
      </c>
      <c r="L30" s="15" t="s">
        <v>124</v>
      </c>
      <c r="M30" s="15" t="s">
        <v>125</v>
      </c>
      <c r="N30" s="15" t="s">
        <v>142</v>
      </c>
      <c r="O30" s="15">
        <f>INDEX(ori!O:O,MATCH(Sheet1!E30,ori!T:T,0))*100</f>
        <v>5.9603404692246649</v>
      </c>
    </row>
    <row r="31" spans="1:15" x14ac:dyDescent="0.2">
      <c r="A31" s="15" t="s">
        <v>117</v>
      </c>
      <c r="B31" s="15" t="s">
        <v>118</v>
      </c>
      <c r="C31" s="15" t="s">
        <v>137</v>
      </c>
      <c r="D31" s="15" t="s">
        <v>128</v>
      </c>
      <c r="E31" s="15" t="s">
        <v>73</v>
      </c>
      <c r="F31" s="15" t="s">
        <v>121</v>
      </c>
      <c r="G31" s="15" t="s">
        <v>121</v>
      </c>
      <c r="H31" s="15" t="s">
        <v>122</v>
      </c>
      <c r="I31" s="15" t="s">
        <v>140</v>
      </c>
      <c r="J31" s="15" t="s">
        <v>146</v>
      </c>
      <c r="K31" s="15" t="s">
        <v>123</v>
      </c>
      <c r="L31" s="15" t="s">
        <v>124</v>
      </c>
      <c r="M31" s="15" t="s">
        <v>125</v>
      </c>
      <c r="N31" s="15" t="s">
        <v>142</v>
      </c>
      <c r="O31" s="15">
        <f>INDEX(ori!O:O,MATCH(Sheet1!E31,ori!T:T,0))*100</f>
        <v>5.1215248297728815</v>
      </c>
    </row>
    <row r="32" spans="1:15" x14ac:dyDescent="0.2">
      <c r="A32" s="15" t="s">
        <v>117</v>
      </c>
      <c r="B32" s="15" t="s">
        <v>118</v>
      </c>
      <c r="C32" s="15" t="s">
        <v>137</v>
      </c>
      <c r="D32" s="15" t="s">
        <v>128</v>
      </c>
      <c r="E32" s="15" t="s">
        <v>77</v>
      </c>
      <c r="F32" s="15" t="s">
        <v>121</v>
      </c>
      <c r="G32" s="15" t="s">
        <v>121</v>
      </c>
      <c r="H32" s="15" t="s">
        <v>122</v>
      </c>
      <c r="I32" s="15" t="s">
        <v>140</v>
      </c>
      <c r="J32" s="15" t="s">
        <v>146</v>
      </c>
      <c r="K32" s="15" t="s">
        <v>123</v>
      </c>
      <c r="L32" s="15" t="s">
        <v>124</v>
      </c>
      <c r="M32" s="15" t="s">
        <v>125</v>
      </c>
      <c r="N32" s="15" t="s">
        <v>142</v>
      </c>
      <c r="O32" s="15">
        <f>INDEX(ori!O:O,MATCH(Sheet1!E32,ori!T:T,0))*100</f>
        <v>12.128420430586612</v>
      </c>
    </row>
    <row r="33" spans="1:15" x14ac:dyDescent="0.2">
      <c r="A33" s="15" t="s">
        <v>117</v>
      </c>
      <c r="B33" s="15" t="s">
        <v>118</v>
      </c>
      <c r="C33" s="15" t="s">
        <v>137</v>
      </c>
      <c r="D33" s="15" t="s">
        <v>128</v>
      </c>
      <c r="E33" s="15" t="s">
        <v>81</v>
      </c>
      <c r="F33" s="15" t="s">
        <v>121</v>
      </c>
      <c r="G33" s="15" t="s">
        <v>121</v>
      </c>
      <c r="H33" s="15" t="s">
        <v>122</v>
      </c>
      <c r="I33" s="15" t="s">
        <v>140</v>
      </c>
      <c r="J33" s="15" t="s">
        <v>146</v>
      </c>
      <c r="K33" s="15" t="s">
        <v>123</v>
      </c>
      <c r="L33" s="15" t="s">
        <v>124</v>
      </c>
      <c r="M33" s="15" t="s">
        <v>125</v>
      </c>
      <c r="N33" s="15" t="s">
        <v>142</v>
      </c>
      <c r="O33" s="15">
        <f>INDEX(ori!O:O,MATCH(Sheet1!E33,ori!T:T,0))*100</f>
        <v>6.6557001500901798</v>
      </c>
    </row>
    <row r="34" spans="1:15" x14ac:dyDescent="0.2">
      <c r="A34" s="15" t="s">
        <v>117</v>
      </c>
      <c r="B34" s="15" t="s">
        <v>118</v>
      </c>
      <c r="C34" s="15" t="s">
        <v>137</v>
      </c>
      <c r="D34" s="15" t="s">
        <v>128</v>
      </c>
      <c r="E34" s="15" t="s">
        <v>85</v>
      </c>
      <c r="F34" s="15" t="s">
        <v>121</v>
      </c>
      <c r="G34" s="15" t="s">
        <v>121</v>
      </c>
      <c r="H34" s="15" t="s">
        <v>122</v>
      </c>
      <c r="I34" s="15" t="s">
        <v>140</v>
      </c>
      <c r="J34" s="15" t="s">
        <v>146</v>
      </c>
      <c r="K34" s="15" t="s">
        <v>123</v>
      </c>
      <c r="L34" s="15" t="s">
        <v>124</v>
      </c>
      <c r="M34" s="15" t="s">
        <v>125</v>
      </c>
      <c r="N34" s="15" t="s">
        <v>142</v>
      </c>
      <c r="O34" s="15">
        <f>INDEX(ori!O:O,MATCH(Sheet1!E34,ori!T:T,0))*100</f>
        <v>5.2015281772481767</v>
      </c>
    </row>
    <row r="35" spans="1:15" x14ac:dyDescent="0.2">
      <c r="A35" s="15" t="s">
        <v>117</v>
      </c>
      <c r="B35" s="15" t="s">
        <v>118</v>
      </c>
      <c r="C35" s="15" t="s">
        <v>137</v>
      </c>
      <c r="D35" s="15" t="s">
        <v>128</v>
      </c>
      <c r="E35" s="15" t="s">
        <v>89</v>
      </c>
      <c r="F35" s="15" t="s">
        <v>121</v>
      </c>
      <c r="G35" s="15" t="s">
        <v>121</v>
      </c>
      <c r="H35" s="15" t="s">
        <v>122</v>
      </c>
      <c r="I35" s="15" t="s">
        <v>140</v>
      </c>
      <c r="J35" s="15" t="s">
        <v>146</v>
      </c>
      <c r="K35" s="15" t="s">
        <v>123</v>
      </c>
      <c r="L35" s="15" t="s">
        <v>124</v>
      </c>
      <c r="M35" s="15" t="s">
        <v>125</v>
      </c>
      <c r="N35" s="15" t="s">
        <v>142</v>
      </c>
      <c r="O35" s="15">
        <f>INDEX(ori!O:O,MATCH(Sheet1!E35,ori!T:T,0))*100</f>
        <v>4.5860282438271911</v>
      </c>
    </row>
    <row r="36" spans="1:15" x14ac:dyDescent="0.2">
      <c r="A36" s="15" t="s">
        <v>117</v>
      </c>
      <c r="B36" s="15" t="s">
        <v>118</v>
      </c>
      <c r="C36" s="15" t="s">
        <v>127</v>
      </c>
      <c r="D36" s="15" t="s">
        <v>119</v>
      </c>
      <c r="E36" s="15" t="s">
        <v>120</v>
      </c>
      <c r="F36" s="15" t="s">
        <v>121</v>
      </c>
      <c r="G36" s="15" t="s">
        <v>121</v>
      </c>
      <c r="H36" s="15" t="s">
        <v>122</v>
      </c>
      <c r="I36" s="15" t="s">
        <v>16</v>
      </c>
      <c r="J36" s="15" t="s">
        <v>147</v>
      </c>
      <c r="K36" s="15" t="s">
        <v>123</v>
      </c>
      <c r="L36" s="15" t="s">
        <v>124</v>
      </c>
      <c r="M36" s="15" t="s">
        <v>125</v>
      </c>
      <c r="N36" s="15" t="s">
        <v>126</v>
      </c>
      <c r="O36" s="15">
        <f>ori!AD3</f>
        <v>5</v>
      </c>
    </row>
    <row r="37" spans="1:15" x14ac:dyDescent="0.2">
      <c r="A37" s="15" t="s">
        <v>117</v>
      </c>
      <c r="B37" s="15" t="s">
        <v>118</v>
      </c>
      <c r="C37" s="15" t="s">
        <v>127</v>
      </c>
      <c r="D37" s="15" t="s">
        <v>128</v>
      </c>
      <c r="E37" s="15" t="s">
        <v>24</v>
      </c>
      <c r="F37" s="15" t="s">
        <v>121</v>
      </c>
      <c r="G37" s="15" t="s">
        <v>121</v>
      </c>
      <c r="H37" s="15" t="s">
        <v>122</v>
      </c>
      <c r="I37" s="15" t="s">
        <v>16</v>
      </c>
      <c r="J37" s="15" t="s">
        <v>147</v>
      </c>
      <c r="K37" s="15" t="s">
        <v>123</v>
      </c>
      <c r="L37" s="15" t="s">
        <v>124</v>
      </c>
      <c r="M37" s="15" t="s">
        <v>125</v>
      </c>
      <c r="N37" s="15" t="s">
        <v>126</v>
      </c>
      <c r="O37" s="15">
        <f>INDEX(ori!AD:AD,MATCH(Sheet1!E37,ori!T:T,0))</f>
        <v>6</v>
      </c>
    </row>
    <row r="38" spans="1:15" x14ac:dyDescent="0.2">
      <c r="A38" s="15" t="s">
        <v>117</v>
      </c>
      <c r="B38" s="15" t="s">
        <v>118</v>
      </c>
      <c r="C38" s="15" t="s">
        <v>127</v>
      </c>
      <c r="D38" s="15" t="s">
        <v>128</v>
      </c>
      <c r="E38" s="15" t="s">
        <v>29</v>
      </c>
      <c r="F38" s="15" t="s">
        <v>121</v>
      </c>
      <c r="G38" s="15" t="s">
        <v>121</v>
      </c>
      <c r="H38" s="15" t="s">
        <v>122</v>
      </c>
      <c r="I38" s="15" t="s">
        <v>16</v>
      </c>
      <c r="J38" s="15" t="s">
        <v>147</v>
      </c>
      <c r="K38" s="15" t="s">
        <v>123</v>
      </c>
      <c r="L38" s="15" t="s">
        <v>124</v>
      </c>
      <c r="M38" s="15" t="s">
        <v>125</v>
      </c>
      <c r="N38" s="15" t="s">
        <v>126</v>
      </c>
      <c r="O38" s="15">
        <f>INDEX(ori!AD:AD,MATCH(Sheet1!E38,ori!T:T,0))</f>
        <v>6</v>
      </c>
    </row>
    <row r="39" spans="1:15" x14ac:dyDescent="0.2">
      <c r="A39" s="15" t="s">
        <v>117</v>
      </c>
      <c r="B39" s="15" t="s">
        <v>118</v>
      </c>
      <c r="C39" s="15" t="s">
        <v>127</v>
      </c>
      <c r="D39" s="15" t="s">
        <v>128</v>
      </c>
      <c r="E39" s="15" t="s">
        <v>33</v>
      </c>
      <c r="F39" s="15" t="s">
        <v>121</v>
      </c>
      <c r="G39" s="15" t="s">
        <v>121</v>
      </c>
      <c r="H39" s="15" t="s">
        <v>122</v>
      </c>
      <c r="I39" s="15" t="s">
        <v>16</v>
      </c>
      <c r="J39" s="15" t="s">
        <v>147</v>
      </c>
      <c r="K39" s="15" t="s">
        <v>123</v>
      </c>
      <c r="L39" s="15" t="s">
        <v>124</v>
      </c>
      <c r="M39" s="15" t="s">
        <v>125</v>
      </c>
      <c r="N39" s="15" t="s">
        <v>126</v>
      </c>
      <c r="O39" s="15">
        <f>INDEX(ori!AD:AD,MATCH(Sheet1!E39,ori!T:T,0))</f>
        <v>7</v>
      </c>
    </row>
    <row r="40" spans="1:15" x14ac:dyDescent="0.2">
      <c r="A40" s="15" t="s">
        <v>117</v>
      </c>
      <c r="B40" s="15" t="s">
        <v>118</v>
      </c>
      <c r="C40" s="15" t="s">
        <v>127</v>
      </c>
      <c r="D40" s="15" t="s">
        <v>128</v>
      </c>
      <c r="E40" s="15" t="s">
        <v>37</v>
      </c>
      <c r="F40" s="15" t="s">
        <v>121</v>
      </c>
      <c r="G40" s="15" t="s">
        <v>121</v>
      </c>
      <c r="H40" s="15" t="s">
        <v>122</v>
      </c>
      <c r="I40" s="15" t="s">
        <v>16</v>
      </c>
      <c r="J40" s="15" t="s">
        <v>147</v>
      </c>
      <c r="K40" s="15" t="s">
        <v>123</v>
      </c>
      <c r="L40" s="15" t="s">
        <v>124</v>
      </c>
      <c r="M40" s="15" t="s">
        <v>125</v>
      </c>
      <c r="N40" s="15" t="s">
        <v>126</v>
      </c>
      <c r="O40" s="15">
        <f>INDEX(ori!AD:AD,MATCH(Sheet1!E40,ori!T:T,0))</f>
        <v>6</v>
      </c>
    </row>
    <row r="41" spans="1:15" x14ac:dyDescent="0.2">
      <c r="A41" s="15" t="s">
        <v>117</v>
      </c>
      <c r="B41" s="15" t="s">
        <v>118</v>
      </c>
      <c r="C41" s="15" t="s">
        <v>127</v>
      </c>
      <c r="D41" s="15" t="s">
        <v>128</v>
      </c>
      <c r="E41" s="15" t="s">
        <v>41</v>
      </c>
      <c r="F41" s="15" t="s">
        <v>121</v>
      </c>
      <c r="G41" s="15" t="s">
        <v>121</v>
      </c>
      <c r="H41" s="15" t="s">
        <v>122</v>
      </c>
      <c r="I41" s="15" t="s">
        <v>16</v>
      </c>
      <c r="J41" s="15" t="s">
        <v>147</v>
      </c>
      <c r="K41" s="15" t="s">
        <v>123</v>
      </c>
      <c r="L41" s="15" t="s">
        <v>124</v>
      </c>
      <c r="M41" s="15" t="s">
        <v>125</v>
      </c>
      <c r="N41" s="15" t="s">
        <v>126</v>
      </c>
      <c r="O41" s="15">
        <f>INDEX(ori!AD:AD,MATCH(Sheet1!E41,ori!T:T,0))</f>
        <v>4</v>
      </c>
    </row>
    <row r="42" spans="1:15" x14ac:dyDescent="0.2">
      <c r="A42" s="15" t="s">
        <v>117</v>
      </c>
      <c r="B42" s="15" t="s">
        <v>118</v>
      </c>
      <c r="C42" s="15" t="s">
        <v>127</v>
      </c>
      <c r="D42" s="15" t="s">
        <v>128</v>
      </c>
      <c r="E42" s="15" t="s">
        <v>48</v>
      </c>
      <c r="F42" s="15" t="s">
        <v>121</v>
      </c>
      <c r="G42" s="15" t="s">
        <v>121</v>
      </c>
      <c r="H42" s="15" t="s">
        <v>122</v>
      </c>
      <c r="I42" s="15" t="s">
        <v>16</v>
      </c>
      <c r="J42" s="15" t="s">
        <v>147</v>
      </c>
      <c r="K42" s="15" t="s">
        <v>123</v>
      </c>
      <c r="L42" s="15" t="s">
        <v>124</v>
      </c>
      <c r="M42" s="15" t="s">
        <v>125</v>
      </c>
      <c r="N42" s="15" t="s">
        <v>126</v>
      </c>
      <c r="O42" s="15">
        <f>INDEX(ori!AD:AD,MATCH(Sheet1!E42,ori!T:T,0))</f>
        <v>3</v>
      </c>
    </row>
    <row r="43" spans="1:15" x14ac:dyDescent="0.2">
      <c r="A43" s="15" t="s">
        <v>117</v>
      </c>
      <c r="B43" s="15" t="s">
        <v>118</v>
      </c>
      <c r="C43" s="15" t="s">
        <v>127</v>
      </c>
      <c r="D43" s="15" t="s">
        <v>128</v>
      </c>
      <c r="E43" s="15" t="s">
        <v>52</v>
      </c>
      <c r="F43" s="15" t="s">
        <v>121</v>
      </c>
      <c r="G43" s="15" t="s">
        <v>121</v>
      </c>
      <c r="H43" s="15" t="s">
        <v>122</v>
      </c>
      <c r="I43" s="15" t="s">
        <v>16</v>
      </c>
      <c r="J43" s="15" t="s">
        <v>147</v>
      </c>
      <c r="K43" s="15" t="s">
        <v>123</v>
      </c>
      <c r="L43" s="15" t="s">
        <v>124</v>
      </c>
      <c r="M43" s="15" t="s">
        <v>125</v>
      </c>
      <c r="N43" s="15" t="s">
        <v>126</v>
      </c>
      <c r="O43" s="15">
        <f>INDEX(ori!AD:AD,MATCH(Sheet1!E43,ori!T:T,0))</f>
        <v>7</v>
      </c>
    </row>
    <row r="44" spans="1:15" x14ac:dyDescent="0.2">
      <c r="A44" s="15" t="s">
        <v>117</v>
      </c>
      <c r="B44" s="15" t="s">
        <v>118</v>
      </c>
      <c r="C44" s="15" t="s">
        <v>127</v>
      </c>
      <c r="D44" s="15" t="s">
        <v>128</v>
      </c>
      <c r="E44" s="15" t="s">
        <v>56</v>
      </c>
      <c r="F44" s="15" t="s">
        <v>121</v>
      </c>
      <c r="G44" s="15" t="s">
        <v>121</v>
      </c>
      <c r="H44" s="15" t="s">
        <v>122</v>
      </c>
      <c r="I44" s="15" t="s">
        <v>16</v>
      </c>
      <c r="J44" s="15" t="s">
        <v>147</v>
      </c>
      <c r="K44" s="15" t="s">
        <v>123</v>
      </c>
      <c r="L44" s="15" t="s">
        <v>124</v>
      </c>
      <c r="M44" s="15" t="s">
        <v>125</v>
      </c>
      <c r="N44" s="15" t="s">
        <v>126</v>
      </c>
      <c r="O44" s="15">
        <f>INDEX(ori!AD:AD,MATCH(Sheet1!E44,ori!T:T,0))</f>
        <v>5</v>
      </c>
    </row>
    <row r="45" spans="1:15" x14ac:dyDescent="0.2">
      <c r="A45" s="15" t="s">
        <v>117</v>
      </c>
      <c r="B45" s="15" t="s">
        <v>118</v>
      </c>
      <c r="C45" s="15" t="s">
        <v>127</v>
      </c>
      <c r="D45" s="15" t="s">
        <v>128</v>
      </c>
      <c r="E45" s="15" t="s">
        <v>61</v>
      </c>
      <c r="F45" s="15" t="s">
        <v>121</v>
      </c>
      <c r="G45" s="15" t="s">
        <v>121</v>
      </c>
      <c r="H45" s="15" t="s">
        <v>122</v>
      </c>
      <c r="I45" s="15" t="s">
        <v>16</v>
      </c>
      <c r="J45" s="15" t="s">
        <v>147</v>
      </c>
      <c r="K45" s="15" t="s">
        <v>123</v>
      </c>
      <c r="L45" s="15" t="s">
        <v>124</v>
      </c>
      <c r="M45" s="15" t="s">
        <v>125</v>
      </c>
      <c r="N45" s="15" t="s">
        <v>126</v>
      </c>
      <c r="O45" s="15">
        <f>INDEX(ori!AD:AD,MATCH(Sheet1!E45,ori!T:T,0))</f>
        <v>6</v>
      </c>
    </row>
    <row r="46" spans="1:15" x14ac:dyDescent="0.2">
      <c r="A46" s="15" t="s">
        <v>117</v>
      </c>
      <c r="B46" s="15" t="s">
        <v>118</v>
      </c>
      <c r="C46" s="15" t="s">
        <v>127</v>
      </c>
      <c r="D46" s="15" t="s">
        <v>128</v>
      </c>
      <c r="E46" s="15" t="s">
        <v>65</v>
      </c>
      <c r="F46" s="15" t="s">
        <v>121</v>
      </c>
      <c r="G46" s="15" t="s">
        <v>121</v>
      </c>
      <c r="H46" s="15" t="s">
        <v>122</v>
      </c>
      <c r="I46" s="15" t="s">
        <v>16</v>
      </c>
      <c r="J46" s="15" t="s">
        <v>147</v>
      </c>
      <c r="K46" s="15" t="s">
        <v>123</v>
      </c>
      <c r="L46" s="15" t="s">
        <v>124</v>
      </c>
      <c r="M46" s="15" t="s">
        <v>125</v>
      </c>
      <c r="N46" s="15" t="s">
        <v>126</v>
      </c>
      <c r="O46" s="15">
        <f>INDEX(ori!AD:AD,MATCH(Sheet1!E46,ori!T:T,0))</f>
        <v>5</v>
      </c>
    </row>
    <row r="47" spans="1:15" x14ac:dyDescent="0.2">
      <c r="A47" s="15" t="s">
        <v>117</v>
      </c>
      <c r="B47" s="15" t="s">
        <v>118</v>
      </c>
      <c r="C47" s="15" t="s">
        <v>127</v>
      </c>
      <c r="D47" s="15" t="s">
        <v>128</v>
      </c>
      <c r="E47" s="15" t="s">
        <v>69</v>
      </c>
      <c r="F47" s="15" t="s">
        <v>121</v>
      </c>
      <c r="G47" s="15" t="s">
        <v>121</v>
      </c>
      <c r="H47" s="15" t="s">
        <v>122</v>
      </c>
      <c r="I47" s="15" t="s">
        <v>16</v>
      </c>
      <c r="J47" s="15" t="s">
        <v>147</v>
      </c>
      <c r="K47" s="15" t="s">
        <v>123</v>
      </c>
      <c r="L47" s="15" t="s">
        <v>124</v>
      </c>
      <c r="M47" s="15" t="s">
        <v>125</v>
      </c>
      <c r="N47" s="15" t="s">
        <v>126</v>
      </c>
      <c r="O47" s="15">
        <f>INDEX(ori!AD:AD,MATCH(Sheet1!E47,ori!T:T,0))</f>
        <v>4</v>
      </c>
    </row>
    <row r="48" spans="1:15" x14ac:dyDescent="0.2">
      <c r="A48" s="15" t="s">
        <v>117</v>
      </c>
      <c r="B48" s="15" t="s">
        <v>118</v>
      </c>
      <c r="C48" s="15" t="s">
        <v>127</v>
      </c>
      <c r="D48" s="15" t="s">
        <v>128</v>
      </c>
      <c r="E48" s="15" t="s">
        <v>73</v>
      </c>
      <c r="F48" s="15" t="s">
        <v>121</v>
      </c>
      <c r="G48" s="15" t="s">
        <v>121</v>
      </c>
      <c r="H48" s="15" t="s">
        <v>122</v>
      </c>
      <c r="I48" s="15" t="s">
        <v>16</v>
      </c>
      <c r="J48" s="15" t="s">
        <v>147</v>
      </c>
      <c r="K48" s="15" t="s">
        <v>123</v>
      </c>
      <c r="L48" s="15" t="s">
        <v>124</v>
      </c>
      <c r="M48" s="15" t="s">
        <v>125</v>
      </c>
      <c r="N48" s="15" t="s">
        <v>126</v>
      </c>
      <c r="O48" s="15">
        <f>INDEX(ori!AD:AD,MATCH(Sheet1!E48,ori!T:T,0))</f>
        <v>7</v>
      </c>
    </row>
    <row r="49" spans="1:15" x14ac:dyDescent="0.2">
      <c r="A49" s="15" t="s">
        <v>117</v>
      </c>
      <c r="B49" s="15" t="s">
        <v>118</v>
      </c>
      <c r="C49" s="15" t="s">
        <v>127</v>
      </c>
      <c r="D49" s="15" t="s">
        <v>128</v>
      </c>
      <c r="E49" s="15" t="s">
        <v>77</v>
      </c>
      <c r="F49" s="15" t="s">
        <v>121</v>
      </c>
      <c r="G49" s="15" t="s">
        <v>121</v>
      </c>
      <c r="H49" s="15" t="s">
        <v>122</v>
      </c>
      <c r="I49" s="15" t="s">
        <v>16</v>
      </c>
      <c r="J49" s="15" t="s">
        <v>147</v>
      </c>
      <c r="K49" s="15" t="s">
        <v>123</v>
      </c>
      <c r="L49" s="15" t="s">
        <v>124</v>
      </c>
      <c r="M49" s="15" t="s">
        <v>125</v>
      </c>
      <c r="N49" s="15" t="s">
        <v>126</v>
      </c>
      <c r="O49" s="15">
        <f>INDEX(ori!AD:AD,MATCH(Sheet1!E49,ori!T:T,0))</f>
        <v>4</v>
      </c>
    </row>
    <row r="50" spans="1:15" x14ac:dyDescent="0.2">
      <c r="A50" s="15" t="s">
        <v>117</v>
      </c>
      <c r="B50" s="15" t="s">
        <v>118</v>
      </c>
      <c r="C50" s="15" t="s">
        <v>127</v>
      </c>
      <c r="D50" s="15" t="s">
        <v>128</v>
      </c>
      <c r="E50" s="15" t="s">
        <v>81</v>
      </c>
      <c r="F50" s="15" t="s">
        <v>121</v>
      </c>
      <c r="G50" s="15" t="s">
        <v>121</v>
      </c>
      <c r="H50" s="15" t="s">
        <v>122</v>
      </c>
      <c r="I50" s="15" t="s">
        <v>16</v>
      </c>
      <c r="J50" s="15" t="s">
        <v>147</v>
      </c>
      <c r="K50" s="15" t="s">
        <v>123</v>
      </c>
      <c r="L50" s="15" t="s">
        <v>124</v>
      </c>
      <c r="M50" s="15" t="s">
        <v>125</v>
      </c>
      <c r="N50" s="15" t="s">
        <v>126</v>
      </c>
      <c r="O50" s="15">
        <f>INDEX(ori!AD:AD,MATCH(Sheet1!E50,ori!T:T,0))</f>
        <v>6</v>
      </c>
    </row>
    <row r="51" spans="1:15" x14ac:dyDescent="0.2">
      <c r="A51" s="15" t="s">
        <v>117</v>
      </c>
      <c r="B51" s="15" t="s">
        <v>118</v>
      </c>
      <c r="C51" s="15" t="s">
        <v>127</v>
      </c>
      <c r="D51" s="15" t="s">
        <v>128</v>
      </c>
      <c r="E51" s="15" t="s">
        <v>85</v>
      </c>
      <c r="F51" s="15" t="s">
        <v>121</v>
      </c>
      <c r="G51" s="15" t="s">
        <v>121</v>
      </c>
      <c r="H51" s="15" t="s">
        <v>122</v>
      </c>
      <c r="I51" s="15" t="s">
        <v>16</v>
      </c>
      <c r="J51" s="15" t="s">
        <v>147</v>
      </c>
      <c r="K51" s="15" t="s">
        <v>123</v>
      </c>
      <c r="L51" s="15" t="s">
        <v>124</v>
      </c>
      <c r="M51" s="15" t="s">
        <v>125</v>
      </c>
      <c r="N51" s="15" t="s">
        <v>126</v>
      </c>
      <c r="O51" s="15">
        <f>INDEX(ori!AD:AD,MATCH(Sheet1!E51,ori!T:T,0))</f>
        <v>6</v>
      </c>
    </row>
    <row r="52" spans="1:15" x14ac:dyDescent="0.2">
      <c r="A52" s="15" t="s">
        <v>117</v>
      </c>
      <c r="B52" s="15" t="s">
        <v>118</v>
      </c>
      <c r="C52" s="15" t="s">
        <v>127</v>
      </c>
      <c r="D52" s="15" t="s">
        <v>128</v>
      </c>
      <c r="E52" s="15" t="s">
        <v>89</v>
      </c>
      <c r="F52" s="15" t="s">
        <v>121</v>
      </c>
      <c r="G52" s="15" t="s">
        <v>121</v>
      </c>
      <c r="H52" s="15" t="s">
        <v>122</v>
      </c>
      <c r="I52" s="15" t="s">
        <v>16</v>
      </c>
      <c r="J52" s="15" t="s">
        <v>147</v>
      </c>
      <c r="K52" s="15" t="s">
        <v>123</v>
      </c>
      <c r="L52" s="15" t="s">
        <v>124</v>
      </c>
      <c r="M52" s="15" t="s">
        <v>125</v>
      </c>
      <c r="N52" s="15" t="s">
        <v>126</v>
      </c>
      <c r="O52" s="15">
        <f>INDEX(ori!AD:AD,MATCH(Sheet1!E52,ori!T:T,0))</f>
        <v>8</v>
      </c>
    </row>
    <row r="53" spans="1:15" x14ac:dyDescent="0.2">
      <c r="A53" s="15" t="s">
        <v>117</v>
      </c>
      <c r="B53" s="15" t="s">
        <v>118</v>
      </c>
      <c r="C53" s="15" t="s">
        <v>127</v>
      </c>
      <c r="D53" s="15" t="s">
        <v>119</v>
      </c>
      <c r="E53" s="15" t="s">
        <v>120</v>
      </c>
      <c r="F53" s="15" t="s">
        <v>121</v>
      </c>
      <c r="G53" s="15" t="s">
        <v>121</v>
      </c>
      <c r="H53" s="15" t="s">
        <v>122</v>
      </c>
      <c r="I53" s="15" t="s">
        <v>16</v>
      </c>
      <c r="J53" s="15" t="s">
        <v>144</v>
      </c>
      <c r="K53" s="15" t="s">
        <v>123</v>
      </c>
      <c r="L53" s="15" t="s">
        <v>124</v>
      </c>
      <c r="M53" s="15" t="s">
        <v>125</v>
      </c>
      <c r="N53" s="15" t="s">
        <v>142</v>
      </c>
      <c r="O53" s="15">
        <f>INDEX(ori!AA:AA,MATCH(Sheet1!E53,ori!T:T,0))*100</f>
        <v>19.125974886229947</v>
      </c>
    </row>
    <row r="54" spans="1:15" x14ac:dyDescent="0.2">
      <c r="A54" s="15" t="s">
        <v>117</v>
      </c>
      <c r="B54" s="15" t="s">
        <v>118</v>
      </c>
      <c r="C54" s="15" t="s">
        <v>127</v>
      </c>
      <c r="D54" s="15" t="s">
        <v>128</v>
      </c>
      <c r="E54" s="15" t="s">
        <v>24</v>
      </c>
      <c r="F54" s="15" t="s">
        <v>121</v>
      </c>
      <c r="G54" s="15" t="s">
        <v>121</v>
      </c>
      <c r="H54" s="15" t="s">
        <v>122</v>
      </c>
      <c r="I54" s="15" t="s">
        <v>16</v>
      </c>
      <c r="J54" s="15" t="s">
        <v>144</v>
      </c>
      <c r="K54" s="15" t="s">
        <v>123</v>
      </c>
      <c r="L54" s="15" t="s">
        <v>124</v>
      </c>
      <c r="M54" s="15" t="s">
        <v>125</v>
      </c>
      <c r="N54" s="15" t="s">
        <v>142</v>
      </c>
      <c r="O54" s="15">
        <f>INDEX(ori!AA:AA,MATCH(Sheet1!E54,ori!T:T,0))*100</f>
        <v>14.719851946262692</v>
      </c>
    </row>
    <row r="55" spans="1:15" x14ac:dyDescent="0.2">
      <c r="A55" s="15" t="s">
        <v>117</v>
      </c>
      <c r="B55" s="15" t="s">
        <v>118</v>
      </c>
      <c r="C55" s="15" t="s">
        <v>127</v>
      </c>
      <c r="D55" s="15" t="s">
        <v>128</v>
      </c>
      <c r="E55" s="15" t="s">
        <v>29</v>
      </c>
      <c r="F55" s="15" t="s">
        <v>121</v>
      </c>
      <c r="G55" s="15" t="s">
        <v>121</v>
      </c>
      <c r="H55" s="15" t="s">
        <v>122</v>
      </c>
      <c r="I55" s="15" t="s">
        <v>16</v>
      </c>
      <c r="J55" s="15" t="s">
        <v>144</v>
      </c>
      <c r="K55" s="15" t="s">
        <v>123</v>
      </c>
      <c r="L55" s="15" t="s">
        <v>124</v>
      </c>
      <c r="M55" s="15" t="s">
        <v>125</v>
      </c>
      <c r="N55" s="15" t="s">
        <v>142</v>
      </c>
      <c r="O55" s="15">
        <f>INDEX(ori!AA:AA,MATCH(Sheet1!E55,ori!T:T,0))*100</f>
        <v>12.507193374375905</v>
      </c>
    </row>
    <row r="56" spans="1:15" x14ac:dyDescent="0.2">
      <c r="A56" s="15" t="s">
        <v>117</v>
      </c>
      <c r="B56" s="15" t="s">
        <v>118</v>
      </c>
      <c r="C56" s="15" t="s">
        <v>127</v>
      </c>
      <c r="D56" s="15" t="s">
        <v>128</v>
      </c>
      <c r="E56" s="15" t="s">
        <v>33</v>
      </c>
      <c r="F56" s="15" t="s">
        <v>121</v>
      </c>
      <c r="G56" s="15" t="s">
        <v>121</v>
      </c>
      <c r="H56" s="15" t="s">
        <v>122</v>
      </c>
      <c r="I56" s="15" t="s">
        <v>16</v>
      </c>
      <c r="J56" s="15" t="s">
        <v>144</v>
      </c>
      <c r="K56" s="15" t="s">
        <v>123</v>
      </c>
      <c r="L56" s="15" t="s">
        <v>124</v>
      </c>
      <c r="M56" s="15" t="s">
        <v>125</v>
      </c>
      <c r="N56" s="15" t="s">
        <v>142</v>
      </c>
      <c r="O56" s="15">
        <f>INDEX(ori!AA:AA,MATCH(Sheet1!E56,ori!T:T,0))*100</f>
        <v>11.909602115829081</v>
      </c>
    </row>
    <row r="57" spans="1:15" x14ac:dyDescent="0.2">
      <c r="A57" s="15" t="s">
        <v>117</v>
      </c>
      <c r="B57" s="15" t="s">
        <v>118</v>
      </c>
      <c r="C57" s="15" t="s">
        <v>127</v>
      </c>
      <c r="D57" s="15" t="s">
        <v>128</v>
      </c>
      <c r="E57" s="15" t="s">
        <v>37</v>
      </c>
      <c r="F57" s="15" t="s">
        <v>121</v>
      </c>
      <c r="G57" s="15" t="s">
        <v>121</v>
      </c>
      <c r="H57" s="15" t="s">
        <v>122</v>
      </c>
      <c r="I57" s="15" t="s">
        <v>16</v>
      </c>
      <c r="J57" s="15" t="s">
        <v>144</v>
      </c>
      <c r="K57" s="15" t="s">
        <v>123</v>
      </c>
      <c r="L57" s="15" t="s">
        <v>124</v>
      </c>
      <c r="M57" s="15" t="s">
        <v>125</v>
      </c>
      <c r="N57" s="15" t="s">
        <v>142</v>
      </c>
      <c r="O57" s="15">
        <f>INDEX(ori!AA:AA,MATCH(Sheet1!E57,ori!T:T,0))*100</f>
        <v>14.834531563734105</v>
      </c>
    </row>
    <row r="58" spans="1:15" x14ac:dyDescent="0.2">
      <c r="A58" s="15" t="s">
        <v>117</v>
      </c>
      <c r="B58" s="15" t="s">
        <v>118</v>
      </c>
      <c r="C58" s="15" t="s">
        <v>127</v>
      </c>
      <c r="D58" s="15" t="s">
        <v>128</v>
      </c>
      <c r="E58" s="15" t="s">
        <v>41</v>
      </c>
      <c r="F58" s="15" t="s">
        <v>121</v>
      </c>
      <c r="G58" s="15" t="s">
        <v>121</v>
      </c>
      <c r="H58" s="15" t="s">
        <v>122</v>
      </c>
      <c r="I58" s="15" t="s">
        <v>16</v>
      </c>
      <c r="J58" s="15" t="s">
        <v>144</v>
      </c>
      <c r="K58" s="15" t="s">
        <v>123</v>
      </c>
      <c r="L58" s="15" t="s">
        <v>124</v>
      </c>
      <c r="M58" s="15" t="s">
        <v>125</v>
      </c>
      <c r="N58" s="15" t="s">
        <v>142</v>
      </c>
      <c r="O58" s="15">
        <f>INDEX(ori!AA:AA,MATCH(Sheet1!E58,ori!T:T,0))*100</f>
        <v>20.460412053488753</v>
      </c>
    </row>
    <row r="59" spans="1:15" x14ac:dyDescent="0.2">
      <c r="A59" s="15" t="s">
        <v>117</v>
      </c>
      <c r="B59" s="15" t="s">
        <v>118</v>
      </c>
      <c r="C59" s="15" t="s">
        <v>127</v>
      </c>
      <c r="D59" s="15" t="s">
        <v>128</v>
      </c>
      <c r="E59" s="15" t="s">
        <v>48</v>
      </c>
      <c r="F59" s="15" t="s">
        <v>121</v>
      </c>
      <c r="G59" s="15" t="s">
        <v>121</v>
      </c>
      <c r="H59" s="15" t="s">
        <v>122</v>
      </c>
      <c r="I59" s="15" t="s">
        <v>16</v>
      </c>
      <c r="J59" s="15" t="s">
        <v>144</v>
      </c>
      <c r="K59" s="15" t="s">
        <v>123</v>
      </c>
      <c r="L59" s="15" t="s">
        <v>124</v>
      </c>
      <c r="M59" s="15" t="s">
        <v>125</v>
      </c>
      <c r="N59" s="15" t="s">
        <v>142</v>
      </c>
      <c r="O59" s="15">
        <f>INDEX(ori!AA:AA,MATCH(Sheet1!E59,ori!T:T,0))*100</f>
        <v>26.603606123733602</v>
      </c>
    </row>
    <row r="60" spans="1:15" x14ac:dyDescent="0.2">
      <c r="A60" s="15" t="s">
        <v>117</v>
      </c>
      <c r="B60" s="15" t="s">
        <v>118</v>
      </c>
      <c r="C60" s="15" t="s">
        <v>127</v>
      </c>
      <c r="D60" s="15" t="s">
        <v>128</v>
      </c>
      <c r="E60" s="15" t="s">
        <v>52</v>
      </c>
      <c r="F60" s="15" t="s">
        <v>121</v>
      </c>
      <c r="G60" s="15" t="s">
        <v>121</v>
      </c>
      <c r="H60" s="15" t="s">
        <v>122</v>
      </c>
      <c r="I60" s="15" t="s">
        <v>16</v>
      </c>
      <c r="J60" s="15" t="s">
        <v>144</v>
      </c>
      <c r="K60" s="15" t="s">
        <v>123</v>
      </c>
      <c r="L60" s="15" t="s">
        <v>124</v>
      </c>
      <c r="M60" s="15" t="s">
        <v>125</v>
      </c>
      <c r="N60" s="15" t="s">
        <v>142</v>
      </c>
      <c r="O60" s="15">
        <f>INDEX(ori!AA:AA,MATCH(Sheet1!E60,ori!T:T,0))*100</f>
        <v>11.077267178354637</v>
      </c>
    </row>
    <row r="61" spans="1:15" x14ac:dyDescent="0.2">
      <c r="A61" s="15" t="s">
        <v>117</v>
      </c>
      <c r="B61" s="15" t="s">
        <v>118</v>
      </c>
      <c r="C61" s="15" t="s">
        <v>127</v>
      </c>
      <c r="D61" s="15" t="s">
        <v>128</v>
      </c>
      <c r="E61" s="15" t="s">
        <v>56</v>
      </c>
      <c r="F61" s="15" t="s">
        <v>121</v>
      </c>
      <c r="G61" s="15" t="s">
        <v>121</v>
      </c>
      <c r="H61" s="15" t="s">
        <v>122</v>
      </c>
      <c r="I61" s="15" t="s">
        <v>16</v>
      </c>
      <c r="J61" s="15" t="s">
        <v>144</v>
      </c>
      <c r="K61" s="15" t="s">
        <v>123</v>
      </c>
      <c r="L61" s="15" t="s">
        <v>124</v>
      </c>
      <c r="M61" s="15" t="s">
        <v>125</v>
      </c>
      <c r="N61" s="15" t="s">
        <v>142</v>
      </c>
      <c r="O61" s="15">
        <f>INDEX(ori!AA:AA,MATCH(Sheet1!E61,ori!T:T,0))*100</f>
        <v>17.591757926657937</v>
      </c>
    </row>
    <row r="62" spans="1:15" x14ac:dyDescent="0.2">
      <c r="A62" s="15" t="s">
        <v>117</v>
      </c>
      <c r="B62" s="15" t="s">
        <v>118</v>
      </c>
      <c r="C62" s="15" t="s">
        <v>127</v>
      </c>
      <c r="D62" s="15" t="s">
        <v>128</v>
      </c>
      <c r="E62" s="15" t="s">
        <v>61</v>
      </c>
      <c r="F62" s="15" t="s">
        <v>121</v>
      </c>
      <c r="G62" s="15" t="s">
        <v>121</v>
      </c>
      <c r="H62" s="15" t="s">
        <v>122</v>
      </c>
      <c r="I62" s="15" t="s">
        <v>16</v>
      </c>
      <c r="J62" s="15" t="s">
        <v>144</v>
      </c>
      <c r="K62" s="15" t="s">
        <v>123</v>
      </c>
      <c r="L62" s="15" t="s">
        <v>124</v>
      </c>
      <c r="M62" s="15" t="s">
        <v>125</v>
      </c>
      <c r="N62" s="15" t="s">
        <v>142</v>
      </c>
      <c r="O62" s="15">
        <f>INDEX(ori!AA:AA,MATCH(Sheet1!E62,ori!T:T,0))*100</f>
        <v>14.074326573212712</v>
      </c>
    </row>
    <row r="63" spans="1:15" x14ac:dyDescent="0.2">
      <c r="A63" s="15" t="s">
        <v>117</v>
      </c>
      <c r="B63" s="15" t="s">
        <v>118</v>
      </c>
      <c r="C63" s="15" t="s">
        <v>127</v>
      </c>
      <c r="D63" s="15" t="s">
        <v>128</v>
      </c>
      <c r="E63" s="15" t="s">
        <v>65</v>
      </c>
      <c r="F63" s="15" t="s">
        <v>121</v>
      </c>
      <c r="G63" s="15" t="s">
        <v>121</v>
      </c>
      <c r="H63" s="15" t="s">
        <v>122</v>
      </c>
      <c r="I63" s="15" t="s">
        <v>16</v>
      </c>
      <c r="J63" s="15" t="s">
        <v>144</v>
      </c>
      <c r="K63" s="15" t="s">
        <v>123</v>
      </c>
      <c r="L63" s="15" t="s">
        <v>124</v>
      </c>
      <c r="M63" s="15" t="s">
        <v>125</v>
      </c>
      <c r="N63" s="15" t="s">
        <v>142</v>
      </c>
      <c r="O63" s="15">
        <f>INDEX(ori!AA:AA,MATCH(Sheet1!E63,ori!T:T,0))*100</f>
        <v>16.6790455662391</v>
      </c>
    </row>
    <row r="64" spans="1:15" x14ac:dyDescent="0.2">
      <c r="A64" s="15" t="s">
        <v>117</v>
      </c>
      <c r="B64" s="15" t="s">
        <v>118</v>
      </c>
      <c r="C64" s="15" t="s">
        <v>127</v>
      </c>
      <c r="D64" s="15" t="s">
        <v>128</v>
      </c>
      <c r="E64" s="15" t="s">
        <v>69</v>
      </c>
      <c r="F64" s="15" t="s">
        <v>121</v>
      </c>
      <c r="G64" s="15" t="s">
        <v>121</v>
      </c>
      <c r="H64" s="15" t="s">
        <v>122</v>
      </c>
      <c r="I64" s="15" t="s">
        <v>16</v>
      </c>
      <c r="J64" s="15" t="s">
        <v>144</v>
      </c>
      <c r="K64" s="15" t="s">
        <v>123</v>
      </c>
      <c r="L64" s="15" t="s">
        <v>124</v>
      </c>
      <c r="M64" s="15" t="s">
        <v>125</v>
      </c>
      <c r="N64" s="15" t="s">
        <v>142</v>
      </c>
      <c r="O64" s="15">
        <f>INDEX(ori!AA:AA,MATCH(Sheet1!E64,ori!T:T,0))*100</f>
        <v>20.829463549442622</v>
      </c>
    </row>
    <row r="65" spans="1:15" x14ac:dyDescent="0.2">
      <c r="A65" s="15" t="s">
        <v>117</v>
      </c>
      <c r="B65" s="15" t="s">
        <v>118</v>
      </c>
      <c r="C65" s="15" t="s">
        <v>127</v>
      </c>
      <c r="D65" s="15" t="s">
        <v>128</v>
      </c>
      <c r="E65" s="15" t="s">
        <v>73</v>
      </c>
      <c r="F65" s="15" t="s">
        <v>121</v>
      </c>
      <c r="G65" s="15" t="s">
        <v>121</v>
      </c>
      <c r="H65" s="15" t="s">
        <v>122</v>
      </c>
      <c r="I65" s="15" t="s">
        <v>16</v>
      </c>
      <c r="J65" s="15" t="s">
        <v>144</v>
      </c>
      <c r="K65" s="15" t="s">
        <v>123</v>
      </c>
      <c r="L65" s="15" t="s">
        <v>124</v>
      </c>
      <c r="M65" s="15" t="s">
        <v>125</v>
      </c>
      <c r="N65" s="15" t="s">
        <v>142</v>
      </c>
      <c r="O65" s="15">
        <f>INDEX(ori!AA:AA,MATCH(Sheet1!E65,ori!T:T,0))*100</f>
        <v>8.5191602320531068</v>
      </c>
    </row>
    <row r="66" spans="1:15" x14ac:dyDescent="0.2">
      <c r="A66" s="15" t="s">
        <v>117</v>
      </c>
      <c r="B66" s="15" t="s">
        <v>118</v>
      </c>
      <c r="C66" s="15" t="s">
        <v>127</v>
      </c>
      <c r="D66" s="15" t="s">
        <v>128</v>
      </c>
      <c r="E66" s="15" t="s">
        <v>77</v>
      </c>
      <c r="F66" s="15" t="s">
        <v>121</v>
      </c>
      <c r="G66" s="15" t="s">
        <v>121</v>
      </c>
      <c r="H66" s="15" t="s">
        <v>122</v>
      </c>
      <c r="I66" s="15" t="s">
        <v>16</v>
      </c>
      <c r="J66" s="15" t="s">
        <v>144</v>
      </c>
      <c r="K66" s="15" t="s">
        <v>123</v>
      </c>
      <c r="L66" s="15" t="s">
        <v>124</v>
      </c>
      <c r="M66" s="15" t="s">
        <v>125</v>
      </c>
      <c r="N66" s="15" t="s">
        <v>142</v>
      </c>
      <c r="O66" s="15">
        <f>INDEX(ori!AA:AA,MATCH(Sheet1!E66,ori!T:T,0))*100</f>
        <v>20.346490985451197</v>
      </c>
    </row>
    <row r="67" spans="1:15" x14ac:dyDescent="0.2">
      <c r="A67" s="15" t="s">
        <v>117</v>
      </c>
      <c r="B67" s="15" t="s">
        <v>118</v>
      </c>
      <c r="C67" s="15" t="s">
        <v>127</v>
      </c>
      <c r="D67" s="15" t="s">
        <v>128</v>
      </c>
      <c r="E67" s="15" t="s">
        <v>81</v>
      </c>
      <c r="F67" s="15" t="s">
        <v>121</v>
      </c>
      <c r="G67" s="15" t="s">
        <v>121</v>
      </c>
      <c r="H67" s="15" t="s">
        <v>122</v>
      </c>
      <c r="I67" s="15" t="s">
        <v>16</v>
      </c>
      <c r="J67" s="15" t="s">
        <v>144</v>
      </c>
      <c r="K67" s="15" t="s">
        <v>123</v>
      </c>
      <c r="L67" s="15" t="s">
        <v>124</v>
      </c>
      <c r="M67" s="15" t="s">
        <v>125</v>
      </c>
      <c r="N67" s="15" t="s">
        <v>142</v>
      </c>
      <c r="O67" s="15">
        <f>INDEX(ori!AA:AA,MATCH(Sheet1!E67,ori!T:T,0))*100</f>
        <v>13.299274118572232</v>
      </c>
    </row>
    <row r="68" spans="1:15" x14ac:dyDescent="0.2">
      <c r="A68" s="15" t="s">
        <v>117</v>
      </c>
      <c r="B68" s="15" t="s">
        <v>118</v>
      </c>
      <c r="C68" s="15" t="s">
        <v>127</v>
      </c>
      <c r="D68" s="15" t="s">
        <v>128</v>
      </c>
      <c r="E68" s="15" t="s">
        <v>85</v>
      </c>
      <c r="F68" s="15" t="s">
        <v>121</v>
      </c>
      <c r="G68" s="15" t="s">
        <v>121</v>
      </c>
      <c r="H68" s="15" t="s">
        <v>122</v>
      </c>
      <c r="I68" s="15" t="s">
        <v>16</v>
      </c>
      <c r="J68" s="15" t="s">
        <v>144</v>
      </c>
      <c r="K68" s="15" t="s">
        <v>123</v>
      </c>
      <c r="L68" s="15" t="s">
        <v>124</v>
      </c>
      <c r="M68" s="15" t="s">
        <v>125</v>
      </c>
      <c r="N68" s="15" t="s">
        <v>142</v>
      </c>
      <c r="O68" s="15">
        <f>INDEX(ori!AA:AA,MATCH(Sheet1!E68,ori!T:T,0))*100</f>
        <v>13.046466097512379</v>
      </c>
    </row>
    <row r="69" spans="1:15" x14ac:dyDescent="0.2">
      <c r="A69" s="15" t="s">
        <v>117</v>
      </c>
      <c r="B69" s="15" t="s">
        <v>118</v>
      </c>
      <c r="C69" s="15" t="s">
        <v>127</v>
      </c>
      <c r="D69" s="15" t="s">
        <v>128</v>
      </c>
      <c r="E69" s="15" t="s">
        <v>89</v>
      </c>
      <c r="F69" s="15" t="s">
        <v>121</v>
      </c>
      <c r="G69" s="15" t="s">
        <v>121</v>
      </c>
      <c r="H69" s="15" t="s">
        <v>122</v>
      </c>
      <c r="I69" s="15" t="s">
        <v>16</v>
      </c>
      <c r="J69" s="15" t="s">
        <v>144</v>
      </c>
      <c r="K69" s="15" t="s">
        <v>123</v>
      </c>
      <c r="L69" s="15" t="s">
        <v>124</v>
      </c>
      <c r="M69" s="15" t="s">
        <v>125</v>
      </c>
      <c r="N69" s="15" t="s">
        <v>142</v>
      </c>
      <c r="O69" s="15">
        <f>INDEX(ori!AA:AA,MATCH(Sheet1!E69,ori!T:T,0))*100</f>
        <v>6.7359337756494275</v>
      </c>
    </row>
    <row r="70" spans="1:15" x14ac:dyDescent="0.2">
      <c r="A70" s="15" t="s">
        <v>117</v>
      </c>
      <c r="B70" s="15" t="s">
        <v>118</v>
      </c>
      <c r="C70" s="15" t="s">
        <v>129</v>
      </c>
      <c r="D70" s="15" t="s">
        <v>119</v>
      </c>
      <c r="E70" s="15" t="s">
        <v>120</v>
      </c>
      <c r="F70" s="15" t="s">
        <v>121</v>
      </c>
      <c r="G70" s="15" t="s">
        <v>121</v>
      </c>
      <c r="H70" s="15" t="s">
        <v>122</v>
      </c>
      <c r="I70" s="15" t="s">
        <v>16</v>
      </c>
      <c r="J70" s="15" t="s">
        <v>147</v>
      </c>
      <c r="K70" s="15" t="s">
        <v>123</v>
      </c>
      <c r="L70" s="15" t="s">
        <v>124</v>
      </c>
      <c r="M70" s="15" t="s">
        <v>125</v>
      </c>
      <c r="N70" s="15" t="s">
        <v>126</v>
      </c>
      <c r="O70" s="15">
        <f>ori!Y3</f>
        <v>5</v>
      </c>
    </row>
    <row r="71" spans="1:15" x14ac:dyDescent="0.2">
      <c r="A71" s="15" t="s">
        <v>117</v>
      </c>
      <c r="B71" s="15" t="s">
        <v>118</v>
      </c>
      <c r="C71" s="15" t="s">
        <v>129</v>
      </c>
      <c r="D71" s="15" t="s">
        <v>128</v>
      </c>
      <c r="E71" s="15" t="s">
        <v>24</v>
      </c>
      <c r="F71" s="15" t="s">
        <v>121</v>
      </c>
      <c r="G71" s="15" t="s">
        <v>121</v>
      </c>
      <c r="H71" s="15" t="s">
        <v>122</v>
      </c>
      <c r="I71" s="15" t="s">
        <v>16</v>
      </c>
      <c r="J71" s="15" t="s">
        <v>147</v>
      </c>
      <c r="K71" s="15" t="s">
        <v>123</v>
      </c>
      <c r="L71" s="15" t="s">
        <v>124</v>
      </c>
      <c r="M71" s="15" t="s">
        <v>125</v>
      </c>
      <c r="N71" s="15" t="s">
        <v>126</v>
      </c>
      <c r="O71" s="15">
        <f>INDEX(ori!Y:Y,MATCH(Sheet1!E71,ori!T:T,0))</f>
        <v>6</v>
      </c>
    </row>
    <row r="72" spans="1:15" x14ac:dyDescent="0.2">
      <c r="A72" s="15" t="s">
        <v>117</v>
      </c>
      <c r="B72" s="15" t="s">
        <v>118</v>
      </c>
      <c r="C72" s="15" t="s">
        <v>129</v>
      </c>
      <c r="D72" s="15" t="s">
        <v>128</v>
      </c>
      <c r="E72" s="15" t="s">
        <v>29</v>
      </c>
      <c r="F72" s="15" t="s">
        <v>121</v>
      </c>
      <c r="G72" s="15" t="s">
        <v>121</v>
      </c>
      <c r="H72" s="15" t="s">
        <v>122</v>
      </c>
      <c r="I72" s="15" t="s">
        <v>16</v>
      </c>
      <c r="J72" s="15" t="s">
        <v>147</v>
      </c>
      <c r="K72" s="15" t="s">
        <v>123</v>
      </c>
      <c r="L72" s="15" t="s">
        <v>124</v>
      </c>
      <c r="M72" s="15" t="s">
        <v>125</v>
      </c>
      <c r="N72" s="15" t="s">
        <v>126</v>
      </c>
      <c r="O72" s="15">
        <f>INDEX(ori!Y:Y,MATCH(Sheet1!E72,ori!T:T,0))</f>
        <v>7</v>
      </c>
    </row>
    <row r="73" spans="1:15" x14ac:dyDescent="0.2">
      <c r="A73" s="15" t="s">
        <v>117</v>
      </c>
      <c r="B73" s="15" t="s">
        <v>118</v>
      </c>
      <c r="C73" s="15" t="s">
        <v>129</v>
      </c>
      <c r="D73" s="15" t="s">
        <v>128</v>
      </c>
      <c r="E73" s="15" t="s">
        <v>33</v>
      </c>
      <c r="F73" s="15" t="s">
        <v>121</v>
      </c>
      <c r="G73" s="15" t="s">
        <v>121</v>
      </c>
      <c r="H73" s="15" t="s">
        <v>122</v>
      </c>
      <c r="I73" s="15" t="s">
        <v>16</v>
      </c>
      <c r="J73" s="15" t="s">
        <v>147</v>
      </c>
      <c r="K73" s="15" t="s">
        <v>123</v>
      </c>
      <c r="L73" s="15" t="s">
        <v>124</v>
      </c>
      <c r="M73" s="15" t="s">
        <v>125</v>
      </c>
      <c r="N73" s="15" t="s">
        <v>126</v>
      </c>
      <c r="O73" s="15">
        <f>INDEX(ori!Y:Y,MATCH(Sheet1!E73,ori!T:T,0))</f>
        <v>8</v>
      </c>
    </row>
    <row r="74" spans="1:15" x14ac:dyDescent="0.2">
      <c r="A74" s="15" t="s">
        <v>117</v>
      </c>
      <c r="B74" s="15" t="s">
        <v>118</v>
      </c>
      <c r="C74" s="15" t="s">
        <v>129</v>
      </c>
      <c r="D74" s="15" t="s">
        <v>128</v>
      </c>
      <c r="E74" s="15" t="s">
        <v>37</v>
      </c>
      <c r="F74" s="15" t="s">
        <v>121</v>
      </c>
      <c r="G74" s="15" t="s">
        <v>121</v>
      </c>
      <c r="H74" s="15" t="s">
        <v>122</v>
      </c>
      <c r="I74" s="15" t="s">
        <v>16</v>
      </c>
      <c r="J74" s="15" t="s">
        <v>147</v>
      </c>
      <c r="K74" s="15" t="s">
        <v>123</v>
      </c>
      <c r="L74" s="15" t="s">
        <v>124</v>
      </c>
      <c r="M74" s="15" t="s">
        <v>125</v>
      </c>
      <c r="N74" s="15" t="s">
        <v>126</v>
      </c>
      <c r="O74" s="15">
        <f>INDEX(ori!Y:Y,MATCH(Sheet1!E74,ori!T:T,0))</f>
        <v>6</v>
      </c>
    </row>
    <row r="75" spans="1:15" x14ac:dyDescent="0.2">
      <c r="A75" s="15" t="s">
        <v>117</v>
      </c>
      <c r="B75" s="15" t="s">
        <v>118</v>
      </c>
      <c r="C75" s="15" t="s">
        <v>129</v>
      </c>
      <c r="D75" s="15" t="s">
        <v>128</v>
      </c>
      <c r="E75" s="15" t="s">
        <v>41</v>
      </c>
      <c r="F75" s="15" t="s">
        <v>121</v>
      </c>
      <c r="G75" s="15" t="s">
        <v>121</v>
      </c>
      <c r="H75" s="15" t="s">
        <v>122</v>
      </c>
      <c r="I75" s="15" t="s">
        <v>16</v>
      </c>
      <c r="J75" s="15" t="s">
        <v>147</v>
      </c>
      <c r="K75" s="15" t="s">
        <v>123</v>
      </c>
      <c r="L75" s="15" t="s">
        <v>124</v>
      </c>
      <c r="M75" s="15" t="s">
        <v>125</v>
      </c>
      <c r="N75" s="15" t="s">
        <v>126</v>
      </c>
      <c r="O75" s="15">
        <f>INDEX(ori!Y:Y,MATCH(Sheet1!E75,ori!T:T,0))</f>
        <v>5</v>
      </c>
    </row>
    <row r="76" spans="1:15" x14ac:dyDescent="0.2">
      <c r="A76" s="15" t="s">
        <v>117</v>
      </c>
      <c r="B76" s="15" t="s">
        <v>118</v>
      </c>
      <c r="C76" s="15" t="s">
        <v>129</v>
      </c>
      <c r="D76" s="15" t="s">
        <v>128</v>
      </c>
      <c r="E76" s="15" t="s">
        <v>48</v>
      </c>
      <c r="F76" s="15" t="s">
        <v>121</v>
      </c>
      <c r="G76" s="15" t="s">
        <v>121</v>
      </c>
      <c r="H76" s="15" t="s">
        <v>122</v>
      </c>
      <c r="I76" s="15" t="s">
        <v>16</v>
      </c>
      <c r="J76" s="15" t="s">
        <v>147</v>
      </c>
      <c r="K76" s="15" t="s">
        <v>123</v>
      </c>
      <c r="L76" s="15" t="s">
        <v>124</v>
      </c>
      <c r="M76" s="15" t="s">
        <v>125</v>
      </c>
      <c r="N76" s="15" t="s">
        <v>126</v>
      </c>
      <c r="O76" s="15">
        <f>INDEX(ori!Y:Y,MATCH(Sheet1!E76,ori!T:T,0))</f>
        <v>4</v>
      </c>
    </row>
    <row r="77" spans="1:15" x14ac:dyDescent="0.2">
      <c r="A77" s="15" t="s">
        <v>117</v>
      </c>
      <c r="B77" s="15" t="s">
        <v>118</v>
      </c>
      <c r="C77" s="15" t="s">
        <v>129</v>
      </c>
      <c r="D77" s="15" t="s">
        <v>128</v>
      </c>
      <c r="E77" s="15" t="s">
        <v>52</v>
      </c>
      <c r="F77" s="15" t="s">
        <v>121</v>
      </c>
      <c r="G77" s="15" t="s">
        <v>121</v>
      </c>
      <c r="H77" s="15" t="s">
        <v>122</v>
      </c>
      <c r="I77" s="15" t="s">
        <v>16</v>
      </c>
      <c r="J77" s="15" t="s">
        <v>147</v>
      </c>
      <c r="K77" s="15" t="s">
        <v>123</v>
      </c>
      <c r="L77" s="15" t="s">
        <v>124</v>
      </c>
      <c r="M77" s="15" t="s">
        <v>125</v>
      </c>
      <c r="N77" s="15" t="s">
        <v>126</v>
      </c>
      <c r="O77" s="15">
        <f>INDEX(ori!Y:Y,MATCH(Sheet1!E77,ori!T:T,0))</f>
        <v>7</v>
      </c>
    </row>
    <row r="78" spans="1:15" x14ac:dyDescent="0.2">
      <c r="A78" s="15" t="s">
        <v>117</v>
      </c>
      <c r="B78" s="15" t="s">
        <v>118</v>
      </c>
      <c r="C78" s="15" t="s">
        <v>129</v>
      </c>
      <c r="D78" s="15" t="s">
        <v>128</v>
      </c>
      <c r="E78" s="15" t="s">
        <v>56</v>
      </c>
      <c r="F78" s="15" t="s">
        <v>121</v>
      </c>
      <c r="G78" s="15" t="s">
        <v>121</v>
      </c>
      <c r="H78" s="15" t="s">
        <v>122</v>
      </c>
      <c r="I78" s="15" t="s">
        <v>16</v>
      </c>
      <c r="J78" s="15" t="s">
        <v>147</v>
      </c>
      <c r="K78" s="15" t="s">
        <v>123</v>
      </c>
      <c r="L78" s="15" t="s">
        <v>124</v>
      </c>
      <c r="M78" s="15" t="s">
        <v>125</v>
      </c>
      <c r="N78" s="15" t="s">
        <v>126</v>
      </c>
      <c r="O78" s="15">
        <f>INDEX(ori!Y:Y,MATCH(Sheet1!E78,ori!T:T,0))</f>
        <v>5</v>
      </c>
    </row>
    <row r="79" spans="1:15" x14ac:dyDescent="0.2">
      <c r="A79" s="15" t="s">
        <v>117</v>
      </c>
      <c r="B79" s="15" t="s">
        <v>118</v>
      </c>
      <c r="C79" s="15" t="s">
        <v>129</v>
      </c>
      <c r="D79" s="15" t="s">
        <v>128</v>
      </c>
      <c r="E79" s="15" t="s">
        <v>61</v>
      </c>
      <c r="F79" s="15" t="s">
        <v>121</v>
      </c>
      <c r="G79" s="15" t="s">
        <v>121</v>
      </c>
      <c r="H79" s="15" t="s">
        <v>122</v>
      </c>
      <c r="I79" s="15" t="s">
        <v>16</v>
      </c>
      <c r="J79" s="15" t="s">
        <v>147</v>
      </c>
      <c r="K79" s="15" t="s">
        <v>123</v>
      </c>
      <c r="L79" s="15" t="s">
        <v>124</v>
      </c>
      <c r="M79" s="15" t="s">
        <v>125</v>
      </c>
      <c r="N79" s="15" t="s">
        <v>126</v>
      </c>
      <c r="O79" s="15">
        <f>INDEX(ori!Y:Y,MATCH(Sheet1!E79,ori!T:T,0))</f>
        <v>7</v>
      </c>
    </row>
    <row r="80" spans="1:15" x14ac:dyDescent="0.2">
      <c r="A80" s="15" t="s">
        <v>117</v>
      </c>
      <c r="B80" s="15" t="s">
        <v>118</v>
      </c>
      <c r="C80" s="15" t="s">
        <v>129</v>
      </c>
      <c r="D80" s="15" t="s">
        <v>128</v>
      </c>
      <c r="E80" s="15" t="s">
        <v>65</v>
      </c>
      <c r="F80" s="15" t="s">
        <v>121</v>
      </c>
      <c r="G80" s="15" t="s">
        <v>121</v>
      </c>
      <c r="H80" s="15" t="s">
        <v>122</v>
      </c>
      <c r="I80" s="15" t="s">
        <v>16</v>
      </c>
      <c r="J80" s="15" t="s">
        <v>147</v>
      </c>
      <c r="K80" s="15" t="s">
        <v>123</v>
      </c>
      <c r="L80" s="15" t="s">
        <v>124</v>
      </c>
      <c r="M80" s="15" t="s">
        <v>125</v>
      </c>
      <c r="N80" s="15" t="s">
        <v>126</v>
      </c>
      <c r="O80" s="15">
        <f>INDEX(ori!Y:Y,MATCH(Sheet1!E80,ori!T:T,0))</f>
        <v>5</v>
      </c>
    </row>
    <row r="81" spans="1:15" x14ac:dyDescent="0.2">
      <c r="A81" s="15" t="s">
        <v>117</v>
      </c>
      <c r="B81" s="15" t="s">
        <v>118</v>
      </c>
      <c r="C81" s="15" t="s">
        <v>129</v>
      </c>
      <c r="D81" s="15" t="s">
        <v>128</v>
      </c>
      <c r="E81" s="15" t="s">
        <v>69</v>
      </c>
      <c r="F81" s="15" t="s">
        <v>121</v>
      </c>
      <c r="G81" s="15" t="s">
        <v>121</v>
      </c>
      <c r="H81" s="15" t="s">
        <v>122</v>
      </c>
      <c r="I81" s="15" t="s">
        <v>16</v>
      </c>
      <c r="J81" s="15" t="s">
        <v>147</v>
      </c>
      <c r="K81" s="15" t="s">
        <v>123</v>
      </c>
      <c r="L81" s="15" t="s">
        <v>124</v>
      </c>
      <c r="M81" s="15" t="s">
        <v>125</v>
      </c>
      <c r="N81" s="15" t="s">
        <v>126</v>
      </c>
      <c r="O81" s="15">
        <f>INDEX(ori!Y:Y,MATCH(Sheet1!E81,ori!T:T,0))</f>
        <v>5</v>
      </c>
    </row>
    <row r="82" spans="1:15" x14ac:dyDescent="0.2">
      <c r="A82" s="15" t="s">
        <v>117</v>
      </c>
      <c r="B82" s="15" t="s">
        <v>118</v>
      </c>
      <c r="C82" s="15" t="s">
        <v>129</v>
      </c>
      <c r="D82" s="15" t="s">
        <v>128</v>
      </c>
      <c r="E82" s="15" t="s">
        <v>73</v>
      </c>
      <c r="F82" s="15" t="s">
        <v>121</v>
      </c>
      <c r="G82" s="15" t="s">
        <v>121</v>
      </c>
      <c r="H82" s="15" t="s">
        <v>122</v>
      </c>
      <c r="I82" s="15" t="s">
        <v>16</v>
      </c>
      <c r="J82" s="15" t="s">
        <v>147</v>
      </c>
      <c r="K82" s="15" t="s">
        <v>123</v>
      </c>
      <c r="L82" s="15" t="s">
        <v>124</v>
      </c>
      <c r="M82" s="15" t="s">
        <v>125</v>
      </c>
      <c r="N82" s="15" t="s">
        <v>126</v>
      </c>
      <c r="O82" s="15">
        <f>INDEX(ori!Y:Y,MATCH(Sheet1!E82,ori!T:T,0))</f>
        <v>7</v>
      </c>
    </row>
    <row r="83" spans="1:15" x14ac:dyDescent="0.2">
      <c r="A83" s="15" t="s">
        <v>117</v>
      </c>
      <c r="B83" s="15" t="s">
        <v>118</v>
      </c>
      <c r="C83" s="15" t="s">
        <v>129</v>
      </c>
      <c r="D83" s="15" t="s">
        <v>128</v>
      </c>
      <c r="E83" s="15" t="s">
        <v>77</v>
      </c>
      <c r="F83" s="15" t="s">
        <v>121</v>
      </c>
      <c r="G83" s="15" t="s">
        <v>121</v>
      </c>
      <c r="H83" s="15" t="s">
        <v>122</v>
      </c>
      <c r="I83" s="15" t="s">
        <v>16</v>
      </c>
      <c r="J83" s="15" t="s">
        <v>147</v>
      </c>
      <c r="K83" s="15" t="s">
        <v>123</v>
      </c>
      <c r="L83" s="15" t="s">
        <v>124</v>
      </c>
      <c r="M83" s="15" t="s">
        <v>125</v>
      </c>
      <c r="N83" s="15" t="s">
        <v>126</v>
      </c>
      <c r="O83" s="15">
        <f>INDEX(ori!Y:Y,MATCH(Sheet1!E83,ori!T:T,0))</f>
        <v>5</v>
      </c>
    </row>
    <row r="84" spans="1:15" x14ac:dyDescent="0.2">
      <c r="A84" s="15" t="s">
        <v>117</v>
      </c>
      <c r="B84" s="15" t="s">
        <v>118</v>
      </c>
      <c r="C84" s="15" t="s">
        <v>129</v>
      </c>
      <c r="D84" s="15" t="s">
        <v>128</v>
      </c>
      <c r="E84" s="15" t="s">
        <v>81</v>
      </c>
      <c r="F84" s="15" t="s">
        <v>121</v>
      </c>
      <c r="G84" s="15" t="s">
        <v>121</v>
      </c>
      <c r="H84" s="15" t="s">
        <v>122</v>
      </c>
      <c r="I84" s="15" t="s">
        <v>16</v>
      </c>
      <c r="J84" s="15" t="s">
        <v>147</v>
      </c>
      <c r="K84" s="15" t="s">
        <v>123</v>
      </c>
      <c r="L84" s="15" t="s">
        <v>124</v>
      </c>
      <c r="M84" s="15" t="s">
        <v>125</v>
      </c>
      <c r="N84" s="15" t="s">
        <v>126</v>
      </c>
      <c r="O84" s="15">
        <f>INDEX(ori!Y:Y,MATCH(Sheet1!E84,ori!T:T,0))</f>
        <v>7</v>
      </c>
    </row>
    <row r="85" spans="1:15" x14ac:dyDescent="0.2">
      <c r="A85" s="15" t="s">
        <v>117</v>
      </c>
      <c r="B85" s="15" t="s">
        <v>118</v>
      </c>
      <c r="C85" s="15" t="s">
        <v>129</v>
      </c>
      <c r="D85" s="15" t="s">
        <v>128</v>
      </c>
      <c r="E85" s="15" t="s">
        <v>85</v>
      </c>
      <c r="F85" s="15" t="s">
        <v>121</v>
      </c>
      <c r="G85" s="15" t="s">
        <v>121</v>
      </c>
      <c r="H85" s="15" t="s">
        <v>122</v>
      </c>
      <c r="I85" s="15" t="s">
        <v>16</v>
      </c>
      <c r="J85" s="15" t="s">
        <v>147</v>
      </c>
      <c r="K85" s="15" t="s">
        <v>123</v>
      </c>
      <c r="L85" s="15" t="s">
        <v>124</v>
      </c>
      <c r="M85" s="15" t="s">
        <v>125</v>
      </c>
      <c r="N85" s="15" t="s">
        <v>126</v>
      </c>
      <c r="O85" s="15">
        <f>INDEX(ori!Y:Y,MATCH(Sheet1!E85,ori!T:T,0))</f>
        <v>6</v>
      </c>
    </row>
    <row r="86" spans="1:15" x14ac:dyDescent="0.2">
      <c r="A86" s="15" t="s">
        <v>117</v>
      </c>
      <c r="B86" s="15" t="s">
        <v>118</v>
      </c>
      <c r="C86" s="15" t="s">
        <v>129</v>
      </c>
      <c r="D86" s="15" t="s">
        <v>128</v>
      </c>
      <c r="E86" s="15" t="s">
        <v>89</v>
      </c>
      <c r="F86" s="15" t="s">
        <v>121</v>
      </c>
      <c r="G86" s="15" t="s">
        <v>121</v>
      </c>
      <c r="H86" s="15" t="s">
        <v>122</v>
      </c>
      <c r="I86" s="15" t="s">
        <v>16</v>
      </c>
      <c r="J86" s="15" t="s">
        <v>147</v>
      </c>
      <c r="K86" s="15" t="s">
        <v>123</v>
      </c>
      <c r="L86" s="15" t="s">
        <v>124</v>
      </c>
      <c r="M86" s="15" t="s">
        <v>125</v>
      </c>
      <c r="N86" s="15" t="s">
        <v>126</v>
      </c>
      <c r="O86" s="15">
        <f>INDEX(ori!Y:Y,MATCH(Sheet1!E86,ori!T:T,0))</f>
        <v>8</v>
      </c>
    </row>
    <row r="87" spans="1:15" x14ac:dyDescent="0.2">
      <c r="A87" s="15" t="s">
        <v>117</v>
      </c>
      <c r="B87" s="15" t="s">
        <v>118</v>
      </c>
      <c r="C87" s="15" t="s">
        <v>130</v>
      </c>
      <c r="D87" s="15" t="s">
        <v>119</v>
      </c>
      <c r="E87" s="15" t="s">
        <v>120</v>
      </c>
      <c r="F87" s="15" t="s">
        <v>121</v>
      </c>
      <c r="G87" s="15" t="s">
        <v>121</v>
      </c>
      <c r="H87" s="15" t="s">
        <v>122</v>
      </c>
      <c r="I87" s="15" t="s">
        <v>16</v>
      </c>
      <c r="J87" s="15" t="s">
        <v>147</v>
      </c>
      <c r="K87" s="15" t="s">
        <v>123</v>
      </c>
      <c r="L87" s="15" t="s">
        <v>124</v>
      </c>
      <c r="M87" s="15" t="s">
        <v>125</v>
      </c>
      <c r="N87" s="15" t="s">
        <v>126</v>
      </c>
      <c r="O87" s="15">
        <f>ori!Y4</f>
        <v>4</v>
      </c>
    </row>
    <row r="88" spans="1:15" x14ac:dyDescent="0.2">
      <c r="A88" s="15" t="s">
        <v>117</v>
      </c>
      <c r="B88" s="15" t="s">
        <v>118</v>
      </c>
      <c r="C88" s="15" t="s">
        <v>130</v>
      </c>
      <c r="D88" s="15" t="s">
        <v>128</v>
      </c>
      <c r="E88" s="15" t="s">
        <v>24</v>
      </c>
      <c r="F88" s="15" t="s">
        <v>121</v>
      </c>
      <c r="G88" s="15" t="s">
        <v>121</v>
      </c>
      <c r="H88" s="15" t="s">
        <v>122</v>
      </c>
      <c r="I88" s="15" t="s">
        <v>16</v>
      </c>
      <c r="J88" s="15" t="s">
        <v>147</v>
      </c>
      <c r="K88" s="15" t="s">
        <v>123</v>
      </c>
      <c r="L88" s="15" t="s">
        <v>124</v>
      </c>
      <c r="M88" s="15" t="s">
        <v>125</v>
      </c>
      <c r="N88" s="15" t="s">
        <v>126</v>
      </c>
      <c r="O88" s="15">
        <f>INDEX(ori!Z:Z,MATCH(Sheet1!E88,ori!U:U,0))</f>
        <v>5</v>
      </c>
    </row>
    <row r="89" spans="1:15" x14ac:dyDescent="0.2">
      <c r="A89" s="15" t="s">
        <v>117</v>
      </c>
      <c r="B89" s="15" t="s">
        <v>118</v>
      </c>
      <c r="C89" s="15" t="s">
        <v>130</v>
      </c>
      <c r="D89" s="15" t="s">
        <v>128</v>
      </c>
      <c r="E89" s="15" t="s">
        <v>29</v>
      </c>
      <c r="F89" s="15" t="s">
        <v>121</v>
      </c>
      <c r="G89" s="15" t="s">
        <v>121</v>
      </c>
      <c r="H89" s="15" t="s">
        <v>122</v>
      </c>
      <c r="I89" s="15" t="s">
        <v>16</v>
      </c>
      <c r="J89" s="15" t="s">
        <v>147</v>
      </c>
      <c r="K89" s="15" t="s">
        <v>123</v>
      </c>
      <c r="L89" s="15" t="s">
        <v>124</v>
      </c>
      <c r="M89" s="15" t="s">
        <v>125</v>
      </c>
      <c r="N89" s="15" t="s">
        <v>126</v>
      </c>
      <c r="O89" s="15">
        <f>INDEX(ori!Z:Z,MATCH(Sheet1!E89,ori!U:U,0))</f>
        <v>6</v>
      </c>
    </row>
    <row r="90" spans="1:15" x14ac:dyDescent="0.2">
      <c r="A90" s="15" t="s">
        <v>117</v>
      </c>
      <c r="B90" s="15" t="s">
        <v>118</v>
      </c>
      <c r="C90" s="15" t="s">
        <v>130</v>
      </c>
      <c r="D90" s="15" t="s">
        <v>128</v>
      </c>
      <c r="E90" s="15" t="s">
        <v>33</v>
      </c>
      <c r="F90" s="15" t="s">
        <v>121</v>
      </c>
      <c r="G90" s="15" t="s">
        <v>121</v>
      </c>
      <c r="H90" s="15" t="s">
        <v>122</v>
      </c>
      <c r="I90" s="15" t="s">
        <v>16</v>
      </c>
      <c r="J90" s="15" t="s">
        <v>147</v>
      </c>
      <c r="K90" s="15" t="s">
        <v>123</v>
      </c>
      <c r="L90" s="15" t="s">
        <v>124</v>
      </c>
      <c r="M90" s="15" t="s">
        <v>125</v>
      </c>
      <c r="N90" s="15" t="s">
        <v>126</v>
      </c>
      <c r="O90" s="15">
        <f>INDEX(ori!Z:Z,MATCH(Sheet1!E90,ori!U:U,0))</f>
        <v>5</v>
      </c>
    </row>
    <row r="91" spans="1:15" x14ac:dyDescent="0.2">
      <c r="A91" s="15" t="s">
        <v>117</v>
      </c>
      <c r="B91" s="15" t="s">
        <v>118</v>
      </c>
      <c r="C91" s="15" t="s">
        <v>130</v>
      </c>
      <c r="D91" s="15" t="s">
        <v>128</v>
      </c>
      <c r="E91" s="15" t="s">
        <v>37</v>
      </c>
      <c r="F91" s="15" t="s">
        <v>121</v>
      </c>
      <c r="G91" s="15" t="s">
        <v>121</v>
      </c>
      <c r="H91" s="15" t="s">
        <v>122</v>
      </c>
      <c r="I91" s="15" t="s">
        <v>16</v>
      </c>
      <c r="J91" s="15" t="s">
        <v>147</v>
      </c>
      <c r="K91" s="15" t="s">
        <v>123</v>
      </c>
      <c r="L91" s="15" t="s">
        <v>124</v>
      </c>
      <c r="M91" s="15" t="s">
        <v>125</v>
      </c>
      <c r="N91" s="15" t="s">
        <v>126</v>
      </c>
      <c r="O91" s="15">
        <f>INDEX(ori!Z:Z,MATCH(Sheet1!E91,ori!U:U,0))</f>
        <v>6</v>
      </c>
    </row>
    <row r="92" spans="1:15" x14ac:dyDescent="0.2">
      <c r="A92" s="15" t="s">
        <v>117</v>
      </c>
      <c r="B92" s="15" t="s">
        <v>118</v>
      </c>
      <c r="C92" s="15" t="s">
        <v>130</v>
      </c>
      <c r="D92" s="15" t="s">
        <v>128</v>
      </c>
      <c r="E92" s="15" t="s">
        <v>41</v>
      </c>
      <c r="F92" s="15" t="s">
        <v>121</v>
      </c>
      <c r="G92" s="15" t="s">
        <v>121</v>
      </c>
      <c r="H92" s="15" t="s">
        <v>122</v>
      </c>
      <c r="I92" s="15" t="s">
        <v>16</v>
      </c>
      <c r="J92" s="15" t="s">
        <v>147</v>
      </c>
      <c r="K92" s="15" t="s">
        <v>123</v>
      </c>
      <c r="L92" s="15" t="s">
        <v>124</v>
      </c>
      <c r="M92" s="15" t="s">
        <v>125</v>
      </c>
      <c r="N92" s="15" t="s">
        <v>126</v>
      </c>
      <c r="O92" s="15">
        <f>INDEX(ori!Z:Z,MATCH(Sheet1!E92,ori!U:U,0))</f>
        <v>4</v>
      </c>
    </row>
    <row r="93" spans="1:15" x14ac:dyDescent="0.2">
      <c r="A93" s="15" t="s">
        <v>117</v>
      </c>
      <c r="B93" s="15" t="s">
        <v>118</v>
      </c>
      <c r="C93" s="15" t="s">
        <v>130</v>
      </c>
      <c r="D93" s="15" t="s">
        <v>128</v>
      </c>
      <c r="E93" s="15" t="s">
        <v>48</v>
      </c>
      <c r="F93" s="15" t="s">
        <v>121</v>
      </c>
      <c r="G93" s="15" t="s">
        <v>121</v>
      </c>
      <c r="H93" s="15" t="s">
        <v>122</v>
      </c>
      <c r="I93" s="15" t="s">
        <v>16</v>
      </c>
      <c r="J93" s="15" t="s">
        <v>147</v>
      </c>
      <c r="K93" s="15" t="s">
        <v>123</v>
      </c>
      <c r="L93" s="15" t="s">
        <v>124</v>
      </c>
      <c r="M93" s="15" t="s">
        <v>125</v>
      </c>
      <c r="N93" s="15" t="s">
        <v>126</v>
      </c>
      <c r="O93" s="15">
        <f>INDEX(ori!Z:Z,MATCH(Sheet1!E93,ori!U:U,0))</f>
        <v>2</v>
      </c>
    </row>
    <row r="94" spans="1:15" x14ac:dyDescent="0.2">
      <c r="A94" s="15" t="s">
        <v>117</v>
      </c>
      <c r="B94" s="15" t="s">
        <v>118</v>
      </c>
      <c r="C94" s="15" t="s">
        <v>130</v>
      </c>
      <c r="D94" s="15" t="s">
        <v>128</v>
      </c>
      <c r="E94" s="15" t="s">
        <v>52</v>
      </c>
      <c r="F94" s="15" t="s">
        <v>121</v>
      </c>
      <c r="G94" s="15" t="s">
        <v>121</v>
      </c>
      <c r="H94" s="15" t="s">
        <v>122</v>
      </c>
      <c r="I94" s="15" t="s">
        <v>16</v>
      </c>
      <c r="J94" s="15" t="s">
        <v>147</v>
      </c>
      <c r="K94" s="15" t="s">
        <v>123</v>
      </c>
      <c r="L94" s="15" t="s">
        <v>124</v>
      </c>
      <c r="M94" s="15" t="s">
        <v>125</v>
      </c>
      <c r="N94" s="15" t="s">
        <v>126</v>
      </c>
      <c r="O94" s="15">
        <f>INDEX(ori!Z:Z,MATCH(Sheet1!E94,ori!U:U,0))</f>
        <v>6</v>
      </c>
    </row>
    <row r="95" spans="1:15" x14ac:dyDescent="0.2">
      <c r="A95" s="15" t="s">
        <v>117</v>
      </c>
      <c r="B95" s="15" t="s">
        <v>118</v>
      </c>
      <c r="C95" s="15" t="s">
        <v>130</v>
      </c>
      <c r="D95" s="15" t="s">
        <v>128</v>
      </c>
      <c r="E95" s="15" t="s">
        <v>56</v>
      </c>
      <c r="F95" s="15" t="s">
        <v>121</v>
      </c>
      <c r="G95" s="15" t="s">
        <v>121</v>
      </c>
      <c r="H95" s="15" t="s">
        <v>122</v>
      </c>
      <c r="I95" s="15" t="s">
        <v>16</v>
      </c>
      <c r="J95" s="15" t="s">
        <v>147</v>
      </c>
      <c r="K95" s="15" t="s">
        <v>123</v>
      </c>
      <c r="L95" s="15" t="s">
        <v>124</v>
      </c>
      <c r="M95" s="15" t="s">
        <v>125</v>
      </c>
      <c r="N95" s="15" t="s">
        <v>126</v>
      </c>
      <c r="O95" s="15">
        <f>INDEX(ori!Z:Z,MATCH(Sheet1!E95,ori!U:U,0))</f>
        <v>5</v>
      </c>
    </row>
    <row r="96" spans="1:15" x14ac:dyDescent="0.2">
      <c r="A96" s="15" t="s">
        <v>117</v>
      </c>
      <c r="B96" s="15" t="s">
        <v>118</v>
      </c>
      <c r="C96" s="15" t="s">
        <v>130</v>
      </c>
      <c r="D96" s="15" t="s">
        <v>128</v>
      </c>
      <c r="E96" s="15" t="s">
        <v>61</v>
      </c>
      <c r="F96" s="15" t="s">
        <v>121</v>
      </c>
      <c r="G96" s="15" t="s">
        <v>121</v>
      </c>
      <c r="H96" s="15" t="s">
        <v>122</v>
      </c>
      <c r="I96" s="15" t="s">
        <v>16</v>
      </c>
      <c r="J96" s="15" t="s">
        <v>147</v>
      </c>
      <c r="K96" s="15" t="s">
        <v>123</v>
      </c>
      <c r="L96" s="15" t="s">
        <v>124</v>
      </c>
      <c r="M96" s="15" t="s">
        <v>125</v>
      </c>
      <c r="N96" s="15" t="s">
        <v>126</v>
      </c>
      <c r="O96" s="15">
        <f>INDEX(ori!Z:Z,MATCH(Sheet1!E96,ori!U:U,0))</f>
        <v>5</v>
      </c>
    </row>
    <row r="97" spans="1:15" x14ac:dyDescent="0.2">
      <c r="A97" s="15" t="s">
        <v>117</v>
      </c>
      <c r="B97" s="15" t="s">
        <v>118</v>
      </c>
      <c r="C97" s="15" t="s">
        <v>130</v>
      </c>
      <c r="D97" s="15" t="s">
        <v>128</v>
      </c>
      <c r="E97" s="15" t="s">
        <v>65</v>
      </c>
      <c r="F97" s="15" t="s">
        <v>121</v>
      </c>
      <c r="G97" s="15" t="s">
        <v>121</v>
      </c>
      <c r="H97" s="15" t="s">
        <v>122</v>
      </c>
      <c r="I97" s="15" t="s">
        <v>16</v>
      </c>
      <c r="J97" s="15" t="s">
        <v>147</v>
      </c>
      <c r="K97" s="15" t="s">
        <v>123</v>
      </c>
      <c r="L97" s="15" t="s">
        <v>124</v>
      </c>
      <c r="M97" s="15" t="s">
        <v>125</v>
      </c>
      <c r="N97" s="15" t="s">
        <v>126</v>
      </c>
      <c r="O97" s="15">
        <f>INDEX(ori!Z:Z,MATCH(Sheet1!E97,ori!U:U,0))</f>
        <v>5</v>
      </c>
    </row>
    <row r="98" spans="1:15" x14ac:dyDescent="0.2">
      <c r="A98" s="15" t="s">
        <v>117</v>
      </c>
      <c r="B98" s="15" t="s">
        <v>118</v>
      </c>
      <c r="C98" s="15" t="s">
        <v>130</v>
      </c>
      <c r="D98" s="15" t="s">
        <v>128</v>
      </c>
      <c r="E98" s="15" t="s">
        <v>69</v>
      </c>
      <c r="F98" s="15" t="s">
        <v>121</v>
      </c>
      <c r="G98" s="15" t="s">
        <v>121</v>
      </c>
      <c r="H98" s="15" t="s">
        <v>122</v>
      </c>
      <c r="I98" s="15" t="s">
        <v>16</v>
      </c>
      <c r="J98" s="15" t="s">
        <v>147</v>
      </c>
      <c r="K98" s="15" t="s">
        <v>123</v>
      </c>
      <c r="L98" s="15" t="s">
        <v>124</v>
      </c>
      <c r="M98" s="15" t="s">
        <v>125</v>
      </c>
      <c r="N98" s="15" t="s">
        <v>126</v>
      </c>
      <c r="O98" s="15">
        <f>INDEX(ori!Z:Z,MATCH(Sheet1!E98,ori!U:U,0))</f>
        <v>4</v>
      </c>
    </row>
    <row r="99" spans="1:15" x14ac:dyDescent="0.2">
      <c r="A99" s="15" t="s">
        <v>117</v>
      </c>
      <c r="B99" s="15" t="s">
        <v>118</v>
      </c>
      <c r="C99" s="15" t="s">
        <v>130</v>
      </c>
      <c r="D99" s="15" t="s">
        <v>128</v>
      </c>
      <c r="E99" s="15" t="s">
        <v>73</v>
      </c>
      <c r="F99" s="15" t="s">
        <v>121</v>
      </c>
      <c r="G99" s="15" t="s">
        <v>121</v>
      </c>
      <c r="H99" s="15" t="s">
        <v>122</v>
      </c>
      <c r="I99" s="15" t="s">
        <v>16</v>
      </c>
      <c r="J99" s="15" t="s">
        <v>147</v>
      </c>
      <c r="K99" s="15" t="s">
        <v>123</v>
      </c>
      <c r="L99" s="15" t="s">
        <v>124</v>
      </c>
      <c r="M99" s="15" t="s">
        <v>125</v>
      </c>
      <c r="N99" s="15" t="s">
        <v>126</v>
      </c>
      <c r="O99" s="15">
        <f>INDEX(ori!Z:Z,MATCH(Sheet1!E99,ori!U:U,0))</f>
        <v>7</v>
      </c>
    </row>
    <row r="100" spans="1:15" x14ac:dyDescent="0.2">
      <c r="A100" s="15" t="s">
        <v>117</v>
      </c>
      <c r="B100" s="15" t="s">
        <v>118</v>
      </c>
      <c r="C100" s="15" t="s">
        <v>130</v>
      </c>
      <c r="D100" s="15" t="s">
        <v>128</v>
      </c>
      <c r="E100" s="15" t="s">
        <v>77</v>
      </c>
      <c r="F100" s="15" t="s">
        <v>121</v>
      </c>
      <c r="G100" s="15" t="s">
        <v>121</v>
      </c>
      <c r="H100" s="15" t="s">
        <v>122</v>
      </c>
      <c r="I100" s="15" t="s">
        <v>16</v>
      </c>
      <c r="J100" s="15" t="s">
        <v>147</v>
      </c>
      <c r="K100" s="15" t="s">
        <v>123</v>
      </c>
      <c r="L100" s="15" t="s">
        <v>124</v>
      </c>
      <c r="M100" s="15" t="s">
        <v>125</v>
      </c>
      <c r="N100" s="15" t="s">
        <v>126</v>
      </c>
      <c r="O100" s="15">
        <f>INDEX(ori!Z:Z,MATCH(Sheet1!E100,ori!U:U,0))</f>
        <v>4</v>
      </c>
    </row>
    <row r="101" spans="1:15" x14ac:dyDescent="0.2">
      <c r="A101" s="15" t="s">
        <v>117</v>
      </c>
      <c r="B101" s="15" t="s">
        <v>118</v>
      </c>
      <c r="C101" s="15" t="s">
        <v>130</v>
      </c>
      <c r="D101" s="15" t="s">
        <v>128</v>
      </c>
      <c r="E101" s="15" t="s">
        <v>81</v>
      </c>
      <c r="F101" s="15" t="s">
        <v>121</v>
      </c>
      <c r="G101" s="15" t="s">
        <v>121</v>
      </c>
      <c r="H101" s="15" t="s">
        <v>122</v>
      </c>
      <c r="I101" s="15" t="s">
        <v>16</v>
      </c>
      <c r="J101" s="15" t="s">
        <v>147</v>
      </c>
      <c r="K101" s="15" t="s">
        <v>123</v>
      </c>
      <c r="L101" s="15" t="s">
        <v>124</v>
      </c>
      <c r="M101" s="15" t="s">
        <v>125</v>
      </c>
      <c r="N101" s="15" t="s">
        <v>126</v>
      </c>
      <c r="O101" s="15">
        <f>INDEX(ori!Z:Z,MATCH(Sheet1!E101,ori!U:U,0))</f>
        <v>5</v>
      </c>
    </row>
    <row r="102" spans="1:15" x14ac:dyDescent="0.2">
      <c r="A102" s="15" t="s">
        <v>117</v>
      </c>
      <c r="B102" s="15" t="s">
        <v>118</v>
      </c>
      <c r="C102" s="15" t="s">
        <v>130</v>
      </c>
      <c r="D102" s="15" t="s">
        <v>128</v>
      </c>
      <c r="E102" s="15" t="s">
        <v>85</v>
      </c>
      <c r="F102" s="15" t="s">
        <v>121</v>
      </c>
      <c r="G102" s="15" t="s">
        <v>121</v>
      </c>
      <c r="H102" s="15" t="s">
        <v>122</v>
      </c>
      <c r="I102" s="15" t="s">
        <v>16</v>
      </c>
      <c r="J102" s="15" t="s">
        <v>147</v>
      </c>
      <c r="K102" s="15" t="s">
        <v>123</v>
      </c>
      <c r="L102" s="15" t="s">
        <v>124</v>
      </c>
      <c r="M102" s="15" t="s">
        <v>125</v>
      </c>
      <c r="N102" s="15" t="s">
        <v>126</v>
      </c>
      <c r="O102" s="15">
        <f>INDEX(ori!Z:Z,MATCH(Sheet1!E102,ori!U:U,0))</f>
        <v>6</v>
      </c>
    </row>
    <row r="103" spans="1:15" x14ac:dyDescent="0.2">
      <c r="A103" s="15" t="s">
        <v>117</v>
      </c>
      <c r="B103" s="15" t="s">
        <v>118</v>
      </c>
      <c r="C103" s="15" t="s">
        <v>130</v>
      </c>
      <c r="D103" s="15" t="s">
        <v>128</v>
      </c>
      <c r="E103" s="15" t="s">
        <v>89</v>
      </c>
      <c r="F103" s="15" t="s">
        <v>121</v>
      </c>
      <c r="G103" s="15" t="s">
        <v>121</v>
      </c>
      <c r="H103" s="15" t="s">
        <v>122</v>
      </c>
      <c r="I103" s="15" t="s">
        <v>16</v>
      </c>
      <c r="J103" s="15" t="s">
        <v>147</v>
      </c>
      <c r="K103" s="15" t="s">
        <v>123</v>
      </c>
      <c r="L103" s="15" t="s">
        <v>124</v>
      </c>
      <c r="M103" s="15" t="s">
        <v>125</v>
      </c>
      <c r="N103" s="15" t="s">
        <v>126</v>
      </c>
      <c r="O103" s="15">
        <f>INDEX(ori!Z:Z,MATCH(Sheet1!E103,ori!U:U,0))</f>
        <v>8</v>
      </c>
    </row>
    <row r="104" spans="1:15" x14ac:dyDescent="0.2">
      <c r="A104" s="15" t="s">
        <v>117</v>
      </c>
      <c r="B104" s="15" t="s">
        <v>118</v>
      </c>
      <c r="C104" s="15" t="s">
        <v>129</v>
      </c>
      <c r="D104" s="15" t="s">
        <v>119</v>
      </c>
      <c r="E104" s="15" t="s">
        <v>120</v>
      </c>
      <c r="F104" s="15" t="s">
        <v>121</v>
      </c>
      <c r="G104" s="15" t="s">
        <v>121</v>
      </c>
      <c r="H104" s="15" t="s">
        <v>122</v>
      </c>
      <c r="I104" s="15" t="s">
        <v>141</v>
      </c>
      <c r="J104" s="15" t="s">
        <v>148</v>
      </c>
      <c r="K104" s="15" t="s">
        <v>123</v>
      </c>
      <c r="L104" s="15" t="s">
        <v>124</v>
      </c>
      <c r="M104" s="15" t="s">
        <v>125</v>
      </c>
      <c r="N104" s="15" t="s">
        <v>126</v>
      </c>
      <c r="O104" s="15">
        <f>ori!AJ3</f>
        <v>9</v>
      </c>
    </row>
    <row r="105" spans="1:15" x14ac:dyDescent="0.2">
      <c r="A105" s="15" t="s">
        <v>117</v>
      </c>
      <c r="B105" s="15" t="s">
        <v>118</v>
      </c>
      <c r="C105" s="15" t="s">
        <v>130</v>
      </c>
      <c r="D105" s="15" t="s">
        <v>119</v>
      </c>
      <c r="E105" s="15" t="s">
        <v>120</v>
      </c>
      <c r="F105" s="15" t="s">
        <v>121</v>
      </c>
      <c r="G105" s="15" t="s">
        <v>121</v>
      </c>
      <c r="H105" s="15" t="s">
        <v>122</v>
      </c>
      <c r="I105" s="15" t="s">
        <v>141</v>
      </c>
      <c r="J105" s="15" t="s">
        <v>148</v>
      </c>
      <c r="K105" s="15" t="s">
        <v>123</v>
      </c>
      <c r="L105" s="15" t="s">
        <v>124</v>
      </c>
      <c r="M105" s="15" t="s">
        <v>125</v>
      </c>
      <c r="N105" s="15" t="s">
        <v>126</v>
      </c>
      <c r="O105" s="15">
        <f>ori!AJ4</f>
        <v>8</v>
      </c>
    </row>
    <row r="106" spans="1:15" x14ac:dyDescent="0.2">
      <c r="A106" s="15" t="s">
        <v>117</v>
      </c>
      <c r="B106" s="15" t="s">
        <v>118</v>
      </c>
      <c r="C106" s="15" t="s">
        <v>137</v>
      </c>
      <c r="D106" s="15" t="s">
        <v>119</v>
      </c>
      <c r="E106" s="15" t="s">
        <v>120</v>
      </c>
      <c r="F106" s="15" t="s">
        <v>121</v>
      </c>
      <c r="G106" s="15" t="s">
        <v>121</v>
      </c>
      <c r="H106" s="15" t="s">
        <v>136</v>
      </c>
      <c r="I106" s="15" t="s">
        <v>138</v>
      </c>
      <c r="J106" s="15" t="s">
        <v>139</v>
      </c>
      <c r="K106" s="15" t="s">
        <v>123</v>
      </c>
      <c r="L106" s="15" t="s">
        <v>124</v>
      </c>
      <c r="M106" s="15" t="s">
        <v>125</v>
      </c>
      <c r="N106" s="15" t="s">
        <v>126</v>
      </c>
      <c r="O106" s="15">
        <f>INDEX(health!K:K,MATCH(Sheet1!E106,health!A:A,0))</f>
        <v>9</v>
      </c>
    </row>
    <row r="107" spans="1:15" x14ac:dyDescent="0.2">
      <c r="A107" s="15" t="s">
        <v>117</v>
      </c>
      <c r="B107" s="15" t="s">
        <v>118</v>
      </c>
      <c r="C107" s="15" t="s">
        <v>137</v>
      </c>
      <c r="D107" s="15" t="s">
        <v>128</v>
      </c>
      <c r="E107" s="15" t="s">
        <v>24</v>
      </c>
      <c r="F107" s="15" t="s">
        <v>121</v>
      </c>
      <c r="G107" s="15" t="s">
        <v>121</v>
      </c>
      <c r="H107" s="15" t="s">
        <v>136</v>
      </c>
      <c r="I107" s="15" t="s">
        <v>138</v>
      </c>
      <c r="J107" s="15" t="s">
        <v>139</v>
      </c>
      <c r="K107" s="15" t="s">
        <v>123</v>
      </c>
      <c r="L107" s="15" t="s">
        <v>124</v>
      </c>
      <c r="M107" s="15" t="s">
        <v>125</v>
      </c>
      <c r="N107" s="15" t="s">
        <v>126</v>
      </c>
      <c r="O107" s="15">
        <f>INDEX(health!K:K,MATCH(Sheet1!E107,health!A:A,0))</f>
        <v>9</v>
      </c>
    </row>
    <row r="108" spans="1:15" x14ac:dyDescent="0.2">
      <c r="A108" s="15" t="s">
        <v>117</v>
      </c>
      <c r="B108" s="15" t="s">
        <v>118</v>
      </c>
      <c r="C108" s="15" t="s">
        <v>137</v>
      </c>
      <c r="D108" s="15" t="s">
        <v>128</v>
      </c>
      <c r="E108" s="15" t="s">
        <v>29</v>
      </c>
      <c r="F108" s="15" t="s">
        <v>121</v>
      </c>
      <c r="G108" s="15" t="s">
        <v>121</v>
      </c>
      <c r="H108" s="15" t="s">
        <v>136</v>
      </c>
      <c r="I108" s="15" t="s">
        <v>138</v>
      </c>
      <c r="J108" s="15" t="s">
        <v>139</v>
      </c>
      <c r="K108" s="15" t="s">
        <v>123</v>
      </c>
      <c r="L108" s="15" t="s">
        <v>124</v>
      </c>
      <c r="M108" s="15" t="s">
        <v>125</v>
      </c>
      <c r="N108" s="15" t="s">
        <v>126</v>
      </c>
      <c r="O108" s="15">
        <f>INDEX(health!K:K,MATCH(Sheet1!E108,health!A:A,0))</f>
        <v>9</v>
      </c>
    </row>
    <row r="109" spans="1:15" x14ac:dyDescent="0.2">
      <c r="A109" s="15" t="s">
        <v>117</v>
      </c>
      <c r="B109" s="15" t="s">
        <v>118</v>
      </c>
      <c r="C109" s="15" t="s">
        <v>137</v>
      </c>
      <c r="D109" s="15" t="s">
        <v>128</v>
      </c>
      <c r="E109" s="15" t="s">
        <v>33</v>
      </c>
      <c r="F109" s="15" t="s">
        <v>121</v>
      </c>
      <c r="G109" s="15" t="s">
        <v>121</v>
      </c>
      <c r="H109" s="15" t="s">
        <v>136</v>
      </c>
      <c r="I109" s="15" t="s">
        <v>138</v>
      </c>
      <c r="J109" s="15" t="s">
        <v>139</v>
      </c>
      <c r="K109" s="15" t="s">
        <v>123</v>
      </c>
      <c r="L109" s="15" t="s">
        <v>124</v>
      </c>
      <c r="M109" s="15" t="s">
        <v>125</v>
      </c>
      <c r="N109" s="15" t="s">
        <v>126</v>
      </c>
      <c r="O109" s="15">
        <f>INDEX(health!K:K,MATCH(Sheet1!E109,health!A:A,0))</f>
        <v>9</v>
      </c>
    </row>
    <row r="110" spans="1:15" x14ac:dyDescent="0.2">
      <c r="A110" s="15" t="s">
        <v>117</v>
      </c>
      <c r="B110" s="15" t="s">
        <v>118</v>
      </c>
      <c r="C110" s="15" t="s">
        <v>137</v>
      </c>
      <c r="D110" s="15" t="s">
        <v>128</v>
      </c>
      <c r="E110" s="15" t="s">
        <v>37</v>
      </c>
      <c r="F110" s="15" t="s">
        <v>121</v>
      </c>
      <c r="G110" s="15" t="s">
        <v>121</v>
      </c>
      <c r="H110" s="15" t="s">
        <v>136</v>
      </c>
      <c r="I110" s="15" t="s">
        <v>138</v>
      </c>
      <c r="J110" s="15" t="s">
        <v>139</v>
      </c>
      <c r="K110" s="15" t="s">
        <v>123</v>
      </c>
      <c r="L110" s="15" t="s">
        <v>124</v>
      </c>
      <c r="M110" s="15" t="s">
        <v>125</v>
      </c>
      <c r="N110" s="15" t="s">
        <v>126</v>
      </c>
      <c r="O110" s="15">
        <f>INDEX(health!K:K,MATCH(Sheet1!E110,health!A:A,0))</f>
        <v>9</v>
      </c>
    </row>
    <row r="111" spans="1:15" x14ac:dyDescent="0.2">
      <c r="A111" s="15" t="s">
        <v>117</v>
      </c>
      <c r="B111" s="15" t="s">
        <v>118</v>
      </c>
      <c r="C111" s="15" t="s">
        <v>137</v>
      </c>
      <c r="D111" s="15" t="s">
        <v>128</v>
      </c>
      <c r="E111" s="15" t="s">
        <v>41</v>
      </c>
      <c r="F111" s="15" t="s">
        <v>121</v>
      </c>
      <c r="G111" s="15" t="s">
        <v>121</v>
      </c>
      <c r="H111" s="15" t="s">
        <v>136</v>
      </c>
      <c r="I111" s="15" t="s">
        <v>138</v>
      </c>
      <c r="J111" s="15" t="s">
        <v>139</v>
      </c>
      <c r="K111" s="15" t="s">
        <v>123</v>
      </c>
      <c r="L111" s="15" t="s">
        <v>124</v>
      </c>
      <c r="M111" s="15" t="s">
        <v>125</v>
      </c>
      <c r="N111" s="15" t="s">
        <v>126</v>
      </c>
      <c r="O111" s="15">
        <f>INDEX(health!K:K,MATCH(Sheet1!E111,health!A:A,0))</f>
        <v>9</v>
      </c>
    </row>
    <row r="112" spans="1:15" x14ac:dyDescent="0.2">
      <c r="A112" s="15" t="s">
        <v>117</v>
      </c>
      <c r="B112" s="15" t="s">
        <v>118</v>
      </c>
      <c r="C112" s="15" t="s">
        <v>137</v>
      </c>
      <c r="D112" s="15" t="s">
        <v>128</v>
      </c>
      <c r="E112" s="15" t="s">
        <v>48</v>
      </c>
      <c r="F112" s="15" t="s">
        <v>121</v>
      </c>
      <c r="G112" s="15" t="s">
        <v>121</v>
      </c>
      <c r="H112" s="15" t="s">
        <v>136</v>
      </c>
      <c r="I112" s="15" t="s">
        <v>138</v>
      </c>
      <c r="J112" s="15" t="s">
        <v>139</v>
      </c>
      <c r="K112" s="15" t="s">
        <v>123</v>
      </c>
      <c r="L112" s="15" t="s">
        <v>124</v>
      </c>
      <c r="M112" s="15" t="s">
        <v>125</v>
      </c>
      <c r="N112" s="15" t="s">
        <v>126</v>
      </c>
      <c r="O112" s="15">
        <f>INDEX(health!K:K,MATCH(Sheet1!E112,health!A:A,0))</f>
        <v>9</v>
      </c>
    </row>
    <row r="113" spans="1:15" x14ac:dyDescent="0.2">
      <c r="A113" s="15" t="s">
        <v>117</v>
      </c>
      <c r="B113" s="15" t="s">
        <v>118</v>
      </c>
      <c r="C113" s="15" t="s">
        <v>137</v>
      </c>
      <c r="D113" s="15" t="s">
        <v>128</v>
      </c>
      <c r="E113" s="15" t="s">
        <v>52</v>
      </c>
      <c r="F113" s="15" t="s">
        <v>121</v>
      </c>
      <c r="G113" s="15" t="s">
        <v>121</v>
      </c>
      <c r="H113" s="15" t="s">
        <v>136</v>
      </c>
      <c r="I113" s="15" t="s">
        <v>138</v>
      </c>
      <c r="J113" s="15" t="s">
        <v>139</v>
      </c>
      <c r="K113" s="15" t="s">
        <v>123</v>
      </c>
      <c r="L113" s="15" t="s">
        <v>124</v>
      </c>
      <c r="M113" s="15" t="s">
        <v>125</v>
      </c>
      <c r="N113" s="15" t="s">
        <v>126</v>
      </c>
      <c r="O113" s="15">
        <f>INDEX(health!K:K,MATCH(Sheet1!E113,health!A:A,0))</f>
        <v>9</v>
      </c>
    </row>
    <row r="114" spans="1:15" x14ac:dyDescent="0.2">
      <c r="A114" s="15" t="s">
        <v>117</v>
      </c>
      <c r="B114" s="15" t="s">
        <v>118</v>
      </c>
      <c r="C114" s="15" t="s">
        <v>137</v>
      </c>
      <c r="D114" s="15" t="s">
        <v>128</v>
      </c>
      <c r="E114" s="15" t="s">
        <v>56</v>
      </c>
      <c r="F114" s="15" t="s">
        <v>121</v>
      </c>
      <c r="G114" s="15" t="s">
        <v>121</v>
      </c>
      <c r="H114" s="15" t="s">
        <v>136</v>
      </c>
      <c r="I114" s="15" t="s">
        <v>138</v>
      </c>
      <c r="J114" s="15" t="s">
        <v>139</v>
      </c>
      <c r="K114" s="15" t="s">
        <v>123</v>
      </c>
      <c r="L114" s="15" t="s">
        <v>124</v>
      </c>
      <c r="M114" s="15" t="s">
        <v>125</v>
      </c>
      <c r="N114" s="15" t="s">
        <v>126</v>
      </c>
      <c r="O114" s="15">
        <f>INDEX(health!K:K,MATCH(Sheet1!E114,health!A:A,0))</f>
        <v>9</v>
      </c>
    </row>
    <row r="115" spans="1:15" x14ac:dyDescent="0.2">
      <c r="A115" s="15" t="s">
        <v>117</v>
      </c>
      <c r="B115" s="15" t="s">
        <v>118</v>
      </c>
      <c r="C115" s="15" t="s">
        <v>137</v>
      </c>
      <c r="D115" s="15" t="s">
        <v>128</v>
      </c>
      <c r="E115" s="15" t="s">
        <v>61</v>
      </c>
      <c r="F115" s="15" t="s">
        <v>121</v>
      </c>
      <c r="G115" s="15" t="s">
        <v>121</v>
      </c>
      <c r="H115" s="15" t="s">
        <v>136</v>
      </c>
      <c r="I115" s="15" t="s">
        <v>138</v>
      </c>
      <c r="J115" s="15" t="s">
        <v>139</v>
      </c>
      <c r="K115" s="15" t="s">
        <v>123</v>
      </c>
      <c r="L115" s="15" t="s">
        <v>124</v>
      </c>
      <c r="M115" s="15" t="s">
        <v>125</v>
      </c>
      <c r="N115" s="15" t="s">
        <v>126</v>
      </c>
      <c r="O115" s="15">
        <f>INDEX(health!K:K,MATCH(Sheet1!E115,health!A:A,0))</f>
        <v>9</v>
      </c>
    </row>
    <row r="116" spans="1:15" x14ac:dyDescent="0.2">
      <c r="A116" s="15" t="s">
        <v>117</v>
      </c>
      <c r="B116" s="15" t="s">
        <v>118</v>
      </c>
      <c r="C116" s="15" t="s">
        <v>137</v>
      </c>
      <c r="D116" s="15" t="s">
        <v>128</v>
      </c>
      <c r="E116" s="15" t="s">
        <v>65</v>
      </c>
      <c r="F116" s="15" t="s">
        <v>121</v>
      </c>
      <c r="G116" s="15" t="s">
        <v>121</v>
      </c>
      <c r="H116" s="15" t="s">
        <v>136</v>
      </c>
      <c r="I116" s="15" t="s">
        <v>138</v>
      </c>
      <c r="J116" s="15" t="s">
        <v>139</v>
      </c>
      <c r="K116" s="15" t="s">
        <v>123</v>
      </c>
      <c r="L116" s="15" t="s">
        <v>124</v>
      </c>
      <c r="M116" s="15" t="s">
        <v>125</v>
      </c>
      <c r="N116" s="15" t="s">
        <v>126</v>
      </c>
      <c r="O116" s="15">
        <f>INDEX(health!K:K,MATCH(Sheet1!E116,health!A:A,0))</f>
        <v>9</v>
      </c>
    </row>
    <row r="117" spans="1:15" x14ac:dyDescent="0.2">
      <c r="A117" s="15" t="s">
        <v>117</v>
      </c>
      <c r="B117" s="15" t="s">
        <v>118</v>
      </c>
      <c r="C117" s="15" t="s">
        <v>137</v>
      </c>
      <c r="D117" s="15" t="s">
        <v>128</v>
      </c>
      <c r="E117" s="15" t="s">
        <v>69</v>
      </c>
      <c r="F117" s="15" t="s">
        <v>121</v>
      </c>
      <c r="G117" s="15" t="s">
        <v>121</v>
      </c>
      <c r="H117" s="15" t="s">
        <v>136</v>
      </c>
      <c r="I117" s="15" t="s">
        <v>138</v>
      </c>
      <c r="J117" s="15" t="s">
        <v>139</v>
      </c>
      <c r="K117" s="15" t="s">
        <v>123</v>
      </c>
      <c r="L117" s="15" t="s">
        <v>124</v>
      </c>
      <c r="M117" s="15" t="s">
        <v>125</v>
      </c>
      <c r="N117" s="15" t="s">
        <v>126</v>
      </c>
      <c r="O117" s="15">
        <f>INDEX(health!K:K,MATCH(Sheet1!E117,health!A:A,0))</f>
        <v>8</v>
      </c>
    </row>
    <row r="118" spans="1:15" x14ac:dyDescent="0.2">
      <c r="A118" s="15" t="s">
        <v>117</v>
      </c>
      <c r="B118" s="15" t="s">
        <v>118</v>
      </c>
      <c r="C118" s="15" t="s">
        <v>137</v>
      </c>
      <c r="D118" s="15" t="s">
        <v>128</v>
      </c>
      <c r="E118" s="15" t="s">
        <v>73</v>
      </c>
      <c r="F118" s="15" t="s">
        <v>121</v>
      </c>
      <c r="G118" s="15" t="s">
        <v>121</v>
      </c>
      <c r="H118" s="15" t="s">
        <v>136</v>
      </c>
      <c r="I118" s="15" t="s">
        <v>138</v>
      </c>
      <c r="J118" s="15" t="s">
        <v>139</v>
      </c>
      <c r="K118" s="15" t="s">
        <v>123</v>
      </c>
      <c r="L118" s="15" t="s">
        <v>124</v>
      </c>
      <c r="M118" s="15" t="s">
        <v>125</v>
      </c>
      <c r="N118" s="15" t="s">
        <v>126</v>
      </c>
      <c r="O118" s="15">
        <f>INDEX(health!K:K,MATCH(Sheet1!E118,health!A:A,0))</f>
        <v>9</v>
      </c>
    </row>
    <row r="119" spans="1:15" x14ac:dyDescent="0.2">
      <c r="A119" s="15" t="s">
        <v>117</v>
      </c>
      <c r="B119" s="15" t="s">
        <v>118</v>
      </c>
      <c r="C119" s="15" t="s">
        <v>137</v>
      </c>
      <c r="D119" s="15" t="s">
        <v>128</v>
      </c>
      <c r="E119" s="15" t="s">
        <v>77</v>
      </c>
      <c r="F119" s="15" t="s">
        <v>121</v>
      </c>
      <c r="G119" s="15" t="s">
        <v>121</v>
      </c>
      <c r="H119" s="15" t="s">
        <v>136</v>
      </c>
      <c r="I119" s="15" t="s">
        <v>138</v>
      </c>
      <c r="J119" s="15" t="s">
        <v>139</v>
      </c>
      <c r="K119" s="15" t="s">
        <v>123</v>
      </c>
      <c r="L119" s="15" t="s">
        <v>124</v>
      </c>
      <c r="M119" s="15" t="s">
        <v>125</v>
      </c>
      <c r="N119" s="15" t="s">
        <v>126</v>
      </c>
      <c r="O119" s="15">
        <f>INDEX(health!K:K,MATCH(Sheet1!E119,health!A:A,0))</f>
        <v>9</v>
      </c>
    </row>
    <row r="120" spans="1:15" x14ac:dyDescent="0.2">
      <c r="A120" s="15" t="s">
        <v>117</v>
      </c>
      <c r="B120" s="15" t="s">
        <v>118</v>
      </c>
      <c r="C120" s="15" t="s">
        <v>137</v>
      </c>
      <c r="D120" s="15" t="s">
        <v>128</v>
      </c>
      <c r="E120" s="15" t="s">
        <v>81</v>
      </c>
      <c r="F120" s="15" t="s">
        <v>121</v>
      </c>
      <c r="G120" s="15" t="s">
        <v>121</v>
      </c>
      <c r="H120" s="15" t="s">
        <v>136</v>
      </c>
      <c r="I120" s="15" t="s">
        <v>138</v>
      </c>
      <c r="J120" s="15" t="s">
        <v>139</v>
      </c>
      <c r="K120" s="15" t="s">
        <v>123</v>
      </c>
      <c r="L120" s="15" t="s">
        <v>124</v>
      </c>
      <c r="M120" s="15" t="s">
        <v>125</v>
      </c>
      <c r="N120" s="15" t="s">
        <v>126</v>
      </c>
      <c r="O120" s="15">
        <f>INDEX(health!K:K,MATCH(Sheet1!E120,health!A:A,0))</f>
        <v>8</v>
      </c>
    </row>
    <row r="121" spans="1:15" x14ac:dyDescent="0.2">
      <c r="A121" s="15" t="s">
        <v>117</v>
      </c>
      <c r="B121" s="15" t="s">
        <v>118</v>
      </c>
      <c r="C121" s="15" t="s">
        <v>137</v>
      </c>
      <c r="D121" s="15" t="s">
        <v>128</v>
      </c>
      <c r="E121" s="15" t="s">
        <v>85</v>
      </c>
      <c r="F121" s="15" t="s">
        <v>121</v>
      </c>
      <c r="G121" s="15" t="s">
        <v>121</v>
      </c>
      <c r="H121" s="15" t="s">
        <v>136</v>
      </c>
      <c r="I121" s="15" t="s">
        <v>138</v>
      </c>
      <c r="J121" s="15" t="s">
        <v>139</v>
      </c>
      <c r="K121" s="15" t="s">
        <v>123</v>
      </c>
      <c r="L121" s="15" t="s">
        <v>124</v>
      </c>
      <c r="M121" s="15" t="s">
        <v>125</v>
      </c>
      <c r="N121" s="15" t="s">
        <v>126</v>
      </c>
      <c r="O121" s="15">
        <f>INDEX(health!K:K,MATCH(Sheet1!E121,health!A:A,0))</f>
        <v>9</v>
      </c>
    </row>
    <row r="122" spans="1:15" x14ac:dyDescent="0.2">
      <c r="A122" s="15" t="s">
        <v>117</v>
      </c>
      <c r="B122" s="15" t="s">
        <v>118</v>
      </c>
      <c r="C122" s="15" t="s">
        <v>137</v>
      </c>
      <c r="D122" s="15" t="s">
        <v>128</v>
      </c>
      <c r="E122" s="15" t="s">
        <v>89</v>
      </c>
      <c r="F122" s="15" t="s">
        <v>121</v>
      </c>
      <c r="G122" s="15" t="s">
        <v>121</v>
      </c>
      <c r="H122" s="15" t="s">
        <v>136</v>
      </c>
      <c r="I122" s="15" t="s">
        <v>138</v>
      </c>
      <c r="J122" s="15" t="s">
        <v>139</v>
      </c>
      <c r="K122" s="15" t="s">
        <v>123</v>
      </c>
      <c r="L122" s="15" t="s">
        <v>124</v>
      </c>
      <c r="M122" s="15" t="s">
        <v>125</v>
      </c>
      <c r="N122" s="15" t="s">
        <v>126</v>
      </c>
      <c r="O122" s="15">
        <f>INDEX(health!K:K,MATCH(Sheet1!E122,health!A:A,0))</f>
        <v>9</v>
      </c>
    </row>
    <row r="123" spans="1:15" x14ac:dyDescent="0.2">
      <c r="A123" s="15" t="s">
        <v>117</v>
      </c>
      <c r="B123" s="15" t="s">
        <v>118</v>
      </c>
      <c r="C123" s="15" t="s">
        <v>137</v>
      </c>
      <c r="D123" s="15" t="s">
        <v>119</v>
      </c>
      <c r="E123" s="15" t="s">
        <v>120</v>
      </c>
      <c r="F123" s="15" t="s">
        <v>121</v>
      </c>
      <c r="G123" s="15" t="s">
        <v>121</v>
      </c>
      <c r="H123" s="15" t="s">
        <v>136</v>
      </c>
      <c r="I123" s="15" t="s">
        <v>138</v>
      </c>
      <c r="J123" s="15" t="s">
        <v>143</v>
      </c>
      <c r="K123" s="15" t="s">
        <v>123</v>
      </c>
      <c r="L123" s="15" t="s">
        <v>124</v>
      </c>
      <c r="M123" s="15" t="s">
        <v>125</v>
      </c>
      <c r="N123" s="15" t="s">
        <v>142</v>
      </c>
      <c r="O123" s="15">
        <f>INDEX(health!J:J,MATCH(Sheet1!E123,health!A:A,0))*100</f>
        <v>91.75</v>
      </c>
    </row>
    <row r="124" spans="1:15" x14ac:dyDescent="0.2">
      <c r="A124" s="15" t="s">
        <v>117</v>
      </c>
      <c r="B124" s="15" t="s">
        <v>118</v>
      </c>
      <c r="C124" s="15" t="s">
        <v>137</v>
      </c>
      <c r="D124" s="15" t="s">
        <v>128</v>
      </c>
      <c r="E124" s="15" t="s">
        <v>24</v>
      </c>
      <c r="F124" s="15" t="s">
        <v>121</v>
      </c>
      <c r="G124" s="15" t="s">
        <v>121</v>
      </c>
      <c r="H124" s="15" t="s">
        <v>136</v>
      </c>
      <c r="I124" s="15" t="s">
        <v>138</v>
      </c>
      <c r="J124" s="15" t="s">
        <v>143</v>
      </c>
      <c r="K124" s="15" t="s">
        <v>123</v>
      </c>
      <c r="L124" s="15" t="s">
        <v>124</v>
      </c>
      <c r="M124" s="15" t="s">
        <v>125</v>
      </c>
      <c r="N124" s="15" t="s">
        <v>142</v>
      </c>
      <c r="O124" s="15">
        <f>INDEX(health!J:J,MATCH(Sheet1!E124,health!A:A,0))*100</f>
        <v>94.75</v>
      </c>
    </row>
    <row r="125" spans="1:15" x14ac:dyDescent="0.2">
      <c r="A125" s="15" t="s">
        <v>117</v>
      </c>
      <c r="B125" s="15" t="s">
        <v>118</v>
      </c>
      <c r="C125" s="15" t="s">
        <v>137</v>
      </c>
      <c r="D125" s="15" t="s">
        <v>128</v>
      </c>
      <c r="E125" s="15" t="s">
        <v>29</v>
      </c>
      <c r="F125" s="15" t="s">
        <v>121</v>
      </c>
      <c r="G125" s="15" t="s">
        <v>121</v>
      </c>
      <c r="H125" s="15" t="s">
        <v>136</v>
      </c>
      <c r="I125" s="15" t="s">
        <v>138</v>
      </c>
      <c r="J125" s="15" t="s">
        <v>143</v>
      </c>
      <c r="K125" s="15" t="s">
        <v>123</v>
      </c>
      <c r="L125" s="15" t="s">
        <v>124</v>
      </c>
      <c r="M125" s="15" t="s">
        <v>125</v>
      </c>
      <c r="N125" s="15" t="s">
        <v>142</v>
      </c>
      <c r="O125" s="15">
        <f>INDEX(health!J:J,MATCH(Sheet1!E125,health!A:A,0))*100</f>
        <v>93.75</v>
      </c>
    </row>
    <row r="126" spans="1:15" x14ac:dyDescent="0.2">
      <c r="A126" s="15" t="s">
        <v>117</v>
      </c>
      <c r="B126" s="15" t="s">
        <v>118</v>
      </c>
      <c r="C126" s="15" t="s">
        <v>137</v>
      </c>
      <c r="D126" s="15" t="s">
        <v>128</v>
      </c>
      <c r="E126" s="15" t="s">
        <v>33</v>
      </c>
      <c r="F126" s="15" t="s">
        <v>121</v>
      </c>
      <c r="G126" s="15" t="s">
        <v>121</v>
      </c>
      <c r="H126" s="15" t="s">
        <v>136</v>
      </c>
      <c r="I126" s="15" t="s">
        <v>138</v>
      </c>
      <c r="J126" s="15" t="s">
        <v>143</v>
      </c>
      <c r="K126" s="15" t="s">
        <v>123</v>
      </c>
      <c r="L126" s="15" t="s">
        <v>124</v>
      </c>
      <c r="M126" s="15" t="s">
        <v>125</v>
      </c>
      <c r="N126" s="15" t="s">
        <v>142</v>
      </c>
      <c r="O126" s="15">
        <f>INDEX(health!J:J,MATCH(Sheet1!E126,health!A:A,0))*100</f>
        <v>94</v>
      </c>
    </row>
    <row r="127" spans="1:15" x14ac:dyDescent="0.2">
      <c r="A127" s="15" t="s">
        <v>117</v>
      </c>
      <c r="B127" s="15" t="s">
        <v>118</v>
      </c>
      <c r="C127" s="15" t="s">
        <v>137</v>
      </c>
      <c r="D127" s="15" t="s">
        <v>128</v>
      </c>
      <c r="E127" s="15" t="s">
        <v>37</v>
      </c>
      <c r="F127" s="15" t="s">
        <v>121</v>
      </c>
      <c r="G127" s="15" t="s">
        <v>121</v>
      </c>
      <c r="H127" s="15" t="s">
        <v>136</v>
      </c>
      <c r="I127" s="15" t="s">
        <v>138</v>
      </c>
      <c r="J127" s="15" t="s">
        <v>143</v>
      </c>
      <c r="K127" s="15" t="s">
        <v>123</v>
      </c>
      <c r="L127" s="15" t="s">
        <v>124</v>
      </c>
      <c r="M127" s="15" t="s">
        <v>125</v>
      </c>
      <c r="N127" s="15" t="s">
        <v>142</v>
      </c>
      <c r="O127" s="15">
        <f>INDEX(health!J:J,MATCH(Sheet1!E127,health!A:A,0))*100</f>
        <v>90.5</v>
      </c>
    </row>
    <row r="128" spans="1:15" x14ac:dyDescent="0.2">
      <c r="A128" s="15" t="s">
        <v>117</v>
      </c>
      <c r="B128" s="15" t="s">
        <v>118</v>
      </c>
      <c r="C128" s="15" t="s">
        <v>137</v>
      </c>
      <c r="D128" s="15" t="s">
        <v>128</v>
      </c>
      <c r="E128" s="15" t="s">
        <v>41</v>
      </c>
      <c r="F128" s="15" t="s">
        <v>121</v>
      </c>
      <c r="G128" s="15" t="s">
        <v>121</v>
      </c>
      <c r="H128" s="15" t="s">
        <v>136</v>
      </c>
      <c r="I128" s="15" t="s">
        <v>138</v>
      </c>
      <c r="J128" s="15" t="s">
        <v>143</v>
      </c>
      <c r="K128" s="15" t="s">
        <v>123</v>
      </c>
      <c r="L128" s="15" t="s">
        <v>124</v>
      </c>
      <c r="M128" s="15" t="s">
        <v>125</v>
      </c>
      <c r="N128" s="15" t="s">
        <v>142</v>
      </c>
      <c r="O128" s="15">
        <f>INDEX(health!J:J,MATCH(Sheet1!E128,health!A:A,0))*100</f>
        <v>92.5</v>
      </c>
    </row>
    <row r="129" spans="1:15" x14ac:dyDescent="0.2">
      <c r="A129" s="15" t="s">
        <v>117</v>
      </c>
      <c r="B129" s="15" t="s">
        <v>118</v>
      </c>
      <c r="C129" s="15" t="s">
        <v>137</v>
      </c>
      <c r="D129" s="15" t="s">
        <v>128</v>
      </c>
      <c r="E129" s="15" t="s">
        <v>48</v>
      </c>
      <c r="F129" s="15" t="s">
        <v>121</v>
      </c>
      <c r="G129" s="15" t="s">
        <v>121</v>
      </c>
      <c r="H129" s="15" t="s">
        <v>136</v>
      </c>
      <c r="I129" s="15" t="s">
        <v>138</v>
      </c>
      <c r="J129" s="15" t="s">
        <v>143</v>
      </c>
      <c r="K129" s="15" t="s">
        <v>123</v>
      </c>
      <c r="L129" s="15" t="s">
        <v>124</v>
      </c>
      <c r="M129" s="15" t="s">
        <v>125</v>
      </c>
      <c r="N129" s="15" t="s">
        <v>142</v>
      </c>
      <c r="O129" s="15">
        <f>INDEX(health!J:J,MATCH(Sheet1!E129,health!A:A,0))*100</f>
        <v>93.5</v>
      </c>
    </row>
    <row r="130" spans="1:15" x14ac:dyDescent="0.2">
      <c r="A130" s="15" t="s">
        <v>117</v>
      </c>
      <c r="B130" s="15" t="s">
        <v>118</v>
      </c>
      <c r="C130" s="15" t="s">
        <v>137</v>
      </c>
      <c r="D130" s="15" t="s">
        <v>128</v>
      </c>
      <c r="E130" s="15" t="s">
        <v>52</v>
      </c>
      <c r="F130" s="15" t="s">
        <v>121</v>
      </c>
      <c r="G130" s="15" t="s">
        <v>121</v>
      </c>
      <c r="H130" s="15" t="s">
        <v>136</v>
      </c>
      <c r="I130" s="15" t="s">
        <v>138</v>
      </c>
      <c r="J130" s="15" t="s">
        <v>143</v>
      </c>
      <c r="K130" s="15" t="s">
        <v>123</v>
      </c>
      <c r="L130" s="15" t="s">
        <v>124</v>
      </c>
      <c r="M130" s="15" t="s">
        <v>125</v>
      </c>
      <c r="N130" s="15" t="s">
        <v>142</v>
      </c>
      <c r="O130" s="15">
        <f>INDEX(health!J:J,MATCH(Sheet1!E130,health!A:A,0))*100</f>
        <v>94.75</v>
      </c>
    </row>
    <row r="131" spans="1:15" x14ac:dyDescent="0.2">
      <c r="A131" s="15" t="s">
        <v>117</v>
      </c>
      <c r="B131" s="15" t="s">
        <v>118</v>
      </c>
      <c r="C131" s="15" t="s">
        <v>137</v>
      </c>
      <c r="D131" s="15" t="s">
        <v>128</v>
      </c>
      <c r="E131" s="15" t="s">
        <v>56</v>
      </c>
      <c r="F131" s="15" t="s">
        <v>121</v>
      </c>
      <c r="G131" s="15" t="s">
        <v>121</v>
      </c>
      <c r="H131" s="15" t="s">
        <v>136</v>
      </c>
      <c r="I131" s="15" t="s">
        <v>138</v>
      </c>
      <c r="J131" s="15" t="s">
        <v>143</v>
      </c>
      <c r="K131" s="15" t="s">
        <v>123</v>
      </c>
      <c r="L131" s="15" t="s">
        <v>124</v>
      </c>
      <c r="M131" s="15" t="s">
        <v>125</v>
      </c>
      <c r="N131" s="15" t="s">
        <v>142</v>
      </c>
      <c r="O131" s="15">
        <f>INDEX(health!J:J,MATCH(Sheet1!E131,health!A:A,0))*100</f>
        <v>95.25</v>
      </c>
    </row>
    <row r="132" spans="1:15" x14ac:dyDescent="0.2">
      <c r="A132" s="15" t="s">
        <v>117</v>
      </c>
      <c r="B132" s="15" t="s">
        <v>118</v>
      </c>
      <c r="C132" s="15" t="s">
        <v>137</v>
      </c>
      <c r="D132" s="15" t="s">
        <v>128</v>
      </c>
      <c r="E132" s="15" t="s">
        <v>61</v>
      </c>
      <c r="F132" s="15" t="s">
        <v>121</v>
      </c>
      <c r="G132" s="15" t="s">
        <v>121</v>
      </c>
      <c r="H132" s="15" t="s">
        <v>136</v>
      </c>
      <c r="I132" s="15" t="s">
        <v>138</v>
      </c>
      <c r="J132" s="15" t="s">
        <v>143</v>
      </c>
      <c r="K132" s="15" t="s">
        <v>123</v>
      </c>
      <c r="L132" s="15" t="s">
        <v>124</v>
      </c>
      <c r="M132" s="15" t="s">
        <v>125</v>
      </c>
      <c r="N132" s="15" t="s">
        <v>142</v>
      </c>
      <c r="O132" s="15">
        <f>INDEX(health!J:J,MATCH(Sheet1!E132,health!A:A,0))*100</f>
        <v>91.75</v>
      </c>
    </row>
    <row r="133" spans="1:15" x14ac:dyDescent="0.2">
      <c r="A133" s="15" t="s">
        <v>117</v>
      </c>
      <c r="B133" s="15" t="s">
        <v>118</v>
      </c>
      <c r="C133" s="15" t="s">
        <v>137</v>
      </c>
      <c r="D133" s="15" t="s">
        <v>128</v>
      </c>
      <c r="E133" s="15" t="s">
        <v>65</v>
      </c>
      <c r="F133" s="15" t="s">
        <v>121</v>
      </c>
      <c r="G133" s="15" t="s">
        <v>121</v>
      </c>
      <c r="H133" s="15" t="s">
        <v>136</v>
      </c>
      <c r="I133" s="15" t="s">
        <v>138</v>
      </c>
      <c r="J133" s="15" t="s">
        <v>143</v>
      </c>
      <c r="K133" s="15" t="s">
        <v>123</v>
      </c>
      <c r="L133" s="15" t="s">
        <v>124</v>
      </c>
      <c r="M133" s="15" t="s">
        <v>125</v>
      </c>
      <c r="N133" s="15" t="s">
        <v>142</v>
      </c>
      <c r="O133" s="15">
        <f>INDEX(health!J:J,MATCH(Sheet1!E133,health!A:A,0))*100</f>
        <v>94.75</v>
      </c>
    </row>
    <row r="134" spans="1:15" x14ac:dyDescent="0.2">
      <c r="A134" s="15" t="s">
        <v>117</v>
      </c>
      <c r="B134" s="15" t="s">
        <v>118</v>
      </c>
      <c r="C134" s="15" t="s">
        <v>137</v>
      </c>
      <c r="D134" s="15" t="s">
        <v>128</v>
      </c>
      <c r="E134" s="15" t="s">
        <v>69</v>
      </c>
      <c r="F134" s="15" t="s">
        <v>121</v>
      </c>
      <c r="G134" s="15" t="s">
        <v>121</v>
      </c>
      <c r="H134" s="15" t="s">
        <v>136</v>
      </c>
      <c r="I134" s="15" t="s">
        <v>138</v>
      </c>
      <c r="J134" s="15" t="s">
        <v>143</v>
      </c>
      <c r="K134" s="15" t="s">
        <v>123</v>
      </c>
      <c r="L134" s="15" t="s">
        <v>124</v>
      </c>
      <c r="M134" s="15" t="s">
        <v>125</v>
      </c>
      <c r="N134" s="15" t="s">
        <v>142</v>
      </c>
      <c r="O134" s="15">
        <f>INDEX(health!J:J,MATCH(Sheet1!E134,health!A:A,0))*100</f>
        <v>88.75</v>
      </c>
    </row>
    <row r="135" spans="1:15" x14ac:dyDescent="0.2">
      <c r="A135" s="15" t="s">
        <v>117</v>
      </c>
      <c r="B135" s="15" t="s">
        <v>118</v>
      </c>
      <c r="C135" s="15" t="s">
        <v>137</v>
      </c>
      <c r="D135" s="15" t="s">
        <v>128</v>
      </c>
      <c r="E135" s="15" t="s">
        <v>73</v>
      </c>
      <c r="F135" s="15" t="s">
        <v>121</v>
      </c>
      <c r="G135" s="15" t="s">
        <v>121</v>
      </c>
      <c r="H135" s="15" t="s">
        <v>136</v>
      </c>
      <c r="I135" s="15" t="s">
        <v>138</v>
      </c>
      <c r="J135" s="15" t="s">
        <v>143</v>
      </c>
      <c r="K135" s="15" t="s">
        <v>123</v>
      </c>
      <c r="L135" s="15" t="s">
        <v>124</v>
      </c>
      <c r="M135" s="15" t="s">
        <v>125</v>
      </c>
      <c r="N135" s="15" t="s">
        <v>142</v>
      </c>
      <c r="O135" s="15">
        <f>INDEX(health!J:J,MATCH(Sheet1!E135,health!A:A,0))*100</f>
        <v>97.5</v>
      </c>
    </row>
    <row r="136" spans="1:15" x14ac:dyDescent="0.2">
      <c r="A136" s="15" t="s">
        <v>117</v>
      </c>
      <c r="B136" s="15" t="s">
        <v>118</v>
      </c>
      <c r="C136" s="15" t="s">
        <v>137</v>
      </c>
      <c r="D136" s="15" t="s">
        <v>128</v>
      </c>
      <c r="E136" s="15" t="s">
        <v>77</v>
      </c>
      <c r="F136" s="15" t="s">
        <v>121</v>
      </c>
      <c r="G136" s="15" t="s">
        <v>121</v>
      </c>
      <c r="H136" s="15" t="s">
        <v>136</v>
      </c>
      <c r="I136" s="15" t="s">
        <v>138</v>
      </c>
      <c r="J136" s="15" t="s">
        <v>143</v>
      </c>
      <c r="K136" s="15" t="s">
        <v>123</v>
      </c>
      <c r="L136" s="15" t="s">
        <v>124</v>
      </c>
      <c r="M136" s="15" t="s">
        <v>125</v>
      </c>
      <c r="N136" s="15" t="s">
        <v>142</v>
      </c>
      <c r="O136" s="15">
        <f>INDEX(health!J:J,MATCH(Sheet1!E136,health!A:A,0))*100</f>
        <v>90.5</v>
      </c>
    </row>
    <row r="137" spans="1:15" x14ac:dyDescent="0.2">
      <c r="A137" s="15" t="s">
        <v>117</v>
      </c>
      <c r="B137" s="15" t="s">
        <v>118</v>
      </c>
      <c r="C137" s="15" t="s">
        <v>137</v>
      </c>
      <c r="D137" s="15" t="s">
        <v>128</v>
      </c>
      <c r="E137" s="15" t="s">
        <v>81</v>
      </c>
      <c r="F137" s="15" t="s">
        <v>121</v>
      </c>
      <c r="G137" s="15" t="s">
        <v>121</v>
      </c>
      <c r="H137" s="15" t="s">
        <v>136</v>
      </c>
      <c r="I137" s="15" t="s">
        <v>138</v>
      </c>
      <c r="J137" s="15" t="s">
        <v>143</v>
      </c>
      <c r="K137" s="15" t="s">
        <v>123</v>
      </c>
      <c r="L137" s="15" t="s">
        <v>124</v>
      </c>
      <c r="M137" s="15" t="s">
        <v>125</v>
      </c>
      <c r="N137" s="15" t="s">
        <v>142</v>
      </c>
      <c r="O137" s="15">
        <f>INDEX(health!J:J,MATCH(Sheet1!E137,health!A:A,0))*100</f>
        <v>85</v>
      </c>
    </row>
    <row r="138" spans="1:15" x14ac:dyDescent="0.2">
      <c r="A138" s="15" t="s">
        <v>117</v>
      </c>
      <c r="B138" s="15" t="s">
        <v>118</v>
      </c>
      <c r="C138" s="15" t="s">
        <v>137</v>
      </c>
      <c r="D138" s="15" t="s">
        <v>128</v>
      </c>
      <c r="E138" s="15" t="s">
        <v>85</v>
      </c>
      <c r="F138" s="15" t="s">
        <v>121</v>
      </c>
      <c r="G138" s="15" t="s">
        <v>121</v>
      </c>
      <c r="H138" s="15" t="s">
        <v>136</v>
      </c>
      <c r="I138" s="15" t="s">
        <v>138</v>
      </c>
      <c r="J138" s="15" t="s">
        <v>143</v>
      </c>
      <c r="K138" s="15" t="s">
        <v>123</v>
      </c>
      <c r="L138" s="15" t="s">
        <v>124</v>
      </c>
      <c r="M138" s="15" t="s">
        <v>125</v>
      </c>
      <c r="N138" s="15" t="s">
        <v>142</v>
      </c>
      <c r="O138" s="15">
        <f>INDEX(health!J:J,MATCH(Sheet1!E138,health!A:A,0))*100</f>
        <v>93.25</v>
      </c>
    </row>
    <row r="139" spans="1:15" x14ac:dyDescent="0.2">
      <c r="A139" s="15" t="s">
        <v>117</v>
      </c>
      <c r="B139" s="15" t="s">
        <v>118</v>
      </c>
      <c r="C139" s="15" t="s">
        <v>137</v>
      </c>
      <c r="D139" s="15" t="s">
        <v>128</v>
      </c>
      <c r="E139" s="15" t="s">
        <v>89</v>
      </c>
      <c r="F139" s="15" t="s">
        <v>121</v>
      </c>
      <c r="G139" s="15" t="s">
        <v>121</v>
      </c>
      <c r="H139" s="15" t="s">
        <v>136</v>
      </c>
      <c r="I139" s="15" t="s">
        <v>138</v>
      </c>
      <c r="J139" s="15" t="s">
        <v>143</v>
      </c>
      <c r="K139" s="15" t="s">
        <v>123</v>
      </c>
      <c r="L139" s="15" t="s">
        <v>124</v>
      </c>
      <c r="M139" s="15" t="s">
        <v>125</v>
      </c>
      <c r="N139" s="15" t="s">
        <v>142</v>
      </c>
      <c r="O139" s="15">
        <f>INDEX(health!J:J,MATCH(Sheet1!E139,health!A:A,0))*100</f>
        <v>92.25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E1" workbookViewId="0">
      <selection activeCell="AB3" sqref="AA3:AB3"/>
    </sheetView>
  </sheetViews>
  <sheetFormatPr baseColWidth="10" defaultColWidth="8.83203125" defaultRowHeight="15" x14ac:dyDescent="0.2"/>
  <cols>
    <col min="4" max="5" width="12.5" customWidth="1"/>
    <col min="6" max="6" width="15.6640625" customWidth="1"/>
    <col min="7" max="7" width="10.83203125" customWidth="1"/>
    <col min="8" max="8" width="11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J1" t="s">
        <v>14</v>
      </c>
      <c r="V1" t="s">
        <v>16</v>
      </c>
      <c r="AG1" t="s">
        <v>17</v>
      </c>
    </row>
    <row r="2" spans="1:36" x14ac:dyDescent="0.2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5" t="s">
        <v>6</v>
      </c>
      <c r="H2" s="5" t="s">
        <v>7</v>
      </c>
      <c r="Q2" t="s">
        <v>15</v>
      </c>
      <c r="AB2" t="s">
        <v>15</v>
      </c>
    </row>
    <row r="3" spans="1:36" x14ac:dyDescent="0.2">
      <c r="A3" s="2" t="s">
        <v>12</v>
      </c>
      <c r="B3" s="2">
        <v>4</v>
      </c>
      <c r="C3" s="3" t="s">
        <v>8</v>
      </c>
      <c r="D3" s="6">
        <v>1721.896</v>
      </c>
      <c r="E3" s="6">
        <v>8070.4120000000003</v>
      </c>
      <c r="F3" s="6">
        <v>907.92399999999998</v>
      </c>
      <c r="G3" s="7">
        <v>323.036</v>
      </c>
      <c r="H3" s="7">
        <v>9495.8850000000002</v>
      </c>
      <c r="J3">
        <f>(D3-F3)/(D3+E3)</f>
        <v>8.3123610899493758E-2</v>
      </c>
      <c r="K3">
        <f>MIN(1,MAX(0,J3*2.5-0.125))</f>
        <v>8.2809027248734401E-2</v>
      </c>
      <c r="L3">
        <f>1-K3</f>
        <v>0.9171909727512656</v>
      </c>
      <c r="M3">
        <f>ROUNDDOWN(L3*10,0)-1</f>
        <v>8</v>
      </c>
      <c r="O3">
        <f>AVERAGE(J3:J4)</f>
        <v>8.3144599639154271E-2</v>
      </c>
      <c r="P3">
        <f>AVERAGE(K3:K4)</f>
        <v>8.2861499097885663E-2</v>
      </c>
      <c r="Q3">
        <f>AVERAGE(L3:L4)</f>
        <v>0.91713850090211435</v>
      </c>
      <c r="S3">
        <f>ROUNDDOWN(Q3*10,0)-1</f>
        <v>8</v>
      </c>
      <c r="T3" t="s">
        <v>120</v>
      </c>
      <c r="V3">
        <f>D3/(D3+E3)</f>
        <v>0.1758416912539924</v>
      </c>
      <c r="W3">
        <f>1-2.5*V3</f>
        <v>0.56039577186501899</v>
      </c>
      <c r="Y3">
        <f>ROUNDDOWN(W3*10,0)</f>
        <v>5</v>
      </c>
      <c r="AA3">
        <f>AVERAGE(V3:V4)</f>
        <v>0.19125974886229946</v>
      </c>
      <c r="AB3">
        <f>AVERAGE(W3:W4)</f>
        <v>0.52185062784425129</v>
      </c>
      <c r="AD3">
        <f>ROUNDDOWN(AB3*10,0)</f>
        <v>5</v>
      </c>
      <c r="AG3">
        <f>G3/(G3+H3)</f>
        <v>3.2899337921142253E-2</v>
      </c>
      <c r="AH3">
        <f>1-2.5*AG3</f>
        <v>0.91775165519714441</v>
      </c>
      <c r="AJ3">
        <f>ROUNDDOWN(AH3*10,0)</f>
        <v>9</v>
      </c>
    </row>
    <row r="4" spans="1:36" x14ac:dyDescent="0.2">
      <c r="A4" s="2" t="s">
        <v>13</v>
      </c>
      <c r="B4" s="2">
        <v>4</v>
      </c>
      <c r="C4" s="3" t="s">
        <v>8</v>
      </c>
      <c r="D4" s="8">
        <v>2068.1750000000002</v>
      </c>
      <c r="E4" s="8">
        <v>7938.5839999999998</v>
      </c>
      <c r="F4" s="8">
        <v>1235.9570000000001</v>
      </c>
      <c r="G4" s="7">
        <v>423.63200000000001</v>
      </c>
      <c r="H4" s="7">
        <v>9651.0069999999996</v>
      </c>
      <c r="J4">
        <f>(D4-F4)/(D4+E4)</f>
        <v>8.316558837881477E-2</v>
      </c>
      <c r="K4">
        <f>MIN(1,MAX(0,J4*2.5-0.125))</f>
        <v>8.2913970947036925E-2</v>
      </c>
      <c r="L4">
        <f t="shared" ref="L4:M40" si="0">1-K4</f>
        <v>0.9170860290529631</v>
      </c>
      <c r="M4">
        <f t="shared" ref="M4:N25" si="1">ROUNDDOWN(L4*10,0)-1</f>
        <v>8</v>
      </c>
      <c r="V4">
        <f t="shared" ref="V4:V23" si="2">D4/(D4+E4)</f>
        <v>0.20667780647060655</v>
      </c>
      <c r="W4">
        <f t="shared" ref="W4:X25" si="3">1-2.5*V4</f>
        <v>0.48330548382348359</v>
      </c>
      <c r="Y4">
        <f t="shared" ref="Y4:Z25" si="4">ROUNDDOWN(W4*10,0)</f>
        <v>4</v>
      </c>
      <c r="AG4">
        <f>G4/(G4+H4)</f>
        <v>4.2049347872415085E-2</v>
      </c>
      <c r="AH4">
        <f>1-2.5*AG4</f>
        <v>0.89487663031896225</v>
      </c>
      <c r="AJ4">
        <f>ROUNDDOWN(AH4*10,0)</f>
        <v>8</v>
      </c>
    </row>
    <row r="5" spans="1:36" x14ac:dyDescent="0.2">
      <c r="A5" s="2"/>
      <c r="B5" s="2"/>
      <c r="C5" s="3"/>
      <c r="D5" s="8"/>
      <c r="E5" s="8"/>
      <c r="F5" s="8"/>
      <c r="G5" s="9"/>
      <c r="H5" s="10"/>
    </row>
    <row r="6" spans="1:36" x14ac:dyDescent="0.2">
      <c r="A6" s="2"/>
      <c r="B6" s="2"/>
      <c r="C6" s="3"/>
      <c r="D6" s="1"/>
      <c r="E6" s="1"/>
      <c r="F6" s="1"/>
      <c r="G6" s="9"/>
      <c r="H6" s="10"/>
    </row>
    <row r="7" spans="1:36" x14ac:dyDescent="0.2">
      <c r="A7" s="2"/>
      <c r="B7" s="2"/>
      <c r="C7" s="3"/>
      <c r="D7" s="2" t="s">
        <v>3</v>
      </c>
      <c r="E7" s="2" t="s">
        <v>4</v>
      </c>
      <c r="F7" s="4" t="s">
        <v>5</v>
      </c>
      <c r="G7" s="10"/>
    </row>
    <row r="8" spans="1:36" x14ac:dyDescent="0.2">
      <c r="A8" s="11" t="s">
        <v>9</v>
      </c>
      <c r="B8" s="2">
        <v>4</v>
      </c>
      <c r="C8" s="17">
        <v>331</v>
      </c>
      <c r="D8" s="12">
        <v>924.61199999999997</v>
      </c>
      <c r="E8" s="12">
        <v>6437.8149999999996</v>
      </c>
      <c r="F8" s="12">
        <v>464.89299999999997</v>
      </c>
      <c r="G8" s="13"/>
      <c r="H8" s="14"/>
      <c r="J8">
        <f>(D8-F8)/(D8+E8)</f>
        <v>6.2441230317122329E-2</v>
      </c>
      <c r="K8">
        <f>MIN(1,MAX(0,J8*2.5-0.125))</f>
        <v>3.1103075792805829E-2</v>
      </c>
      <c r="L8">
        <f t="shared" si="0"/>
        <v>0.9688969242071942</v>
      </c>
      <c r="M8">
        <f t="shared" si="1"/>
        <v>8</v>
      </c>
      <c r="O8">
        <f t="shared" ref="O8:Q23" si="5">AVERAGE(J8,K25)</f>
        <v>6.1052934788029506E-2</v>
      </c>
      <c r="P8">
        <f t="shared" si="5"/>
        <v>2.7632336970073765E-2</v>
      </c>
      <c r="Q8">
        <f t="shared" si="5"/>
        <v>0.97236766302992628</v>
      </c>
      <c r="S8">
        <f t="shared" ref="S8" si="6">ROUNDDOWN(Q8*10,0)-1</f>
        <v>8</v>
      </c>
      <c r="T8" t="s">
        <v>24</v>
      </c>
      <c r="V8">
        <f t="shared" si="2"/>
        <v>0.12558521802660996</v>
      </c>
      <c r="W8">
        <f t="shared" si="3"/>
        <v>0.68603695493347505</v>
      </c>
      <c r="Y8">
        <f t="shared" si="4"/>
        <v>6</v>
      </c>
      <c r="AA8">
        <f>AVERAGE(V8,W25)</f>
        <v>0.14719851946262691</v>
      </c>
      <c r="AB8">
        <f>AVERAGE(W8,X25)</f>
        <v>0.63200370134343264</v>
      </c>
      <c r="AD8">
        <f>ROUNDDOWN(AB8*10,0)</f>
        <v>6</v>
      </c>
    </row>
    <row r="9" spans="1:36" x14ac:dyDescent="0.2">
      <c r="A9" s="11" t="s">
        <v>9</v>
      </c>
      <c r="B9" s="2">
        <v>4</v>
      </c>
      <c r="C9" s="17">
        <v>333</v>
      </c>
      <c r="D9" s="12">
        <v>870.66300000000001</v>
      </c>
      <c r="E9" s="12">
        <v>7318.6030000000001</v>
      </c>
      <c r="F9" s="12">
        <v>151.9</v>
      </c>
      <c r="G9" s="13"/>
      <c r="H9" s="14"/>
      <c r="J9">
        <f t="shared" ref="J9:J23" si="7">(D9-F9)/(D9+E9)</f>
        <v>8.7768916042048215E-2</v>
      </c>
      <c r="K9">
        <f t="shared" ref="K9:L40" si="8">MIN(1,MAX(0,J9*2.5-0.125))</f>
        <v>9.4422290105120543E-2</v>
      </c>
      <c r="L9">
        <f t="shared" si="0"/>
        <v>0.9055777098948794</v>
      </c>
      <c r="M9">
        <f t="shared" si="1"/>
        <v>8</v>
      </c>
      <c r="O9">
        <f t="shared" si="5"/>
        <v>9.0712957630192145E-2</v>
      </c>
      <c r="P9">
        <f t="shared" si="5"/>
        <v>0.10178239407548037</v>
      </c>
      <c r="Q9">
        <f t="shared" si="5"/>
        <v>0.8982176059245196</v>
      </c>
      <c r="S9">
        <f t="shared" ref="S9" si="9">ROUNDDOWN(Q9*10,0)-1</f>
        <v>7</v>
      </c>
      <c r="T9" t="s">
        <v>29</v>
      </c>
      <c r="V9">
        <f t="shared" si="2"/>
        <v>0.10631758694857391</v>
      </c>
      <c r="W9">
        <f t="shared" si="3"/>
        <v>0.73420603262856521</v>
      </c>
      <c r="Y9">
        <f t="shared" si="4"/>
        <v>7</v>
      </c>
      <c r="AA9">
        <f t="shared" ref="AA9:AA23" si="10">AVERAGE(V9,W26)</f>
        <v>0.12507193374375905</v>
      </c>
      <c r="AB9">
        <f t="shared" ref="AB9:AB23" si="11">AVERAGE(W9,X26)</f>
        <v>0.68732016564060228</v>
      </c>
      <c r="AD9">
        <f t="shared" ref="AD9:AD23" si="12">ROUNDDOWN(AB9*10,0)</f>
        <v>6</v>
      </c>
    </row>
    <row r="10" spans="1:36" x14ac:dyDescent="0.2">
      <c r="A10" s="11" t="s">
        <v>9</v>
      </c>
      <c r="B10" s="2">
        <v>4</v>
      </c>
      <c r="C10" s="17">
        <v>334</v>
      </c>
      <c r="D10" s="12">
        <v>696.49400000000003</v>
      </c>
      <c r="E10" s="12">
        <v>8948.9719999999998</v>
      </c>
      <c r="F10" s="12">
        <v>147.298</v>
      </c>
      <c r="G10" s="13"/>
      <c r="H10" s="14"/>
      <c r="J10">
        <f t="shared" si="7"/>
        <v>5.6938254719886006E-2</v>
      </c>
      <c r="K10">
        <f t="shared" si="8"/>
        <v>1.7345636799715014E-2</v>
      </c>
      <c r="L10">
        <f t="shared" si="0"/>
        <v>0.98265436320028499</v>
      </c>
      <c r="M10">
        <f t="shared" si="1"/>
        <v>8</v>
      </c>
      <c r="O10">
        <f t="shared" si="5"/>
        <v>9.4766497175213946E-2</v>
      </c>
      <c r="P10">
        <f t="shared" si="5"/>
        <v>0.11191624293803487</v>
      </c>
      <c r="Q10">
        <f t="shared" si="5"/>
        <v>0.88808375706196507</v>
      </c>
      <c r="S10">
        <f t="shared" ref="S10" si="13">ROUNDDOWN(Q10*10,0)-1</f>
        <v>7</v>
      </c>
      <c r="T10" t="s">
        <v>33</v>
      </c>
      <c r="V10">
        <f t="shared" si="2"/>
        <v>7.2209471268676911E-2</v>
      </c>
      <c r="W10">
        <f t="shared" si="3"/>
        <v>0.81947632182830765</v>
      </c>
      <c r="Y10">
        <f t="shared" si="4"/>
        <v>8</v>
      </c>
      <c r="AA10">
        <f t="shared" si="10"/>
        <v>0.11909602115829081</v>
      </c>
      <c r="AB10">
        <f t="shared" si="11"/>
        <v>0.70225994710427297</v>
      </c>
      <c r="AD10">
        <f t="shared" si="12"/>
        <v>7</v>
      </c>
    </row>
    <row r="11" spans="1:36" x14ac:dyDescent="0.2">
      <c r="A11" s="11" t="s">
        <v>9</v>
      </c>
      <c r="B11" s="2">
        <v>4</v>
      </c>
      <c r="C11" s="17">
        <v>335</v>
      </c>
      <c r="D11" s="12">
        <v>1269.104</v>
      </c>
      <c r="E11" s="12">
        <v>7354.1779999999999</v>
      </c>
      <c r="F11" s="12">
        <v>484.56099999999998</v>
      </c>
      <c r="G11" s="13"/>
      <c r="H11" s="14"/>
      <c r="J11">
        <f t="shared" si="7"/>
        <v>9.0979629333703821E-2</v>
      </c>
      <c r="K11">
        <f t="shared" si="8"/>
        <v>0.10244907333425957</v>
      </c>
      <c r="L11">
        <f t="shared" si="0"/>
        <v>0.89755092666574043</v>
      </c>
      <c r="M11">
        <f t="shared" si="1"/>
        <v>7</v>
      </c>
      <c r="O11">
        <f t="shared" si="5"/>
        <v>9.1098988292989624E-2</v>
      </c>
      <c r="P11">
        <f t="shared" si="5"/>
        <v>0.10274747073247409</v>
      </c>
      <c r="Q11">
        <f t="shared" si="5"/>
        <v>0.89725252926752597</v>
      </c>
      <c r="S11">
        <f t="shared" ref="S11" si="14">ROUNDDOWN(Q11*10,0)-1</f>
        <v>7</v>
      </c>
      <c r="T11" t="s">
        <v>37</v>
      </c>
      <c r="V11">
        <f t="shared" si="2"/>
        <v>0.14717180767137156</v>
      </c>
      <c r="W11">
        <f t="shared" si="3"/>
        <v>0.63207048082157113</v>
      </c>
      <c r="Y11">
        <f t="shared" si="4"/>
        <v>6</v>
      </c>
      <c r="AA11">
        <f t="shared" si="10"/>
        <v>0.14834531563734105</v>
      </c>
      <c r="AB11">
        <f t="shared" si="11"/>
        <v>0.62913671090664747</v>
      </c>
      <c r="AD11">
        <f t="shared" si="12"/>
        <v>6</v>
      </c>
    </row>
    <row r="12" spans="1:36" x14ac:dyDescent="0.2">
      <c r="A12" s="11" t="s">
        <v>9</v>
      </c>
      <c r="B12" s="2">
        <v>4</v>
      </c>
      <c r="C12" s="17">
        <v>336</v>
      </c>
      <c r="D12" s="12">
        <v>1530.626</v>
      </c>
      <c r="E12" s="12">
        <v>6300.5810000000001</v>
      </c>
      <c r="F12" s="12">
        <v>1096.395</v>
      </c>
      <c r="G12" s="13"/>
      <c r="H12" s="14"/>
      <c r="J12">
        <f t="shared" si="7"/>
        <v>5.544879607958262E-2</v>
      </c>
      <c r="K12">
        <f t="shared" si="8"/>
        <v>1.3621990198956546E-2</v>
      </c>
      <c r="L12">
        <f t="shared" si="0"/>
        <v>0.98637800980104351</v>
      </c>
      <c r="M12">
        <f t="shared" si="1"/>
        <v>8</v>
      </c>
      <c r="O12">
        <f t="shared" si="5"/>
        <v>6.3600532729579703E-2</v>
      </c>
      <c r="P12">
        <f t="shared" si="5"/>
        <v>3.4001331823949266E-2</v>
      </c>
      <c r="Q12">
        <f t="shared" si="5"/>
        <v>0.96599866817605073</v>
      </c>
      <c r="S12">
        <f t="shared" ref="S12" si="15">ROUNDDOWN(Q12*10,0)-1</f>
        <v>8</v>
      </c>
      <c r="T12" t="s">
        <v>41</v>
      </c>
      <c r="V12">
        <f t="shared" si="2"/>
        <v>0.19545211868362053</v>
      </c>
      <c r="W12">
        <f t="shared" si="3"/>
        <v>0.51136970329094866</v>
      </c>
      <c r="Y12">
        <f t="shared" si="4"/>
        <v>5</v>
      </c>
      <c r="AA12">
        <f t="shared" si="10"/>
        <v>0.20460412053488752</v>
      </c>
      <c r="AB12">
        <f t="shared" si="11"/>
        <v>0.48848969866278114</v>
      </c>
      <c r="AD12">
        <f t="shared" si="12"/>
        <v>4</v>
      </c>
    </row>
    <row r="13" spans="1:36" x14ac:dyDescent="0.2">
      <c r="A13" s="11" t="s">
        <v>10</v>
      </c>
      <c r="B13" s="2">
        <v>4</v>
      </c>
      <c r="C13" s="17">
        <v>338</v>
      </c>
      <c r="D13" s="12">
        <v>2512.027</v>
      </c>
      <c r="E13" s="12">
        <v>7961.9110000000001</v>
      </c>
      <c r="F13" s="12">
        <v>1248.5409999999999</v>
      </c>
      <c r="G13" s="13"/>
      <c r="H13" s="14"/>
      <c r="J13">
        <f t="shared" si="7"/>
        <v>0.1206314186698451</v>
      </c>
      <c r="K13">
        <f t="shared" si="8"/>
        <v>0.17657854667461276</v>
      </c>
      <c r="L13">
        <f t="shared" si="0"/>
        <v>0.82342145332538719</v>
      </c>
      <c r="M13">
        <f t="shared" si="1"/>
        <v>7</v>
      </c>
      <c r="O13">
        <f t="shared" si="5"/>
        <v>0.16208229101935526</v>
      </c>
      <c r="P13">
        <f t="shared" si="5"/>
        <v>0.28020572754838813</v>
      </c>
      <c r="Q13">
        <f t="shared" si="5"/>
        <v>0.71979427245161187</v>
      </c>
      <c r="S13">
        <f t="shared" ref="S13" si="16">ROUNDDOWN(Q13*10,0)-1</f>
        <v>6</v>
      </c>
      <c r="T13" t="s">
        <v>48</v>
      </c>
      <c r="V13">
        <f t="shared" si="2"/>
        <v>0.23983596236678126</v>
      </c>
      <c r="W13">
        <f t="shared" si="3"/>
        <v>0.40041009408304684</v>
      </c>
      <c r="Y13">
        <f t="shared" si="4"/>
        <v>4</v>
      </c>
      <c r="AA13">
        <f t="shared" si="10"/>
        <v>0.26603606123733603</v>
      </c>
      <c r="AB13">
        <f t="shared" si="11"/>
        <v>0.33490984690665992</v>
      </c>
      <c r="AD13">
        <f t="shared" si="12"/>
        <v>3</v>
      </c>
    </row>
    <row r="14" spans="1:36" x14ac:dyDescent="0.2">
      <c r="A14" s="11" t="s">
        <v>9</v>
      </c>
      <c r="B14" s="2">
        <v>4</v>
      </c>
      <c r="C14" s="17">
        <v>339</v>
      </c>
      <c r="D14" s="12">
        <v>738.26900000000001</v>
      </c>
      <c r="E14" s="12">
        <v>7341.6959999999999</v>
      </c>
      <c r="F14" s="12">
        <v>252.79300000000001</v>
      </c>
      <c r="G14" s="13"/>
      <c r="H14" s="14"/>
      <c r="J14">
        <f t="shared" si="7"/>
        <v>6.0083923630857308E-2</v>
      </c>
      <c r="K14">
        <f t="shared" si="8"/>
        <v>2.5209809077143264E-2</v>
      </c>
      <c r="L14">
        <f t="shared" si="0"/>
        <v>0.97479019092285668</v>
      </c>
      <c r="M14">
        <f t="shared" si="1"/>
        <v>8</v>
      </c>
      <c r="O14">
        <f t="shared" si="5"/>
        <v>7.2367329157903851E-2</v>
      </c>
      <c r="P14">
        <f t="shared" si="5"/>
        <v>5.591832289475962E-2</v>
      </c>
      <c r="Q14">
        <f t="shared" si="5"/>
        <v>0.94408167710524038</v>
      </c>
      <c r="S14">
        <f t="shared" ref="S14" si="17">ROUNDDOWN(Q14*10,0)-1</f>
        <v>8</v>
      </c>
      <c r="T14" t="s">
        <v>52</v>
      </c>
      <c r="V14">
        <f t="shared" si="2"/>
        <v>9.1370321529858106E-2</v>
      </c>
      <c r="W14">
        <f t="shared" si="3"/>
        <v>0.77157419617535472</v>
      </c>
      <c r="Y14">
        <f t="shared" si="4"/>
        <v>7</v>
      </c>
      <c r="AA14">
        <f t="shared" si="10"/>
        <v>0.11077267178354637</v>
      </c>
      <c r="AB14">
        <f t="shared" si="11"/>
        <v>0.72306832054113412</v>
      </c>
      <c r="AD14">
        <f t="shared" si="12"/>
        <v>7</v>
      </c>
    </row>
    <row r="15" spans="1:36" x14ac:dyDescent="0.2">
      <c r="A15" s="11" t="s">
        <v>9</v>
      </c>
      <c r="B15" s="2">
        <v>4</v>
      </c>
      <c r="C15" s="17">
        <v>340</v>
      </c>
      <c r="D15" s="12">
        <v>1689.355</v>
      </c>
      <c r="E15" s="12">
        <v>8381.6280000000006</v>
      </c>
      <c r="F15" s="12">
        <v>559.01499999999999</v>
      </c>
      <c r="G15" s="13"/>
      <c r="H15" s="14"/>
      <c r="J15">
        <f t="shared" si="7"/>
        <v>0.1122373059313078</v>
      </c>
      <c r="K15">
        <f t="shared" si="8"/>
        <v>0.15559326482826952</v>
      </c>
      <c r="L15">
        <f t="shared" si="0"/>
        <v>0.84440673517173048</v>
      </c>
      <c r="M15">
        <f t="shared" si="1"/>
        <v>7</v>
      </c>
      <c r="O15">
        <f t="shared" si="5"/>
        <v>0.10828596082848155</v>
      </c>
      <c r="P15">
        <f t="shared" si="5"/>
        <v>0.14571490207120388</v>
      </c>
      <c r="Q15">
        <f t="shared" si="5"/>
        <v>0.85428509792879614</v>
      </c>
      <c r="S15">
        <f t="shared" ref="S15" si="18">ROUNDDOWN(Q15*10,0)-1</f>
        <v>7</v>
      </c>
      <c r="T15" t="s">
        <v>56</v>
      </c>
      <c r="V15">
        <f t="shared" si="2"/>
        <v>0.16774479710669754</v>
      </c>
      <c r="W15">
        <f t="shared" si="3"/>
        <v>0.5806380072332562</v>
      </c>
      <c r="Y15">
        <f t="shared" si="4"/>
        <v>5</v>
      </c>
      <c r="AA15">
        <f t="shared" si="10"/>
        <v>0.17591757926657936</v>
      </c>
      <c r="AB15">
        <f t="shared" si="11"/>
        <v>0.56020605183355165</v>
      </c>
      <c r="AD15">
        <f t="shared" si="12"/>
        <v>5</v>
      </c>
    </row>
    <row r="16" spans="1:36" x14ac:dyDescent="0.2">
      <c r="A16" s="11" t="s">
        <v>9</v>
      </c>
      <c r="B16" s="2">
        <v>4</v>
      </c>
      <c r="C16" s="17">
        <v>341</v>
      </c>
      <c r="D16" s="12">
        <v>793.99</v>
      </c>
      <c r="E16" s="12">
        <v>6684.7370000000001</v>
      </c>
      <c r="F16" s="12">
        <v>537.59400000000005</v>
      </c>
      <c r="G16" s="13"/>
      <c r="H16" s="14"/>
      <c r="J16">
        <f t="shared" si="7"/>
        <v>3.4283374697324821E-2</v>
      </c>
      <c r="K16">
        <f t="shared" si="8"/>
        <v>0</v>
      </c>
      <c r="L16">
        <f t="shared" si="0"/>
        <v>1</v>
      </c>
      <c r="M16">
        <f t="shared" si="1"/>
        <v>9</v>
      </c>
      <c r="O16">
        <f t="shared" si="5"/>
        <v>4.3247210474616937E-2</v>
      </c>
      <c r="P16">
        <f t="shared" si="5"/>
        <v>2.7638078148863321E-3</v>
      </c>
      <c r="Q16">
        <f t="shared" si="5"/>
        <v>0.99723619218511361</v>
      </c>
      <c r="S16">
        <f t="shared" ref="S16" si="19">ROUNDDOWN(Q16*10,0)-1</f>
        <v>8</v>
      </c>
      <c r="T16" t="s">
        <v>61</v>
      </c>
      <c r="V16">
        <f t="shared" si="2"/>
        <v>0.10616646389151523</v>
      </c>
      <c r="W16">
        <f t="shared" si="3"/>
        <v>0.73458384027121193</v>
      </c>
      <c r="Y16">
        <f t="shared" si="4"/>
        <v>7</v>
      </c>
      <c r="AA16">
        <f t="shared" si="10"/>
        <v>0.14074326573212712</v>
      </c>
      <c r="AB16">
        <f t="shared" si="11"/>
        <v>0.6481418356696822</v>
      </c>
      <c r="AD16">
        <f t="shared" si="12"/>
        <v>6</v>
      </c>
    </row>
    <row r="17" spans="1:30" x14ac:dyDescent="0.2">
      <c r="A17" s="11" t="s">
        <v>9</v>
      </c>
      <c r="B17" s="2">
        <v>4</v>
      </c>
      <c r="C17" s="17">
        <v>342</v>
      </c>
      <c r="D17" s="12">
        <v>1697.981</v>
      </c>
      <c r="E17" s="12">
        <v>8107.7250000000004</v>
      </c>
      <c r="F17" s="12">
        <v>1132.5139999999999</v>
      </c>
      <c r="G17" s="13"/>
      <c r="H17" s="14"/>
      <c r="J17">
        <f t="shared" si="7"/>
        <v>5.7667137888898573E-2</v>
      </c>
      <c r="K17">
        <f t="shared" si="8"/>
        <v>1.9167844722246419E-2</v>
      </c>
      <c r="L17">
        <f t="shared" si="0"/>
        <v>0.98083215527775358</v>
      </c>
      <c r="M17">
        <f t="shared" si="1"/>
        <v>8</v>
      </c>
      <c r="O17">
        <f t="shared" si="5"/>
        <v>5.3320692452511691E-2</v>
      </c>
      <c r="P17">
        <f t="shared" si="5"/>
        <v>9.5839223611232094E-3</v>
      </c>
      <c r="Q17">
        <f t="shared" si="5"/>
        <v>0.99041607763887685</v>
      </c>
      <c r="S17">
        <f t="shared" ref="S17" si="20">ROUNDDOWN(Q17*10,0)-1</f>
        <v>8</v>
      </c>
      <c r="T17" t="s">
        <v>65</v>
      </c>
      <c r="V17">
        <f t="shared" si="2"/>
        <v>0.17316254433897976</v>
      </c>
      <c r="W17">
        <f t="shared" si="3"/>
        <v>0.56709363915255062</v>
      </c>
      <c r="Y17">
        <f t="shared" si="4"/>
        <v>5</v>
      </c>
      <c r="AA17">
        <f t="shared" si="10"/>
        <v>0.16679045566239101</v>
      </c>
      <c r="AB17">
        <f t="shared" si="11"/>
        <v>0.58302386084402258</v>
      </c>
      <c r="AD17">
        <f t="shared" si="12"/>
        <v>5</v>
      </c>
    </row>
    <row r="18" spans="1:30" x14ac:dyDescent="0.2">
      <c r="A18" s="11" t="s">
        <v>9</v>
      </c>
      <c r="B18" s="2">
        <v>4</v>
      </c>
      <c r="C18" s="17">
        <v>343</v>
      </c>
      <c r="D18" s="12">
        <v>2053.027</v>
      </c>
      <c r="E18" s="12">
        <v>8233.8389999999999</v>
      </c>
      <c r="F18" s="12">
        <v>1356.3330000000001</v>
      </c>
      <c r="G18" s="13"/>
      <c r="H18" s="14"/>
      <c r="J18">
        <f t="shared" si="7"/>
        <v>6.7726555395977744E-2</v>
      </c>
      <c r="K18">
        <f t="shared" si="8"/>
        <v>4.4316388489944347E-2</v>
      </c>
      <c r="L18">
        <f t="shared" si="0"/>
        <v>0.95568361151005565</v>
      </c>
      <c r="M18">
        <f t="shared" si="1"/>
        <v>8</v>
      </c>
      <c r="O18">
        <f t="shared" si="5"/>
        <v>5.9603404692246648E-2</v>
      </c>
      <c r="P18">
        <f t="shared" si="5"/>
        <v>2.4008511730616605E-2</v>
      </c>
      <c r="Q18">
        <f t="shared" si="5"/>
        <v>0.97599148826938342</v>
      </c>
      <c r="S18">
        <f t="shared" ref="S18" si="21">ROUNDDOWN(Q18*10,0)-1</f>
        <v>8</v>
      </c>
      <c r="T18" t="s">
        <v>69</v>
      </c>
      <c r="V18">
        <f t="shared" si="2"/>
        <v>0.19957750008603203</v>
      </c>
      <c r="W18">
        <f t="shared" si="3"/>
        <v>0.50105624978491992</v>
      </c>
      <c r="Y18">
        <f t="shared" si="4"/>
        <v>5</v>
      </c>
      <c r="AA18">
        <f t="shared" si="10"/>
        <v>0.2082946354944262</v>
      </c>
      <c r="AB18">
        <f t="shared" si="11"/>
        <v>0.47926341126393451</v>
      </c>
      <c r="AD18">
        <f t="shared" si="12"/>
        <v>4</v>
      </c>
    </row>
    <row r="19" spans="1:30" x14ac:dyDescent="0.2">
      <c r="A19" s="11" t="s">
        <v>9</v>
      </c>
      <c r="B19" s="2">
        <v>4</v>
      </c>
      <c r="C19" s="17">
        <v>344</v>
      </c>
      <c r="D19" s="12">
        <v>937.75</v>
      </c>
      <c r="E19" s="12">
        <v>10055.471</v>
      </c>
      <c r="F19" s="12">
        <v>346.82600000000002</v>
      </c>
      <c r="G19" s="13"/>
      <c r="H19" s="14"/>
      <c r="J19">
        <f t="shared" si="7"/>
        <v>5.3753490446521543E-2</v>
      </c>
      <c r="K19">
        <f t="shared" si="8"/>
        <v>9.3837261163038643E-3</v>
      </c>
      <c r="L19">
        <f t="shared" si="0"/>
        <v>0.99061627388369611</v>
      </c>
      <c r="M19">
        <f t="shared" si="1"/>
        <v>8</v>
      </c>
      <c r="O19">
        <f t="shared" si="5"/>
        <v>5.1215248297728819E-2</v>
      </c>
      <c r="P19">
        <f t="shared" si="5"/>
        <v>4.6918630581519322E-3</v>
      </c>
      <c r="Q19">
        <f t="shared" si="5"/>
        <v>0.99530813694184805</v>
      </c>
      <c r="S19">
        <f t="shared" ref="S19" si="22">ROUNDDOWN(Q19*10,0)-1</f>
        <v>8</v>
      </c>
      <c r="T19" t="s">
        <v>73</v>
      </c>
      <c r="V19">
        <f t="shared" si="2"/>
        <v>8.5302569647239881E-2</v>
      </c>
      <c r="W19">
        <f t="shared" si="3"/>
        <v>0.78674357588190036</v>
      </c>
      <c r="Y19">
        <f t="shared" si="4"/>
        <v>7</v>
      </c>
      <c r="AA19">
        <f t="shared" si="10"/>
        <v>8.5191602320531065E-2</v>
      </c>
      <c r="AB19">
        <f t="shared" si="11"/>
        <v>0.78702099419867233</v>
      </c>
      <c r="AD19">
        <f t="shared" si="12"/>
        <v>7</v>
      </c>
    </row>
    <row r="20" spans="1:30" x14ac:dyDescent="0.2">
      <c r="A20" s="11" t="s">
        <v>9</v>
      </c>
      <c r="B20" s="2">
        <v>4</v>
      </c>
      <c r="C20" s="17">
        <v>345</v>
      </c>
      <c r="D20" s="12">
        <v>2058.2359999999999</v>
      </c>
      <c r="E20" s="12">
        <v>9130.2980000000007</v>
      </c>
      <c r="F20" s="12">
        <v>769.43799999999999</v>
      </c>
      <c r="G20" s="13"/>
      <c r="H20" s="14"/>
      <c r="J20">
        <f t="shared" si="7"/>
        <v>0.1151891749178221</v>
      </c>
      <c r="K20">
        <f t="shared" si="8"/>
        <v>0.16297293729455525</v>
      </c>
      <c r="L20">
        <f t="shared" si="0"/>
        <v>0.8370270627054448</v>
      </c>
      <c r="M20">
        <f t="shared" si="1"/>
        <v>7</v>
      </c>
      <c r="O20">
        <f t="shared" si="5"/>
        <v>0.12128420430586612</v>
      </c>
      <c r="P20">
        <f t="shared" si="5"/>
        <v>0.17821051076466529</v>
      </c>
      <c r="Q20">
        <f t="shared" si="5"/>
        <v>0.82178948923533479</v>
      </c>
      <c r="S20">
        <f t="shared" ref="S20" si="23">ROUNDDOWN(Q20*10,0)-1</f>
        <v>7</v>
      </c>
      <c r="T20" t="s">
        <v>77</v>
      </c>
      <c r="V20">
        <f t="shared" si="2"/>
        <v>0.18395939986418239</v>
      </c>
      <c r="W20">
        <f t="shared" si="3"/>
        <v>0.54010150033954396</v>
      </c>
      <c r="Y20">
        <f t="shared" si="4"/>
        <v>5</v>
      </c>
      <c r="AA20">
        <f t="shared" si="10"/>
        <v>0.20346490985451199</v>
      </c>
      <c r="AB20">
        <f t="shared" si="11"/>
        <v>0.49133772536371995</v>
      </c>
      <c r="AD20">
        <f t="shared" si="12"/>
        <v>4</v>
      </c>
    </row>
    <row r="21" spans="1:30" x14ac:dyDescent="0.2">
      <c r="A21" s="11" t="s">
        <v>9</v>
      </c>
      <c r="B21" s="2">
        <v>4</v>
      </c>
      <c r="C21" s="17">
        <v>346</v>
      </c>
      <c r="D21" s="12">
        <v>978.12599999999998</v>
      </c>
      <c r="E21" s="12">
        <v>9575.8179999999993</v>
      </c>
      <c r="F21" s="12">
        <v>371.07799999999997</v>
      </c>
      <c r="G21" s="13"/>
      <c r="H21" s="14"/>
      <c r="J21">
        <f t="shared" si="7"/>
        <v>5.7518592101682559E-2</v>
      </c>
      <c r="K21">
        <f t="shared" si="8"/>
        <v>1.8796480254206382E-2</v>
      </c>
      <c r="L21">
        <f t="shared" si="0"/>
        <v>0.98120351974579356</v>
      </c>
      <c r="M21">
        <f t="shared" si="1"/>
        <v>8</v>
      </c>
      <c r="O21">
        <f t="shared" si="5"/>
        <v>6.6557001500901797E-2</v>
      </c>
      <c r="P21">
        <f t="shared" si="5"/>
        <v>4.1392503752254464E-2</v>
      </c>
      <c r="Q21">
        <f t="shared" si="5"/>
        <v>0.95860749624774555</v>
      </c>
      <c r="S21">
        <f t="shared" ref="S21" si="24">ROUNDDOWN(Q21*10,0)-1</f>
        <v>8</v>
      </c>
      <c r="T21" t="s">
        <v>81</v>
      </c>
      <c r="V21">
        <f t="shared" si="2"/>
        <v>9.2678718022381021E-2</v>
      </c>
      <c r="W21">
        <f t="shared" si="3"/>
        <v>0.76830320494404747</v>
      </c>
      <c r="Y21">
        <f t="shared" si="4"/>
        <v>7</v>
      </c>
      <c r="AA21">
        <f t="shared" si="10"/>
        <v>0.13299274118572232</v>
      </c>
      <c r="AB21">
        <f t="shared" si="11"/>
        <v>0.66751814703569423</v>
      </c>
      <c r="AD21">
        <f t="shared" si="12"/>
        <v>6</v>
      </c>
    </row>
    <row r="22" spans="1:30" x14ac:dyDescent="0.2">
      <c r="A22" s="11" t="s">
        <v>9</v>
      </c>
      <c r="B22" s="2">
        <v>4</v>
      </c>
      <c r="C22" s="17">
        <v>347</v>
      </c>
      <c r="D22" s="12">
        <v>1282.633</v>
      </c>
      <c r="E22" s="12">
        <v>9078.2009999999991</v>
      </c>
      <c r="F22" s="12">
        <v>651.20899999999995</v>
      </c>
      <c r="G22" s="13"/>
      <c r="H22" s="14"/>
      <c r="J22">
        <f t="shared" si="7"/>
        <v>6.0943356490413818E-2</v>
      </c>
      <c r="K22">
        <f t="shared" si="8"/>
        <v>2.7358391226034534E-2</v>
      </c>
      <c r="L22">
        <f t="shared" si="0"/>
        <v>0.97264160877396544</v>
      </c>
      <c r="M22">
        <f t="shared" si="1"/>
        <v>8</v>
      </c>
      <c r="O22">
        <f t="shared" si="5"/>
        <v>5.201528177248177E-2</v>
      </c>
      <c r="P22">
        <f t="shared" si="5"/>
        <v>1.3679195613017267E-2</v>
      </c>
      <c r="Q22">
        <f t="shared" si="5"/>
        <v>0.98632080438698266</v>
      </c>
      <c r="S22">
        <f t="shared" ref="S22" si="25">ROUNDDOWN(Q22*10,0)-1</f>
        <v>8</v>
      </c>
      <c r="T22" t="s">
        <v>85</v>
      </c>
      <c r="V22">
        <f t="shared" si="2"/>
        <v>0.12379630828946783</v>
      </c>
      <c r="W22">
        <f t="shared" si="3"/>
        <v>0.69050922927633041</v>
      </c>
      <c r="Y22">
        <f t="shared" si="4"/>
        <v>6</v>
      </c>
      <c r="AA22">
        <f t="shared" si="10"/>
        <v>0.1304646609751238</v>
      </c>
      <c r="AB22">
        <f t="shared" si="11"/>
        <v>0.67383834756219052</v>
      </c>
      <c r="AD22">
        <f t="shared" si="12"/>
        <v>6</v>
      </c>
    </row>
    <row r="23" spans="1:30" x14ac:dyDescent="0.2">
      <c r="A23" s="11" t="s">
        <v>9</v>
      </c>
      <c r="B23" s="2">
        <v>4</v>
      </c>
      <c r="C23" s="17">
        <v>348</v>
      </c>
      <c r="D23" s="12">
        <v>732.15099999999995</v>
      </c>
      <c r="E23" s="12">
        <v>9092.1929999999993</v>
      </c>
      <c r="F23" s="12">
        <v>260.274</v>
      </c>
      <c r="G23" s="14"/>
      <c r="H23" s="14"/>
      <c r="J23">
        <f t="shared" si="7"/>
        <v>4.8031400366273819E-2</v>
      </c>
      <c r="K23">
        <f t="shared" si="8"/>
        <v>0</v>
      </c>
      <c r="L23">
        <f t="shared" si="0"/>
        <v>1</v>
      </c>
      <c r="M23">
        <f t="shared" si="1"/>
        <v>9</v>
      </c>
      <c r="O23">
        <f t="shared" si="5"/>
        <v>4.5860282438271907E-2</v>
      </c>
      <c r="P23">
        <f t="shared" si="5"/>
        <v>0</v>
      </c>
      <c r="Q23">
        <f t="shared" si="5"/>
        <v>1</v>
      </c>
      <c r="S23">
        <f t="shared" ref="S23" si="26">ROUNDDOWN(Q23*10,0)-1</f>
        <v>9</v>
      </c>
      <c r="T23" t="s">
        <v>89</v>
      </c>
      <c r="V23">
        <f t="shared" si="2"/>
        <v>7.4524161613233414E-2</v>
      </c>
      <c r="W23">
        <f t="shared" si="3"/>
        <v>0.81368959596691648</v>
      </c>
      <c r="Y23">
        <f t="shared" si="4"/>
        <v>8</v>
      </c>
      <c r="AA23">
        <f t="shared" si="10"/>
        <v>6.7359337756494275E-2</v>
      </c>
      <c r="AB23">
        <f t="shared" si="11"/>
        <v>0.83160165560876431</v>
      </c>
      <c r="AD23">
        <f t="shared" si="12"/>
        <v>8</v>
      </c>
    </row>
    <row r="24" spans="1:30" x14ac:dyDescent="0.2">
      <c r="A24" s="11"/>
      <c r="B24" s="2"/>
      <c r="C24" s="3"/>
      <c r="D24" s="12"/>
      <c r="E24" s="12"/>
      <c r="F24" s="12"/>
      <c r="G24" s="14"/>
      <c r="H24" s="14"/>
      <c r="I24" s="14"/>
    </row>
    <row r="25" spans="1:30" x14ac:dyDescent="0.2">
      <c r="A25" s="11" t="s">
        <v>11</v>
      </c>
      <c r="B25" s="2">
        <v>4</v>
      </c>
      <c r="C25" s="3">
        <v>331</v>
      </c>
      <c r="D25" s="12">
        <v>1059.018</v>
      </c>
      <c r="E25" s="12">
        <v>5214.3459999999995</v>
      </c>
      <c r="F25" s="12">
        <v>684.72</v>
      </c>
      <c r="G25" s="14"/>
      <c r="H25" s="14"/>
      <c r="I25" s="14"/>
      <c r="K25">
        <f t="shared" ref="K25:K40" si="27">(D25-F25)/(D25+E25)</f>
        <v>5.9664639258936676E-2</v>
      </c>
      <c r="L25">
        <f t="shared" si="8"/>
        <v>2.4161598147341701E-2</v>
      </c>
      <c r="M25">
        <f t="shared" si="0"/>
        <v>0.97583840185265824</v>
      </c>
      <c r="N25">
        <f t="shared" si="1"/>
        <v>8</v>
      </c>
      <c r="U25" t="s">
        <v>24</v>
      </c>
      <c r="W25">
        <f t="shared" ref="W25:W40" si="28">D25/(D25+E25)</f>
        <v>0.16881182089864388</v>
      </c>
      <c r="X25">
        <f t="shared" si="3"/>
        <v>0.57797044775339024</v>
      </c>
      <c r="Z25">
        <f t="shared" si="4"/>
        <v>5</v>
      </c>
    </row>
    <row r="26" spans="1:30" x14ac:dyDescent="0.2">
      <c r="A26" s="11" t="s">
        <v>11</v>
      </c>
      <c r="B26" s="2">
        <v>4</v>
      </c>
      <c r="C26" s="3">
        <v>333</v>
      </c>
      <c r="D26" s="12">
        <v>1210.721</v>
      </c>
      <c r="E26" s="12">
        <v>7207.2190000000001</v>
      </c>
      <c r="F26" s="12">
        <v>422.322</v>
      </c>
      <c r="G26" s="14"/>
      <c r="H26" s="14"/>
      <c r="I26" s="14"/>
      <c r="K26">
        <f t="shared" si="27"/>
        <v>9.3656999218336076E-2</v>
      </c>
      <c r="L26">
        <f t="shared" si="8"/>
        <v>0.1091424980458402</v>
      </c>
      <c r="M26">
        <f t="shared" si="0"/>
        <v>0.8908575019541598</v>
      </c>
      <c r="N26">
        <f t="shared" ref="N26" si="29">ROUNDDOWN(M26*10,0)-1</f>
        <v>7</v>
      </c>
      <c r="U26" t="s">
        <v>29</v>
      </c>
      <c r="W26">
        <f t="shared" si="28"/>
        <v>0.1438262805389442</v>
      </c>
      <c r="X26">
        <f t="shared" ref="X26" si="30">1-2.5*W26</f>
        <v>0.64043429865263946</v>
      </c>
      <c r="Z26">
        <f t="shared" ref="Z26:Z40" si="31">ROUNDDOWN(X26*10,0)</f>
        <v>6</v>
      </c>
    </row>
    <row r="27" spans="1:30" x14ac:dyDescent="0.2">
      <c r="A27" s="11" t="s">
        <v>11</v>
      </c>
      <c r="B27" s="2">
        <v>4</v>
      </c>
      <c r="C27" s="3">
        <v>334</v>
      </c>
      <c r="D27" s="12">
        <v>1749.731</v>
      </c>
      <c r="E27" s="12">
        <v>8791.9240000000009</v>
      </c>
      <c r="F27" s="12">
        <v>351.96300000000002</v>
      </c>
      <c r="G27" s="14"/>
      <c r="H27" s="14"/>
      <c r="I27" s="14"/>
      <c r="K27">
        <f t="shared" si="27"/>
        <v>0.13259473963054189</v>
      </c>
      <c r="L27">
        <f t="shared" si="8"/>
        <v>0.20648684907635473</v>
      </c>
      <c r="M27">
        <f t="shared" si="0"/>
        <v>0.79351315092364527</v>
      </c>
      <c r="N27">
        <f t="shared" ref="N27" si="32">ROUNDDOWN(M27*10,0)-1</f>
        <v>6</v>
      </c>
      <c r="U27" t="s">
        <v>33</v>
      </c>
      <c r="W27">
        <f t="shared" si="28"/>
        <v>0.1659825710479047</v>
      </c>
      <c r="X27">
        <f t="shared" ref="X27" si="33">1-2.5*W27</f>
        <v>0.5850435723802383</v>
      </c>
      <c r="Z27">
        <f t="shared" si="31"/>
        <v>5</v>
      </c>
    </row>
    <row r="28" spans="1:30" x14ac:dyDescent="0.2">
      <c r="A28" s="11" t="s">
        <v>11</v>
      </c>
      <c r="B28" s="2">
        <v>4</v>
      </c>
      <c r="C28" s="3">
        <v>335</v>
      </c>
      <c r="D28" s="12">
        <v>1242.54</v>
      </c>
      <c r="E28" s="12">
        <v>7067.7179999999998</v>
      </c>
      <c r="F28" s="12">
        <v>484.49200000000002</v>
      </c>
      <c r="G28" s="14"/>
      <c r="H28" s="14"/>
      <c r="I28" s="14"/>
      <c r="K28">
        <f t="shared" si="27"/>
        <v>9.1218347252275442E-2</v>
      </c>
      <c r="L28">
        <f t="shared" si="8"/>
        <v>0.10304586813068861</v>
      </c>
      <c r="M28">
        <f t="shared" si="0"/>
        <v>0.89695413186931139</v>
      </c>
      <c r="N28">
        <f t="shared" ref="N28" si="34">ROUNDDOWN(M28*10,0)-1</f>
        <v>7</v>
      </c>
      <c r="U28" t="s">
        <v>37</v>
      </c>
      <c r="W28">
        <f t="shared" si="28"/>
        <v>0.14951882360331051</v>
      </c>
      <c r="X28">
        <f t="shared" ref="X28" si="35">1-2.5*W28</f>
        <v>0.6262029409917238</v>
      </c>
      <c r="Z28">
        <f t="shared" si="31"/>
        <v>6</v>
      </c>
    </row>
    <row r="29" spans="1:30" x14ac:dyDescent="0.2">
      <c r="A29" s="11" t="s">
        <v>11</v>
      </c>
      <c r="B29" s="2">
        <v>4</v>
      </c>
      <c r="C29" s="3">
        <v>336</v>
      </c>
      <c r="D29" s="12">
        <v>1697.73</v>
      </c>
      <c r="E29" s="12">
        <v>6244.6390000000001</v>
      </c>
      <c r="F29" s="12">
        <v>1127.847</v>
      </c>
      <c r="G29" s="14"/>
      <c r="H29" s="14"/>
      <c r="I29" s="14"/>
      <c r="K29">
        <f t="shared" si="27"/>
        <v>7.1752269379576794E-2</v>
      </c>
      <c r="L29">
        <f t="shared" si="8"/>
        <v>5.4380673448941985E-2</v>
      </c>
      <c r="M29">
        <f t="shared" si="0"/>
        <v>0.94561932655105796</v>
      </c>
      <c r="N29">
        <f t="shared" ref="N29" si="36">ROUNDDOWN(M29*10,0)-1</f>
        <v>8</v>
      </c>
      <c r="U29" t="s">
        <v>41</v>
      </c>
      <c r="W29">
        <f t="shared" si="28"/>
        <v>0.21375612238615455</v>
      </c>
      <c r="X29">
        <f t="shared" ref="X29" si="37">1-2.5*W29</f>
        <v>0.46560969403461361</v>
      </c>
      <c r="Z29">
        <f t="shared" si="31"/>
        <v>4</v>
      </c>
    </row>
    <row r="30" spans="1:30" x14ac:dyDescent="0.2">
      <c r="A30" s="11" t="s">
        <v>11</v>
      </c>
      <c r="B30" s="2">
        <v>4</v>
      </c>
      <c r="C30" s="3">
        <v>338</v>
      </c>
      <c r="D30" s="12">
        <v>3347.4340000000002</v>
      </c>
      <c r="E30" s="12">
        <v>8107.1170000000002</v>
      </c>
      <c r="F30" s="12">
        <v>1016.053</v>
      </c>
      <c r="G30" s="14"/>
      <c r="H30" s="14"/>
      <c r="I30" s="14"/>
      <c r="K30">
        <f t="shared" si="27"/>
        <v>0.2035331633688654</v>
      </c>
      <c r="L30">
        <f t="shared" si="8"/>
        <v>0.38383290842216344</v>
      </c>
      <c r="M30">
        <f t="shared" si="0"/>
        <v>0.61616709157783656</v>
      </c>
      <c r="N30">
        <f t="shared" ref="N30" si="38">ROUNDDOWN(M30*10,0)-1</f>
        <v>5</v>
      </c>
      <c r="U30" t="s">
        <v>48</v>
      </c>
      <c r="W30">
        <f t="shared" si="28"/>
        <v>0.29223616010789077</v>
      </c>
      <c r="X30">
        <f t="shared" ref="X30" si="39">1-2.5*W30</f>
        <v>0.26940959973027301</v>
      </c>
      <c r="Z30">
        <f t="shared" si="31"/>
        <v>2</v>
      </c>
    </row>
    <row r="31" spans="1:30" x14ac:dyDescent="0.2">
      <c r="A31" s="11" t="s">
        <v>11</v>
      </c>
      <c r="B31" s="2">
        <v>4</v>
      </c>
      <c r="C31" s="3">
        <v>339</v>
      </c>
      <c r="D31" s="12">
        <v>942.76499999999999</v>
      </c>
      <c r="E31" s="12">
        <v>6299.5230000000001</v>
      </c>
      <c r="F31" s="12">
        <v>329.7</v>
      </c>
      <c r="G31" s="14"/>
      <c r="H31" s="14"/>
      <c r="I31" s="14"/>
      <c r="K31">
        <f t="shared" si="27"/>
        <v>8.4650734684950393E-2</v>
      </c>
      <c r="L31">
        <f t="shared" si="8"/>
        <v>8.6626836712375976E-2</v>
      </c>
      <c r="M31">
        <f t="shared" si="0"/>
        <v>0.91337316328762408</v>
      </c>
      <c r="N31">
        <f t="shared" ref="N31" si="40">ROUNDDOWN(M31*10,0)-1</f>
        <v>8</v>
      </c>
      <c r="U31" t="s">
        <v>52</v>
      </c>
      <c r="W31">
        <f t="shared" si="28"/>
        <v>0.13017502203723463</v>
      </c>
      <c r="X31">
        <f t="shared" ref="X31" si="41">1-2.5*W31</f>
        <v>0.67456244490691342</v>
      </c>
      <c r="Z31">
        <f t="shared" si="31"/>
        <v>6</v>
      </c>
    </row>
    <row r="32" spans="1:30" x14ac:dyDescent="0.2">
      <c r="A32" s="11" t="s">
        <v>11</v>
      </c>
      <c r="B32" s="2">
        <v>4</v>
      </c>
      <c r="C32" s="3">
        <v>340</v>
      </c>
      <c r="D32" s="12">
        <v>1779.2349999999999</v>
      </c>
      <c r="E32" s="12">
        <v>7885.7740000000003</v>
      </c>
      <c r="F32" s="12">
        <v>770.84</v>
      </c>
      <c r="G32" s="14"/>
      <c r="H32" s="14"/>
      <c r="I32" s="14"/>
      <c r="K32">
        <f t="shared" si="27"/>
        <v>0.10433461572565529</v>
      </c>
      <c r="L32">
        <f t="shared" si="8"/>
        <v>0.13583653931413825</v>
      </c>
      <c r="M32">
        <f t="shared" si="0"/>
        <v>0.8641634606858617</v>
      </c>
      <c r="N32">
        <f t="shared" ref="N32" si="42">ROUNDDOWN(M32*10,0)-1</f>
        <v>7</v>
      </c>
      <c r="U32" t="s">
        <v>56</v>
      </c>
      <c r="W32">
        <f t="shared" si="28"/>
        <v>0.18409036142646115</v>
      </c>
      <c r="X32">
        <f t="shared" ref="X32" si="43">1-2.5*W32</f>
        <v>0.53977409643384711</v>
      </c>
      <c r="Z32">
        <f t="shared" si="31"/>
        <v>5</v>
      </c>
    </row>
    <row r="33" spans="1:26" x14ac:dyDescent="0.2">
      <c r="A33" s="11" t="s">
        <v>11</v>
      </c>
      <c r="B33" s="2">
        <v>4</v>
      </c>
      <c r="C33" s="3">
        <v>341</v>
      </c>
      <c r="D33" s="12">
        <v>1401.8810000000001</v>
      </c>
      <c r="E33" s="12">
        <v>6594.2430000000004</v>
      </c>
      <c r="F33" s="12">
        <v>984.39499999999998</v>
      </c>
      <c r="G33" s="14"/>
      <c r="H33" s="14"/>
      <c r="I33" s="14"/>
      <c r="K33">
        <f t="shared" si="27"/>
        <v>5.221104625190906E-2</v>
      </c>
      <c r="L33">
        <f t="shared" si="8"/>
        <v>5.5276156297726642E-3</v>
      </c>
      <c r="M33">
        <f t="shared" si="0"/>
        <v>0.99447238437022734</v>
      </c>
      <c r="N33">
        <f t="shared" ref="N33" si="44">ROUNDDOWN(M33*10,0)-1</f>
        <v>8</v>
      </c>
      <c r="U33" t="s">
        <v>61</v>
      </c>
      <c r="W33">
        <f t="shared" si="28"/>
        <v>0.17532006757273899</v>
      </c>
      <c r="X33">
        <f t="shared" ref="X33" si="45">1-2.5*W33</f>
        <v>0.56169983106815247</v>
      </c>
      <c r="Z33">
        <f t="shared" si="31"/>
        <v>5</v>
      </c>
    </row>
    <row r="34" spans="1:26" x14ac:dyDescent="0.2">
      <c r="A34" s="11" t="s">
        <v>11</v>
      </c>
      <c r="B34" s="2">
        <v>4</v>
      </c>
      <c r="C34" s="3">
        <v>342</v>
      </c>
      <c r="D34" s="12">
        <v>1491.2570000000001</v>
      </c>
      <c r="E34" s="12">
        <v>7804.7920000000004</v>
      </c>
      <c r="F34" s="12">
        <v>1035.99</v>
      </c>
      <c r="G34" s="14"/>
      <c r="H34" s="14"/>
      <c r="I34" s="14"/>
      <c r="K34">
        <f t="shared" si="27"/>
        <v>4.8974247016124808E-2</v>
      </c>
      <c r="L34">
        <f t="shared" si="8"/>
        <v>0</v>
      </c>
      <c r="M34">
        <f t="shared" si="0"/>
        <v>1</v>
      </c>
      <c r="N34">
        <f t="shared" ref="N34" si="46">ROUNDDOWN(M34*10,0)-1</f>
        <v>9</v>
      </c>
      <c r="U34" t="s">
        <v>65</v>
      </c>
      <c r="W34">
        <f t="shared" si="28"/>
        <v>0.16041836698580225</v>
      </c>
      <c r="X34">
        <f t="shared" ref="X34" si="47">1-2.5*W34</f>
        <v>0.59895408253549443</v>
      </c>
      <c r="Z34">
        <f t="shared" si="31"/>
        <v>5</v>
      </c>
    </row>
    <row r="35" spans="1:26" x14ac:dyDescent="0.2">
      <c r="A35" s="11" t="s">
        <v>11</v>
      </c>
      <c r="B35" s="2">
        <v>4</v>
      </c>
      <c r="C35" s="3">
        <v>343</v>
      </c>
      <c r="D35" s="12">
        <v>2257.7080000000001</v>
      </c>
      <c r="E35" s="12">
        <v>8145.9120000000003</v>
      </c>
      <c r="F35" s="12">
        <v>1722.127</v>
      </c>
      <c r="G35" s="14"/>
      <c r="H35" s="14"/>
      <c r="I35" s="14"/>
      <c r="K35">
        <f t="shared" si="27"/>
        <v>5.1480253988515544E-2</v>
      </c>
      <c r="L35">
        <f t="shared" si="8"/>
        <v>3.7006349712888631E-3</v>
      </c>
      <c r="M35">
        <f t="shared" si="0"/>
        <v>0.99629936502871108</v>
      </c>
      <c r="N35">
        <f t="shared" ref="N35" si="48">ROUNDDOWN(M35*10,0)-1</f>
        <v>8</v>
      </c>
      <c r="U35" t="s">
        <v>69</v>
      </c>
      <c r="W35">
        <f t="shared" si="28"/>
        <v>0.21701177090282037</v>
      </c>
      <c r="X35">
        <f t="shared" ref="X35" si="49">1-2.5*W35</f>
        <v>0.45747057274294911</v>
      </c>
      <c r="Z35">
        <f t="shared" si="31"/>
        <v>4</v>
      </c>
    </row>
    <row r="36" spans="1:26" x14ac:dyDescent="0.2">
      <c r="A36" s="11" t="s">
        <v>11</v>
      </c>
      <c r="B36" s="2">
        <v>4</v>
      </c>
      <c r="C36" s="3">
        <v>344</v>
      </c>
      <c r="D36" s="12">
        <v>944.76599999999996</v>
      </c>
      <c r="E36" s="12">
        <v>10159.593999999999</v>
      </c>
      <c r="F36" s="12">
        <v>404.23899999999998</v>
      </c>
      <c r="G36" s="14"/>
      <c r="H36" s="14"/>
      <c r="I36" s="14"/>
      <c r="K36">
        <f t="shared" si="27"/>
        <v>4.8677006148936101E-2</v>
      </c>
      <c r="L36">
        <f t="shared" si="8"/>
        <v>0</v>
      </c>
      <c r="M36">
        <f t="shared" si="0"/>
        <v>1</v>
      </c>
      <c r="N36">
        <f t="shared" ref="N36" si="50">ROUNDDOWN(M36*10,0)-1</f>
        <v>9</v>
      </c>
      <c r="U36" t="s">
        <v>73</v>
      </c>
      <c r="W36">
        <f t="shared" si="28"/>
        <v>8.5080634993822249E-2</v>
      </c>
      <c r="X36">
        <f t="shared" ref="X36" si="51">1-2.5*W36</f>
        <v>0.78729841251544441</v>
      </c>
      <c r="Z36">
        <f t="shared" si="31"/>
        <v>7</v>
      </c>
    </row>
    <row r="37" spans="1:26" x14ac:dyDescent="0.2">
      <c r="A37" s="11" t="s">
        <v>11</v>
      </c>
      <c r="B37" s="2">
        <v>4</v>
      </c>
      <c r="C37" s="3">
        <v>345</v>
      </c>
      <c r="D37" s="12">
        <v>2737.9839999999999</v>
      </c>
      <c r="E37" s="12">
        <v>9541.6</v>
      </c>
      <c r="F37" s="12">
        <v>1173.82</v>
      </c>
      <c r="G37" s="14"/>
      <c r="H37" s="14"/>
      <c r="I37" s="14"/>
      <c r="K37">
        <f t="shared" si="27"/>
        <v>0.12737923369391013</v>
      </c>
      <c r="L37">
        <f t="shared" si="8"/>
        <v>0.19344808423477533</v>
      </c>
      <c r="M37">
        <f t="shared" si="0"/>
        <v>0.80655191576522467</v>
      </c>
      <c r="N37">
        <f t="shared" ref="N37" si="52">ROUNDDOWN(M37*10,0)-1</f>
        <v>7</v>
      </c>
      <c r="U37" t="s">
        <v>77</v>
      </c>
      <c r="W37">
        <f t="shared" si="28"/>
        <v>0.22297041984484162</v>
      </c>
      <c r="X37">
        <f t="shared" ref="X37" si="53">1-2.5*W37</f>
        <v>0.44257395038789593</v>
      </c>
      <c r="Z37">
        <f t="shared" si="31"/>
        <v>4</v>
      </c>
    </row>
    <row r="38" spans="1:26" x14ac:dyDescent="0.2">
      <c r="A38" s="11" t="s">
        <v>11</v>
      </c>
      <c r="B38" s="2">
        <v>4</v>
      </c>
      <c r="C38" s="3">
        <v>346</v>
      </c>
      <c r="D38" s="12">
        <v>1855.373</v>
      </c>
      <c r="E38" s="12">
        <v>8850.3430000000008</v>
      </c>
      <c r="F38" s="12">
        <v>1046.07</v>
      </c>
      <c r="G38" s="14"/>
      <c r="H38" s="14"/>
      <c r="I38" s="14"/>
      <c r="K38">
        <f t="shared" si="27"/>
        <v>7.5595410900121021E-2</v>
      </c>
      <c r="L38">
        <f t="shared" si="8"/>
        <v>6.3988527250302546E-2</v>
      </c>
      <c r="M38">
        <f t="shared" si="0"/>
        <v>0.93601147274969743</v>
      </c>
      <c r="N38">
        <f t="shared" ref="N38" si="54">ROUNDDOWN(M38*10,0)-1</f>
        <v>8</v>
      </c>
      <c r="U38" t="s">
        <v>81</v>
      </c>
      <c r="W38">
        <f t="shared" si="28"/>
        <v>0.17330676434906361</v>
      </c>
      <c r="X38">
        <f t="shared" ref="X38" si="55">1-2.5*W38</f>
        <v>0.56673308912734099</v>
      </c>
      <c r="Z38">
        <f t="shared" si="31"/>
        <v>5</v>
      </c>
    </row>
    <row r="39" spans="1:26" x14ac:dyDescent="0.2">
      <c r="A39" s="11" t="s">
        <v>11</v>
      </c>
      <c r="B39" s="2">
        <v>4</v>
      </c>
      <c r="C39" s="3">
        <v>347</v>
      </c>
      <c r="D39" s="12">
        <v>1541.5239999999999</v>
      </c>
      <c r="E39" s="12">
        <v>9699.5619999999999</v>
      </c>
      <c r="F39" s="12">
        <v>1057.1769999999999</v>
      </c>
      <c r="G39" s="14"/>
      <c r="H39" s="14"/>
      <c r="I39" s="14"/>
      <c r="K39">
        <f t="shared" si="27"/>
        <v>4.3087207054549714E-2</v>
      </c>
      <c r="L39">
        <f t="shared" si="8"/>
        <v>0</v>
      </c>
      <c r="M39">
        <f t="shared" si="0"/>
        <v>1</v>
      </c>
      <c r="N39">
        <f t="shared" ref="N39" si="56">ROUNDDOWN(M39*10,0)-1</f>
        <v>9</v>
      </c>
      <c r="U39" t="s">
        <v>85</v>
      </c>
      <c r="W39">
        <f t="shared" si="28"/>
        <v>0.13713301366077976</v>
      </c>
      <c r="X39">
        <f t="shared" ref="X39" si="57">1-2.5*W39</f>
        <v>0.65716746584805064</v>
      </c>
      <c r="Z39">
        <f t="shared" si="31"/>
        <v>6</v>
      </c>
    </row>
    <row r="40" spans="1:26" x14ac:dyDescent="0.2">
      <c r="A40" s="11" t="s">
        <v>11</v>
      </c>
      <c r="B40" s="2">
        <v>4</v>
      </c>
      <c r="C40" s="3">
        <v>348</v>
      </c>
      <c r="D40" s="12">
        <v>678.59900000000005</v>
      </c>
      <c r="E40" s="12">
        <v>10594.837</v>
      </c>
      <c r="F40" s="12">
        <v>186.072</v>
      </c>
      <c r="G40" s="14"/>
      <c r="H40" s="14"/>
      <c r="I40" s="14"/>
      <c r="K40">
        <f t="shared" si="27"/>
        <v>4.3689164510269989E-2</v>
      </c>
      <c r="L40">
        <f t="shared" si="8"/>
        <v>0</v>
      </c>
      <c r="M40">
        <f t="shared" si="0"/>
        <v>1</v>
      </c>
      <c r="N40">
        <f t="shared" ref="N40" si="58">ROUNDDOWN(M40*10,0)-1</f>
        <v>9</v>
      </c>
      <c r="U40" t="s">
        <v>89</v>
      </c>
      <c r="W40">
        <f t="shared" si="28"/>
        <v>6.0194513899755143E-2</v>
      </c>
      <c r="X40">
        <f t="shared" ref="X40" si="59">1-2.5*W40</f>
        <v>0.84951371525061214</v>
      </c>
      <c r="Z40">
        <f t="shared" si="31"/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2" sqref="J2"/>
    </sheetView>
  </sheetViews>
  <sheetFormatPr baseColWidth="10" defaultRowHeight="15" x14ac:dyDescent="0.2"/>
  <sheetData>
    <row r="1" spans="1:11" x14ac:dyDescent="0.15">
      <c r="A1" s="18" t="s">
        <v>128</v>
      </c>
      <c r="B1" s="18" t="s">
        <v>131</v>
      </c>
      <c r="C1" s="18" t="s">
        <v>132</v>
      </c>
      <c r="D1" s="18" t="s">
        <v>133</v>
      </c>
      <c r="E1" s="18" t="s">
        <v>134</v>
      </c>
      <c r="F1" s="18" t="s">
        <v>135</v>
      </c>
      <c r="G1" s="18"/>
      <c r="H1" s="18"/>
      <c r="I1" s="18"/>
      <c r="J1" s="18"/>
      <c r="K1" s="18"/>
    </row>
    <row r="2" spans="1:11" x14ac:dyDescent="0.15">
      <c r="A2" s="18" t="s">
        <v>33</v>
      </c>
      <c r="B2" s="18" t="s">
        <v>118</v>
      </c>
      <c r="C2" s="19">
        <v>15.5</v>
      </c>
      <c r="D2" s="19">
        <v>40.5</v>
      </c>
      <c r="E2" s="19">
        <v>41.6</v>
      </c>
      <c r="F2" s="19">
        <v>2.4</v>
      </c>
      <c r="G2" s="19"/>
      <c r="H2" s="18"/>
      <c r="I2" s="18"/>
      <c r="J2" s="18">
        <f>1-2.5*F2/100</f>
        <v>0.94</v>
      </c>
      <c r="K2">
        <f>INT(J2*10)</f>
        <v>9</v>
      </c>
    </row>
    <row r="3" spans="1:11" x14ac:dyDescent="0.15">
      <c r="A3" s="18" t="s">
        <v>52</v>
      </c>
      <c r="B3" s="18" t="s">
        <v>118</v>
      </c>
      <c r="C3" s="19">
        <v>7.1</v>
      </c>
      <c r="D3" s="19">
        <v>36.4</v>
      </c>
      <c r="E3" s="19">
        <v>54.4</v>
      </c>
      <c r="F3" s="19">
        <v>2.1</v>
      </c>
      <c r="G3" s="19"/>
      <c r="H3" s="18"/>
      <c r="I3" s="18"/>
      <c r="J3" s="18">
        <f t="shared" ref="J3:J18" si="0">1-2.5*F3/100</f>
        <v>0.94750000000000001</v>
      </c>
      <c r="K3">
        <f t="shared" ref="K3:K18" si="1">INT(J3*10)</f>
        <v>9</v>
      </c>
    </row>
    <row r="4" spans="1:11" x14ac:dyDescent="0.15">
      <c r="A4" s="18" t="s">
        <v>29</v>
      </c>
      <c r="B4" s="18" t="s">
        <v>118</v>
      </c>
      <c r="C4" s="19">
        <v>12.3</v>
      </c>
      <c r="D4" s="19">
        <v>41.3</v>
      </c>
      <c r="E4" s="19">
        <v>43.9</v>
      </c>
      <c r="F4" s="19">
        <v>2.5</v>
      </c>
      <c r="G4" s="19"/>
      <c r="H4" s="18"/>
      <c r="I4" s="18"/>
      <c r="J4" s="18">
        <f t="shared" si="0"/>
        <v>0.9375</v>
      </c>
      <c r="K4">
        <f t="shared" si="1"/>
        <v>9</v>
      </c>
    </row>
    <row r="5" spans="1:11" x14ac:dyDescent="0.15">
      <c r="A5" s="18" t="s">
        <v>77</v>
      </c>
      <c r="B5" s="18" t="s">
        <v>118</v>
      </c>
      <c r="C5" s="19">
        <v>5.2</v>
      </c>
      <c r="D5" s="19">
        <v>31.2</v>
      </c>
      <c r="E5" s="19">
        <v>59.7</v>
      </c>
      <c r="F5" s="19">
        <v>3.8</v>
      </c>
      <c r="G5" s="19"/>
      <c r="H5" s="18"/>
      <c r="I5" s="18"/>
      <c r="J5" s="18">
        <f t="shared" si="0"/>
        <v>0.90500000000000003</v>
      </c>
      <c r="K5">
        <f t="shared" si="1"/>
        <v>9</v>
      </c>
    </row>
    <row r="6" spans="1:11" x14ac:dyDescent="0.15">
      <c r="A6" s="18" t="s">
        <v>81</v>
      </c>
      <c r="B6" s="18" t="s">
        <v>118</v>
      </c>
      <c r="C6" s="19">
        <v>4</v>
      </c>
      <c r="D6" s="19">
        <v>26.4</v>
      </c>
      <c r="E6" s="19">
        <v>63.7</v>
      </c>
      <c r="F6" s="19">
        <v>6</v>
      </c>
      <c r="G6" s="19"/>
      <c r="H6" s="18"/>
      <c r="I6" s="18"/>
      <c r="J6" s="18">
        <f t="shared" si="0"/>
        <v>0.85</v>
      </c>
      <c r="K6">
        <f t="shared" si="1"/>
        <v>8</v>
      </c>
    </row>
    <row r="7" spans="1:11" x14ac:dyDescent="0.15">
      <c r="A7" s="18" t="s">
        <v>41</v>
      </c>
      <c r="B7" s="18" t="s">
        <v>118</v>
      </c>
      <c r="C7" s="19">
        <v>5</v>
      </c>
      <c r="D7" s="19">
        <v>31.6</v>
      </c>
      <c r="E7" s="19">
        <v>60.4</v>
      </c>
      <c r="F7" s="19">
        <v>3</v>
      </c>
      <c r="G7" s="19"/>
      <c r="H7" s="18"/>
      <c r="I7" s="18"/>
      <c r="J7" s="18">
        <f t="shared" si="0"/>
        <v>0.92500000000000004</v>
      </c>
      <c r="K7">
        <f t="shared" si="1"/>
        <v>9</v>
      </c>
    </row>
    <row r="8" spans="1:11" x14ac:dyDescent="0.15">
      <c r="A8" s="18" t="s">
        <v>69</v>
      </c>
      <c r="B8" s="18" t="s">
        <v>118</v>
      </c>
      <c r="C8" s="19">
        <v>3.7</v>
      </c>
      <c r="D8" s="19">
        <v>23.4</v>
      </c>
      <c r="E8" s="19">
        <v>68.400000000000006</v>
      </c>
      <c r="F8" s="19">
        <v>4.5</v>
      </c>
      <c r="G8" s="19"/>
      <c r="H8" s="18"/>
      <c r="I8" s="18"/>
      <c r="J8" s="18">
        <f t="shared" si="0"/>
        <v>0.88749999999999996</v>
      </c>
      <c r="K8">
        <f t="shared" si="1"/>
        <v>8</v>
      </c>
    </row>
    <row r="9" spans="1:11" x14ac:dyDescent="0.15">
      <c r="A9" s="18" t="s">
        <v>56</v>
      </c>
      <c r="B9" s="18" t="s">
        <v>118</v>
      </c>
      <c r="C9" s="19">
        <v>12.1</v>
      </c>
      <c r="D9" s="19">
        <v>41</v>
      </c>
      <c r="E9" s="19">
        <v>45</v>
      </c>
      <c r="F9" s="19">
        <v>1.9</v>
      </c>
      <c r="G9" s="19"/>
      <c r="H9" s="18"/>
      <c r="I9" s="18"/>
      <c r="J9" s="18">
        <f t="shared" si="0"/>
        <v>0.95250000000000001</v>
      </c>
      <c r="K9">
        <f t="shared" si="1"/>
        <v>9</v>
      </c>
    </row>
    <row r="10" spans="1:11" x14ac:dyDescent="0.15">
      <c r="A10" s="18" t="s">
        <v>37</v>
      </c>
      <c r="B10" s="18" t="s">
        <v>118</v>
      </c>
      <c r="C10" s="19">
        <v>9.9</v>
      </c>
      <c r="D10" s="19">
        <v>35.200000000000003</v>
      </c>
      <c r="E10" s="19">
        <v>51.1</v>
      </c>
      <c r="F10" s="19">
        <v>3.8</v>
      </c>
      <c r="G10" s="19"/>
      <c r="H10" s="18"/>
      <c r="I10" s="18"/>
      <c r="J10" s="18">
        <f t="shared" si="0"/>
        <v>0.90500000000000003</v>
      </c>
      <c r="K10">
        <f t="shared" si="1"/>
        <v>9</v>
      </c>
    </row>
    <row r="11" spans="1:11" x14ac:dyDescent="0.15">
      <c r="A11" s="18" t="s">
        <v>73</v>
      </c>
      <c r="B11" s="18" t="s">
        <v>118</v>
      </c>
      <c r="C11" s="19">
        <v>18.399999999999999</v>
      </c>
      <c r="D11" s="19">
        <v>41.7</v>
      </c>
      <c r="E11" s="19">
        <v>38.9</v>
      </c>
      <c r="F11" s="19">
        <v>1</v>
      </c>
      <c r="G11" s="19"/>
      <c r="H11" s="18"/>
      <c r="I11" s="18"/>
      <c r="J11" s="18">
        <f t="shared" si="0"/>
        <v>0.97499999999999998</v>
      </c>
      <c r="K11">
        <f t="shared" si="1"/>
        <v>9</v>
      </c>
    </row>
    <row r="12" spans="1:11" x14ac:dyDescent="0.15">
      <c r="A12" s="18" t="s">
        <v>65</v>
      </c>
      <c r="B12" s="18" t="s">
        <v>118</v>
      </c>
      <c r="C12" s="19">
        <v>6.2</v>
      </c>
      <c r="D12" s="19">
        <v>32.9</v>
      </c>
      <c r="E12" s="19">
        <v>58.9</v>
      </c>
      <c r="F12" s="19">
        <v>2.1</v>
      </c>
      <c r="G12" s="19"/>
      <c r="H12" s="18"/>
      <c r="I12" s="18"/>
      <c r="J12" s="18">
        <f t="shared" si="0"/>
        <v>0.94750000000000001</v>
      </c>
      <c r="K12">
        <f t="shared" si="1"/>
        <v>9</v>
      </c>
    </row>
    <row r="13" spans="1:11" x14ac:dyDescent="0.15">
      <c r="A13" s="18" t="s">
        <v>24</v>
      </c>
      <c r="B13" s="18" t="s">
        <v>118</v>
      </c>
      <c r="C13" s="19">
        <v>12.5</v>
      </c>
      <c r="D13" s="19">
        <v>38.4</v>
      </c>
      <c r="E13" s="19">
        <v>47</v>
      </c>
      <c r="F13" s="19">
        <v>2.1</v>
      </c>
      <c r="G13" s="19"/>
      <c r="H13" s="18"/>
      <c r="I13" s="18"/>
      <c r="J13" s="18">
        <f t="shared" si="0"/>
        <v>0.94750000000000001</v>
      </c>
      <c r="K13">
        <f t="shared" si="1"/>
        <v>9</v>
      </c>
    </row>
    <row r="14" spans="1:11" x14ac:dyDescent="0.15">
      <c r="A14" s="18" t="s">
        <v>48</v>
      </c>
      <c r="B14" s="18" t="s">
        <v>118</v>
      </c>
      <c r="C14" s="19">
        <v>8.4</v>
      </c>
      <c r="D14" s="19">
        <v>37</v>
      </c>
      <c r="E14" s="19">
        <v>52</v>
      </c>
      <c r="F14" s="19">
        <v>2.6</v>
      </c>
      <c r="G14" s="19"/>
      <c r="H14" s="18"/>
      <c r="I14" s="18"/>
      <c r="J14" s="18">
        <f t="shared" si="0"/>
        <v>0.93500000000000005</v>
      </c>
      <c r="K14">
        <f t="shared" si="1"/>
        <v>9</v>
      </c>
    </row>
    <row r="15" spans="1:11" x14ac:dyDescent="0.15">
      <c r="A15" s="18" t="s">
        <v>85</v>
      </c>
      <c r="B15" s="18" t="s">
        <v>118</v>
      </c>
      <c r="C15" s="19">
        <v>8.4</v>
      </c>
      <c r="D15" s="19">
        <v>36.200000000000003</v>
      </c>
      <c r="E15" s="19">
        <v>52.7</v>
      </c>
      <c r="F15" s="19">
        <v>2.7</v>
      </c>
      <c r="G15" s="19"/>
      <c r="H15" s="18"/>
      <c r="I15" s="18"/>
      <c r="J15" s="18">
        <f t="shared" si="0"/>
        <v>0.9325</v>
      </c>
      <c r="K15">
        <f t="shared" si="1"/>
        <v>9</v>
      </c>
    </row>
    <row r="16" spans="1:11" x14ac:dyDescent="0.15">
      <c r="A16" s="18" t="s">
        <v>89</v>
      </c>
      <c r="B16" s="18" t="s">
        <v>118</v>
      </c>
      <c r="C16" s="19">
        <v>9.5</v>
      </c>
      <c r="D16" s="19">
        <v>39.6</v>
      </c>
      <c r="E16" s="19">
        <v>47.8</v>
      </c>
      <c r="F16" s="19">
        <v>3.1</v>
      </c>
      <c r="G16" s="19"/>
      <c r="H16" s="18"/>
      <c r="I16" s="18"/>
      <c r="J16" s="18">
        <f t="shared" si="0"/>
        <v>0.92249999999999999</v>
      </c>
      <c r="K16">
        <f t="shared" si="1"/>
        <v>9</v>
      </c>
    </row>
    <row r="17" spans="1:11" x14ac:dyDescent="0.15">
      <c r="A17" s="18" t="s">
        <v>61</v>
      </c>
      <c r="B17" s="18" t="s">
        <v>118</v>
      </c>
      <c r="C17" s="19">
        <v>6.9</v>
      </c>
      <c r="D17" s="19">
        <v>29.1</v>
      </c>
      <c r="E17" s="19">
        <v>60.7</v>
      </c>
      <c r="F17" s="19">
        <v>3.3</v>
      </c>
      <c r="G17" s="19"/>
      <c r="H17" s="18"/>
      <c r="I17" s="18"/>
      <c r="J17" s="18">
        <f t="shared" si="0"/>
        <v>0.91749999999999998</v>
      </c>
      <c r="K17">
        <f t="shared" si="1"/>
        <v>9</v>
      </c>
    </row>
    <row r="18" spans="1:11" x14ac:dyDescent="0.15">
      <c r="A18" s="18" t="s">
        <v>120</v>
      </c>
      <c r="B18" s="18" t="s">
        <v>118</v>
      </c>
      <c r="C18" s="19">
        <v>7.6</v>
      </c>
      <c r="D18" s="19">
        <v>32.200000000000003</v>
      </c>
      <c r="E18" s="19">
        <v>56.9</v>
      </c>
      <c r="F18" s="19">
        <v>3.3</v>
      </c>
      <c r="G18" s="19"/>
      <c r="H18" s="18"/>
      <c r="I18" s="18"/>
      <c r="J18" s="18">
        <f t="shared" si="0"/>
        <v>0.91749999999999998</v>
      </c>
      <c r="K18">
        <f t="shared" si="1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" sqref="B2:B18"/>
    </sheetView>
  </sheetViews>
  <sheetFormatPr baseColWidth="10" defaultRowHeight="15" x14ac:dyDescent="0.2"/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23</v>
      </c>
      <c r="B2" t="s">
        <v>24</v>
      </c>
      <c r="C2" t="s">
        <v>25</v>
      </c>
      <c r="D2" s="16" t="s">
        <v>26</v>
      </c>
      <c r="E2" t="s">
        <v>27</v>
      </c>
    </row>
    <row r="3" spans="1:5" x14ac:dyDescent="0.2">
      <c r="A3" t="s">
        <v>28</v>
      </c>
      <c r="B3" t="s">
        <v>29</v>
      </c>
      <c r="C3" t="s">
        <v>25</v>
      </c>
      <c r="D3" s="16" t="s">
        <v>30</v>
      </c>
      <c r="E3" t="s">
        <v>31</v>
      </c>
    </row>
    <row r="4" spans="1:5" x14ac:dyDescent="0.2">
      <c r="A4" t="s">
        <v>32</v>
      </c>
      <c r="B4" t="s">
        <v>33</v>
      </c>
      <c r="C4" t="s">
        <v>25</v>
      </c>
      <c r="D4" s="16" t="s">
        <v>34</v>
      </c>
      <c r="E4" t="s">
        <v>35</v>
      </c>
    </row>
    <row r="5" spans="1:5" x14ac:dyDescent="0.2">
      <c r="A5" t="s">
        <v>36</v>
      </c>
      <c r="B5" t="s">
        <v>37</v>
      </c>
      <c r="C5" t="s">
        <v>25</v>
      </c>
      <c r="D5" s="16" t="s">
        <v>38</v>
      </c>
      <c r="E5" t="s">
        <v>39</v>
      </c>
    </row>
    <row r="6" spans="1:5" x14ac:dyDescent="0.2">
      <c r="A6" t="s">
        <v>40</v>
      </c>
      <c r="B6" t="s">
        <v>41</v>
      </c>
      <c r="C6" t="s">
        <v>25</v>
      </c>
      <c r="D6" s="16" t="s">
        <v>42</v>
      </c>
      <c r="E6" t="s">
        <v>43</v>
      </c>
    </row>
    <row r="7" spans="1:5" x14ac:dyDescent="0.2">
      <c r="A7" t="s">
        <v>44</v>
      </c>
      <c r="B7" t="s">
        <v>45</v>
      </c>
      <c r="C7" t="s">
        <v>25</v>
      </c>
      <c r="D7" s="16">
        <v>337</v>
      </c>
      <c r="E7" t="s">
        <v>46</v>
      </c>
    </row>
    <row r="8" spans="1:5" x14ac:dyDescent="0.2">
      <c r="A8" t="s">
        <v>47</v>
      </c>
      <c r="B8" t="s">
        <v>48</v>
      </c>
      <c r="C8" t="s">
        <v>25</v>
      </c>
      <c r="D8" s="16" t="s">
        <v>49</v>
      </c>
      <c r="E8" t="s">
        <v>50</v>
      </c>
    </row>
    <row r="9" spans="1:5" x14ac:dyDescent="0.2">
      <c r="A9" t="s">
        <v>51</v>
      </c>
      <c r="B9" t="s">
        <v>52</v>
      </c>
      <c r="C9" t="s">
        <v>25</v>
      </c>
      <c r="D9" s="16" t="s">
        <v>53</v>
      </c>
      <c r="E9" t="s">
        <v>54</v>
      </c>
    </row>
    <row r="10" spans="1:5" x14ac:dyDescent="0.2">
      <c r="A10" t="s">
        <v>55</v>
      </c>
      <c r="B10" t="s">
        <v>56</v>
      </c>
      <c r="C10" t="s">
        <v>57</v>
      </c>
      <c r="D10" s="16" t="s">
        <v>58</v>
      </c>
      <c r="E10" t="s">
        <v>59</v>
      </c>
    </row>
    <row r="11" spans="1:5" x14ac:dyDescent="0.2">
      <c r="A11" t="s">
        <v>60</v>
      </c>
      <c r="B11" t="s">
        <v>61</v>
      </c>
      <c r="C11" t="s">
        <v>57</v>
      </c>
      <c r="D11" s="16" t="s">
        <v>62</v>
      </c>
      <c r="E11" t="s">
        <v>63</v>
      </c>
    </row>
    <row r="12" spans="1:5" x14ac:dyDescent="0.2">
      <c r="A12" t="s">
        <v>64</v>
      </c>
      <c r="B12" t="s">
        <v>65</v>
      </c>
      <c r="C12" t="s">
        <v>57</v>
      </c>
      <c r="D12" s="16" t="s">
        <v>66</v>
      </c>
      <c r="E12" t="s">
        <v>67</v>
      </c>
    </row>
    <row r="13" spans="1:5" x14ac:dyDescent="0.2">
      <c r="A13" t="s">
        <v>68</v>
      </c>
      <c r="B13" t="s">
        <v>69</v>
      </c>
      <c r="C13" t="s">
        <v>57</v>
      </c>
      <c r="D13" s="16" t="s">
        <v>70</v>
      </c>
      <c r="E13" t="s">
        <v>71</v>
      </c>
    </row>
    <row r="14" spans="1:5" x14ac:dyDescent="0.2">
      <c r="A14" t="s">
        <v>72</v>
      </c>
      <c r="B14" t="s">
        <v>73</v>
      </c>
      <c r="C14" t="s">
        <v>57</v>
      </c>
      <c r="D14" s="16" t="s">
        <v>74</v>
      </c>
      <c r="E14" t="s">
        <v>75</v>
      </c>
    </row>
    <row r="15" spans="1:5" x14ac:dyDescent="0.2">
      <c r="A15" t="s">
        <v>76</v>
      </c>
      <c r="B15" t="s">
        <v>77</v>
      </c>
      <c r="C15" t="s">
        <v>57</v>
      </c>
      <c r="D15" s="16" t="s">
        <v>78</v>
      </c>
      <c r="E15" t="s">
        <v>79</v>
      </c>
    </row>
    <row r="16" spans="1:5" x14ac:dyDescent="0.2">
      <c r="A16" t="s">
        <v>80</v>
      </c>
      <c r="B16" t="s">
        <v>81</v>
      </c>
      <c r="C16" t="s">
        <v>57</v>
      </c>
      <c r="D16" s="16" t="s">
        <v>82</v>
      </c>
      <c r="E16" t="s">
        <v>83</v>
      </c>
    </row>
    <row r="17" spans="1:5" x14ac:dyDescent="0.2">
      <c r="A17" t="s">
        <v>84</v>
      </c>
      <c r="B17" t="s">
        <v>85</v>
      </c>
      <c r="C17" t="s">
        <v>57</v>
      </c>
      <c r="D17" s="16" t="s">
        <v>86</v>
      </c>
      <c r="E17" t="s">
        <v>87</v>
      </c>
    </row>
    <row r="18" spans="1:5" x14ac:dyDescent="0.2">
      <c r="A18" t="s">
        <v>88</v>
      </c>
      <c r="B18" t="s">
        <v>89</v>
      </c>
      <c r="C18" t="s">
        <v>57</v>
      </c>
      <c r="D18" s="16" t="s">
        <v>90</v>
      </c>
      <c r="E18" t="s">
        <v>91</v>
      </c>
    </row>
    <row r="19" spans="1:5" x14ac:dyDescent="0.2">
      <c r="A19" t="s">
        <v>92</v>
      </c>
      <c r="B19" t="s">
        <v>93</v>
      </c>
      <c r="C19" t="s">
        <v>94</v>
      </c>
      <c r="D19" t="s">
        <v>95</v>
      </c>
    </row>
    <row r="20" spans="1:5" x14ac:dyDescent="0.2">
      <c r="A20" t="s">
        <v>96</v>
      </c>
      <c r="B20" t="s">
        <v>97</v>
      </c>
      <c r="C20" t="s">
        <v>94</v>
      </c>
      <c r="D20" t="s">
        <v>95</v>
      </c>
    </row>
    <row r="21" spans="1:5" x14ac:dyDescent="0.2">
      <c r="A21" t="s">
        <v>98</v>
      </c>
      <c r="B21" t="s">
        <v>99</v>
      </c>
      <c r="C21" t="s">
        <v>94</v>
      </c>
      <c r="D21" t="s">
        <v>95</v>
      </c>
    </row>
    <row r="22" spans="1:5" x14ac:dyDescent="0.2">
      <c r="A22" t="s">
        <v>100</v>
      </c>
      <c r="B22" t="s">
        <v>101</v>
      </c>
      <c r="C22" t="s">
        <v>94</v>
      </c>
      <c r="D2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</vt:lpstr>
      <vt:lpstr>health</vt:lpstr>
      <vt:lpstr>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WMH</dc:creator>
  <cp:lastModifiedBy>Microsoft Office User</cp:lastModifiedBy>
  <dcterms:created xsi:type="dcterms:W3CDTF">2017-08-30T03:23:02Z</dcterms:created>
  <dcterms:modified xsi:type="dcterms:W3CDTF">2017-10-24T10:24:13Z</dcterms:modified>
</cp:coreProperties>
</file>