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85" activeTab="3"/>
  </bookViews>
  <sheets>
    <sheet name="indoor_raw" sheetId="1" r:id="rId1"/>
    <sheet name="outdoor_raw" sheetId="4" r:id="rId2"/>
    <sheet name="indoor_res" sheetId="2" r:id="rId3"/>
    <sheet name="outdoor_res" sheetId="5" r:id="rId4"/>
  </sheets>
  <calcPr calcId="144525"/>
</workbook>
</file>

<file path=xl/calcChain.xml><?xml version="1.0" encoding="utf-8"?>
<calcChain xmlns="http://schemas.openxmlformats.org/spreadsheetml/2006/main">
  <c r="F61" i="4" l="1"/>
  <c r="G61" i="4"/>
  <c r="H61" i="4"/>
  <c r="F62" i="4"/>
  <c r="G62" i="4"/>
  <c r="H62" i="4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2" i="1"/>
  <c r="F3" i="2"/>
  <c r="C3" i="2"/>
  <c r="B3" i="2"/>
  <c r="H50" i="1"/>
  <c r="G50" i="1"/>
  <c r="F50" i="1"/>
  <c r="H49" i="1"/>
  <c r="G49" i="1"/>
  <c r="F49" i="1"/>
  <c r="C4" i="5" l="1"/>
  <c r="D4" i="5"/>
  <c r="E3" i="5"/>
  <c r="C3" i="5"/>
  <c r="D3" i="5"/>
  <c r="S41" i="4"/>
  <c r="S5" i="4"/>
  <c r="S37" i="4"/>
  <c r="S56" i="4"/>
  <c r="S51" i="4"/>
  <c r="S6" i="4"/>
  <c r="S20" i="4"/>
  <c r="S50" i="4"/>
  <c r="S53" i="4"/>
  <c r="S12" i="4"/>
  <c r="S31" i="4"/>
  <c r="S19" i="4"/>
  <c r="S48" i="4"/>
  <c r="S36" i="4"/>
  <c r="S39" i="4"/>
  <c r="S44" i="4"/>
  <c r="S38" i="4"/>
  <c r="S30" i="4"/>
  <c r="S13" i="4"/>
  <c r="S32" i="4"/>
  <c r="S4" i="4"/>
  <c r="S24" i="4"/>
  <c r="S34" i="4"/>
  <c r="S15" i="4"/>
  <c r="S23" i="4"/>
  <c r="S55" i="4"/>
  <c r="S9" i="4"/>
  <c r="S14" i="4"/>
  <c r="S46" i="4"/>
  <c r="S33" i="4"/>
  <c r="S25" i="4"/>
  <c r="S11" i="4"/>
  <c r="S35" i="4"/>
  <c r="S29" i="4"/>
  <c r="S2" i="4"/>
  <c r="S22" i="4"/>
  <c r="S28" i="4"/>
  <c r="S40" i="4"/>
  <c r="S49" i="4"/>
  <c r="S8" i="4"/>
  <c r="S3" i="4"/>
  <c r="S45" i="4"/>
  <c r="S47" i="4"/>
  <c r="S57" i="4"/>
  <c r="S7" i="4"/>
  <c r="S26" i="4"/>
  <c r="S17" i="4"/>
  <c r="S27" i="4"/>
  <c r="S58" i="4"/>
  <c r="S10" i="4"/>
  <c r="S42" i="4"/>
  <c r="S52" i="4"/>
  <c r="S43" i="4"/>
  <c r="S54" i="4"/>
  <c r="S21" i="4"/>
  <c r="S16" i="4"/>
  <c r="S18" i="4"/>
  <c r="F47" i="4"/>
  <c r="G47" i="4"/>
  <c r="H47" i="4"/>
  <c r="F48" i="4"/>
  <c r="G48" i="4"/>
  <c r="H48" i="4"/>
  <c r="F49" i="4"/>
  <c r="G49" i="4"/>
  <c r="H49" i="4"/>
  <c r="F50" i="4"/>
  <c r="G50" i="4"/>
  <c r="H50" i="4"/>
  <c r="F51" i="4"/>
  <c r="G51" i="4"/>
  <c r="H51" i="4"/>
  <c r="F52" i="4"/>
  <c r="G52" i="4"/>
  <c r="H52" i="4"/>
  <c r="F53" i="4"/>
  <c r="G53" i="4"/>
  <c r="H53" i="4"/>
  <c r="F54" i="4"/>
  <c r="G54" i="4"/>
  <c r="H54" i="4"/>
  <c r="F55" i="4"/>
  <c r="G55" i="4"/>
  <c r="H55" i="4"/>
  <c r="F56" i="4"/>
  <c r="G56" i="4"/>
  <c r="H56" i="4"/>
  <c r="F57" i="4"/>
  <c r="G57" i="4"/>
  <c r="H57" i="4"/>
  <c r="F58" i="4"/>
  <c r="G58" i="4"/>
  <c r="H58" i="4"/>
  <c r="B4" i="5"/>
  <c r="J4" i="5" s="1"/>
  <c r="J7" i="5" s="1"/>
  <c r="B3" i="5"/>
  <c r="J3" i="5" s="1"/>
  <c r="J6" i="5" s="1"/>
  <c r="D7" i="5"/>
  <c r="D8" i="5" s="1"/>
  <c r="C7" i="5"/>
  <c r="C8" i="5" s="1"/>
  <c r="H46" i="4"/>
  <c r="G46" i="4"/>
  <c r="F46" i="4"/>
  <c r="H45" i="4"/>
  <c r="G45" i="4"/>
  <c r="F45" i="4"/>
  <c r="H44" i="4"/>
  <c r="G44" i="4"/>
  <c r="F44" i="4"/>
  <c r="H43" i="4"/>
  <c r="G43" i="4"/>
  <c r="F43" i="4"/>
  <c r="H42" i="4"/>
  <c r="G42" i="4"/>
  <c r="F42" i="4"/>
  <c r="H41" i="4"/>
  <c r="G41" i="4"/>
  <c r="F41" i="4"/>
  <c r="H40" i="4"/>
  <c r="G40" i="4"/>
  <c r="F40" i="4"/>
  <c r="H39" i="4"/>
  <c r="G39" i="4"/>
  <c r="F39" i="4"/>
  <c r="H38" i="4"/>
  <c r="G38" i="4"/>
  <c r="F38" i="4"/>
  <c r="H37" i="4"/>
  <c r="G37" i="4"/>
  <c r="F37" i="4"/>
  <c r="H36" i="4"/>
  <c r="G36" i="4"/>
  <c r="F36" i="4"/>
  <c r="H35" i="4"/>
  <c r="G35" i="4"/>
  <c r="F35" i="4"/>
  <c r="H34" i="4"/>
  <c r="G34" i="4"/>
  <c r="F34" i="4"/>
  <c r="H33" i="4"/>
  <c r="G33" i="4"/>
  <c r="F33" i="4"/>
  <c r="H32" i="4"/>
  <c r="G32" i="4"/>
  <c r="F32" i="4"/>
  <c r="H31" i="4"/>
  <c r="G31" i="4"/>
  <c r="F31" i="4"/>
  <c r="H30" i="4"/>
  <c r="G30" i="4"/>
  <c r="F30" i="4"/>
  <c r="H29" i="4"/>
  <c r="G29" i="4"/>
  <c r="F29" i="4"/>
  <c r="H28" i="4"/>
  <c r="G28" i="4"/>
  <c r="F28" i="4"/>
  <c r="H27" i="4"/>
  <c r="G27" i="4"/>
  <c r="F27" i="4"/>
  <c r="H26" i="4"/>
  <c r="G26" i="4"/>
  <c r="F26" i="4"/>
  <c r="H25" i="4"/>
  <c r="G25" i="4"/>
  <c r="F25" i="4"/>
  <c r="H24" i="4"/>
  <c r="G24" i="4"/>
  <c r="F24" i="4"/>
  <c r="H23" i="4"/>
  <c r="G23" i="4"/>
  <c r="F23" i="4"/>
  <c r="H22" i="4"/>
  <c r="G22" i="4"/>
  <c r="F22" i="4"/>
  <c r="H21" i="4"/>
  <c r="G21" i="4"/>
  <c r="F21" i="4"/>
  <c r="H20" i="4"/>
  <c r="G20" i="4"/>
  <c r="F20" i="4"/>
  <c r="H19" i="4"/>
  <c r="G19" i="4"/>
  <c r="F19" i="4"/>
  <c r="H18" i="4"/>
  <c r="G18" i="4"/>
  <c r="F18" i="4"/>
  <c r="H17" i="4"/>
  <c r="G17" i="4"/>
  <c r="F17" i="4"/>
  <c r="H16" i="4"/>
  <c r="G16" i="4"/>
  <c r="F16" i="4"/>
  <c r="H15" i="4"/>
  <c r="G15" i="4"/>
  <c r="F15" i="4"/>
  <c r="H14" i="4"/>
  <c r="G14" i="4"/>
  <c r="F14" i="4"/>
  <c r="H13" i="4"/>
  <c r="G13" i="4"/>
  <c r="F13" i="4"/>
  <c r="H12" i="4"/>
  <c r="G12" i="4"/>
  <c r="F12" i="4"/>
  <c r="H11" i="4"/>
  <c r="G11" i="4"/>
  <c r="F11" i="4"/>
  <c r="H10" i="4"/>
  <c r="G10" i="4"/>
  <c r="F10" i="4"/>
  <c r="H9" i="4"/>
  <c r="G9" i="4"/>
  <c r="F9" i="4"/>
  <c r="H8" i="4"/>
  <c r="G8" i="4"/>
  <c r="F8" i="4"/>
  <c r="H7" i="4"/>
  <c r="G7" i="4"/>
  <c r="F7" i="4"/>
  <c r="H6" i="4"/>
  <c r="G6" i="4"/>
  <c r="F6" i="4"/>
  <c r="H5" i="4"/>
  <c r="G5" i="4"/>
  <c r="F5" i="4"/>
  <c r="H4" i="4"/>
  <c r="G4" i="4"/>
  <c r="F4" i="4"/>
  <c r="H3" i="4"/>
  <c r="G3" i="4"/>
  <c r="F3" i="4"/>
  <c r="H2" i="4"/>
  <c r="G2" i="4"/>
  <c r="F2" i="4"/>
  <c r="S6" i="1"/>
  <c r="S40" i="1"/>
  <c r="S33" i="1"/>
  <c r="S20" i="1"/>
  <c r="S46" i="1"/>
  <c r="S4" i="1"/>
  <c r="S30" i="1"/>
  <c r="S7" i="1"/>
  <c r="S32" i="1"/>
  <c r="S12" i="1"/>
  <c r="S8" i="1"/>
  <c r="S9" i="1"/>
  <c r="S14" i="1"/>
  <c r="S3" i="1"/>
  <c r="S16" i="1"/>
  <c r="S18" i="1"/>
  <c r="S39" i="1"/>
  <c r="S42" i="1"/>
  <c r="S34" i="1"/>
  <c r="S24" i="1"/>
  <c r="S45" i="1"/>
  <c r="S35" i="1"/>
  <c r="S22" i="1"/>
  <c r="S38" i="1"/>
  <c r="S17" i="1"/>
  <c r="S28" i="1"/>
  <c r="S26" i="1"/>
  <c r="S41" i="1"/>
  <c r="S10" i="1"/>
  <c r="S23" i="1"/>
  <c r="S31" i="1"/>
  <c r="S43" i="1"/>
  <c r="S13" i="1"/>
  <c r="S37" i="1"/>
  <c r="S5" i="1"/>
  <c r="S29" i="1"/>
  <c r="S27" i="1"/>
  <c r="S11" i="1"/>
  <c r="S25" i="1"/>
  <c r="S36" i="1"/>
  <c r="S19" i="1"/>
  <c r="S2" i="1"/>
  <c r="S21" i="1"/>
  <c r="S15" i="1"/>
  <c r="S44" i="1"/>
  <c r="D4" i="2"/>
  <c r="D7" i="2" s="1"/>
  <c r="D8" i="2" s="1"/>
  <c r="F3" i="1"/>
  <c r="G3" i="1"/>
  <c r="H3" i="1"/>
  <c r="F4" i="1"/>
  <c r="G4" i="1"/>
  <c r="H4" i="1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  <c r="F35" i="1"/>
  <c r="G35" i="1"/>
  <c r="H35" i="1"/>
  <c r="F36" i="1"/>
  <c r="G36" i="1"/>
  <c r="H36" i="1"/>
  <c r="F37" i="1"/>
  <c r="G37" i="1"/>
  <c r="H37" i="1"/>
  <c r="F38" i="1"/>
  <c r="G38" i="1"/>
  <c r="H38" i="1"/>
  <c r="F39" i="1"/>
  <c r="G39" i="1"/>
  <c r="H39" i="1"/>
  <c r="F40" i="1"/>
  <c r="G40" i="1"/>
  <c r="H40" i="1"/>
  <c r="F41" i="1"/>
  <c r="G41" i="1"/>
  <c r="H41" i="1"/>
  <c r="F42" i="1"/>
  <c r="G42" i="1"/>
  <c r="H42" i="1"/>
  <c r="F43" i="1"/>
  <c r="G43" i="1"/>
  <c r="H43" i="1"/>
  <c r="F44" i="1"/>
  <c r="G44" i="1"/>
  <c r="H44" i="1"/>
  <c r="F45" i="1"/>
  <c r="G45" i="1"/>
  <c r="H45" i="1"/>
  <c r="F46" i="1"/>
  <c r="G46" i="1"/>
  <c r="H46" i="1"/>
  <c r="G2" i="1"/>
  <c r="G3" i="2" s="1"/>
  <c r="H2" i="1"/>
  <c r="F2" i="1"/>
  <c r="C4" i="2"/>
  <c r="C7" i="2" s="1"/>
  <c r="C8" i="2" s="1"/>
  <c r="B4" i="2"/>
  <c r="B7" i="2" s="1"/>
  <c r="B8" i="2" s="1"/>
  <c r="D3" i="2"/>
  <c r="B1" i="2"/>
  <c r="F4" i="5" l="1"/>
  <c r="F7" i="5" s="1"/>
  <c r="F8" i="5" s="1"/>
  <c r="G3" i="5"/>
  <c r="H3" i="5"/>
  <c r="F3" i="5"/>
  <c r="H4" i="5"/>
  <c r="H7" i="5" s="1"/>
  <c r="H8" i="5" s="1"/>
  <c r="G4" i="5"/>
  <c r="G7" i="5" s="1"/>
  <c r="G8" i="5" s="1"/>
  <c r="F4" i="2"/>
  <c r="H4" i="2"/>
  <c r="H7" i="2" s="1"/>
  <c r="H8" i="2" s="1"/>
  <c r="J3" i="2"/>
  <c r="J6" i="2" s="1"/>
  <c r="H3" i="2"/>
  <c r="L3" i="2"/>
  <c r="L6" i="2" s="1"/>
  <c r="G4" i="2"/>
  <c r="G7" i="2" s="1"/>
  <c r="G8" i="2" s="1"/>
  <c r="J8" i="5"/>
  <c r="A17" i="5" s="1"/>
  <c r="B7" i="5"/>
  <c r="B8" i="5" s="1"/>
  <c r="F7" i="2"/>
  <c r="F8" i="2" s="1"/>
  <c r="J4" i="2"/>
  <c r="J7" i="2" s="1"/>
  <c r="L3" i="5" l="1"/>
  <c r="L6" i="5" s="1"/>
  <c r="L4" i="5"/>
  <c r="L7" i="5" s="1"/>
  <c r="L8" i="5" s="1"/>
  <c r="L28" i="5" s="1"/>
  <c r="A27" i="5"/>
  <c r="A44" i="5"/>
  <c r="L27" i="5"/>
  <c r="L21" i="5"/>
  <c r="L22" i="5"/>
  <c r="L23" i="5"/>
  <c r="L16" i="5"/>
  <c r="L24" i="5"/>
  <c r="L17" i="5"/>
  <c r="L25" i="5"/>
  <c r="L33" i="5"/>
  <c r="J8" i="2"/>
  <c r="A37" i="2" s="1"/>
  <c r="L4" i="2"/>
  <c r="L7" i="2" s="1"/>
  <c r="L8" i="2" s="1"/>
  <c r="L28" i="2" s="1"/>
  <c r="B37" i="2"/>
  <c r="C37" i="2"/>
  <c r="D37" i="2"/>
  <c r="A53" i="2"/>
  <c r="A13" i="2"/>
  <c r="A14" i="2"/>
  <c r="A15" i="2"/>
  <c r="A24" i="2"/>
  <c r="A25" i="2"/>
  <c r="A26" i="2"/>
  <c r="A27" i="2"/>
  <c r="L17" i="2"/>
  <c r="L31" i="2"/>
  <c r="A20" i="2"/>
  <c r="A21" i="2"/>
  <c r="A22" i="2"/>
  <c r="A23" i="2"/>
  <c r="A32" i="2"/>
  <c r="A33" i="2"/>
  <c r="A34" i="2"/>
  <c r="L12" i="2"/>
  <c r="L32" i="2"/>
  <c r="G40" i="2"/>
  <c r="L24" i="2"/>
  <c r="L30" i="2"/>
  <c r="A30" i="2"/>
  <c r="A31" i="2"/>
  <c r="G36" i="2"/>
  <c r="G37" i="2"/>
  <c r="G38" i="2"/>
  <c r="G39" i="2"/>
  <c r="G48" i="2"/>
  <c r="G49" i="2"/>
  <c r="L19" i="2"/>
  <c r="L22" i="2"/>
  <c r="G43" i="2"/>
  <c r="G44" i="2"/>
  <c r="G45" i="2"/>
  <c r="G46" i="2"/>
  <c r="G47" i="2"/>
  <c r="A35" i="2"/>
  <c r="A36" i="2"/>
  <c r="L26" i="2"/>
  <c r="L15" i="2"/>
  <c r="L29" i="2"/>
  <c r="G42" i="2"/>
  <c r="G51" i="2"/>
  <c r="G52" i="2"/>
  <c r="G53" i="2"/>
  <c r="A41" i="2"/>
  <c r="A42" i="2"/>
  <c r="A43" i="2"/>
  <c r="A44" i="2"/>
  <c r="L18" i="2"/>
  <c r="L27" i="2"/>
  <c r="L21" i="2"/>
  <c r="A29" i="2"/>
  <c r="G50" i="2"/>
  <c r="A38" i="2"/>
  <c r="A39" i="2"/>
  <c r="A40" i="2"/>
  <c r="A49" i="2"/>
  <c r="A50" i="2"/>
  <c r="A51" i="2"/>
  <c r="A52" i="2"/>
  <c r="L33" i="2"/>
  <c r="L14" i="2"/>
  <c r="L13" i="2"/>
  <c r="A28" i="2"/>
  <c r="A45" i="2"/>
  <c r="A46" i="2"/>
  <c r="A47" i="2"/>
  <c r="A48" i="2"/>
  <c r="A16" i="2"/>
  <c r="A17" i="2"/>
  <c r="A18" i="2"/>
  <c r="A19" i="2"/>
  <c r="L25" i="2"/>
  <c r="B17" i="5"/>
  <c r="C17" i="5"/>
  <c r="D17" i="5"/>
  <c r="B44" i="5"/>
  <c r="C44" i="5"/>
  <c r="D44" i="5"/>
  <c r="A53" i="5"/>
  <c r="A15" i="5"/>
  <c r="A40" i="5"/>
  <c r="D27" i="5"/>
  <c r="C27" i="5"/>
  <c r="B27" i="5"/>
  <c r="A52" i="5"/>
  <c r="G19" i="5"/>
  <c r="G27" i="5"/>
  <c r="G35" i="5"/>
  <c r="G43" i="5"/>
  <c r="G51" i="5"/>
  <c r="G18" i="5"/>
  <c r="G20" i="5"/>
  <c r="G28" i="5"/>
  <c r="G36" i="5"/>
  <c r="G44" i="5"/>
  <c r="G52" i="5"/>
  <c r="G26" i="5"/>
  <c r="G13" i="5"/>
  <c r="G21" i="5"/>
  <c r="G29" i="5"/>
  <c r="G37" i="5"/>
  <c r="G45" i="5"/>
  <c r="G53" i="5"/>
  <c r="G50" i="5"/>
  <c r="G14" i="5"/>
  <c r="G22" i="5"/>
  <c r="G30" i="5"/>
  <c r="G38" i="5"/>
  <c r="G46" i="5"/>
  <c r="G12" i="5"/>
  <c r="G42" i="5"/>
  <c r="G15" i="5"/>
  <c r="G23" i="5"/>
  <c r="G31" i="5"/>
  <c r="G39" i="5"/>
  <c r="G47" i="5"/>
  <c r="G16" i="5"/>
  <c r="G24" i="5"/>
  <c r="G32" i="5"/>
  <c r="G40" i="5"/>
  <c r="G48" i="5"/>
  <c r="G17" i="5"/>
  <c r="G25" i="5"/>
  <c r="G33" i="5"/>
  <c r="G41" i="5"/>
  <c r="G49" i="5"/>
  <c r="G34" i="5"/>
  <c r="A23" i="5"/>
  <c r="A48" i="5"/>
  <c r="A35" i="5"/>
  <c r="A14" i="5"/>
  <c r="A31" i="5"/>
  <c r="A34" i="5"/>
  <c r="A42" i="5"/>
  <c r="A18" i="5"/>
  <c r="A26" i="5"/>
  <c r="A50" i="5"/>
  <c r="A43" i="5"/>
  <c r="A13" i="5"/>
  <c r="A22" i="5"/>
  <c r="A39" i="5"/>
  <c r="A25" i="5"/>
  <c r="A51" i="5"/>
  <c r="A21" i="5"/>
  <c r="A30" i="5"/>
  <c r="A47" i="5"/>
  <c r="A33" i="5"/>
  <c r="A20" i="5"/>
  <c r="A29" i="5"/>
  <c r="A38" i="5"/>
  <c r="A16" i="5"/>
  <c r="A41" i="5"/>
  <c r="A28" i="5"/>
  <c r="A37" i="5"/>
  <c r="A46" i="5"/>
  <c r="A24" i="5"/>
  <c r="A49" i="5"/>
  <c r="A36" i="5"/>
  <c r="A45" i="5"/>
  <c r="A12" i="5"/>
  <c r="A32" i="5"/>
  <c r="A19" i="5"/>
  <c r="A12" i="2"/>
  <c r="G15" i="2"/>
  <c r="G23" i="2"/>
  <c r="G31" i="2"/>
  <c r="G16" i="2"/>
  <c r="G24" i="2"/>
  <c r="G32" i="2"/>
  <c r="G17" i="2"/>
  <c r="G25" i="2"/>
  <c r="G33" i="2"/>
  <c r="G18" i="2"/>
  <c r="G26" i="2"/>
  <c r="G34" i="2"/>
  <c r="G19" i="2"/>
  <c r="G27" i="2"/>
  <c r="G12" i="2"/>
  <c r="G20" i="2"/>
  <c r="G28" i="2"/>
  <c r="G13" i="2"/>
  <c r="G21" i="2"/>
  <c r="G29" i="2"/>
  <c r="G14" i="2"/>
  <c r="G22" i="2"/>
  <c r="G30" i="2"/>
  <c r="L32" i="5" l="1"/>
  <c r="L19" i="5"/>
  <c r="L30" i="5"/>
  <c r="L12" i="5"/>
  <c r="L15" i="5"/>
  <c r="L29" i="5"/>
  <c r="L18" i="5"/>
  <c r="L14" i="5"/>
  <c r="L31" i="5"/>
  <c r="L13" i="5"/>
  <c r="L20" i="5"/>
  <c r="L26" i="5"/>
  <c r="L20" i="2"/>
  <c r="G41" i="2"/>
  <c r="L16" i="2"/>
  <c r="G35" i="2"/>
  <c r="L23" i="2"/>
  <c r="I39" i="2"/>
  <c r="J39" i="2"/>
  <c r="H39" i="2"/>
  <c r="C19" i="2"/>
  <c r="D19" i="2"/>
  <c r="B19" i="2"/>
  <c r="B26" i="2"/>
  <c r="C26" i="2"/>
  <c r="D26" i="2"/>
  <c r="B18" i="2"/>
  <c r="C18" i="2"/>
  <c r="D18" i="2"/>
  <c r="C23" i="2"/>
  <c r="D23" i="2"/>
  <c r="B23" i="2"/>
  <c r="C17" i="2"/>
  <c r="B17" i="2"/>
  <c r="D17" i="2"/>
  <c r="B38" i="2"/>
  <c r="C38" i="2"/>
  <c r="D38" i="2"/>
  <c r="B42" i="2"/>
  <c r="C42" i="2"/>
  <c r="D42" i="2"/>
  <c r="I36" i="2"/>
  <c r="J36" i="2"/>
  <c r="H36" i="2"/>
  <c r="I40" i="2"/>
  <c r="J40" i="2"/>
  <c r="H40" i="2"/>
  <c r="B22" i="2"/>
  <c r="C22" i="2"/>
  <c r="D22" i="2"/>
  <c r="C24" i="2"/>
  <c r="D24" i="2"/>
  <c r="B24" i="2"/>
  <c r="I34" i="2"/>
  <c r="J34" i="2"/>
  <c r="C28" i="2"/>
  <c r="D28" i="2"/>
  <c r="B28" i="2"/>
  <c r="H38" i="2"/>
  <c r="I38" i="2"/>
  <c r="J38" i="2"/>
  <c r="C43" i="2"/>
  <c r="D43" i="2"/>
  <c r="B43" i="2"/>
  <c r="C25" i="2"/>
  <c r="B25" i="2"/>
  <c r="D25" i="2"/>
  <c r="C16" i="2"/>
  <c r="D16" i="2"/>
  <c r="B16" i="2"/>
  <c r="H50" i="2"/>
  <c r="I50" i="2"/>
  <c r="J50" i="2"/>
  <c r="C41" i="2"/>
  <c r="B41" i="2"/>
  <c r="D41" i="2"/>
  <c r="C36" i="2"/>
  <c r="D36" i="2"/>
  <c r="B36" i="2"/>
  <c r="I35" i="2"/>
  <c r="J35" i="2"/>
  <c r="H35" i="2"/>
  <c r="B21" i="2"/>
  <c r="C21" i="2"/>
  <c r="D21" i="2"/>
  <c r="C15" i="2"/>
  <c r="D15" i="2"/>
  <c r="B15" i="2"/>
  <c r="C49" i="2"/>
  <c r="B49" i="2"/>
  <c r="D49" i="2"/>
  <c r="H45" i="2"/>
  <c r="I45" i="2"/>
  <c r="J45" i="2"/>
  <c r="C33" i="2"/>
  <c r="B33" i="2"/>
  <c r="D33" i="2"/>
  <c r="I44" i="2"/>
  <c r="J44" i="2"/>
  <c r="H44" i="2"/>
  <c r="C39" i="2"/>
  <c r="D39" i="2"/>
  <c r="B39" i="2"/>
  <c r="I41" i="2"/>
  <c r="H41" i="2"/>
  <c r="J41" i="2"/>
  <c r="C48" i="2"/>
  <c r="D48" i="2"/>
  <c r="B48" i="2"/>
  <c r="C52" i="2"/>
  <c r="D52" i="2"/>
  <c r="B52" i="2"/>
  <c r="B29" i="2"/>
  <c r="C29" i="2"/>
  <c r="D29" i="2"/>
  <c r="H53" i="2"/>
  <c r="I53" i="2"/>
  <c r="J53" i="2"/>
  <c r="C35" i="2"/>
  <c r="D35" i="2"/>
  <c r="B35" i="2"/>
  <c r="C31" i="2"/>
  <c r="D31" i="2"/>
  <c r="B31" i="2"/>
  <c r="C20" i="2"/>
  <c r="D20" i="2"/>
  <c r="B20" i="2"/>
  <c r="B14" i="2"/>
  <c r="C14" i="2"/>
  <c r="D14" i="2"/>
  <c r="B45" i="2"/>
  <c r="C45" i="2"/>
  <c r="D45" i="2"/>
  <c r="H42" i="2"/>
  <c r="I42" i="2"/>
  <c r="J42" i="2"/>
  <c r="C27" i="2"/>
  <c r="D27" i="2"/>
  <c r="B27" i="2"/>
  <c r="C40" i="2"/>
  <c r="D40" i="2"/>
  <c r="B40" i="2"/>
  <c r="I43" i="2"/>
  <c r="J43" i="2"/>
  <c r="H43" i="2"/>
  <c r="C47" i="2"/>
  <c r="D47" i="2"/>
  <c r="B47" i="2"/>
  <c r="C51" i="2"/>
  <c r="D51" i="2"/>
  <c r="B51" i="2"/>
  <c r="I52" i="2"/>
  <c r="J52" i="2"/>
  <c r="H52" i="2"/>
  <c r="I47" i="2"/>
  <c r="J47" i="2"/>
  <c r="H47" i="2"/>
  <c r="I49" i="2"/>
  <c r="H49" i="2"/>
  <c r="J49" i="2"/>
  <c r="B30" i="2"/>
  <c r="C30" i="2"/>
  <c r="D30" i="2"/>
  <c r="N12" i="2" a="1"/>
  <c r="O12" i="2" a="1"/>
  <c r="M12" i="2" a="1"/>
  <c r="C13" i="2"/>
  <c r="D13" i="2"/>
  <c r="C44" i="2"/>
  <c r="D44" i="2"/>
  <c r="B44" i="2"/>
  <c r="C32" i="2"/>
  <c r="D32" i="2"/>
  <c r="B32" i="2"/>
  <c r="H37" i="2"/>
  <c r="I37" i="2"/>
  <c r="J37" i="2"/>
  <c r="B46" i="2"/>
  <c r="C46" i="2"/>
  <c r="D46" i="2"/>
  <c r="B50" i="2"/>
  <c r="C50" i="2"/>
  <c r="D50" i="2"/>
  <c r="I51" i="2"/>
  <c r="J51" i="2"/>
  <c r="H51" i="2"/>
  <c r="H46" i="2"/>
  <c r="I46" i="2"/>
  <c r="J46" i="2"/>
  <c r="I48" i="2"/>
  <c r="J48" i="2"/>
  <c r="H48" i="2"/>
  <c r="B34" i="2"/>
  <c r="C34" i="2"/>
  <c r="D34" i="2"/>
  <c r="B53" i="2"/>
  <c r="C53" i="2"/>
  <c r="D53" i="2"/>
  <c r="I38" i="5"/>
  <c r="J38" i="5"/>
  <c r="H38" i="5"/>
  <c r="B13" i="5"/>
  <c r="C13" i="5"/>
  <c r="D13" i="5"/>
  <c r="D32" i="5"/>
  <c r="B32" i="5"/>
  <c r="C32" i="5"/>
  <c r="B28" i="5"/>
  <c r="C28" i="5"/>
  <c r="D28" i="5"/>
  <c r="C30" i="5"/>
  <c r="D30" i="5"/>
  <c r="B30" i="5"/>
  <c r="B50" i="5"/>
  <c r="C50" i="5"/>
  <c r="D50" i="5"/>
  <c r="D48" i="5"/>
  <c r="B48" i="5"/>
  <c r="C48" i="5"/>
  <c r="J48" i="5"/>
  <c r="H48" i="5"/>
  <c r="I48" i="5"/>
  <c r="H23" i="5"/>
  <c r="I23" i="5"/>
  <c r="J23" i="5"/>
  <c r="I14" i="5"/>
  <c r="J14" i="5"/>
  <c r="H14" i="5"/>
  <c r="H26" i="5"/>
  <c r="I26" i="5"/>
  <c r="J26" i="5"/>
  <c r="J43" i="5"/>
  <c r="I43" i="5"/>
  <c r="H43" i="5"/>
  <c r="D40" i="5"/>
  <c r="B40" i="5"/>
  <c r="C40" i="5"/>
  <c r="D12" i="5"/>
  <c r="B12" i="5"/>
  <c r="C12" i="5"/>
  <c r="B41" i="5"/>
  <c r="C41" i="5"/>
  <c r="D41" i="5"/>
  <c r="B21" i="5"/>
  <c r="C21" i="5"/>
  <c r="D21" i="5"/>
  <c r="B26" i="5"/>
  <c r="C26" i="5"/>
  <c r="D26" i="5"/>
  <c r="B23" i="5"/>
  <c r="C23" i="5"/>
  <c r="D23" i="5"/>
  <c r="J40" i="5"/>
  <c r="H40" i="5"/>
  <c r="I40" i="5"/>
  <c r="H15" i="5"/>
  <c r="I15" i="5"/>
  <c r="J15" i="5"/>
  <c r="H50" i="5"/>
  <c r="I50" i="5"/>
  <c r="J50" i="5"/>
  <c r="H52" i="5"/>
  <c r="I52" i="5"/>
  <c r="J52" i="5"/>
  <c r="J35" i="5"/>
  <c r="H35" i="5"/>
  <c r="I35" i="5"/>
  <c r="B15" i="5"/>
  <c r="C15" i="5"/>
  <c r="D15" i="5"/>
  <c r="B45" i="5"/>
  <c r="C45" i="5"/>
  <c r="D45" i="5"/>
  <c r="D16" i="5"/>
  <c r="B16" i="5"/>
  <c r="C16" i="5"/>
  <c r="D51" i="5"/>
  <c r="B51" i="5"/>
  <c r="C51" i="5"/>
  <c r="B18" i="5"/>
  <c r="C18" i="5"/>
  <c r="D18" i="5"/>
  <c r="H34" i="5"/>
  <c r="I34" i="5"/>
  <c r="J34" i="5"/>
  <c r="H32" i="5"/>
  <c r="I32" i="5"/>
  <c r="J32" i="5"/>
  <c r="H42" i="5"/>
  <c r="I42" i="5"/>
  <c r="J42" i="5"/>
  <c r="H53" i="5"/>
  <c r="I53" i="5"/>
  <c r="J53" i="5"/>
  <c r="H44" i="5"/>
  <c r="I44" i="5"/>
  <c r="J44" i="5"/>
  <c r="J27" i="5"/>
  <c r="I27" i="5"/>
  <c r="H27" i="5"/>
  <c r="B53" i="5"/>
  <c r="C53" i="5"/>
  <c r="D53" i="5"/>
  <c r="B20" i="5"/>
  <c r="C20" i="5"/>
  <c r="D20" i="5"/>
  <c r="H47" i="5"/>
  <c r="I47" i="5"/>
  <c r="J47" i="5"/>
  <c r="B33" i="5"/>
  <c r="C33" i="5"/>
  <c r="D33" i="5"/>
  <c r="I30" i="5"/>
  <c r="J30" i="5"/>
  <c r="H30" i="5"/>
  <c r="D19" i="5"/>
  <c r="B19" i="5"/>
  <c r="C19" i="5"/>
  <c r="B47" i="5"/>
  <c r="C47" i="5"/>
  <c r="D47" i="5"/>
  <c r="C38" i="5"/>
  <c r="D38" i="5"/>
  <c r="B38" i="5"/>
  <c r="B25" i="5"/>
  <c r="C25" i="5"/>
  <c r="D25" i="5"/>
  <c r="B42" i="5"/>
  <c r="C42" i="5"/>
  <c r="D42" i="5"/>
  <c r="H49" i="5"/>
  <c r="I49" i="5"/>
  <c r="J49" i="5"/>
  <c r="J24" i="5"/>
  <c r="H24" i="5"/>
  <c r="I24" i="5"/>
  <c r="J12" i="5"/>
  <c r="H12" i="5"/>
  <c r="I12" i="5"/>
  <c r="H45" i="5"/>
  <c r="I45" i="5"/>
  <c r="J45" i="5"/>
  <c r="H36" i="5"/>
  <c r="I36" i="5"/>
  <c r="J36" i="5"/>
  <c r="J19" i="5"/>
  <c r="I19" i="5"/>
  <c r="H19" i="5"/>
  <c r="B31" i="5"/>
  <c r="C31" i="5"/>
  <c r="D31" i="5"/>
  <c r="H29" i="5"/>
  <c r="I29" i="5"/>
  <c r="J29" i="5"/>
  <c r="H25" i="5"/>
  <c r="I25" i="5"/>
  <c r="J25" i="5"/>
  <c r="H18" i="5"/>
  <c r="I18" i="5"/>
  <c r="J18" i="5"/>
  <c r="D43" i="5"/>
  <c r="C43" i="5"/>
  <c r="B43" i="5"/>
  <c r="B36" i="5"/>
  <c r="C36" i="5"/>
  <c r="D36" i="5"/>
  <c r="B49" i="5"/>
  <c r="C49" i="5"/>
  <c r="D49" i="5"/>
  <c r="B29" i="5"/>
  <c r="C29" i="5"/>
  <c r="D29" i="5"/>
  <c r="B39" i="5"/>
  <c r="C39" i="5"/>
  <c r="D39" i="5"/>
  <c r="B34" i="5"/>
  <c r="C34" i="5"/>
  <c r="D34" i="5"/>
  <c r="H41" i="5"/>
  <c r="I41" i="5"/>
  <c r="J41" i="5"/>
  <c r="J16" i="5"/>
  <c r="H16" i="5"/>
  <c r="I16" i="5"/>
  <c r="I46" i="5"/>
  <c r="J46" i="5"/>
  <c r="H46" i="5"/>
  <c r="H37" i="5"/>
  <c r="I37" i="5"/>
  <c r="J37" i="5"/>
  <c r="H28" i="5"/>
  <c r="I28" i="5"/>
  <c r="J28" i="5"/>
  <c r="B52" i="5"/>
  <c r="C52" i="5"/>
  <c r="D52" i="5"/>
  <c r="C22" i="5"/>
  <c r="D22" i="5"/>
  <c r="B22" i="5"/>
  <c r="H20" i="5"/>
  <c r="I20" i="5"/>
  <c r="J20" i="5"/>
  <c r="C14" i="5"/>
  <c r="D14" i="5"/>
  <c r="B14" i="5"/>
  <c r="H21" i="5"/>
  <c r="I21" i="5"/>
  <c r="J21" i="5"/>
  <c r="B37" i="5"/>
  <c r="C37" i="5"/>
  <c r="D37" i="5"/>
  <c r="D35" i="5"/>
  <c r="B35" i="5"/>
  <c r="C35" i="5"/>
  <c r="H31" i="5"/>
  <c r="I31" i="5"/>
  <c r="J31" i="5"/>
  <c r="I22" i="5"/>
  <c r="J22" i="5"/>
  <c r="H22" i="5"/>
  <c r="H13" i="5"/>
  <c r="I13" i="5"/>
  <c r="J13" i="5"/>
  <c r="J51" i="5"/>
  <c r="H51" i="5"/>
  <c r="I51" i="5"/>
  <c r="D24" i="5"/>
  <c r="B24" i="5"/>
  <c r="C24" i="5"/>
  <c r="H33" i="5"/>
  <c r="I33" i="5"/>
  <c r="J33" i="5"/>
  <c r="C46" i="5"/>
  <c r="D46" i="5"/>
  <c r="B46" i="5"/>
  <c r="H39" i="5"/>
  <c r="I39" i="5"/>
  <c r="J39" i="5"/>
  <c r="H17" i="5"/>
  <c r="I17" i="5"/>
  <c r="J17" i="5"/>
  <c r="J28" i="2"/>
  <c r="H28" i="2"/>
  <c r="I28" i="2"/>
  <c r="I15" i="2"/>
  <c r="J15" i="2"/>
  <c r="H15" i="2"/>
  <c r="H25" i="2"/>
  <c r="I25" i="2"/>
  <c r="J25" i="2"/>
  <c r="H33" i="2"/>
  <c r="I33" i="2"/>
  <c r="J33" i="2"/>
  <c r="H30" i="2"/>
  <c r="I30" i="2"/>
  <c r="J30" i="2"/>
  <c r="I12" i="2"/>
  <c r="J12" i="2"/>
  <c r="H12" i="2"/>
  <c r="H17" i="2"/>
  <c r="I17" i="2"/>
  <c r="J17" i="2"/>
  <c r="B13" i="2"/>
  <c r="H22" i="2"/>
  <c r="I22" i="2"/>
  <c r="J22" i="2"/>
  <c r="H27" i="2"/>
  <c r="I27" i="2"/>
  <c r="J27" i="2"/>
  <c r="H32" i="2"/>
  <c r="I32" i="2"/>
  <c r="J32" i="2"/>
  <c r="H24" i="2"/>
  <c r="I24" i="2"/>
  <c r="J24" i="2"/>
  <c r="J20" i="2"/>
  <c r="H20" i="2"/>
  <c r="I20" i="2"/>
  <c r="H34" i="2"/>
  <c r="D12" i="2"/>
  <c r="B12" i="2"/>
  <c r="C12" i="2"/>
  <c r="H19" i="2"/>
  <c r="I19" i="2"/>
  <c r="J19" i="2"/>
  <c r="H16" i="2"/>
  <c r="I16" i="2"/>
  <c r="J16" i="2"/>
  <c r="H21" i="2"/>
  <c r="I21" i="2"/>
  <c r="J21" i="2"/>
  <c r="H26" i="2"/>
  <c r="I26" i="2"/>
  <c r="J26" i="2"/>
  <c r="I31" i="2"/>
  <c r="J31" i="2"/>
  <c r="H31" i="2"/>
  <c r="H14" i="2"/>
  <c r="I14" i="2"/>
  <c r="J14" i="2"/>
  <c r="H29" i="2"/>
  <c r="I29" i="2"/>
  <c r="J29" i="2"/>
  <c r="H13" i="2"/>
  <c r="I13" i="2"/>
  <c r="J13" i="2"/>
  <c r="H18" i="2"/>
  <c r="I18" i="2"/>
  <c r="J18" i="2"/>
  <c r="I23" i="2"/>
  <c r="J23" i="2"/>
  <c r="H23" i="2"/>
  <c r="N12" i="5" l="1" a="1"/>
  <c r="N13" i="5" s="1"/>
  <c r="M12" i="5" a="1"/>
  <c r="M33" i="5" s="1"/>
  <c r="O12" i="5" a="1"/>
  <c r="O32" i="5" s="1"/>
  <c r="N27" i="5"/>
  <c r="N30" i="5"/>
  <c r="N32" i="5"/>
  <c r="N15" i="5"/>
  <c r="N20" i="5"/>
  <c r="N26" i="5"/>
  <c r="M12" i="2"/>
  <c r="M27" i="2"/>
  <c r="M23" i="2"/>
  <c r="M28" i="2"/>
  <c r="M14" i="2"/>
  <c r="M16" i="2"/>
  <c r="M18" i="2"/>
  <c r="M33" i="2"/>
  <c r="M15" i="2"/>
  <c r="M20" i="2"/>
  <c r="M22" i="2"/>
  <c r="M29" i="2"/>
  <c r="M25" i="2"/>
  <c r="M30" i="2"/>
  <c r="M17" i="2"/>
  <c r="M24" i="2"/>
  <c r="M26" i="2"/>
  <c r="M13" i="2"/>
  <c r="M34" i="2"/>
  <c r="M19" i="2"/>
  <c r="M32" i="2"/>
  <c r="M31" i="2"/>
  <c r="M21" i="2"/>
  <c r="O12" i="2"/>
  <c r="O25" i="2"/>
  <c r="O32" i="2"/>
  <c r="O15" i="2"/>
  <c r="O28" i="2"/>
  <c r="O22" i="2"/>
  <c r="O19" i="2"/>
  <c r="O34" i="2"/>
  <c r="O17" i="2"/>
  <c r="O24" i="2"/>
  <c r="O20" i="2"/>
  <c r="O21" i="2"/>
  <c r="O26" i="2"/>
  <c r="O16" i="2"/>
  <c r="O29" i="2"/>
  <c r="O27" i="2"/>
  <c r="O18" i="2"/>
  <c r="O13" i="2"/>
  <c r="O31" i="2"/>
  <c r="O30" i="2"/>
  <c r="O14" i="2"/>
  <c r="O23" i="2"/>
  <c r="O33" i="2"/>
  <c r="N12" i="2"/>
  <c r="N19" i="2"/>
  <c r="N22" i="2"/>
  <c r="N31" i="2"/>
  <c r="N14" i="2"/>
  <c r="N16" i="2"/>
  <c r="N13" i="2"/>
  <c r="N33" i="2"/>
  <c r="N23" i="2"/>
  <c r="N28" i="2"/>
  <c r="N25" i="2"/>
  <c r="N32" i="2"/>
  <c r="N15" i="2"/>
  <c r="N20" i="2"/>
  <c r="N30" i="2"/>
  <c r="N34" i="2"/>
  <c r="N17" i="2"/>
  <c r="N24" i="2"/>
  <c r="N29" i="2"/>
  <c r="N21" i="2"/>
  <c r="N26" i="2"/>
  <c r="N27" i="2"/>
  <c r="N18" i="2"/>
  <c r="N12" i="5" l="1"/>
  <c r="O14" i="5"/>
  <c r="N21" i="5"/>
  <c r="N16" i="5"/>
  <c r="N22" i="5"/>
  <c r="O18" i="5"/>
  <c r="N24" i="5"/>
  <c r="N23" i="5"/>
  <c r="N18" i="5"/>
  <c r="N25" i="5"/>
  <c r="N31" i="5"/>
  <c r="O12" i="5"/>
  <c r="N29" i="5"/>
  <c r="N34" i="5"/>
  <c r="N19" i="5"/>
  <c r="M21" i="5"/>
  <c r="N14" i="5"/>
  <c r="N33" i="5"/>
  <c r="N17" i="5"/>
  <c r="N28" i="5"/>
  <c r="M17" i="5"/>
  <c r="O21" i="5"/>
  <c r="M16" i="5"/>
  <c r="O27" i="5"/>
  <c r="M22" i="5"/>
  <c r="O16" i="5"/>
  <c r="M32" i="5"/>
  <c r="O25" i="5"/>
  <c r="M28" i="5"/>
  <c r="O34" i="5"/>
  <c r="M23" i="5"/>
  <c r="O23" i="5"/>
  <c r="O13" i="5"/>
  <c r="O28" i="5"/>
  <c r="M26" i="5"/>
  <c r="M19" i="5"/>
  <c r="M27" i="5"/>
  <c r="O19" i="5"/>
  <c r="O29" i="5"/>
  <c r="O24" i="5"/>
  <c r="M29" i="5"/>
  <c r="M30" i="5"/>
  <c r="M13" i="5"/>
  <c r="O22" i="5"/>
  <c r="O17" i="5"/>
  <c r="O33" i="5"/>
  <c r="M24" i="5"/>
  <c r="M25" i="5"/>
  <c r="M31" i="5"/>
  <c r="O31" i="5"/>
  <c r="O26" i="5"/>
  <c r="O15" i="5"/>
  <c r="M34" i="5"/>
  <c r="M20" i="5"/>
  <c r="M18" i="5"/>
  <c r="O30" i="5"/>
  <c r="O20" i="5"/>
  <c r="M14" i="5"/>
  <c r="M15" i="5"/>
  <c r="M12" i="5"/>
</calcChain>
</file>

<file path=xl/sharedStrings.xml><?xml version="1.0" encoding="utf-8"?>
<sst xmlns="http://schemas.openxmlformats.org/spreadsheetml/2006/main" count="178" uniqueCount="119">
  <si>
    <t>P1020816</t>
  </si>
  <si>
    <t>P1020817</t>
  </si>
  <si>
    <t>P1020824</t>
  </si>
  <si>
    <t>P1020825</t>
  </si>
  <si>
    <t>P1020826</t>
  </si>
  <si>
    <t>P1020828</t>
  </si>
  <si>
    <t>P1020829</t>
  </si>
  <si>
    <t>P1020830</t>
  </si>
  <si>
    <t>P1020831</t>
  </si>
  <si>
    <t>P1020833</t>
  </si>
  <si>
    <t>P1020838</t>
  </si>
  <si>
    <t>P1020839</t>
  </si>
  <si>
    <t>P1020841</t>
  </si>
  <si>
    <t>P1020860</t>
  </si>
  <si>
    <t>P1020872</t>
  </si>
  <si>
    <t>P1020887</t>
  </si>
  <si>
    <t>P1020912</t>
  </si>
  <si>
    <t>P1020928</t>
  </si>
  <si>
    <t>P1040788</t>
  </si>
  <si>
    <t>P1040795</t>
  </si>
  <si>
    <t>P1040798</t>
  </si>
  <si>
    <t>P1040801</t>
  </si>
  <si>
    <t>P1040811</t>
  </si>
  <si>
    <t>P1040812</t>
  </si>
  <si>
    <t>P1040813</t>
  </si>
  <si>
    <t>P1040814</t>
  </si>
  <si>
    <t>P1040826</t>
  </si>
  <si>
    <t>P1040829</t>
  </si>
  <si>
    <t>P1040833</t>
  </si>
  <si>
    <t>P1040839</t>
  </si>
  <si>
    <t>P1040843</t>
  </si>
  <si>
    <t>P1040845</t>
  </si>
  <si>
    <t>P1040850</t>
  </si>
  <si>
    <t>P1040853</t>
  </si>
  <si>
    <t>P1040860</t>
  </si>
  <si>
    <t>P1040862</t>
  </si>
  <si>
    <t>P1040863</t>
  </si>
  <si>
    <t>P1080032</t>
  </si>
  <si>
    <t>P1080033</t>
  </si>
  <si>
    <t>P1080036</t>
  </si>
  <si>
    <t>P1080047</t>
  </si>
  <si>
    <t>P1080062</t>
  </si>
  <si>
    <t>P1080063</t>
  </si>
  <si>
    <t>P1080078</t>
  </si>
  <si>
    <t>P1080092</t>
  </si>
  <si>
    <t>x</t>
  </si>
  <si>
    <t>y</t>
  </si>
  <si>
    <t>z</t>
  </si>
  <si>
    <t>N</t>
  </si>
  <si>
    <t>MinA</t>
  </si>
  <si>
    <t>MaxA</t>
  </si>
  <si>
    <t>err std</t>
  </si>
  <si>
    <t>err mean</t>
  </si>
  <si>
    <t>FROM</t>
  </si>
  <si>
    <t>TO</t>
  </si>
  <si>
    <t>Delta</t>
  </si>
  <si>
    <t>K</t>
  </si>
  <si>
    <t>Borders</t>
  </si>
  <si>
    <t>Angle</t>
  </si>
  <si>
    <t>P1020171</t>
  </si>
  <si>
    <t>P1020177</t>
  </si>
  <si>
    <t>P1020819</t>
  </si>
  <si>
    <t>P1020822</t>
  </si>
  <si>
    <t>P1020845</t>
  </si>
  <si>
    <t>P1020847</t>
  </si>
  <si>
    <t>P1020848</t>
  </si>
  <si>
    <t>P1020854</t>
  </si>
  <si>
    <t>P1020856</t>
  </si>
  <si>
    <t>P1020861</t>
  </si>
  <si>
    <t>P1020867</t>
  </si>
  <si>
    <t>P1020871</t>
  </si>
  <si>
    <t>P1030001</t>
  </si>
  <si>
    <t>P1030004</t>
  </si>
  <si>
    <t>P1040779</t>
  </si>
  <si>
    <t>P1040783</t>
  </si>
  <si>
    <t>P1040815</t>
  </si>
  <si>
    <t>P1040817</t>
  </si>
  <si>
    <t>P1040818</t>
  </si>
  <si>
    <t>P1040819</t>
  </si>
  <si>
    <t>P1040822</t>
  </si>
  <si>
    <t>P1040823</t>
  </si>
  <si>
    <t>P1040825</t>
  </si>
  <si>
    <t>P1040854</t>
  </si>
  <si>
    <t>P1040855</t>
  </si>
  <si>
    <t>P1040856</t>
  </si>
  <si>
    <t>P1040870</t>
  </si>
  <si>
    <t>P1080005</t>
  </si>
  <si>
    <t>P1080008</t>
  </si>
  <si>
    <t>P1080011</t>
  </si>
  <si>
    <t>P1080015</t>
  </si>
  <si>
    <t>P1080018</t>
  </si>
  <si>
    <t>P1080020</t>
  </si>
  <si>
    <t>P1080021</t>
  </si>
  <si>
    <t>P1080023</t>
  </si>
  <si>
    <t>P1080025</t>
  </si>
  <si>
    <t>P1080031</t>
  </si>
  <si>
    <t>P1080045</t>
  </si>
  <si>
    <t>P1080049</t>
  </si>
  <si>
    <t>P1080053</t>
  </si>
  <si>
    <t>P1080055</t>
  </si>
  <si>
    <t>P1080056</t>
  </si>
  <si>
    <t>P1080057</t>
  </si>
  <si>
    <t>P1080074</t>
  </si>
  <si>
    <t>P1080077</t>
  </si>
  <si>
    <t>P1080079</t>
  </si>
  <si>
    <t>P1080084</t>
  </si>
  <si>
    <t>P1080091</t>
  </si>
  <si>
    <t>P1080093</t>
  </si>
  <si>
    <t>P1080096</t>
  </si>
  <si>
    <t>P1080100</t>
  </si>
  <si>
    <t>P1080104</t>
  </si>
  <si>
    <t>P1080106</t>
  </si>
  <si>
    <t>P1080111</t>
  </si>
  <si>
    <t>P1080113</t>
  </si>
  <si>
    <t>P1080116</t>
  </si>
  <si>
    <t>P1080119</t>
  </si>
  <si>
    <t>Ось X</t>
  </si>
  <si>
    <t>Ось Y</t>
  </si>
  <si>
    <t>Ось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</si>
</sst>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9" fontId="0" fillId="0" borderId="0" xfId="1" quotePrefix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Функция распределения ошибок</a:t>
            </a:r>
            <a:r>
              <a:rPr lang="ru-RU" baseline="0"/>
              <a:t> определения направлений</a:t>
            </a:r>
            <a:r>
              <a:rPr lang="ru-RU"/>
              <a:t> ТСП</a:t>
            </a:r>
            <a:r>
              <a:rPr lang="ru-RU" baseline="0"/>
              <a:t> в соответствии с осями координат на изображениях "внутри помещений"</a:t>
            </a:r>
            <a:endParaRPr lang="ru-RU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indoor_res!$H$11</c:f>
              <c:strCache>
                <c:ptCount val="1"/>
                <c:pt idx="0">
                  <c:v>Ось X</c:v>
                </c:pt>
              </c:strCache>
            </c:strRef>
          </c:tx>
          <c:marker>
            <c:symbol val="none"/>
          </c:marker>
          <c:xVal>
            <c:numRef>
              <c:f>indoor_res!$G$12:$G$53</c:f>
              <c:numCache>
                <c:formatCode>General</c:formatCode>
                <c:ptCount val="42"/>
                <c:pt idx="0">
                  <c:v>7.9755990574112173E-2</c:v>
                </c:pt>
                <c:pt idx="1">
                  <c:v>0.45027119277192584</c:v>
                </c:pt>
                <c:pt idx="2">
                  <c:v>0.8207863949697396</c:v>
                </c:pt>
                <c:pt idx="3">
                  <c:v>1.1913015971675531</c:v>
                </c:pt>
                <c:pt idx="4">
                  <c:v>1.5618167993653669</c:v>
                </c:pt>
                <c:pt idx="5">
                  <c:v>1.9323320015631806</c:v>
                </c:pt>
                <c:pt idx="6">
                  <c:v>2.3028472037609942</c:v>
                </c:pt>
                <c:pt idx="7">
                  <c:v>2.6733624059588079</c:v>
                </c:pt>
                <c:pt idx="8">
                  <c:v>3.0438776081566217</c:v>
                </c:pt>
                <c:pt idx="9">
                  <c:v>3.4143928103544354</c:v>
                </c:pt>
                <c:pt idx="10">
                  <c:v>3.7849080125522492</c:v>
                </c:pt>
                <c:pt idx="11">
                  <c:v>4.1554232147500629</c:v>
                </c:pt>
                <c:pt idx="12">
                  <c:v>4.5259384169478762</c:v>
                </c:pt>
                <c:pt idx="13">
                  <c:v>4.8964536191456904</c:v>
                </c:pt>
                <c:pt idx="14">
                  <c:v>5.2669688213435037</c:v>
                </c:pt>
                <c:pt idx="15">
                  <c:v>5.6374840235413179</c:v>
                </c:pt>
                <c:pt idx="16">
                  <c:v>6.0079992257391313</c:v>
                </c:pt>
                <c:pt idx="17">
                  <c:v>6.3785144279369446</c:v>
                </c:pt>
                <c:pt idx="18">
                  <c:v>6.7490296301347588</c:v>
                </c:pt>
                <c:pt idx="19">
                  <c:v>7.1195448323325721</c:v>
                </c:pt>
                <c:pt idx="20">
                  <c:v>7.4900600345303863</c:v>
                </c:pt>
                <c:pt idx="21">
                  <c:v>7.8605752367281996</c:v>
                </c:pt>
                <c:pt idx="22">
                  <c:v>8.2310904389260138</c:v>
                </c:pt>
                <c:pt idx="23">
                  <c:v>8.6016056411238271</c:v>
                </c:pt>
                <c:pt idx="24">
                  <c:v>8.9721208433216404</c:v>
                </c:pt>
                <c:pt idx="25">
                  <c:v>9.3426360455194537</c:v>
                </c:pt>
                <c:pt idx="26">
                  <c:v>9.7131512477172688</c:v>
                </c:pt>
                <c:pt idx="27">
                  <c:v>10.083666449915082</c:v>
                </c:pt>
                <c:pt idx="28">
                  <c:v>10.454181652112895</c:v>
                </c:pt>
                <c:pt idx="29">
                  <c:v>10.824696854310709</c:v>
                </c:pt>
                <c:pt idx="30">
                  <c:v>11.195212056508524</c:v>
                </c:pt>
                <c:pt idx="31">
                  <c:v>11.565727258706337</c:v>
                </c:pt>
                <c:pt idx="32">
                  <c:v>11.93624246090415</c:v>
                </c:pt>
                <c:pt idx="33">
                  <c:v>12.306757663101964</c:v>
                </c:pt>
                <c:pt idx="34">
                  <c:v>12.677272865299777</c:v>
                </c:pt>
                <c:pt idx="35">
                  <c:v>13.047788067497592</c:v>
                </c:pt>
                <c:pt idx="36">
                  <c:v>13.418303269695405</c:v>
                </c:pt>
                <c:pt idx="37">
                  <c:v>13.788818471893219</c:v>
                </c:pt>
                <c:pt idx="38">
                  <c:v>14.159333674091032</c:v>
                </c:pt>
                <c:pt idx="39">
                  <c:v>14.529848876288847</c:v>
                </c:pt>
                <c:pt idx="40">
                  <c:v>14.90036407848666</c:v>
                </c:pt>
                <c:pt idx="41">
                  <c:v>15.270879280684474</c:v>
                </c:pt>
              </c:numCache>
            </c:numRef>
          </c:xVal>
          <c:yVal>
            <c:numRef>
              <c:f>indoor_res!$H$12:$H$53</c:f>
              <c:numCache>
                <c:formatCode>0%</c:formatCode>
                <c:ptCount val="42"/>
                <c:pt idx="0">
                  <c:v>0</c:v>
                </c:pt>
                <c:pt idx="1">
                  <c:v>0.33333333333333331</c:v>
                </c:pt>
                <c:pt idx="2">
                  <c:v>0.57777777777777772</c:v>
                </c:pt>
                <c:pt idx="3">
                  <c:v>0.77777777777777779</c:v>
                </c:pt>
                <c:pt idx="4">
                  <c:v>0.77777777777777779</c:v>
                </c:pt>
                <c:pt idx="5">
                  <c:v>0.8</c:v>
                </c:pt>
                <c:pt idx="6">
                  <c:v>0.84444444444444444</c:v>
                </c:pt>
                <c:pt idx="7">
                  <c:v>0.8666666666666667</c:v>
                </c:pt>
                <c:pt idx="8">
                  <c:v>0.93333333333333335</c:v>
                </c:pt>
                <c:pt idx="9">
                  <c:v>0.9555555555555556</c:v>
                </c:pt>
                <c:pt idx="10">
                  <c:v>0.9555555555555556</c:v>
                </c:pt>
                <c:pt idx="11">
                  <c:v>0.9555555555555556</c:v>
                </c:pt>
                <c:pt idx="12">
                  <c:v>0.9555555555555556</c:v>
                </c:pt>
                <c:pt idx="13">
                  <c:v>0.9555555555555556</c:v>
                </c:pt>
                <c:pt idx="14">
                  <c:v>0.9555555555555556</c:v>
                </c:pt>
                <c:pt idx="15">
                  <c:v>0.9555555555555556</c:v>
                </c:pt>
                <c:pt idx="16">
                  <c:v>0.9555555555555556</c:v>
                </c:pt>
                <c:pt idx="17">
                  <c:v>0.9555555555555556</c:v>
                </c:pt>
                <c:pt idx="18">
                  <c:v>0.9555555555555556</c:v>
                </c:pt>
                <c:pt idx="19">
                  <c:v>0.9555555555555556</c:v>
                </c:pt>
                <c:pt idx="20">
                  <c:v>0.9555555555555556</c:v>
                </c:pt>
                <c:pt idx="21">
                  <c:v>0.9555555555555556</c:v>
                </c:pt>
                <c:pt idx="22">
                  <c:v>0.97777777777777775</c:v>
                </c:pt>
                <c:pt idx="23">
                  <c:v>0.97777777777777775</c:v>
                </c:pt>
                <c:pt idx="24">
                  <c:v>0.97777777777777775</c:v>
                </c:pt>
                <c:pt idx="25">
                  <c:v>0.97777777777777775</c:v>
                </c:pt>
                <c:pt idx="26">
                  <c:v>0.97777777777777775</c:v>
                </c:pt>
                <c:pt idx="27">
                  <c:v>0.97777777777777775</c:v>
                </c:pt>
                <c:pt idx="28">
                  <c:v>0.97777777777777775</c:v>
                </c:pt>
                <c:pt idx="29">
                  <c:v>0.97777777777777775</c:v>
                </c:pt>
                <c:pt idx="30">
                  <c:v>0.97777777777777775</c:v>
                </c:pt>
                <c:pt idx="31">
                  <c:v>0.97777777777777775</c:v>
                </c:pt>
                <c:pt idx="32">
                  <c:v>0.97777777777777775</c:v>
                </c:pt>
                <c:pt idx="33">
                  <c:v>0.97777777777777775</c:v>
                </c:pt>
                <c:pt idx="34">
                  <c:v>0.97777777777777775</c:v>
                </c:pt>
                <c:pt idx="35">
                  <c:v>0.97777777777777775</c:v>
                </c:pt>
                <c:pt idx="36">
                  <c:v>0.97777777777777775</c:v>
                </c:pt>
                <c:pt idx="37">
                  <c:v>0.97777777777777775</c:v>
                </c:pt>
                <c:pt idx="38">
                  <c:v>0.97777777777777775</c:v>
                </c:pt>
                <c:pt idx="39">
                  <c:v>0.97777777777777775</c:v>
                </c:pt>
                <c:pt idx="40">
                  <c:v>1</c:v>
                </c:pt>
                <c:pt idx="41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indoor_res!$I$11</c:f>
              <c:strCache>
                <c:ptCount val="1"/>
                <c:pt idx="0">
                  <c:v>Ось Y</c:v>
                </c:pt>
              </c:strCache>
            </c:strRef>
          </c:tx>
          <c:marker>
            <c:symbol val="none"/>
          </c:marker>
          <c:xVal>
            <c:numRef>
              <c:f>indoor_res!$G$12:$G$53</c:f>
              <c:numCache>
                <c:formatCode>General</c:formatCode>
                <c:ptCount val="42"/>
                <c:pt idx="0">
                  <c:v>7.9755990574112173E-2</c:v>
                </c:pt>
                <c:pt idx="1">
                  <c:v>0.45027119277192584</c:v>
                </c:pt>
                <c:pt idx="2">
                  <c:v>0.8207863949697396</c:v>
                </c:pt>
                <c:pt idx="3">
                  <c:v>1.1913015971675531</c:v>
                </c:pt>
                <c:pt idx="4">
                  <c:v>1.5618167993653669</c:v>
                </c:pt>
                <c:pt idx="5">
                  <c:v>1.9323320015631806</c:v>
                </c:pt>
                <c:pt idx="6">
                  <c:v>2.3028472037609942</c:v>
                </c:pt>
                <c:pt idx="7">
                  <c:v>2.6733624059588079</c:v>
                </c:pt>
                <c:pt idx="8">
                  <c:v>3.0438776081566217</c:v>
                </c:pt>
                <c:pt idx="9">
                  <c:v>3.4143928103544354</c:v>
                </c:pt>
                <c:pt idx="10">
                  <c:v>3.7849080125522492</c:v>
                </c:pt>
                <c:pt idx="11">
                  <c:v>4.1554232147500629</c:v>
                </c:pt>
                <c:pt idx="12">
                  <c:v>4.5259384169478762</c:v>
                </c:pt>
                <c:pt idx="13">
                  <c:v>4.8964536191456904</c:v>
                </c:pt>
                <c:pt idx="14">
                  <c:v>5.2669688213435037</c:v>
                </c:pt>
                <c:pt idx="15">
                  <c:v>5.6374840235413179</c:v>
                </c:pt>
                <c:pt idx="16">
                  <c:v>6.0079992257391313</c:v>
                </c:pt>
                <c:pt idx="17">
                  <c:v>6.3785144279369446</c:v>
                </c:pt>
                <c:pt idx="18">
                  <c:v>6.7490296301347588</c:v>
                </c:pt>
                <c:pt idx="19">
                  <c:v>7.1195448323325721</c:v>
                </c:pt>
                <c:pt idx="20">
                  <c:v>7.4900600345303863</c:v>
                </c:pt>
                <c:pt idx="21">
                  <c:v>7.8605752367281996</c:v>
                </c:pt>
                <c:pt idx="22">
                  <c:v>8.2310904389260138</c:v>
                </c:pt>
                <c:pt idx="23">
                  <c:v>8.6016056411238271</c:v>
                </c:pt>
                <c:pt idx="24">
                  <c:v>8.9721208433216404</c:v>
                </c:pt>
                <c:pt idx="25">
                  <c:v>9.3426360455194537</c:v>
                </c:pt>
                <c:pt idx="26">
                  <c:v>9.7131512477172688</c:v>
                </c:pt>
                <c:pt idx="27">
                  <c:v>10.083666449915082</c:v>
                </c:pt>
                <c:pt idx="28">
                  <c:v>10.454181652112895</c:v>
                </c:pt>
                <c:pt idx="29">
                  <c:v>10.824696854310709</c:v>
                </c:pt>
                <c:pt idx="30">
                  <c:v>11.195212056508524</c:v>
                </c:pt>
                <c:pt idx="31">
                  <c:v>11.565727258706337</c:v>
                </c:pt>
                <c:pt idx="32">
                  <c:v>11.93624246090415</c:v>
                </c:pt>
                <c:pt idx="33">
                  <c:v>12.306757663101964</c:v>
                </c:pt>
                <c:pt idx="34">
                  <c:v>12.677272865299777</c:v>
                </c:pt>
                <c:pt idx="35">
                  <c:v>13.047788067497592</c:v>
                </c:pt>
                <c:pt idx="36">
                  <c:v>13.418303269695405</c:v>
                </c:pt>
                <c:pt idx="37">
                  <c:v>13.788818471893219</c:v>
                </c:pt>
                <c:pt idx="38">
                  <c:v>14.159333674091032</c:v>
                </c:pt>
                <c:pt idx="39">
                  <c:v>14.529848876288847</c:v>
                </c:pt>
                <c:pt idx="40">
                  <c:v>14.90036407848666</c:v>
                </c:pt>
                <c:pt idx="41">
                  <c:v>15.270879280684474</c:v>
                </c:pt>
              </c:numCache>
            </c:numRef>
          </c:xVal>
          <c:yVal>
            <c:numRef>
              <c:f>indoor_res!$I$12:$I$53</c:f>
              <c:numCache>
                <c:formatCode>0%</c:formatCode>
                <c:ptCount val="42"/>
                <c:pt idx="0">
                  <c:v>0</c:v>
                </c:pt>
                <c:pt idx="1">
                  <c:v>0.35555555555555557</c:v>
                </c:pt>
                <c:pt idx="2">
                  <c:v>0.8666666666666667</c:v>
                </c:pt>
                <c:pt idx="3">
                  <c:v>0.9555555555555556</c:v>
                </c:pt>
                <c:pt idx="4">
                  <c:v>0.97777777777777775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indoor_res!$J$11</c:f>
              <c:strCache>
                <c:ptCount val="1"/>
                <c:pt idx="0">
                  <c:v>Ось Z</c:v>
                </c:pt>
              </c:strCache>
            </c:strRef>
          </c:tx>
          <c:marker>
            <c:symbol val="none"/>
          </c:marker>
          <c:xVal>
            <c:numRef>
              <c:f>indoor_res!$G$12:$G$53</c:f>
              <c:numCache>
                <c:formatCode>General</c:formatCode>
                <c:ptCount val="42"/>
                <c:pt idx="0">
                  <c:v>7.9755990574112173E-2</c:v>
                </c:pt>
                <c:pt idx="1">
                  <c:v>0.45027119277192584</c:v>
                </c:pt>
                <c:pt idx="2">
                  <c:v>0.8207863949697396</c:v>
                </c:pt>
                <c:pt idx="3">
                  <c:v>1.1913015971675531</c:v>
                </c:pt>
                <c:pt idx="4">
                  <c:v>1.5618167993653669</c:v>
                </c:pt>
                <c:pt idx="5">
                  <c:v>1.9323320015631806</c:v>
                </c:pt>
                <c:pt idx="6">
                  <c:v>2.3028472037609942</c:v>
                </c:pt>
                <c:pt idx="7">
                  <c:v>2.6733624059588079</c:v>
                </c:pt>
                <c:pt idx="8">
                  <c:v>3.0438776081566217</c:v>
                </c:pt>
                <c:pt idx="9">
                  <c:v>3.4143928103544354</c:v>
                </c:pt>
                <c:pt idx="10">
                  <c:v>3.7849080125522492</c:v>
                </c:pt>
                <c:pt idx="11">
                  <c:v>4.1554232147500629</c:v>
                </c:pt>
                <c:pt idx="12">
                  <c:v>4.5259384169478762</c:v>
                </c:pt>
                <c:pt idx="13">
                  <c:v>4.8964536191456904</c:v>
                </c:pt>
                <c:pt idx="14">
                  <c:v>5.2669688213435037</c:v>
                </c:pt>
                <c:pt idx="15">
                  <c:v>5.6374840235413179</c:v>
                </c:pt>
                <c:pt idx="16">
                  <c:v>6.0079992257391313</c:v>
                </c:pt>
                <c:pt idx="17">
                  <c:v>6.3785144279369446</c:v>
                </c:pt>
                <c:pt idx="18">
                  <c:v>6.7490296301347588</c:v>
                </c:pt>
                <c:pt idx="19">
                  <c:v>7.1195448323325721</c:v>
                </c:pt>
                <c:pt idx="20">
                  <c:v>7.4900600345303863</c:v>
                </c:pt>
                <c:pt idx="21">
                  <c:v>7.8605752367281996</c:v>
                </c:pt>
                <c:pt idx="22">
                  <c:v>8.2310904389260138</c:v>
                </c:pt>
                <c:pt idx="23">
                  <c:v>8.6016056411238271</c:v>
                </c:pt>
                <c:pt idx="24">
                  <c:v>8.9721208433216404</c:v>
                </c:pt>
                <c:pt idx="25">
                  <c:v>9.3426360455194537</c:v>
                </c:pt>
                <c:pt idx="26">
                  <c:v>9.7131512477172688</c:v>
                </c:pt>
                <c:pt idx="27">
                  <c:v>10.083666449915082</c:v>
                </c:pt>
                <c:pt idx="28">
                  <c:v>10.454181652112895</c:v>
                </c:pt>
                <c:pt idx="29">
                  <c:v>10.824696854310709</c:v>
                </c:pt>
                <c:pt idx="30">
                  <c:v>11.195212056508524</c:v>
                </c:pt>
                <c:pt idx="31">
                  <c:v>11.565727258706337</c:v>
                </c:pt>
                <c:pt idx="32">
                  <c:v>11.93624246090415</c:v>
                </c:pt>
                <c:pt idx="33">
                  <c:v>12.306757663101964</c:v>
                </c:pt>
                <c:pt idx="34">
                  <c:v>12.677272865299777</c:v>
                </c:pt>
                <c:pt idx="35">
                  <c:v>13.047788067497592</c:v>
                </c:pt>
                <c:pt idx="36">
                  <c:v>13.418303269695405</c:v>
                </c:pt>
                <c:pt idx="37">
                  <c:v>13.788818471893219</c:v>
                </c:pt>
                <c:pt idx="38">
                  <c:v>14.159333674091032</c:v>
                </c:pt>
                <c:pt idx="39">
                  <c:v>14.529848876288847</c:v>
                </c:pt>
                <c:pt idx="40">
                  <c:v>14.90036407848666</c:v>
                </c:pt>
                <c:pt idx="41">
                  <c:v>15.270879280684474</c:v>
                </c:pt>
              </c:numCache>
            </c:numRef>
          </c:xVal>
          <c:yVal>
            <c:numRef>
              <c:f>indoor_res!$J$12:$J$53</c:f>
              <c:numCache>
                <c:formatCode>0%</c:formatCode>
                <c:ptCount val="42"/>
                <c:pt idx="0">
                  <c:v>0</c:v>
                </c:pt>
                <c:pt idx="1">
                  <c:v>0.15555555555555556</c:v>
                </c:pt>
                <c:pt idx="2">
                  <c:v>0.48888888888888887</c:v>
                </c:pt>
                <c:pt idx="3">
                  <c:v>0.71111111111111114</c:v>
                </c:pt>
                <c:pt idx="4">
                  <c:v>0.77777777777777779</c:v>
                </c:pt>
                <c:pt idx="5">
                  <c:v>0.8</c:v>
                </c:pt>
                <c:pt idx="6">
                  <c:v>0.82222222222222219</c:v>
                </c:pt>
                <c:pt idx="7">
                  <c:v>0.8666666666666667</c:v>
                </c:pt>
                <c:pt idx="8">
                  <c:v>0.93333333333333335</c:v>
                </c:pt>
                <c:pt idx="9">
                  <c:v>0.93333333333333335</c:v>
                </c:pt>
                <c:pt idx="10">
                  <c:v>0.9555555555555556</c:v>
                </c:pt>
                <c:pt idx="11">
                  <c:v>0.9555555555555556</c:v>
                </c:pt>
                <c:pt idx="12">
                  <c:v>0.9555555555555556</c:v>
                </c:pt>
                <c:pt idx="13">
                  <c:v>0.9555555555555556</c:v>
                </c:pt>
                <c:pt idx="14">
                  <c:v>0.9555555555555556</c:v>
                </c:pt>
                <c:pt idx="15">
                  <c:v>0.9555555555555556</c:v>
                </c:pt>
                <c:pt idx="16">
                  <c:v>0.9555555555555556</c:v>
                </c:pt>
                <c:pt idx="17">
                  <c:v>0.9555555555555556</c:v>
                </c:pt>
                <c:pt idx="18">
                  <c:v>0.9555555555555556</c:v>
                </c:pt>
                <c:pt idx="19">
                  <c:v>0.9555555555555556</c:v>
                </c:pt>
                <c:pt idx="20">
                  <c:v>0.9555555555555556</c:v>
                </c:pt>
                <c:pt idx="21">
                  <c:v>0.9555555555555556</c:v>
                </c:pt>
                <c:pt idx="22">
                  <c:v>0.9555555555555556</c:v>
                </c:pt>
                <c:pt idx="23">
                  <c:v>0.97777777777777775</c:v>
                </c:pt>
                <c:pt idx="24">
                  <c:v>0.97777777777777775</c:v>
                </c:pt>
                <c:pt idx="25">
                  <c:v>0.97777777777777775</c:v>
                </c:pt>
                <c:pt idx="26">
                  <c:v>0.97777777777777775</c:v>
                </c:pt>
                <c:pt idx="27">
                  <c:v>0.97777777777777775</c:v>
                </c:pt>
                <c:pt idx="28">
                  <c:v>0.97777777777777775</c:v>
                </c:pt>
                <c:pt idx="29">
                  <c:v>0.97777777777777775</c:v>
                </c:pt>
                <c:pt idx="30">
                  <c:v>0.97777777777777775</c:v>
                </c:pt>
                <c:pt idx="31">
                  <c:v>0.97777777777777775</c:v>
                </c:pt>
                <c:pt idx="32">
                  <c:v>0.97777777777777775</c:v>
                </c:pt>
                <c:pt idx="33">
                  <c:v>0.97777777777777775</c:v>
                </c:pt>
                <c:pt idx="34">
                  <c:v>0.97777777777777775</c:v>
                </c:pt>
                <c:pt idx="35">
                  <c:v>0.97777777777777775</c:v>
                </c:pt>
                <c:pt idx="36">
                  <c:v>0.97777777777777775</c:v>
                </c:pt>
                <c:pt idx="37">
                  <c:v>0.97777777777777775</c:v>
                </c:pt>
                <c:pt idx="38">
                  <c:v>0.97777777777777775</c:v>
                </c:pt>
                <c:pt idx="39">
                  <c:v>0.97777777777777775</c:v>
                </c:pt>
                <c:pt idx="40">
                  <c:v>0.97777777777777775</c:v>
                </c:pt>
                <c:pt idx="4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94464"/>
        <c:axId val="49896768"/>
      </c:scatterChart>
      <c:valAx>
        <c:axId val="49894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 b="0"/>
                </a:pPr>
                <a:r>
                  <a:rPr lang="ru-RU" sz="1600" b="0" i="0" u="none" strike="noStrike" baseline="0">
                    <a:effectLst/>
                  </a:rPr>
                  <a:t>Средняя а</a:t>
                </a:r>
                <a:r>
                  <a:rPr lang="ru-RU" sz="1600" b="0"/>
                  <a:t>бсолютная</a:t>
                </a:r>
                <a:r>
                  <a:rPr lang="ru-RU" sz="1600" b="0" baseline="0"/>
                  <a:t> в</a:t>
                </a:r>
                <a:r>
                  <a:rPr lang="ru-RU" sz="1600" b="0"/>
                  <a:t>еличина</a:t>
                </a:r>
                <a:r>
                  <a:rPr lang="ru-RU" sz="1600" b="0" baseline="0"/>
                  <a:t> угла </a:t>
                </a:r>
                <a:r>
                  <a:rPr lang="ru-RU" sz="1600" b="0"/>
                  <a:t>отклонения найденного значения направления оси</a:t>
                </a:r>
                <a:r>
                  <a:rPr lang="en-US" sz="1600" b="0"/>
                  <a:t>, </a:t>
                </a:r>
                <a:r>
                  <a:rPr lang="ru-RU" sz="1600" b="0"/>
                  <a:t>градусы</a:t>
                </a:r>
                <a:endParaRPr lang="en-US" sz="1600" b="0"/>
              </a:p>
            </c:rich>
          </c:tx>
          <c:layout/>
          <c:overlay val="0"/>
        </c:title>
        <c:numFmt formatCode="General" sourceLinked="1"/>
        <c:majorTickMark val="out"/>
        <c:minorTickMark val="cross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49896768"/>
        <c:crosses val="autoZero"/>
        <c:crossBetween val="midCat"/>
      </c:valAx>
      <c:valAx>
        <c:axId val="498967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 b="0"/>
                </a:pPr>
                <a:r>
                  <a:rPr lang="ru-RU" sz="1600" b="0"/>
                  <a:t>Число изображений на интервале, %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out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49894464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ru-RU" sz="1800" b="1" i="0" baseline="0">
                <a:effectLst/>
              </a:rPr>
              <a:t>Плотность распределения ошибок определения направлений ТСП в соответствии с осями координат</a:t>
            </a:r>
            <a:r>
              <a:rPr lang="ru-RU" sz="1800" b="1" i="0" u="none" strike="noStrike" baseline="0">
                <a:effectLst/>
              </a:rPr>
              <a:t> на изображениях "внутри помещений"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indoor_res!$M$11</c:f>
              <c:strCache>
                <c:ptCount val="1"/>
                <c:pt idx="0">
                  <c:v>Ось X</c:v>
                </c:pt>
              </c:strCache>
            </c:strRef>
          </c:tx>
          <c:xVal>
            <c:numRef>
              <c:f>indoor_res!$L$12:$L$34</c:f>
              <c:numCache>
                <c:formatCode>General</c:formatCode>
                <c:ptCount val="23"/>
                <c:pt idx="0">
                  <c:v>7.9755990574112173E-2</c:v>
                </c:pt>
                <c:pt idx="1">
                  <c:v>0.8207863949697396</c:v>
                </c:pt>
                <c:pt idx="2">
                  <c:v>1.5618167993653669</c:v>
                </c:pt>
                <c:pt idx="3">
                  <c:v>2.3028472037609942</c:v>
                </c:pt>
                <c:pt idx="4">
                  <c:v>3.0438776081566217</c:v>
                </c:pt>
                <c:pt idx="5">
                  <c:v>3.7849080125522492</c:v>
                </c:pt>
                <c:pt idx="6">
                  <c:v>4.5259384169478762</c:v>
                </c:pt>
                <c:pt idx="7">
                  <c:v>5.2669688213435037</c:v>
                </c:pt>
                <c:pt idx="8">
                  <c:v>6.0079992257391313</c:v>
                </c:pt>
                <c:pt idx="9">
                  <c:v>6.7490296301347588</c:v>
                </c:pt>
                <c:pt idx="10">
                  <c:v>7.4900600345303863</c:v>
                </c:pt>
                <c:pt idx="11">
                  <c:v>8.2310904389260138</c:v>
                </c:pt>
                <c:pt idx="12">
                  <c:v>8.9721208433216404</c:v>
                </c:pt>
                <c:pt idx="13">
                  <c:v>9.7131512477172688</c:v>
                </c:pt>
                <c:pt idx="14">
                  <c:v>10.454181652112895</c:v>
                </c:pt>
                <c:pt idx="15">
                  <c:v>11.195212056508524</c:v>
                </c:pt>
                <c:pt idx="16">
                  <c:v>11.93624246090415</c:v>
                </c:pt>
                <c:pt idx="17">
                  <c:v>12.677272865299777</c:v>
                </c:pt>
                <c:pt idx="18">
                  <c:v>13.418303269695405</c:v>
                </c:pt>
                <c:pt idx="19">
                  <c:v>14.159333674091032</c:v>
                </c:pt>
                <c:pt idx="20">
                  <c:v>14.90036407848666</c:v>
                </c:pt>
                <c:pt idx="21">
                  <c:v>15.641394482882287</c:v>
                </c:pt>
              </c:numCache>
            </c:numRef>
          </c:xVal>
          <c:yVal>
            <c:numRef>
              <c:f>indoor_res!$M$12:$M$34</c:f>
              <c:numCache>
                <c:formatCode>General</c:formatCode>
                <c:ptCount val="23"/>
                <c:pt idx="0">
                  <c:v>0</c:v>
                </c:pt>
                <c:pt idx="1">
                  <c:v>0.57777777777777772</c:v>
                </c:pt>
                <c:pt idx="2">
                  <c:v>0.2</c:v>
                </c:pt>
                <c:pt idx="3">
                  <c:v>6.6666666666666666E-2</c:v>
                </c:pt>
                <c:pt idx="4">
                  <c:v>8.8888888888888892E-2</c:v>
                </c:pt>
                <c:pt idx="5">
                  <c:v>2.2222222222222223E-2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2.2222222222222223E-2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2.2222222222222223E-2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indoor_res!$N$11</c:f>
              <c:strCache>
                <c:ptCount val="1"/>
                <c:pt idx="0">
                  <c:v>Ось Y</c:v>
                </c:pt>
              </c:strCache>
            </c:strRef>
          </c:tx>
          <c:xVal>
            <c:numRef>
              <c:f>indoor_res!$L$12:$L$34</c:f>
              <c:numCache>
                <c:formatCode>General</c:formatCode>
                <c:ptCount val="23"/>
                <c:pt idx="0">
                  <c:v>7.9755990574112173E-2</c:v>
                </c:pt>
                <c:pt idx="1">
                  <c:v>0.8207863949697396</c:v>
                </c:pt>
                <c:pt idx="2">
                  <c:v>1.5618167993653669</c:v>
                </c:pt>
                <c:pt idx="3">
                  <c:v>2.3028472037609942</c:v>
                </c:pt>
                <c:pt idx="4">
                  <c:v>3.0438776081566217</c:v>
                </c:pt>
                <c:pt idx="5">
                  <c:v>3.7849080125522492</c:v>
                </c:pt>
                <c:pt idx="6">
                  <c:v>4.5259384169478762</c:v>
                </c:pt>
                <c:pt idx="7">
                  <c:v>5.2669688213435037</c:v>
                </c:pt>
                <c:pt idx="8">
                  <c:v>6.0079992257391313</c:v>
                </c:pt>
                <c:pt idx="9">
                  <c:v>6.7490296301347588</c:v>
                </c:pt>
                <c:pt idx="10">
                  <c:v>7.4900600345303863</c:v>
                </c:pt>
                <c:pt idx="11">
                  <c:v>8.2310904389260138</c:v>
                </c:pt>
                <c:pt idx="12">
                  <c:v>8.9721208433216404</c:v>
                </c:pt>
                <c:pt idx="13">
                  <c:v>9.7131512477172688</c:v>
                </c:pt>
                <c:pt idx="14">
                  <c:v>10.454181652112895</c:v>
                </c:pt>
                <c:pt idx="15">
                  <c:v>11.195212056508524</c:v>
                </c:pt>
                <c:pt idx="16">
                  <c:v>11.93624246090415</c:v>
                </c:pt>
                <c:pt idx="17">
                  <c:v>12.677272865299777</c:v>
                </c:pt>
                <c:pt idx="18">
                  <c:v>13.418303269695405</c:v>
                </c:pt>
                <c:pt idx="19">
                  <c:v>14.159333674091032</c:v>
                </c:pt>
                <c:pt idx="20">
                  <c:v>14.90036407848666</c:v>
                </c:pt>
                <c:pt idx="21">
                  <c:v>15.641394482882287</c:v>
                </c:pt>
              </c:numCache>
            </c:numRef>
          </c:xVal>
          <c:yVal>
            <c:numRef>
              <c:f>indoor_res!$N$12:$N$34</c:f>
              <c:numCache>
                <c:formatCode>General</c:formatCode>
                <c:ptCount val="23"/>
                <c:pt idx="0">
                  <c:v>2.2222222222222223E-2</c:v>
                </c:pt>
                <c:pt idx="1">
                  <c:v>0.84444444444444444</c:v>
                </c:pt>
                <c:pt idx="2">
                  <c:v>0.1111111111111111</c:v>
                </c:pt>
                <c:pt idx="3">
                  <c:v>2.2222222222222223E-2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indoor_res!$O$11</c:f>
              <c:strCache>
                <c:ptCount val="1"/>
                <c:pt idx="0">
                  <c:v>Ось Z</c:v>
                </c:pt>
              </c:strCache>
            </c:strRef>
          </c:tx>
          <c:xVal>
            <c:numRef>
              <c:f>indoor_res!$L$12:$L$34</c:f>
              <c:numCache>
                <c:formatCode>General</c:formatCode>
                <c:ptCount val="23"/>
                <c:pt idx="0">
                  <c:v>7.9755990574112173E-2</c:v>
                </c:pt>
                <c:pt idx="1">
                  <c:v>0.8207863949697396</c:v>
                </c:pt>
                <c:pt idx="2">
                  <c:v>1.5618167993653669</c:v>
                </c:pt>
                <c:pt idx="3">
                  <c:v>2.3028472037609942</c:v>
                </c:pt>
                <c:pt idx="4">
                  <c:v>3.0438776081566217</c:v>
                </c:pt>
                <c:pt idx="5">
                  <c:v>3.7849080125522492</c:v>
                </c:pt>
                <c:pt idx="6">
                  <c:v>4.5259384169478762</c:v>
                </c:pt>
                <c:pt idx="7">
                  <c:v>5.2669688213435037</c:v>
                </c:pt>
                <c:pt idx="8">
                  <c:v>6.0079992257391313</c:v>
                </c:pt>
                <c:pt idx="9">
                  <c:v>6.7490296301347588</c:v>
                </c:pt>
                <c:pt idx="10">
                  <c:v>7.4900600345303863</c:v>
                </c:pt>
                <c:pt idx="11">
                  <c:v>8.2310904389260138</c:v>
                </c:pt>
                <c:pt idx="12">
                  <c:v>8.9721208433216404</c:v>
                </c:pt>
                <c:pt idx="13">
                  <c:v>9.7131512477172688</c:v>
                </c:pt>
                <c:pt idx="14">
                  <c:v>10.454181652112895</c:v>
                </c:pt>
                <c:pt idx="15">
                  <c:v>11.195212056508524</c:v>
                </c:pt>
                <c:pt idx="16">
                  <c:v>11.93624246090415</c:v>
                </c:pt>
                <c:pt idx="17">
                  <c:v>12.677272865299777</c:v>
                </c:pt>
                <c:pt idx="18">
                  <c:v>13.418303269695405</c:v>
                </c:pt>
                <c:pt idx="19">
                  <c:v>14.159333674091032</c:v>
                </c:pt>
                <c:pt idx="20">
                  <c:v>14.90036407848666</c:v>
                </c:pt>
                <c:pt idx="21">
                  <c:v>15.641394482882287</c:v>
                </c:pt>
              </c:numCache>
            </c:numRef>
          </c:xVal>
          <c:yVal>
            <c:numRef>
              <c:f>indoor_res!$O$12:$O$34</c:f>
              <c:numCache>
                <c:formatCode>General</c:formatCode>
                <c:ptCount val="23"/>
                <c:pt idx="0">
                  <c:v>0</c:v>
                </c:pt>
                <c:pt idx="1">
                  <c:v>0.48888888888888887</c:v>
                </c:pt>
                <c:pt idx="2">
                  <c:v>0.28888888888888886</c:v>
                </c:pt>
                <c:pt idx="3">
                  <c:v>4.4444444444444446E-2</c:v>
                </c:pt>
                <c:pt idx="4">
                  <c:v>0.1111111111111111</c:v>
                </c:pt>
                <c:pt idx="5">
                  <c:v>2.2222222222222223E-2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2.2222222222222223E-2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2.2222222222222223E-2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446144"/>
        <c:axId val="93447296"/>
      </c:scatterChart>
      <c:valAx>
        <c:axId val="93446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ru-RU" sz="1800" b="0" i="0" baseline="0">
                    <a:effectLst/>
                  </a:rPr>
                  <a:t>Средняя абсолютная величина угла отклонения найденного значения направления оси</a:t>
                </a:r>
                <a:r>
                  <a:rPr lang="en-US" sz="1800" b="0" i="0" baseline="0">
                    <a:effectLst/>
                  </a:rPr>
                  <a:t>, </a:t>
                </a:r>
                <a:r>
                  <a:rPr lang="ru-RU" sz="1800" b="0" i="0" baseline="0">
                    <a:effectLst/>
                  </a:rPr>
                  <a:t>градусы</a:t>
                </a:r>
                <a:endParaRPr lang="en-US" sz="16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cross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93447296"/>
        <c:crosses val="autoZero"/>
        <c:crossBetween val="midCat"/>
      </c:valAx>
      <c:valAx>
        <c:axId val="93447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ru-RU" sz="1600" b="0" i="0" baseline="0">
                    <a:effectLst/>
                  </a:rPr>
                  <a:t>Число изображений на интервале, %</a:t>
                </a:r>
                <a:endParaRPr lang="en-US" sz="16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93446144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Диаграмма распределения точности обработки изображений</a:t>
            </a:r>
            <a:r>
              <a:rPr lang="ru-RU" baseline="0"/>
              <a:t> по величине углов абсолютного отклонения </a:t>
            </a:r>
            <a:r>
              <a:rPr lang="ru-RU"/>
              <a:t>осей координат от верных значений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outdoor_res!$H$11</c:f>
              <c:strCache>
                <c:ptCount val="1"/>
                <c:pt idx="0">
                  <c:v>Ось X</c:v>
                </c:pt>
              </c:strCache>
            </c:strRef>
          </c:tx>
          <c:marker>
            <c:symbol val="none"/>
          </c:marker>
          <c:xVal>
            <c:numRef>
              <c:f>outdoor_res!$G$12:$G$53</c:f>
              <c:numCache>
                <c:formatCode>General</c:formatCode>
                <c:ptCount val="42"/>
                <c:pt idx="0">
                  <c:v>0.1986805245757553</c:v>
                </c:pt>
                <c:pt idx="1">
                  <c:v>0.37050178050694749</c:v>
                </c:pt>
                <c:pt idx="2">
                  <c:v>0.54232303643813973</c:v>
                </c:pt>
                <c:pt idx="3">
                  <c:v>0.71414429236933175</c:v>
                </c:pt>
                <c:pt idx="4">
                  <c:v>0.88596554830052399</c:v>
                </c:pt>
                <c:pt idx="5">
                  <c:v>1.0577868042317162</c:v>
                </c:pt>
                <c:pt idx="6">
                  <c:v>1.2296080601629082</c:v>
                </c:pt>
                <c:pt idx="7">
                  <c:v>1.4014293160941005</c:v>
                </c:pt>
                <c:pt idx="8">
                  <c:v>1.5732505720252927</c:v>
                </c:pt>
                <c:pt idx="9">
                  <c:v>1.745071827956485</c:v>
                </c:pt>
                <c:pt idx="10">
                  <c:v>1.9168930838876772</c:v>
                </c:pt>
                <c:pt idx="11">
                  <c:v>2.0887143398188694</c:v>
                </c:pt>
                <c:pt idx="12">
                  <c:v>2.2605355957500612</c:v>
                </c:pt>
                <c:pt idx="13">
                  <c:v>2.4323568516812535</c:v>
                </c:pt>
                <c:pt idx="14">
                  <c:v>2.6041781076124457</c:v>
                </c:pt>
                <c:pt idx="15">
                  <c:v>2.775999363543638</c:v>
                </c:pt>
                <c:pt idx="16">
                  <c:v>2.9478206194748302</c:v>
                </c:pt>
                <c:pt idx="17">
                  <c:v>3.1196418754060224</c:v>
                </c:pt>
                <c:pt idx="18">
                  <c:v>3.2914631313372147</c:v>
                </c:pt>
                <c:pt idx="19">
                  <c:v>3.4632843872684069</c:v>
                </c:pt>
                <c:pt idx="20">
                  <c:v>3.6351056431995992</c:v>
                </c:pt>
                <c:pt idx="21">
                  <c:v>3.806926899130791</c:v>
                </c:pt>
                <c:pt idx="22">
                  <c:v>3.9787481550619832</c:v>
                </c:pt>
                <c:pt idx="23">
                  <c:v>4.1505694109931754</c:v>
                </c:pt>
                <c:pt idx="24">
                  <c:v>4.3223906669243677</c:v>
                </c:pt>
                <c:pt idx="25">
                  <c:v>4.4942119228555599</c:v>
                </c:pt>
                <c:pt idx="26">
                  <c:v>4.6660331787867522</c:v>
                </c:pt>
                <c:pt idx="27">
                  <c:v>4.8378544347179444</c:v>
                </c:pt>
                <c:pt idx="28">
                  <c:v>5.0096756906491366</c:v>
                </c:pt>
                <c:pt idx="29">
                  <c:v>5.1814969465803289</c:v>
                </c:pt>
                <c:pt idx="30">
                  <c:v>5.3533182025115211</c:v>
                </c:pt>
                <c:pt idx="31">
                  <c:v>5.5251394584427134</c:v>
                </c:pt>
                <c:pt idx="32">
                  <c:v>5.6969607143739056</c:v>
                </c:pt>
                <c:pt idx="33">
                  <c:v>5.8687819703050979</c:v>
                </c:pt>
                <c:pt idx="34">
                  <c:v>6.0406032262362901</c:v>
                </c:pt>
                <c:pt idx="35">
                  <c:v>6.2124244821674823</c:v>
                </c:pt>
                <c:pt idx="36">
                  <c:v>6.3842457380986746</c:v>
                </c:pt>
                <c:pt idx="37">
                  <c:v>6.5560669940298668</c:v>
                </c:pt>
                <c:pt idx="38">
                  <c:v>6.7278882499610591</c:v>
                </c:pt>
                <c:pt idx="39">
                  <c:v>6.8997095058922513</c:v>
                </c:pt>
                <c:pt idx="40">
                  <c:v>7.0715307618234435</c:v>
                </c:pt>
                <c:pt idx="41">
                  <c:v>7.2433520177546349</c:v>
                </c:pt>
              </c:numCache>
            </c:numRef>
          </c:xVal>
          <c:yVal>
            <c:numRef>
              <c:f>outdoor_res!$H$12:$H$53</c:f>
              <c:numCache>
                <c:formatCode>0%</c:formatCode>
                <c:ptCount val="42"/>
                <c:pt idx="0">
                  <c:v>0</c:v>
                </c:pt>
                <c:pt idx="1">
                  <c:v>8.771929824561403E-2</c:v>
                </c:pt>
                <c:pt idx="2">
                  <c:v>0.14035087719298245</c:v>
                </c:pt>
                <c:pt idx="3">
                  <c:v>0.19298245614035087</c:v>
                </c:pt>
                <c:pt idx="4">
                  <c:v>0.24561403508771928</c:v>
                </c:pt>
                <c:pt idx="5">
                  <c:v>0.26315789473684209</c:v>
                </c:pt>
                <c:pt idx="6">
                  <c:v>0.31578947368421051</c:v>
                </c:pt>
                <c:pt idx="7">
                  <c:v>0.42105263157894735</c:v>
                </c:pt>
                <c:pt idx="8">
                  <c:v>0.52631578947368418</c:v>
                </c:pt>
                <c:pt idx="9">
                  <c:v>0.59649122807017541</c:v>
                </c:pt>
                <c:pt idx="10">
                  <c:v>0.66666666666666663</c:v>
                </c:pt>
                <c:pt idx="11">
                  <c:v>0.70175438596491224</c:v>
                </c:pt>
                <c:pt idx="12">
                  <c:v>0.78947368421052633</c:v>
                </c:pt>
                <c:pt idx="13">
                  <c:v>0.82456140350877194</c:v>
                </c:pt>
                <c:pt idx="14">
                  <c:v>0.84210526315789469</c:v>
                </c:pt>
                <c:pt idx="15">
                  <c:v>0.85964912280701755</c:v>
                </c:pt>
                <c:pt idx="16">
                  <c:v>0.85964912280701755</c:v>
                </c:pt>
                <c:pt idx="17">
                  <c:v>0.85964912280701755</c:v>
                </c:pt>
                <c:pt idx="18">
                  <c:v>0.85964912280701755</c:v>
                </c:pt>
                <c:pt idx="19">
                  <c:v>0.89473684210526316</c:v>
                </c:pt>
                <c:pt idx="20">
                  <c:v>0.91228070175438591</c:v>
                </c:pt>
                <c:pt idx="21">
                  <c:v>0.91228070175438591</c:v>
                </c:pt>
                <c:pt idx="22">
                  <c:v>0.92982456140350878</c:v>
                </c:pt>
                <c:pt idx="23">
                  <c:v>0.92982456140350878</c:v>
                </c:pt>
                <c:pt idx="24">
                  <c:v>0.92982456140350878</c:v>
                </c:pt>
                <c:pt idx="25">
                  <c:v>0.92982456140350878</c:v>
                </c:pt>
                <c:pt idx="26">
                  <c:v>0.92982456140350878</c:v>
                </c:pt>
                <c:pt idx="27">
                  <c:v>0.96491228070175439</c:v>
                </c:pt>
                <c:pt idx="28">
                  <c:v>0.96491228070175439</c:v>
                </c:pt>
                <c:pt idx="29">
                  <c:v>0.96491228070175439</c:v>
                </c:pt>
                <c:pt idx="30">
                  <c:v>0.96491228070175439</c:v>
                </c:pt>
                <c:pt idx="31">
                  <c:v>0.96491228070175439</c:v>
                </c:pt>
                <c:pt idx="32">
                  <c:v>0.96491228070175439</c:v>
                </c:pt>
                <c:pt idx="33">
                  <c:v>0.96491228070175439</c:v>
                </c:pt>
                <c:pt idx="34">
                  <c:v>0.96491228070175439</c:v>
                </c:pt>
                <c:pt idx="35">
                  <c:v>0.96491228070175439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outdoor_res!$I$11</c:f>
              <c:strCache>
                <c:ptCount val="1"/>
                <c:pt idx="0">
                  <c:v>Ось Y</c:v>
                </c:pt>
              </c:strCache>
            </c:strRef>
          </c:tx>
          <c:marker>
            <c:symbol val="none"/>
          </c:marker>
          <c:xVal>
            <c:numRef>
              <c:f>outdoor_res!$G$12:$G$53</c:f>
              <c:numCache>
                <c:formatCode>General</c:formatCode>
                <c:ptCount val="42"/>
                <c:pt idx="0">
                  <c:v>0.1986805245757553</c:v>
                </c:pt>
                <c:pt idx="1">
                  <c:v>0.37050178050694749</c:v>
                </c:pt>
                <c:pt idx="2">
                  <c:v>0.54232303643813973</c:v>
                </c:pt>
                <c:pt idx="3">
                  <c:v>0.71414429236933175</c:v>
                </c:pt>
                <c:pt idx="4">
                  <c:v>0.88596554830052399</c:v>
                </c:pt>
                <c:pt idx="5">
                  <c:v>1.0577868042317162</c:v>
                </c:pt>
                <c:pt idx="6">
                  <c:v>1.2296080601629082</c:v>
                </c:pt>
                <c:pt idx="7">
                  <c:v>1.4014293160941005</c:v>
                </c:pt>
                <c:pt idx="8">
                  <c:v>1.5732505720252927</c:v>
                </c:pt>
                <c:pt idx="9">
                  <c:v>1.745071827956485</c:v>
                </c:pt>
                <c:pt idx="10">
                  <c:v>1.9168930838876772</c:v>
                </c:pt>
                <c:pt idx="11">
                  <c:v>2.0887143398188694</c:v>
                </c:pt>
                <c:pt idx="12">
                  <c:v>2.2605355957500612</c:v>
                </c:pt>
                <c:pt idx="13">
                  <c:v>2.4323568516812535</c:v>
                </c:pt>
                <c:pt idx="14">
                  <c:v>2.6041781076124457</c:v>
                </c:pt>
                <c:pt idx="15">
                  <c:v>2.775999363543638</c:v>
                </c:pt>
                <c:pt idx="16">
                  <c:v>2.9478206194748302</c:v>
                </c:pt>
                <c:pt idx="17">
                  <c:v>3.1196418754060224</c:v>
                </c:pt>
                <c:pt idx="18">
                  <c:v>3.2914631313372147</c:v>
                </c:pt>
                <c:pt idx="19">
                  <c:v>3.4632843872684069</c:v>
                </c:pt>
                <c:pt idx="20">
                  <c:v>3.6351056431995992</c:v>
                </c:pt>
                <c:pt idx="21">
                  <c:v>3.806926899130791</c:v>
                </c:pt>
                <c:pt idx="22">
                  <c:v>3.9787481550619832</c:v>
                </c:pt>
                <c:pt idx="23">
                  <c:v>4.1505694109931754</c:v>
                </c:pt>
                <c:pt idx="24">
                  <c:v>4.3223906669243677</c:v>
                </c:pt>
                <c:pt idx="25">
                  <c:v>4.4942119228555599</c:v>
                </c:pt>
                <c:pt idx="26">
                  <c:v>4.6660331787867522</c:v>
                </c:pt>
                <c:pt idx="27">
                  <c:v>4.8378544347179444</c:v>
                </c:pt>
                <c:pt idx="28">
                  <c:v>5.0096756906491366</c:v>
                </c:pt>
                <c:pt idx="29">
                  <c:v>5.1814969465803289</c:v>
                </c:pt>
                <c:pt idx="30">
                  <c:v>5.3533182025115211</c:v>
                </c:pt>
                <c:pt idx="31">
                  <c:v>5.5251394584427134</c:v>
                </c:pt>
                <c:pt idx="32">
                  <c:v>5.6969607143739056</c:v>
                </c:pt>
                <c:pt idx="33">
                  <c:v>5.8687819703050979</c:v>
                </c:pt>
                <c:pt idx="34">
                  <c:v>6.0406032262362901</c:v>
                </c:pt>
                <c:pt idx="35">
                  <c:v>6.2124244821674823</c:v>
                </c:pt>
                <c:pt idx="36">
                  <c:v>6.3842457380986746</c:v>
                </c:pt>
                <c:pt idx="37">
                  <c:v>6.5560669940298668</c:v>
                </c:pt>
                <c:pt idx="38">
                  <c:v>6.7278882499610591</c:v>
                </c:pt>
                <c:pt idx="39">
                  <c:v>6.8997095058922513</c:v>
                </c:pt>
                <c:pt idx="40">
                  <c:v>7.0715307618234435</c:v>
                </c:pt>
                <c:pt idx="41">
                  <c:v>7.2433520177546349</c:v>
                </c:pt>
              </c:numCache>
            </c:numRef>
          </c:xVal>
          <c:yVal>
            <c:numRef>
              <c:f>outdoor_res!$I$12:$I$53</c:f>
              <c:numCache>
                <c:formatCode>0%</c:formatCode>
                <c:ptCount val="42"/>
                <c:pt idx="0">
                  <c:v>0</c:v>
                </c:pt>
                <c:pt idx="1">
                  <c:v>0.10526315789473684</c:v>
                </c:pt>
                <c:pt idx="2">
                  <c:v>0.21052631578947367</c:v>
                </c:pt>
                <c:pt idx="3">
                  <c:v>0.35087719298245612</c:v>
                </c:pt>
                <c:pt idx="4">
                  <c:v>0.43859649122807015</c:v>
                </c:pt>
                <c:pt idx="5">
                  <c:v>0.54385964912280704</c:v>
                </c:pt>
                <c:pt idx="6">
                  <c:v>0.63157894736842102</c:v>
                </c:pt>
                <c:pt idx="7">
                  <c:v>0.70175438596491224</c:v>
                </c:pt>
                <c:pt idx="8">
                  <c:v>0.73684210526315785</c:v>
                </c:pt>
                <c:pt idx="9">
                  <c:v>0.82456140350877194</c:v>
                </c:pt>
                <c:pt idx="10">
                  <c:v>0.8771929824561403</c:v>
                </c:pt>
                <c:pt idx="11">
                  <c:v>0.91228070175438591</c:v>
                </c:pt>
                <c:pt idx="12">
                  <c:v>0.92982456140350878</c:v>
                </c:pt>
                <c:pt idx="13">
                  <c:v>0.92982456140350878</c:v>
                </c:pt>
                <c:pt idx="14">
                  <c:v>0.94736842105263153</c:v>
                </c:pt>
                <c:pt idx="15">
                  <c:v>0.98245614035087714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outdoor_res!$J$11</c:f>
              <c:strCache>
                <c:ptCount val="1"/>
                <c:pt idx="0">
                  <c:v>Ось Z</c:v>
                </c:pt>
              </c:strCache>
            </c:strRef>
          </c:tx>
          <c:marker>
            <c:symbol val="none"/>
          </c:marker>
          <c:xVal>
            <c:numRef>
              <c:f>outdoor_res!$G$12:$G$53</c:f>
              <c:numCache>
                <c:formatCode>General</c:formatCode>
                <c:ptCount val="42"/>
                <c:pt idx="0">
                  <c:v>0.1986805245757553</c:v>
                </c:pt>
                <c:pt idx="1">
                  <c:v>0.37050178050694749</c:v>
                </c:pt>
                <c:pt idx="2">
                  <c:v>0.54232303643813973</c:v>
                </c:pt>
                <c:pt idx="3">
                  <c:v>0.71414429236933175</c:v>
                </c:pt>
                <c:pt idx="4">
                  <c:v>0.88596554830052399</c:v>
                </c:pt>
                <c:pt idx="5">
                  <c:v>1.0577868042317162</c:v>
                </c:pt>
                <c:pt idx="6">
                  <c:v>1.2296080601629082</c:v>
                </c:pt>
                <c:pt idx="7">
                  <c:v>1.4014293160941005</c:v>
                </c:pt>
                <c:pt idx="8">
                  <c:v>1.5732505720252927</c:v>
                </c:pt>
                <c:pt idx="9">
                  <c:v>1.745071827956485</c:v>
                </c:pt>
                <c:pt idx="10">
                  <c:v>1.9168930838876772</c:v>
                </c:pt>
                <c:pt idx="11">
                  <c:v>2.0887143398188694</c:v>
                </c:pt>
                <c:pt idx="12">
                  <c:v>2.2605355957500612</c:v>
                </c:pt>
                <c:pt idx="13">
                  <c:v>2.4323568516812535</c:v>
                </c:pt>
                <c:pt idx="14">
                  <c:v>2.6041781076124457</c:v>
                </c:pt>
                <c:pt idx="15">
                  <c:v>2.775999363543638</c:v>
                </c:pt>
                <c:pt idx="16">
                  <c:v>2.9478206194748302</c:v>
                </c:pt>
                <c:pt idx="17">
                  <c:v>3.1196418754060224</c:v>
                </c:pt>
                <c:pt idx="18">
                  <c:v>3.2914631313372147</c:v>
                </c:pt>
                <c:pt idx="19">
                  <c:v>3.4632843872684069</c:v>
                </c:pt>
                <c:pt idx="20">
                  <c:v>3.6351056431995992</c:v>
                </c:pt>
                <c:pt idx="21">
                  <c:v>3.806926899130791</c:v>
                </c:pt>
                <c:pt idx="22">
                  <c:v>3.9787481550619832</c:v>
                </c:pt>
                <c:pt idx="23">
                  <c:v>4.1505694109931754</c:v>
                </c:pt>
                <c:pt idx="24">
                  <c:v>4.3223906669243677</c:v>
                </c:pt>
                <c:pt idx="25">
                  <c:v>4.4942119228555599</c:v>
                </c:pt>
                <c:pt idx="26">
                  <c:v>4.6660331787867522</c:v>
                </c:pt>
                <c:pt idx="27">
                  <c:v>4.8378544347179444</c:v>
                </c:pt>
                <c:pt idx="28">
                  <c:v>5.0096756906491366</c:v>
                </c:pt>
                <c:pt idx="29">
                  <c:v>5.1814969465803289</c:v>
                </c:pt>
                <c:pt idx="30">
                  <c:v>5.3533182025115211</c:v>
                </c:pt>
                <c:pt idx="31">
                  <c:v>5.5251394584427134</c:v>
                </c:pt>
                <c:pt idx="32">
                  <c:v>5.6969607143739056</c:v>
                </c:pt>
                <c:pt idx="33">
                  <c:v>5.8687819703050979</c:v>
                </c:pt>
                <c:pt idx="34">
                  <c:v>6.0406032262362901</c:v>
                </c:pt>
                <c:pt idx="35">
                  <c:v>6.2124244821674823</c:v>
                </c:pt>
                <c:pt idx="36">
                  <c:v>6.3842457380986746</c:v>
                </c:pt>
                <c:pt idx="37">
                  <c:v>6.5560669940298668</c:v>
                </c:pt>
                <c:pt idx="38">
                  <c:v>6.7278882499610591</c:v>
                </c:pt>
                <c:pt idx="39">
                  <c:v>6.8997095058922513</c:v>
                </c:pt>
                <c:pt idx="40">
                  <c:v>7.0715307618234435</c:v>
                </c:pt>
                <c:pt idx="41">
                  <c:v>7.2433520177546349</c:v>
                </c:pt>
              </c:numCache>
            </c:numRef>
          </c:xVal>
          <c:yVal>
            <c:numRef>
              <c:f>outdoor_res!$J$12:$J$53</c:f>
              <c:numCache>
                <c:formatCode>0%</c:formatCode>
                <c:ptCount val="42"/>
                <c:pt idx="0">
                  <c:v>0</c:v>
                </c:pt>
                <c:pt idx="1">
                  <c:v>3.5087719298245612E-2</c:v>
                </c:pt>
                <c:pt idx="2">
                  <c:v>8.771929824561403E-2</c:v>
                </c:pt>
                <c:pt idx="3">
                  <c:v>0.12280701754385964</c:v>
                </c:pt>
                <c:pt idx="4">
                  <c:v>0.19298245614035087</c:v>
                </c:pt>
                <c:pt idx="5">
                  <c:v>0.2807017543859649</c:v>
                </c:pt>
                <c:pt idx="6">
                  <c:v>0.31578947368421051</c:v>
                </c:pt>
                <c:pt idx="7">
                  <c:v>0.38596491228070173</c:v>
                </c:pt>
                <c:pt idx="8">
                  <c:v>0.43859649122807015</c:v>
                </c:pt>
                <c:pt idx="9">
                  <c:v>0.59649122807017541</c:v>
                </c:pt>
                <c:pt idx="10">
                  <c:v>0.68421052631578949</c:v>
                </c:pt>
                <c:pt idx="11">
                  <c:v>0.70175438596491224</c:v>
                </c:pt>
                <c:pt idx="12">
                  <c:v>0.70175438596491224</c:v>
                </c:pt>
                <c:pt idx="13">
                  <c:v>0.73684210526315785</c:v>
                </c:pt>
                <c:pt idx="14">
                  <c:v>0.77192982456140347</c:v>
                </c:pt>
                <c:pt idx="15">
                  <c:v>0.77192982456140347</c:v>
                </c:pt>
                <c:pt idx="16">
                  <c:v>0.82456140350877194</c:v>
                </c:pt>
                <c:pt idx="17">
                  <c:v>0.84210526315789469</c:v>
                </c:pt>
                <c:pt idx="18">
                  <c:v>0.8771929824561403</c:v>
                </c:pt>
                <c:pt idx="19">
                  <c:v>0.89473684210526316</c:v>
                </c:pt>
                <c:pt idx="20">
                  <c:v>0.89473684210526316</c:v>
                </c:pt>
                <c:pt idx="21">
                  <c:v>0.91228070175438591</c:v>
                </c:pt>
                <c:pt idx="22">
                  <c:v>0.91228070175438591</c:v>
                </c:pt>
                <c:pt idx="23">
                  <c:v>0.92982456140350878</c:v>
                </c:pt>
                <c:pt idx="24">
                  <c:v>0.92982456140350878</c:v>
                </c:pt>
                <c:pt idx="25">
                  <c:v>0.92982456140350878</c:v>
                </c:pt>
                <c:pt idx="26">
                  <c:v>0.94736842105263153</c:v>
                </c:pt>
                <c:pt idx="27">
                  <c:v>0.96491228070175439</c:v>
                </c:pt>
                <c:pt idx="28">
                  <c:v>0.96491228070175439</c:v>
                </c:pt>
                <c:pt idx="29">
                  <c:v>0.96491228070175439</c:v>
                </c:pt>
                <c:pt idx="30">
                  <c:v>0.96491228070175439</c:v>
                </c:pt>
                <c:pt idx="31">
                  <c:v>0.96491228070175439</c:v>
                </c:pt>
                <c:pt idx="32">
                  <c:v>0.96491228070175439</c:v>
                </c:pt>
                <c:pt idx="33">
                  <c:v>0.96491228070175439</c:v>
                </c:pt>
                <c:pt idx="34">
                  <c:v>0.96491228070175439</c:v>
                </c:pt>
                <c:pt idx="35">
                  <c:v>0.96491228070175439</c:v>
                </c:pt>
                <c:pt idx="36">
                  <c:v>0.98245614035087714</c:v>
                </c:pt>
                <c:pt idx="37">
                  <c:v>0.98245614035087714</c:v>
                </c:pt>
                <c:pt idx="38">
                  <c:v>0.98245614035087714</c:v>
                </c:pt>
                <c:pt idx="39">
                  <c:v>0.98245614035087714</c:v>
                </c:pt>
                <c:pt idx="40">
                  <c:v>0.98245614035087714</c:v>
                </c:pt>
                <c:pt idx="4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92192"/>
        <c:axId val="42992768"/>
      </c:scatterChart>
      <c:valAx>
        <c:axId val="42992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 sz="1800" b="0" i="0" baseline="0">
                    <a:effectLst/>
                  </a:rPr>
                  <a:t>Средняя абсолютная величина угла отклонения найденного значения направления оси</a:t>
                </a:r>
                <a:r>
                  <a:rPr lang="en-US" sz="1800" b="0" i="0" baseline="0">
                    <a:effectLst/>
                  </a:rPr>
                  <a:t>, </a:t>
                </a:r>
                <a:r>
                  <a:rPr lang="ru-RU" sz="1800" b="0" i="0" baseline="0">
                    <a:effectLst/>
                  </a:rPr>
                  <a:t>градусы</a:t>
                </a:r>
                <a:endParaRPr lang="en-US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42992768"/>
        <c:crosses val="autoZero"/>
        <c:crossBetween val="midCat"/>
      </c:valAx>
      <c:valAx>
        <c:axId val="429927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 sz="1800" b="0" i="0" baseline="0">
                    <a:effectLst/>
                  </a:rPr>
                  <a:t>Число изображений на интервале, %</a:t>
                </a:r>
                <a:endParaRPr lang="en-US">
                  <a:effectLst/>
                </a:endParaRP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42992192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800" b="1" i="0" baseline="0">
                <a:effectLst/>
              </a:rPr>
              <a:t>Диаграмма плотности распределения углов абсолютного отклонения осей координат от верных значений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outdoor_res!$M$11</c:f>
              <c:strCache>
                <c:ptCount val="1"/>
                <c:pt idx="0">
                  <c:v>Ось X</c:v>
                </c:pt>
              </c:strCache>
            </c:strRef>
          </c:tx>
          <c:xVal>
            <c:numRef>
              <c:f>outdoor_res!$L$12:$L$34</c:f>
              <c:numCache>
                <c:formatCode>General</c:formatCode>
                <c:ptCount val="23"/>
                <c:pt idx="0">
                  <c:v>0.1986805245757553</c:v>
                </c:pt>
                <c:pt idx="1">
                  <c:v>0.54232303643813973</c:v>
                </c:pt>
                <c:pt idx="2">
                  <c:v>0.88596554830052399</c:v>
                </c:pt>
                <c:pt idx="3">
                  <c:v>1.2296080601629082</c:v>
                </c:pt>
                <c:pt idx="4">
                  <c:v>1.5732505720252927</c:v>
                </c:pt>
                <c:pt idx="5">
                  <c:v>1.9168930838876772</c:v>
                </c:pt>
                <c:pt idx="6">
                  <c:v>2.2605355957500612</c:v>
                </c:pt>
                <c:pt idx="7">
                  <c:v>2.6041781076124457</c:v>
                </c:pt>
                <c:pt idx="8">
                  <c:v>2.9478206194748302</c:v>
                </c:pt>
                <c:pt idx="9">
                  <c:v>3.2914631313372147</c:v>
                </c:pt>
                <c:pt idx="10">
                  <c:v>3.6351056431995992</c:v>
                </c:pt>
                <c:pt idx="11">
                  <c:v>3.9787481550619832</c:v>
                </c:pt>
                <c:pt idx="12">
                  <c:v>4.3223906669243677</c:v>
                </c:pt>
                <c:pt idx="13">
                  <c:v>4.6660331787867522</c:v>
                </c:pt>
                <c:pt idx="14">
                  <c:v>5.0096756906491366</c:v>
                </c:pt>
                <c:pt idx="15">
                  <c:v>5.3533182025115211</c:v>
                </c:pt>
                <c:pt idx="16">
                  <c:v>5.6969607143739056</c:v>
                </c:pt>
                <c:pt idx="17">
                  <c:v>6.0406032262362901</c:v>
                </c:pt>
                <c:pt idx="18">
                  <c:v>6.3842457380986746</c:v>
                </c:pt>
                <c:pt idx="19">
                  <c:v>6.7278882499610591</c:v>
                </c:pt>
                <c:pt idx="20">
                  <c:v>7.0715307618234435</c:v>
                </c:pt>
                <c:pt idx="21">
                  <c:v>7.4151732736858271</c:v>
                </c:pt>
              </c:numCache>
            </c:numRef>
          </c:xVal>
          <c:yVal>
            <c:numRef>
              <c:f>outdoor_res!$M$12:$M$34</c:f>
              <c:numCache>
                <c:formatCode>0%</c:formatCode>
                <c:ptCount val="23"/>
                <c:pt idx="0">
                  <c:v>1.7543859649122806E-2</c:v>
                </c:pt>
                <c:pt idx="1">
                  <c:v>0.12280701754385964</c:v>
                </c:pt>
                <c:pt idx="2">
                  <c:v>0.10526315789473684</c:v>
                </c:pt>
                <c:pt idx="3">
                  <c:v>7.0175438596491224E-2</c:v>
                </c:pt>
                <c:pt idx="4">
                  <c:v>0.21052631578947367</c:v>
                </c:pt>
                <c:pt idx="5">
                  <c:v>0.14035087719298245</c:v>
                </c:pt>
                <c:pt idx="6">
                  <c:v>0.12280701754385964</c:v>
                </c:pt>
                <c:pt idx="7">
                  <c:v>5.2631578947368418E-2</c:v>
                </c:pt>
                <c:pt idx="8">
                  <c:v>1.7543859649122806E-2</c:v>
                </c:pt>
                <c:pt idx="9">
                  <c:v>0</c:v>
                </c:pt>
                <c:pt idx="10">
                  <c:v>5.2631578947368418E-2</c:v>
                </c:pt>
                <c:pt idx="11">
                  <c:v>1.7543859649122806E-2</c:v>
                </c:pt>
                <c:pt idx="12">
                  <c:v>0</c:v>
                </c:pt>
                <c:pt idx="13">
                  <c:v>0</c:v>
                </c:pt>
                <c:pt idx="14">
                  <c:v>3.5087719298245612E-2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3.5087719298245612E-2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outdoor_res!$N$11</c:f>
              <c:strCache>
                <c:ptCount val="1"/>
                <c:pt idx="0">
                  <c:v>Ось Y</c:v>
                </c:pt>
              </c:strCache>
            </c:strRef>
          </c:tx>
          <c:xVal>
            <c:numRef>
              <c:f>outdoor_res!$L$12:$L$34</c:f>
              <c:numCache>
                <c:formatCode>General</c:formatCode>
                <c:ptCount val="23"/>
                <c:pt idx="0">
                  <c:v>0.1986805245757553</c:v>
                </c:pt>
                <c:pt idx="1">
                  <c:v>0.54232303643813973</c:v>
                </c:pt>
                <c:pt idx="2">
                  <c:v>0.88596554830052399</c:v>
                </c:pt>
                <c:pt idx="3">
                  <c:v>1.2296080601629082</c:v>
                </c:pt>
                <c:pt idx="4">
                  <c:v>1.5732505720252927</c:v>
                </c:pt>
                <c:pt idx="5">
                  <c:v>1.9168930838876772</c:v>
                </c:pt>
                <c:pt idx="6">
                  <c:v>2.2605355957500612</c:v>
                </c:pt>
                <c:pt idx="7">
                  <c:v>2.6041781076124457</c:v>
                </c:pt>
                <c:pt idx="8">
                  <c:v>2.9478206194748302</c:v>
                </c:pt>
                <c:pt idx="9">
                  <c:v>3.2914631313372147</c:v>
                </c:pt>
                <c:pt idx="10">
                  <c:v>3.6351056431995992</c:v>
                </c:pt>
                <c:pt idx="11">
                  <c:v>3.9787481550619832</c:v>
                </c:pt>
                <c:pt idx="12">
                  <c:v>4.3223906669243677</c:v>
                </c:pt>
                <c:pt idx="13">
                  <c:v>4.6660331787867522</c:v>
                </c:pt>
                <c:pt idx="14">
                  <c:v>5.0096756906491366</c:v>
                </c:pt>
                <c:pt idx="15">
                  <c:v>5.3533182025115211</c:v>
                </c:pt>
                <c:pt idx="16">
                  <c:v>5.6969607143739056</c:v>
                </c:pt>
                <c:pt idx="17">
                  <c:v>6.0406032262362901</c:v>
                </c:pt>
                <c:pt idx="18">
                  <c:v>6.3842457380986746</c:v>
                </c:pt>
                <c:pt idx="19">
                  <c:v>6.7278882499610591</c:v>
                </c:pt>
                <c:pt idx="20">
                  <c:v>7.0715307618234435</c:v>
                </c:pt>
                <c:pt idx="21">
                  <c:v>7.4151732736858271</c:v>
                </c:pt>
              </c:numCache>
            </c:numRef>
          </c:xVal>
          <c:yVal>
            <c:numRef>
              <c:f>outdoor_res!$N$12:$N$34</c:f>
              <c:numCache>
                <c:formatCode>0%</c:formatCode>
                <c:ptCount val="23"/>
                <c:pt idx="0">
                  <c:v>0</c:v>
                </c:pt>
                <c:pt idx="1">
                  <c:v>0.21052631578947367</c:v>
                </c:pt>
                <c:pt idx="2">
                  <c:v>0.22807017543859648</c:v>
                </c:pt>
                <c:pt idx="3">
                  <c:v>0.19298245614035087</c:v>
                </c:pt>
                <c:pt idx="4">
                  <c:v>0.10526315789473684</c:v>
                </c:pt>
                <c:pt idx="5">
                  <c:v>0.14035087719298245</c:v>
                </c:pt>
                <c:pt idx="6">
                  <c:v>5.2631578947368418E-2</c:v>
                </c:pt>
                <c:pt idx="7">
                  <c:v>1.7543859649122806E-2</c:v>
                </c:pt>
                <c:pt idx="8">
                  <c:v>5.2631578947368418E-2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outdoor_res!$O$11</c:f>
              <c:strCache>
                <c:ptCount val="1"/>
                <c:pt idx="0">
                  <c:v>Ось Z</c:v>
                </c:pt>
              </c:strCache>
            </c:strRef>
          </c:tx>
          <c:xVal>
            <c:numRef>
              <c:f>outdoor_res!$L$12:$L$34</c:f>
              <c:numCache>
                <c:formatCode>General</c:formatCode>
                <c:ptCount val="23"/>
                <c:pt idx="0">
                  <c:v>0.1986805245757553</c:v>
                </c:pt>
                <c:pt idx="1">
                  <c:v>0.54232303643813973</c:v>
                </c:pt>
                <c:pt idx="2">
                  <c:v>0.88596554830052399</c:v>
                </c:pt>
                <c:pt idx="3">
                  <c:v>1.2296080601629082</c:v>
                </c:pt>
                <c:pt idx="4">
                  <c:v>1.5732505720252927</c:v>
                </c:pt>
                <c:pt idx="5">
                  <c:v>1.9168930838876772</c:v>
                </c:pt>
                <c:pt idx="6">
                  <c:v>2.2605355957500612</c:v>
                </c:pt>
                <c:pt idx="7">
                  <c:v>2.6041781076124457</c:v>
                </c:pt>
                <c:pt idx="8">
                  <c:v>2.9478206194748302</c:v>
                </c:pt>
                <c:pt idx="9">
                  <c:v>3.2914631313372147</c:v>
                </c:pt>
                <c:pt idx="10">
                  <c:v>3.6351056431995992</c:v>
                </c:pt>
                <c:pt idx="11">
                  <c:v>3.9787481550619832</c:v>
                </c:pt>
                <c:pt idx="12">
                  <c:v>4.3223906669243677</c:v>
                </c:pt>
                <c:pt idx="13">
                  <c:v>4.6660331787867522</c:v>
                </c:pt>
                <c:pt idx="14">
                  <c:v>5.0096756906491366</c:v>
                </c:pt>
                <c:pt idx="15">
                  <c:v>5.3533182025115211</c:v>
                </c:pt>
                <c:pt idx="16">
                  <c:v>5.6969607143739056</c:v>
                </c:pt>
                <c:pt idx="17">
                  <c:v>6.0406032262362901</c:v>
                </c:pt>
                <c:pt idx="18">
                  <c:v>6.3842457380986746</c:v>
                </c:pt>
                <c:pt idx="19">
                  <c:v>6.7278882499610591</c:v>
                </c:pt>
                <c:pt idx="20">
                  <c:v>7.0715307618234435</c:v>
                </c:pt>
                <c:pt idx="21">
                  <c:v>7.4151732736858271</c:v>
                </c:pt>
              </c:numCache>
            </c:numRef>
          </c:xVal>
          <c:yVal>
            <c:numRef>
              <c:f>outdoor_res!$O$12:$O$34</c:f>
              <c:numCache>
                <c:formatCode>0%</c:formatCode>
                <c:ptCount val="23"/>
                <c:pt idx="0">
                  <c:v>0</c:v>
                </c:pt>
                <c:pt idx="1">
                  <c:v>8.771929824561403E-2</c:v>
                </c:pt>
                <c:pt idx="2">
                  <c:v>0.10526315789473684</c:v>
                </c:pt>
                <c:pt idx="3">
                  <c:v>0.12280701754385964</c:v>
                </c:pt>
                <c:pt idx="4">
                  <c:v>0.12280701754385964</c:v>
                </c:pt>
                <c:pt idx="5">
                  <c:v>0.24561403508771928</c:v>
                </c:pt>
                <c:pt idx="6">
                  <c:v>1.7543859649122806E-2</c:v>
                </c:pt>
                <c:pt idx="7">
                  <c:v>7.0175438596491224E-2</c:v>
                </c:pt>
                <c:pt idx="8">
                  <c:v>5.2631578947368418E-2</c:v>
                </c:pt>
                <c:pt idx="9">
                  <c:v>5.2631578947368418E-2</c:v>
                </c:pt>
                <c:pt idx="10">
                  <c:v>1.7543859649122806E-2</c:v>
                </c:pt>
                <c:pt idx="11">
                  <c:v>1.7543859649122806E-2</c:v>
                </c:pt>
                <c:pt idx="12">
                  <c:v>1.7543859649122806E-2</c:v>
                </c:pt>
                <c:pt idx="13">
                  <c:v>1.7543859649122806E-2</c:v>
                </c:pt>
                <c:pt idx="14">
                  <c:v>1.7543859649122806E-2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1.7543859649122806E-2</c:v>
                </c:pt>
                <c:pt idx="19">
                  <c:v>0</c:v>
                </c:pt>
                <c:pt idx="20">
                  <c:v>1.7543859649122806E-2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98528"/>
        <c:axId val="42999104"/>
      </c:scatterChart>
      <c:valAx>
        <c:axId val="42998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ru-RU" sz="1600" b="0" i="0" baseline="0">
                    <a:effectLst/>
                  </a:rPr>
                  <a:t>Абсолютная величина угла между вычисленным направлением оси и верным</a:t>
                </a:r>
                <a:r>
                  <a:rPr lang="en-US" sz="1600" b="0" i="0" baseline="0">
                    <a:effectLst/>
                  </a:rPr>
                  <a:t>, </a:t>
                </a:r>
                <a:r>
                  <a:rPr lang="ru-RU" sz="1600" b="0" i="0" baseline="0">
                    <a:effectLst/>
                  </a:rPr>
                  <a:t>град</a:t>
                </a:r>
                <a:endParaRPr lang="en-US" sz="16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42999104"/>
        <c:crosses val="autoZero"/>
        <c:crossBetween val="midCat"/>
      </c:valAx>
      <c:valAx>
        <c:axId val="429991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ru-RU" sz="1600" b="0" i="0" baseline="0">
                    <a:effectLst/>
                  </a:rPr>
                  <a:t>Количество изображений на интервале, %</a:t>
                </a:r>
                <a:endParaRPr lang="en-US" sz="1600">
                  <a:effectLst/>
                </a:endParaRP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4299852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563335</xdr:colOff>
      <xdr:row>2</xdr:row>
      <xdr:rowOff>115660</xdr:rowOff>
    </xdr:from>
    <xdr:to>
      <xdr:col>30</xdr:col>
      <xdr:colOff>421822</xdr:colOff>
      <xdr:row>33</xdr:row>
      <xdr:rowOff>27214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34</xdr:row>
      <xdr:rowOff>0</xdr:rowOff>
    </xdr:from>
    <xdr:to>
      <xdr:col>30</xdr:col>
      <xdr:colOff>421821</xdr:colOff>
      <xdr:row>60</xdr:row>
      <xdr:rowOff>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295273</xdr:colOff>
      <xdr:row>0</xdr:row>
      <xdr:rowOff>190499</xdr:rowOff>
    </xdr:from>
    <xdr:to>
      <xdr:col>28</xdr:col>
      <xdr:colOff>353785</xdr:colOff>
      <xdr:row>29</xdr:row>
      <xdr:rowOff>108857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142874</xdr:colOff>
      <xdr:row>32</xdr:row>
      <xdr:rowOff>78919</xdr:rowOff>
    </xdr:from>
    <xdr:to>
      <xdr:col>29</xdr:col>
      <xdr:colOff>54429</xdr:colOff>
      <xdr:row>57</xdr:row>
      <xdr:rowOff>136071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workbookViewId="0">
      <selection activeCell="F33" sqref="F33"/>
    </sheetView>
  </sheetViews>
  <sheetFormatPr defaultRowHeight="15" x14ac:dyDescent="0.25"/>
  <sheetData>
    <row r="1" spans="1:25" x14ac:dyDescent="0.25">
      <c r="B1" t="s">
        <v>45</v>
      </c>
      <c r="C1" t="s">
        <v>46</v>
      </c>
      <c r="D1" t="s">
        <v>47</v>
      </c>
      <c r="F1" t="s">
        <v>45</v>
      </c>
      <c r="G1" t="s">
        <v>46</v>
      </c>
      <c r="H1" t="s">
        <v>47</v>
      </c>
      <c r="P1" t="s">
        <v>45</v>
      </c>
      <c r="Q1" t="s">
        <v>46</v>
      </c>
      <c r="R1" t="s">
        <v>47</v>
      </c>
    </row>
    <row r="2" spans="1:25" x14ac:dyDescent="0.25">
      <c r="A2" t="s">
        <v>0</v>
      </c>
      <c r="B2" s="1">
        <v>1.9774931363187202E-2</v>
      </c>
      <c r="C2" s="1">
        <v>1.1327496001121901E-2</v>
      </c>
      <c r="D2" s="1">
        <v>1.4379415203807601E-2</v>
      </c>
      <c r="F2">
        <f>DEGREES(B2)</f>
        <v>1.1330201072715103</v>
      </c>
      <c r="G2">
        <f t="shared" ref="G2:H2" si="0">DEGREES(C2)</f>
        <v>0.6490177133156021</v>
      </c>
      <c r="H2">
        <f t="shared" si="0"/>
        <v>0.82387980304442399</v>
      </c>
      <c r="M2">
        <v>0</v>
      </c>
      <c r="P2">
        <v>9.9322230041128778E-2</v>
      </c>
      <c r="Q2">
        <v>7.9755990574112173E-2</v>
      </c>
      <c r="R2">
        <v>0.12168895207617653</v>
      </c>
      <c r="S2">
        <f>AVERAGE(P2:R2)</f>
        <v>0.10025572423047251</v>
      </c>
      <c r="W2">
        <v>7.9755990574112173E-2</v>
      </c>
      <c r="X2">
        <v>1</v>
      </c>
      <c r="Y2">
        <f>X2/45</f>
        <v>2.2222222222222223E-2</v>
      </c>
    </row>
    <row r="3" spans="1:25" x14ac:dyDescent="0.25">
      <c r="A3" t="s">
        <v>1</v>
      </c>
      <c r="B3" s="1">
        <v>1.42295205443857E-2</v>
      </c>
      <c r="C3" s="1">
        <v>1.9119083010928701E-2</v>
      </c>
      <c r="D3" s="1">
        <v>1.5063794249316E-2</v>
      </c>
      <c r="F3">
        <f t="shared" ref="F3:F46" si="1">DEGREES(B3)</f>
        <v>0.8152914716879982</v>
      </c>
      <c r="G3">
        <f t="shared" ref="G3:G46" si="2">DEGREES(C3)</f>
        <v>1.095442764686489</v>
      </c>
      <c r="H3">
        <f t="shared" ref="H3:H46" si="3">DEGREES(D3)</f>
        <v>0.86309183393924704</v>
      </c>
      <c r="M3">
        <v>1</v>
      </c>
      <c r="P3">
        <v>0.2334881416279494</v>
      </c>
      <c r="Q3">
        <v>0.17487902142264139</v>
      </c>
      <c r="R3">
        <v>0.30881037839078007</v>
      </c>
      <c r="S3">
        <f>AVERAGE(P3:R3)</f>
        <v>0.23905918048045693</v>
      </c>
      <c r="W3">
        <v>0.17118928633296734</v>
      </c>
      <c r="X3">
        <v>2</v>
      </c>
      <c r="Y3">
        <f t="shared" ref="Y3:Y46" si="4">X3/45</f>
        <v>4.4444444444444446E-2</v>
      </c>
    </row>
    <row r="4" spans="1:25" x14ac:dyDescent="0.25">
      <c r="A4" t="s">
        <v>2</v>
      </c>
      <c r="B4" s="1">
        <v>1.3693786091422499E-2</v>
      </c>
      <c r="C4" s="1">
        <v>3.4224819142855E-3</v>
      </c>
      <c r="D4" s="1">
        <v>1.4112657647557101E-2</v>
      </c>
      <c r="F4">
        <f t="shared" si="1"/>
        <v>0.78459614859345694</v>
      </c>
      <c r="G4">
        <f t="shared" si="2"/>
        <v>0.19609376914841392</v>
      </c>
      <c r="H4">
        <f t="shared" si="3"/>
        <v>0.80859572091804666</v>
      </c>
      <c r="M4">
        <v>2</v>
      </c>
      <c r="P4">
        <v>0.15896487257564534</v>
      </c>
      <c r="Q4">
        <v>0.39653837327234609</v>
      </c>
      <c r="R4">
        <v>0.38482367948815721</v>
      </c>
      <c r="S4">
        <f>AVERAGE(P4:R4)</f>
        <v>0.31344230844538284</v>
      </c>
      <c r="W4">
        <v>0.17487902142264139</v>
      </c>
      <c r="X4">
        <v>3</v>
      </c>
      <c r="Y4">
        <f t="shared" si="4"/>
        <v>6.6666666666666666E-2</v>
      </c>
    </row>
    <row r="5" spans="1:25" x14ac:dyDescent="0.25">
      <c r="A5" t="s">
        <v>3</v>
      </c>
      <c r="B5" s="1">
        <v>9.3168564275820202E-3</v>
      </c>
      <c r="C5" s="1">
        <v>1.8394159616492399E-2</v>
      </c>
      <c r="D5" s="1">
        <v>1.6333846112121499E-2</v>
      </c>
      <c r="F5">
        <f t="shared" si="1"/>
        <v>0.53381655162978325</v>
      </c>
      <c r="G5">
        <f t="shared" si="2"/>
        <v>1.0539077137149915</v>
      </c>
      <c r="H5">
        <f t="shared" si="3"/>
        <v>0.93586044544073033</v>
      </c>
      <c r="M5">
        <v>3</v>
      </c>
      <c r="P5">
        <v>0.39689078072862355</v>
      </c>
      <c r="Q5">
        <v>0.25080438613653178</v>
      </c>
      <c r="R5">
        <v>0.34313316348557926</v>
      </c>
      <c r="S5">
        <f>AVERAGE(P5:R5)</f>
        <v>0.33027611011691155</v>
      </c>
      <c r="W5">
        <v>0.19609376914841392</v>
      </c>
      <c r="X5">
        <v>4</v>
      </c>
      <c r="Y5">
        <f t="shared" si="4"/>
        <v>8.8888888888888892E-2</v>
      </c>
    </row>
    <row r="6" spans="1:25" x14ac:dyDescent="0.25">
      <c r="A6" t="s">
        <v>4</v>
      </c>
      <c r="B6" s="1">
        <v>1.8377744964378301E-2</v>
      </c>
      <c r="C6" s="1">
        <v>1.24252147994063E-2</v>
      </c>
      <c r="D6" s="1">
        <v>2.0584294737972499E-2</v>
      </c>
      <c r="F6">
        <f t="shared" si="1"/>
        <v>1.052967223426678</v>
      </c>
      <c r="G6">
        <f t="shared" si="2"/>
        <v>0.71191236754947074</v>
      </c>
      <c r="H6">
        <f t="shared" si="3"/>
        <v>1.1793932127391729</v>
      </c>
      <c r="M6">
        <v>4</v>
      </c>
      <c r="P6">
        <v>0.27101234924356365</v>
      </c>
      <c r="Q6">
        <v>0.31535759516562967</v>
      </c>
      <c r="R6">
        <v>0.41811825905618344</v>
      </c>
      <c r="S6">
        <f>AVERAGE(P6:R6)</f>
        <v>0.33482940115512561</v>
      </c>
      <c r="W6">
        <v>0.23855359747904384</v>
      </c>
      <c r="X6">
        <v>5</v>
      </c>
      <c r="Y6">
        <f t="shared" si="4"/>
        <v>0.1111111111111111</v>
      </c>
    </row>
    <row r="7" spans="1:25" x14ac:dyDescent="0.25">
      <c r="A7" t="s">
        <v>5</v>
      </c>
      <c r="B7" s="1">
        <v>3.9469132912395496E-3</v>
      </c>
      <c r="C7" s="1">
        <v>8.3449849497434E-3</v>
      </c>
      <c r="D7" s="1">
        <v>9.0725536276769197E-3</v>
      </c>
      <c r="F7">
        <f t="shared" si="1"/>
        <v>0.22614147369211532</v>
      </c>
      <c r="G7">
        <f t="shared" si="2"/>
        <v>0.4781324177204882</v>
      </c>
      <c r="H7">
        <f t="shared" si="3"/>
        <v>0.519819032271992</v>
      </c>
      <c r="M7">
        <v>5</v>
      </c>
      <c r="P7">
        <v>0.22299468242637666</v>
      </c>
      <c r="Q7">
        <v>0.3879223344634361</v>
      </c>
      <c r="R7">
        <v>0.44163115809380432</v>
      </c>
      <c r="S7">
        <f>AVERAGE(P7:R7)</f>
        <v>0.35084939166120571</v>
      </c>
      <c r="W7">
        <v>0.25080438613653178</v>
      </c>
      <c r="X7">
        <v>6</v>
      </c>
      <c r="Y7">
        <f t="shared" si="4"/>
        <v>0.13333333333333333</v>
      </c>
    </row>
    <row r="8" spans="1:25" x14ac:dyDescent="0.25">
      <c r="A8" t="s">
        <v>6</v>
      </c>
      <c r="B8" s="1">
        <v>7.3133697917344299E-3</v>
      </c>
      <c r="C8" s="1">
        <v>1.0446300960433599E-2</v>
      </c>
      <c r="D8" s="1">
        <v>8.4203308859363505E-3</v>
      </c>
      <c r="F8">
        <f t="shared" si="1"/>
        <v>0.41902522308485268</v>
      </c>
      <c r="G8">
        <f t="shared" si="2"/>
        <v>0.59852895655630356</v>
      </c>
      <c r="H8">
        <f t="shared" si="3"/>
        <v>0.48244942186780626</v>
      </c>
      <c r="M8">
        <v>6</v>
      </c>
      <c r="P8">
        <v>0.45643036634735218</v>
      </c>
      <c r="Q8">
        <v>0.17118928633296734</v>
      </c>
      <c r="R8">
        <v>0.46392457167434947</v>
      </c>
      <c r="S8">
        <f>AVERAGE(P8:R8)</f>
        <v>0.36384807478488962</v>
      </c>
      <c r="W8">
        <v>0.26031107210023835</v>
      </c>
      <c r="X8">
        <v>7</v>
      </c>
      <c r="Y8">
        <f t="shared" si="4"/>
        <v>0.15555555555555556</v>
      </c>
    </row>
    <row r="9" spans="1:25" x14ac:dyDescent="0.25">
      <c r="A9" t="s">
        <v>7</v>
      </c>
      <c r="B9" s="1">
        <v>1.03322405045602E-2</v>
      </c>
      <c r="C9" s="1">
        <v>5.3467914857945296E-3</v>
      </c>
      <c r="D9" s="1">
        <v>9.6707701228258194E-3</v>
      </c>
      <c r="F9">
        <f t="shared" si="1"/>
        <v>0.59199377382541973</v>
      </c>
      <c r="G9">
        <f t="shared" si="2"/>
        <v>0.3063485860725092</v>
      </c>
      <c r="H9">
        <f t="shared" si="3"/>
        <v>0.55409431267913223</v>
      </c>
      <c r="M9">
        <v>7</v>
      </c>
      <c r="P9">
        <v>0.22614147369211532</v>
      </c>
      <c r="Q9">
        <v>0.4781324177204882</v>
      </c>
      <c r="R9">
        <v>0.519819032271992</v>
      </c>
      <c r="S9">
        <f>AVERAGE(P9:R9)</f>
        <v>0.40803097456153187</v>
      </c>
      <c r="W9">
        <v>0.26724246488881942</v>
      </c>
      <c r="X9">
        <v>8</v>
      </c>
      <c r="Y9">
        <f t="shared" si="4"/>
        <v>0.17777777777777778</v>
      </c>
    </row>
    <row r="10" spans="1:25" x14ac:dyDescent="0.25">
      <c r="A10" t="s">
        <v>8</v>
      </c>
      <c r="B10" s="1">
        <v>7.9662126988452198E-3</v>
      </c>
      <c r="C10" s="1">
        <v>2.9878166906496099E-3</v>
      </c>
      <c r="D10" s="1">
        <v>8.0970112566218205E-3</v>
      </c>
      <c r="F10">
        <f t="shared" si="1"/>
        <v>0.45643036634735218</v>
      </c>
      <c r="G10">
        <f t="shared" si="2"/>
        <v>0.17118928633296734</v>
      </c>
      <c r="H10">
        <f t="shared" si="3"/>
        <v>0.46392457167434947</v>
      </c>
      <c r="M10">
        <v>8</v>
      </c>
      <c r="P10">
        <v>0.52466886344084274</v>
      </c>
      <c r="Q10">
        <v>0.23855359747904384</v>
      </c>
      <c r="R10">
        <v>0.52855986907771901</v>
      </c>
      <c r="S10">
        <f>AVERAGE(P10:R10)</f>
        <v>0.43059410999920189</v>
      </c>
      <c r="W10">
        <v>0.29258728981348453</v>
      </c>
      <c r="X10">
        <v>9</v>
      </c>
      <c r="Y10">
        <f t="shared" si="4"/>
        <v>0.2</v>
      </c>
    </row>
    <row r="11" spans="1:25" x14ac:dyDescent="0.25">
      <c r="A11" t="s">
        <v>9</v>
      </c>
      <c r="B11" s="1">
        <v>3.89199142277941E-3</v>
      </c>
      <c r="C11" s="1">
        <v>6.7705219784096301E-3</v>
      </c>
      <c r="D11" s="1">
        <v>7.7079177881324897E-3</v>
      </c>
      <c r="F11">
        <f t="shared" si="1"/>
        <v>0.22299468242637666</v>
      </c>
      <c r="G11">
        <f t="shared" si="2"/>
        <v>0.3879223344634361</v>
      </c>
      <c r="H11">
        <f t="shared" si="3"/>
        <v>0.44163115809380432</v>
      </c>
      <c r="M11">
        <v>9</v>
      </c>
      <c r="P11">
        <v>0.4464979639489236</v>
      </c>
      <c r="Q11">
        <v>0.29776652003848469</v>
      </c>
      <c r="R11">
        <v>0.5475230528520596</v>
      </c>
      <c r="S11">
        <f>AVERAGE(P11:R11)</f>
        <v>0.43059584561315595</v>
      </c>
      <c r="W11">
        <v>0.29776652003848469</v>
      </c>
      <c r="X11">
        <v>10</v>
      </c>
      <c r="Y11">
        <f t="shared" si="4"/>
        <v>0.22222222222222221</v>
      </c>
    </row>
    <row r="12" spans="1:25" x14ac:dyDescent="0.25">
      <c r="A12" t="s">
        <v>10</v>
      </c>
      <c r="B12" s="1">
        <v>0.14126335800054801</v>
      </c>
      <c r="C12" s="1">
        <v>1.35962242975222E-2</v>
      </c>
      <c r="D12" s="1">
        <v>0.145347162847831</v>
      </c>
      <c r="F12">
        <f t="shared" si="1"/>
        <v>8.0937942132770129</v>
      </c>
      <c r="G12">
        <f t="shared" si="2"/>
        <v>0.77900626956124452</v>
      </c>
      <c r="H12">
        <f t="shared" si="3"/>
        <v>8.3277789953813954</v>
      </c>
      <c r="M12">
        <v>10</v>
      </c>
      <c r="P12">
        <v>0.49117675691938684</v>
      </c>
      <c r="Q12">
        <v>0.45069850220382868</v>
      </c>
      <c r="R12">
        <v>0.41410827293087116</v>
      </c>
      <c r="S12">
        <f>AVERAGE(P12:R12)</f>
        <v>0.45199451068469559</v>
      </c>
      <c r="W12">
        <v>0.3063485860725092</v>
      </c>
      <c r="X12">
        <v>11</v>
      </c>
      <c r="Y12">
        <f t="shared" si="4"/>
        <v>0.24444444444444444</v>
      </c>
    </row>
    <row r="13" spans="1:25" x14ac:dyDescent="0.25">
      <c r="A13" t="s">
        <v>11</v>
      </c>
      <c r="B13" s="1">
        <v>1.7622201914355901E-2</v>
      </c>
      <c r="C13" s="1">
        <v>1.18150988446849E-2</v>
      </c>
      <c r="D13" s="1">
        <v>1.32249164377315E-2</v>
      </c>
      <c r="F13">
        <f t="shared" si="1"/>
        <v>1.009677795419953</v>
      </c>
      <c r="G13">
        <f t="shared" si="2"/>
        <v>0.67695529833033974</v>
      </c>
      <c r="H13">
        <f t="shared" si="3"/>
        <v>0.7577318962952021</v>
      </c>
      <c r="M13">
        <v>11</v>
      </c>
      <c r="P13">
        <v>0.37244390250515663</v>
      </c>
      <c r="Q13">
        <v>0.43405361617021032</v>
      </c>
      <c r="R13">
        <v>0.57099825109474811</v>
      </c>
      <c r="S13">
        <f>AVERAGE(P13:R13)</f>
        <v>0.45916525659003832</v>
      </c>
      <c r="W13">
        <v>0.31535759516562967</v>
      </c>
      <c r="X13">
        <v>12</v>
      </c>
      <c r="Y13">
        <f t="shared" si="4"/>
        <v>0.26666666666666666</v>
      </c>
    </row>
    <row r="14" spans="1:25" x14ac:dyDescent="0.25">
      <c r="A14" t="s">
        <v>12</v>
      </c>
      <c r="B14" s="1">
        <v>2.7744604214582501E-3</v>
      </c>
      <c r="C14" s="1">
        <v>6.9209002241047198E-3</v>
      </c>
      <c r="D14" s="1">
        <v>6.7164402467077104E-3</v>
      </c>
      <c r="F14">
        <f t="shared" si="1"/>
        <v>0.15896487257564534</v>
      </c>
      <c r="G14">
        <f t="shared" si="2"/>
        <v>0.39653837327234609</v>
      </c>
      <c r="H14">
        <f t="shared" si="3"/>
        <v>0.38482367948815721</v>
      </c>
      <c r="M14">
        <v>12</v>
      </c>
      <c r="P14">
        <v>0.42442726126867936</v>
      </c>
      <c r="Q14">
        <v>0.35682879551732594</v>
      </c>
      <c r="R14">
        <v>0.60837926317409807</v>
      </c>
      <c r="S14">
        <f>AVERAGE(P14:R14)</f>
        <v>0.46321177332003449</v>
      </c>
      <c r="W14">
        <v>0.35682879551732594</v>
      </c>
      <c r="X14">
        <v>13</v>
      </c>
      <c r="Y14">
        <f t="shared" si="4"/>
        <v>0.28888888888888886</v>
      </c>
    </row>
    <row r="15" spans="1:25" x14ac:dyDescent="0.25">
      <c r="A15" t="s">
        <v>13</v>
      </c>
      <c r="B15" s="1">
        <v>4.7888580782787703E-2</v>
      </c>
      <c r="C15" s="1">
        <v>1.14169233767655E-2</v>
      </c>
      <c r="D15" s="1">
        <v>4.8608321934686199E-2</v>
      </c>
      <c r="F15">
        <f t="shared" si="1"/>
        <v>2.7438135657250355</v>
      </c>
      <c r="G15">
        <f t="shared" si="2"/>
        <v>0.65414152451291141</v>
      </c>
      <c r="H15">
        <f t="shared" si="3"/>
        <v>2.7850516960707035</v>
      </c>
      <c r="M15">
        <v>13</v>
      </c>
      <c r="P15">
        <v>0.59199377382541973</v>
      </c>
      <c r="Q15">
        <v>0.3063485860725092</v>
      </c>
      <c r="R15">
        <v>0.55409431267913223</v>
      </c>
      <c r="S15">
        <f>AVERAGE(P15:R15)</f>
        <v>0.48414555752568705</v>
      </c>
      <c r="W15">
        <v>0.3879223344634361</v>
      </c>
      <c r="X15">
        <v>14</v>
      </c>
      <c r="Y15">
        <f t="shared" si="4"/>
        <v>0.31111111111111112</v>
      </c>
    </row>
    <row r="16" spans="1:25" x14ac:dyDescent="0.25">
      <c r="A16" t="s">
        <v>14</v>
      </c>
      <c r="B16" s="1">
        <v>4.0764294123471503E-2</v>
      </c>
      <c r="C16" s="1">
        <v>1.8141192359953699E-2</v>
      </c>
      <c r="D16" s="1">
        <v>4.1239890802435203E-2</v>
      </c>
      <c r="F16">
        <f t="shared" si="1"/>
        <v>2.3356220081048606</v>
      </c>
      <c r="G16">
        <f t="shared" si="2"/>
        <v>1.0394137575603206</v>
      </c>
      <c r="H16">
        <f t="shared" si="3"/>
        <v>2.3628716905599192</v>
      </c>
      <c r="M16">
        <v>14</v>
      </c>
      <c r="P16">
        <v>0.55583130279925197</v>
      </c>
      <c r="Q16">
        <v>0.26724246488881942</v>
      </c>
      <c r="R16">
        <v>0.63610011485084361</v>
      </c>
      <c r="S16">
        <f>AVERAGE(P16:R16)</f>
        <v>0.48639129417963839</v>
      </c>
      <c r="W16">
        <v>0.39653837327234609</v>
      </c>
      <c r="X16">
        <v>15</v>
      </c>
      <c r="Y16">
        <f t="shared" si="4"/>
        <v>0.33333333333333331</v>
      </c>
    </row>
    <row r="17" spans="1:25" x14ac:dyDescent="0.25">
      <c r="A17" t="s">
        <v>15</v>
      </c>
      <c r="B17" s="1">
        <v>3.9843858207757397E-2</v>
      </c>
      <c r="C17" s="1">
        <v>9.8961935718188798E-3</v>
      </c>
      <c r="D17" s="1">
        <v>4.3518915771709299E-2</v>
      </c>
      <c r="F17">
        <f t="shared" si="1"/>
        <v>2.282884914822183</v>
      </c>
      <c r="G17">
        <f t="shared" si="2"/>
        <v>0.56701012490971714</v>
      </c>
      <c r="H17">
        <f t="shared" si="3"/>
        <v>2.4934502027042567</v>
      </c>
      <c r="M17">
        <v>15</v>
      </c>
      <c r="P17">
        <v>0.41902522308485268</v>
      </c>
      <c r="Q17">
        <v>0.59852895655630356</v>
      </c>
      <c r="R17">
        <v>0.48244942186780626</v>
      </c>
      <c r="S17">
        <f>AVERAGE(P17:R17)</f>
        <v>0.50000120050298758</v>
      </c>
      <c r="W17">
        <v>0.43405361617021032</v>
      </c>
      <c r="X17">
        <v>16</v>
      </c>
      <c r="Y17">
        <f t="shared" si="4"/>
        <v>0.35555555555555557</v>
      </c>
    </row>
    <row r="18" spans="1:25" x14ac:dyDescent="0.25">
      <c r="A18" t="s">
        <v>16</v>
      </c>
      <c r="B18" s="1">
        <v>1.94589830049362E-2</v>
      </c>
      <c r="C18" s="1">
        <v>9.1838795795180506E-3</v>
      </c>
      <c r="D18" s="1">
        <v>1.70000062641254E-2</v>
      </c>
      <c r="F18">
        <f t="shared" si="1"/>
        <v>1.1149175997996406</v>
      </c>
      <c r="G18">
        <f t="shared" si="2"/>
        <v>0.52619753946276537</v>
      </c>
      <c r="H18">
        <f t="shared" si="3"/>
        <v>0.97402861063034729</v>
      </c>
      <c r="M18">
        <v>16</v>
      </c>
      <c r="P18">
        <v>0.40913279062793417</v>
      </c>
      <c r="Q18">
        <v>0.65107825065799219</v>
      </c>
      <c r="R18">
        <v>0.48425976308548518</v>
      </c>
      <c r="S18">
        <f>AVERAGE(P18:R18)</f>
        <v>0.51482360145713724</v>
      </c>
      <c r="W18">
        <v>0.45069850220382868</v>
      </c>
      <c r="X18">
        <v>17</v>
      </c>
      <c r="Y18">
        <f t="shared" si="4"/>
        <v>0.37777777777777777</v>
      </c>
    </row>
    <row r="19" spans="1:25" x14ac:dyDescent="0.25">
      <c r="A19" t="s">
        <v>17</v>
      </c>
      <c r="B19" s="1">
        <v>1.8961712443988601E-2</v>
      </c>
      <c r="C19" s="1">
        <v>1.3634850596747201E-2</v>
      </c>
      <c r="D19" s="1">
        <v>2.0319223070192301E-2</v>
      </c>
      <c r="F19">
        <f t="shared" si="1"/>
        <v>1.0864260953812404</v>
      </c>
      <c r="G19">
        <f t="shared" si="2"/>
        <v>0.78121939348504654</v>
      </c>
      <c r="H19">
        <f t="shared" si="3"/>
        <v>1.1642057249068738</v>
      </c>
      <c r="M19">
        <v>17</v>
      </c>
      <c r="P19">
        <v>0.50450003823122869</v>
      </c>
      <c r="Q19">
        <v>0.55766976783303657</v>
      </c>
      <c r="R19">
        <v>0.62392066679736591</v>
      </c>
      <c r="S19">
        <f>AVERAGE(P19:R19)</f>
        <v>0.56203015762054376</v>
      </c>
      <c r="W19">
        <v>0.4781324177204882</v>
      </c>
      <c r="X19">
        <v>18</v>
      </c>
      <c r="Y19">
        <f t="shared" si="4"/>
        <v>0.4</v>
      </c>
    </row>
    <row r="20" spans="1:25" x14ac:dyDescent="0.25">
      <c r="A20" t="s">
        <v>18</v>
      </c>
      <c r="B20" s="1">
        <v>4.7300578078649496E-3</v>
      </c>
      <c r="C20" s="1">
        <v>5.50402835681159E-3</v>
      </c>
      <c r="D20" s="1">
        <v>7.2975402832369998E-3</v>
      </c>
      <c r="F20">
        <f t="shared" si="1"/>
        <v>0.27101234924356365</v>
      </c>
      <c r="G20">
        <f t="shared" si="2"/>
        <v>0.31535759516562967</v>
      </c>
      <c r="H20">
        <f t="shared" si="3"/>
        <v>0.41811825905618344</v>
      </c>
      <c r="M20">
        <v>18</v>
      </c>
      <c r="P20">
        <v>0.4487045721204897</v>
      </c>
      <c r="Q20">
        <v>0.54764609035358192</v>
      </c>
      <c r="R20">
        <v>0.75494462223173175</v>
      </c>
      <c r="S20">
        <f>AVERAGE(P20:R20)</f>
        <v>0.58376509490193451</v>
      </c>
      <c r="W20">
        <v>0.49199772258314778</v>
      </c>
      <c r="X20">
        <v>19</v>
      </c>
      <c r="Y20">
        <f t="shared" si="4"/>
        <v>0.42222222222222222</v>
      </c>
    </row>
    <row r="21" spans="1:25" x14ac:dyDescent="0.25">
      <c r="A21" t="s">
        <v>19</v>
      </c>
      <c r="B21" s="1">
        <v>0.25729627792842102</v>
      </c>
      <c r="C21" s="1">
        <v>3.3583402062324498E-2</v>
      </c>
      <c r="D21" s="1">
        <v>0.26006041291548299</v>
      </c>
      <c r="F21">
        <f t="shared" si="1"/>
        <v>14.741990809723561</v>
      </c>
      <c r="G21">
        <f t="shared" si="2"/>
        <v>1.9241871998621387</v>
      </c>
      <c r="H21">
        <f t="shared" si="3"/>
        <v>14.90036407848666</v>
      </c>
      <c r="M21">
        <v>19</v>
      </c>
      <c r="P21">
        <v>0.33389782086481834</v>
      </c>
      <c r="Q21">
        <v>0.68270330396037004</v>
      </c>
      <c r="R21">
        <v>0.73536994173144699</v>
      </c>
      <c r="S21">
        <f>AVERAGE(P21:R21)</f>
        <v>0.58399035551887846</v>
      </c>
      <c r="W21">
        <v>0.50531600662898779</v>
      </c>
      <c r="X21">
        <v>20</v>
      </c>
      <c r="Y21">
        <f t="shared" si="4"/>
        <v>0.44444444444444442</v>
      </c>
    </row>
    <row r="22" spans="1:25" x14ac:dyDescent="0.25">
      <c r="A22" t="s">
        <v>20</v>
      </c>
      <c r="B22" s="1">
        <v>5.7849089700859002E-2</v>
      </c>
      <c r="C22" s="1">
        <v>1.31946829974188E-2</v>
      </c>
      <c r="D22" s="1">
        <v>6.1698409922168899E-2</v>
      </c>
      <c r="F22">
        <f t="shared" si="1"/>
        <v>3.3145086885329387</v>
      </c>
      <c r="G22">
        <f t="shared" si="2"/>
        <v>0.75599964776512374</v>
      </c>
      <c r="H22">
        <f t="shared" si="3"/>
        <v>3.53505849120836</v>
      </c>
      <c r="M22">
        <v>20</v>
      </c>
      <c r="P22">
        <v>0.78459614859345694</v>
      </c>
      <c r="Q22">
        <v>0.19609376914841392</v>
      </c>
      <c r="R22">
        <v>0.80859572091804666</v>
      </c>
      <c r="S22">
        <f>AVERAGE(P22:R22)</f>
        <v>0.59642854621997243</v>
      </c>
      <c r="W22">
        <v>0.52619753946276537</v>
      </c>
      <c r="X22">
        <v>21</v>
      </c>
      <c r="Y22">
        <f t="shared" si="4"/>
        <v>0.46666666666666667</v>
      </c>
    </row>
    <row r="23" spans="1:25" x14ac:dyDescent="0.25">
      <c r="A23" t="s">
        <v>21</v>
      </c>
      <c r="B23" s="1">
        <v>2.03207555283225E-2</v>
      </c>
      <c r="C23" s="1">
        <v>1.3827054488276201E-2</v>
      </c>
      <c r="D23" s="1">
        <v>2.5722948494218301E-2</v>
      </c>
      <c r="F23">
        <f t="shared" si="1"/>
        <v>1.1642935282900146</v>
      </c>
      <c r="G23">
        <f t="shared" si="2"/>
        <v>0.79223186527564848</v>
      </c>
      <c r="H23">
        <f t="shared" si="3"/>
        <v>1.4738163853511046</v>
      </c>
      <c r="M23">
        <v>21</v>
      </c>
      <c r="P23">
        <v>0.66830110092474959</v>
      </c>
      <c r="Q23">
        <v>0.55528727131319622</v>
      </c>
      <c r="R23">
        <v>0.87088231516042247</v>
      </c>
      <c r="S23">
        <f>AVERAGE(P23:R23)</f>
        <v>0.69815689579945606</v>
      </c>
      <c r="W23">
        <v>0.53420778712308725</v>
      </c>
      <c r="X23">
        <v>22</v>
      </c>
      <c r="Y23">
        <f t="shared" si="4"/>
        <v>0.48888888888888887</v>
      </c>
    </row>
    <row r="24" spans="1:25" x14ac:dyDescent="0.25">
      <c r="A24" t="s">
        <v>22</v>
      </c>
      <c r="B24" s="1">
        <v>5.1667146997671803E-2</v>
      </c>
      <c r="C24" s="1">
        <v>4.5432852875455102E-3</v>
      </c>
      <c r="D24" s="1">
        <v>5.0999971611212599E-2</v>
      </c>
      <c r="F24">
        <f t="shared" si="1"/>
        <v>2.9603094624486168</v>
      </c>
      <c r="G24">
        <f t="shared" si="2"/>
        <v>0.26031107210023835</v>
      </c>
      <c r="H24">
        <f t="shared" si="3"/>
        <v>2.9220831286094948</v>
      </c>
      <c r="M24">
        <v>22</v>
      </c>
      <c r="P24">
        <v>0.96336657441036955</v>
      </c>
      <c r="Q24">
        <v>0.29258728981348453</v>
      </c>
      <c r="R24">
        <v>0.96525437858131624</v>
      </c>
      <c r="S24">
        <f>AVERAGE(P24:R24)</f>
        <v>0.74040274760172353</v>
      </c>
      <c r="W24">
        <v>0.54764609035358192</v>
      </c>
      <c r="X24">
        <v>23</v>
      </c>
      <c r="Y24">
        <f t="shared" si="4"/>
        <v>0.51111111111111107</v>
      </c>
    </row>
    <row r="25" spans="1:25" x14ac:dyDescent="0.25">
      <c r="A25" t="s">
        <v>23</v>
      </c>
      <c r="B25" s="1">
        <v>6.9270508945253398E-3</v>
      </c>
      <c r="C25" s="1">
        <v>4.3773623165256998E-3</v>
      </c>
      <c r="D25" s="1">
        <v>5.98880347560734E-3</v>
      </c>
      <c r="F25">
        <f t="shared" si="1"/>
        <v>0.39689078072862355</v>
      </c>
      <c r="G25">
        <f t="shared" si="2"/>
        <v>0.25080438613653178</v>
      </c>
      <c r="H25">
        <f t="shared" si="3"/>
        <v>0.34313316348557926</v>
      </c>
      <c r="M25">
        <v>23</v>
      </c>
      <c r="P25">
        <v>0.73414440699746142</v>
      </c>
      <c r="Q25">
        <v>0.83312839730444987</v>
      </c>
      <c r="R25">
        <v>0.85785483058379663</v>
      </c>
      <c r="S25">
        <f>AVERAGE(P25:R25)</f>
        <v>0.80837587829523594</v>
      </c>
      <c r="W25">
        <v>0.55528727131319622</v>
      </c>
      <c r="X25">
        <v>24</v>
      </c>
      <c r="Y25">
        <f t="shared" si="4"/>
        <v>0.53333333333333333</v>
      </c>
    </row>
    <row r="26" spans="1:25" x14ac:dyDescent="0.25">
      <c r="A26" t="s">
        <v>24</v>
      </c>
      <c r="B26" s="1">
        <v>1.6268848090744002E-2</v>
      </c>
      <c r="C26" s="1">
        <v>8.5869801713895893E-3</v>
      </c>
      <c r="D26" s="1">
        <v>1.7594424533159601E-2</v>
      </c>
      <c r="F26">
        <f t="shared" si="1"/>
        <v>0.93213633313909861</v>
      </c>
      <c r="G26">
        <f t="shared" si="2"/>
        <v>0.49199772258314778</v>
      </c>
      <c r="H26">
        <f t="shared" si="3"/>
        <v>1.0080862687114789</v>
      </c>
      <c r="M26">
        <v>24</v>
      </c>
      <c r="P26">
        <v>0.93213633313909861</v>
      </c>
      <c r="Q26">
        <v>0.49199772258314778</v>
      </c>
      <c r="R26">
        <v>1.0080862687114789</v>
      </c>
      <c r="S26">
        <f>AVERAGE(P26:R26)</f>
        <v>0.81074010814457509</v>
      </c>
      <c r="W26">
        <v>0.55766976783303657</v>
      </c>
      <c r="X26">
        <v>25</v>
      </c>
      <c r="Y26">
        <f t="shared" si="4"/>
        <v>0.55555555555555558</v>
      </c>
    </row>
    <row r="27" spans="1:25" x14ac:dyDescent="0.25">
      <c r="A27" t="s">
        <v>25</v>
      </c>
      <c r="B27" s="1">
        <v>1.6813918627119898E-2</v>
      </c>
      <c r="C27" s="1">
        <v>5.1066115567321704E-3</v>
      </c>
      <c r="D27" s="1">
        <v>1.6846867025535801E-2</v>
      </c>
      <c r="F27">
        <f t="shared" si="1"/>
        <v>0.96336657441036955</v>
      </c>
      <c r="G27">
        <f t="shared" si="2"/>
        <v>0.29258728981348453</v>
      </c>
      <c r="H27">
        <f t="shared" si="3"/>
        <v>0.96525437858131624</v>
      </c>
      <c r="M27">
        <v>25</v>
      </c>
      <c r="P27">
        <v>1.009677795419953</v>
      </c>
      <c r="Q27">
        <v>0.67695529833033974</v>
      </c>
      <c r="R27">
        <v>0.7577318962952021</v>
      </c>
      <c r="S27">
        <f>AVERAGE(P27:R27)</f>
        <v>0.81478833001516493</v>
      </c>
      <c r="W27">
        <v>0.56701012490971714</v>
      </c>
      <c r="X27">
        <v>26</v>
      </c>
      <c r="Y27">
        <f t="shared" si="4"/>
        <v>0.57777777777777772</v>
      </c>
    </row>
    <row r="28" spans="1:25" x14ac:dyDescent="0.25">
      <c r="A28" t="s">
        <v>26</v>
      </c>
      <c r="B28" s="1">
        <v>1.16640546058398E-2</v>
      </c>
      <c r="C28" s="1">
        <v>9.6915911788303302E-3</v>
      </c>
      <c r="D28" s="1">
        <v>1.51997637969403E-2</v>
      </c>
      <c r="F28">
        <f t="shared" si="1"/>
        <v>0.66830110092474959</v>
      </c>
      <c r="G28">
        <f t="shared" si="2"/>
        <v>0.55528727131319622</v>
      </c>
      <c r="H28">
        <f t="shared" si="3"/>
        <v>0.87088231516042247</v>
      </c>
      <c r="M28">
        <v>26</v>
      </c>
      <c r="P28">
        <v>0.53381655162978325</v>
      </c>
      <c r="Q28">
        <v>1.0539077137149915</v>
      </c>
      <c r="R28">
        <v>0.93586044544073033</v>
      </c>
      <c r="S28">
        <f>AVERAGE(P28:R28)</f>
        <v>0.84119490359516835</v>
      </c>
      <c r="W28">
        <v>0.59852895655630356</v>
      </c>
      <c r="X28">
        <v>27</v>
      </c>
      <c r="Y28">
        <f t="shared" si="4"/>
        <v>0.6</v>
      </c>
    </row>
    <row r="29" spans="1:25" x14ac:dyDescent="0.25">
      <c r="A29" t="s">
        <v>27</v>
      </c>
      <c r="B29" s="1">
        <v>9.1571991497392102E-3</v>
      </c>
      <c r="C29" s="1">
        <v>4.1635457184865596E-3</v>
      </c>
      <c r="D29" s="1">
        <v>9.2251100093163601E-3</v>
      </c>
      <c r="F29">
        <f t="shared" si="1"/>
        <v>0.52466886344084274</v>
      </c>
      <c r="G29">
        <f t="shared" si="2"/>
        <v>0.23855359747904384</v>
      </c>
      <c r="H29">
        <f t="shared" si="3"/>
        <v>0.52855986907771901</v>
      </c>
      <c r="M29">
        <v>27</v>
      </c>
      <c r="P29">
        <v>1.1330201072715103</v>
      </c>
      <c r="Q29">
        <v>0.6490177133156021</v>
      </c>
      <c r="R29">
        <v>0.82387980304442399</v>
      </c>
      <c r="S29">
        <f>AVERAGE(P29:R29)</f>
        <v>0.86863920787717885</v>
      </c>
      <c r="W29">
        <v>0.60040368238782871</v>
      </c>
      <c r="X29">
        <v>28</v>
      </c>
      <c r="Y29">
        <f t="shared" si="4"/>
        <v>0.62222222222222223</v>
      </c>
    </row>
    <row r="30" spans="1:25" x14ac:dyDescent="0.25">
      <c r="A30" t="s">
        <v>28</v>
      </c>
      <c r="B30" s="1">
        <v>7.8313721522548993E-3</v>
      </c>
      <c r="C30" s="1">
        <v>9.5582274123443608E-3</v>
      </c>
      <c r="D30" s="1">
        <v>1.31762693281685E-2</v>
      </c>
      <c r="F30">
        <f t="shared" si="1"/>
        <v>0.4487045721204897</v>
      </c>
      <c r="G30">
        <f t="shared" si="2"/>
        <v>0.54764609035358192</v>
      </c>
      <c r="H30">
        <f t="shared" si="3"/>
        <v>0.75494462223173175</v>
      </c>
      <c r="M30">
        <v>28</v>
      </c>
      <c r="P30">
        <v>1.1149175997996406</v>
      </c>
      <c r="Q30">
        <v>0.52619753946276537</v>
      </c>
      <c r="R30">
        <v>0.97402861063034729</v>
      </c>
      <c r="S30">
        <f>AVERAGE(P30:R30)</f>
        <v>0.87171458329758433</v>
      </c>
      <c r="W30">
        <v>0.6490177133156021</v>
      </c>
      <c r="X30">
        <v>29</v>
      </c>
      <c r="Y30">
        <f t="shared" si="4"/>
        <v>0.64444444444444449</v>
      </c>
    </row>
    <row r="31" spans="1:25" x14ac:dyDescent="0.25">
      <c r="A31" t="s">
        <v>29</v>
      </c>
      <c r="B31" s="1">
        <v>7.1407142743300503E-3</v>
      </c>
      <c r="C31" s="1">
        <v>1.13634591621069E-2</v>
      </c>
      <c r="D31" s="1">
        <v>8.4519273007694108E-3</v>
      </c>
      <c r="F31">
        <f t="shared" si="1"/>
        <v>0.40913279062793417</v>
      </c>
      <c r="G31">
        <f t="shared" si="2"/>
        <v>0.65107825065799219</v>
      </c>
      <c r="H31">
        <f t="shared" si="3"/>
        <v>0.48425976308548518</v>
      </c>
      <c r="M31">
        <v>29</v>
      </c>
      <c r="P31">
        <v>0.8152914716879982</v>
      </c>
      <c r="Q31">
        <v>1.095442764686489</v>
      </c>
      <c r="R31">
        <v>0.86309183393924704</v>
      </c>
      <c r="S31">
        <f>AVERAGE(P31:R31)</f>
        <v>0.92460869010457802</v>
      </c>
      <c r="W31">
        <v>0.65107825065799219</v>
      </c>
      <c r="X31">
        <v>30</v>
      </c>
      <c r="Y31">
        <f t="shared" si="4"/>
        <v>0.66666666666666663</v>
      </c>
    </row>
    <row r="32" spans="1:25" x14ac:dyDescent="0.25">
      <c r="A32" t="s">
        <v>30</v>
      </c>
      <c r="B32" s="1">
        <v>5.8276163393253004E-3</v>
      </c>
      <c r="C32" s="1">
        <v>1.19154204683521E-2</v>
      </c>
      <c r="D32" s="1">
        <v>1.2834626703412601E-2</v>
      </c>
      <c r="F32">
        <f t="shared" si="1"/>
        <v>0.33389782086481834</v>
      </c>
      <c r="G32">
        <f t="shared" si="2"/>
        <v>0.68270330396037004</v>
      </c>
      <c r="H32">
        <f t="shared" si="3"/>
        <v>0.73536994173144699</v>
      </c>
      <c r="M32">
        <v>30</v>
      </c>
      <c r="P32">
        <v>1.052967223426678</v>
      </c>
      <c r="Q32">
        <v>0.71191236754947074</v>
      </c>
      <c r="R32">
        <v>1.1793932127391729</v>
      </c>
      <c r="S32">
        <f>AVERAGE(P32:R32)</f>
        <v>0.98142426790510717</v>
      </c>
      <c r="W32">
        <v>0.65414152451291141</v>
      </c>
      <c r="X32">
        <v>31</v>
      </c>
      <c r="Y32">
        <f t="shared" si="4"/>
        <v>0.68888888888888888</v>
      </c>
    </row>
    <row r="33" spans="1:25" x14ac:dyDescent="0.25">
      <c r="A33" t="s">
        <v>31</v>
      </c>
      <c r="B33" s="1">
        <v>1.7334999346409201E-3</v>
      </c>
      <c r="C33" s="1">
        <v>1.39200463370782E-3</v>
      </c>
      <c r="D33" s="1">
        <v>2.12387287703087E-3</v>
      </c>
      <c r="F33">
        <f t="shared" si="1"/>
        <v>9.9322230041128778E-2</v>
      </c>
      <c r="G33">
        <f t="shared" si="2"/>
        <v>7.9755990574112173E-2</v>
      </c>
      <c r="H33">
        <f t="shared" si="3"/>
        <v>0.12168895207617653</v>
      </c>
      <c r="M33">
        <v>31</v>
      </c>
      <c r="P33">
        <v>1.0864260953812404</v>
      </c>
      <c r="Q33">
        <v>0.78121939348504654</v>
      </c>
      <c r="R33">
        <v>1.1642057249068738</v>
      </c>
      <c r="S33">
        <f>AVERAGE(P33:R33)</f>
        <v>1.0106170712577203</v>
      </c>
      <c r="W33">
        <v>0.67695529833033974</v>
      </c>
      <c r="X33">
        <v>32</v>
      </c>
      <c r="Y33">
        <f t="shared" si="4"/>
        <v>0.71111111111111114</v>
      </c>
    </row>
    <row r="34" spans="1:25" x14ac:dyDescent="0.25">
      <c r="A34" t="s">
        <v>32</v>
      </c>
      <c r="B34" s="1">
        <v>6.5003723776917398E-3</v>
      </c>
      <c r="C34" s="1">
        <v>7.5756647323578698E-3</v>
      </c>
      <c r="D34" s="1">
        <v>9.9657995047326697E-3</v>
      </c>
      <c r="F34">
        <f t="shared" si="1"/>
        <v>0.37244390250515663</v>
      </c>
      <c r="G34">
        <f t="shared" si="2"/>
        <v>0.43405361617021032</v>
      </c>
      <c r="H34">
        <f t="shared" si="3"/>
        <v>0.57099825109474811</v>
      </c>
      <c r="M34">
        <v>32</v>
      </c>
      <c r="P34">
        <v>1.0493479166777298</v>
      </c>
      <c r="Q34">
        <v>0.76442111251034295</v>
      </c>
      <c r="R34">
        <v>1.319549061136152</v>
      </c>
      <c r="S34">
        <f>AVERAGE(P34:R34)</f>
        <v>1.0444393634414082</v>
      </c>
      <c r="W34">
        <v>0.68270330396037004</v>
      </c>
      <c r="X34">
        <v>33</v>
      </c>
      <c r="Y34">
        <f t="shared" si="4"/>
        <v>0.73333333333333328</v>
      </c>
    </row>
    <row r="35" spans="1:25" x14ac:dyDescent="0.25">
      <c r="A35" t="s">
        <v>33</v>
      </c>
      <c r="B35" s="1">
        <v>7.7928595743596597E-3</v>
      </c>
      <c r="C35" s="1">
        <v>5.1970061768772304E-3</v>
      </c>
      <c r="D35" s="1">
        <v>9.5560800028393691E-3</v>
      </c>
      <c r="F35">
        <f t="shared" si="1"/>
        <v>0.4464979639489236</v>
      </c>
      <c r="G35">
        <f t="shared" si="2"/>
        <v>0.29776652003848469</v>
      </c>
      <c r="H35">
        <f t="shared" si="3"/>
        <v>0.5475230528520596</v>
      </c>
      <c r="M35">
        <v>33</v>
      </c>
      <c r="P35">
        <v>0.44837629393099315</v>
      </c>
      <c r="Q35">
        <v>1.358405245241362</v>
      </c>
      <c r="R35">
        <v>1.3617924121536078</v>
      </c>
      <c r="S35">
        <f>AVERAGE(P35:R35)</f>
        <v>1.0561913171086543</v>
      </c>
      <c r="W35">
        <v>0.71191236754947074</v>
      </c>
      <c r="X35">
        <v>34</v>
      </c>
      <c r="Y35">
        <f t="shared" si="4"/>
        <v>0.75555555555555554</v>
      </c>
    </row>
    <row r="36" spans="1:25" x14ac:dyDescent="0.25">
      <c r="A36" t="s">
        <v>34</v>
      </c>
      <c r="B36" s="1">
        <v>7.4076531443606599E-3</v>
      </c>
      <c r="C36" s="1">
        <v>6.2278373477029202E-3</v>
      </c>
      <c r="D36" s="1">
        <v>1.06182212432451E-2</v>
      </c>
      <c r="F36">
        <f t="shared" si="1"/>
        <v>0.42442726126867936</v>
      </c>
      <c r="G36">
        <f t="shared" si="2"/>
        <v>0.35682879551732594</v>
      </c>
      <c r="H36">
        <f t="shared" si="3"/>
        <v>0.60837926317409807</v>
      </c>
      <c r="M36">
        <v>34</v>
      </c>
      <c r="P36">
        <v>1.1642935282900146</v>
      </c>
      <c r="Q36">
        <v>0.79223186527564848</v>
      </c>
      <c r="R36">
        <v>1.4738163853511046</v>
      </c>
      <c r="S36">
        <f>AVERAGE(P36:R36)</f>
        <v>1.1434472596389227</v>
      </c>
      <c r="W36">
        <v>0.75599964776512374</v>
      </c>
      <c r="X36">
        <v>35</v>
      </c>
      <c r="Y36">
        <f t="shared" si="4"/>
        <v>0.77777777777777779</v>
      </c>
    </row>
    <row r="37" spans="1:25" x14ac:dyDescent="0.25">
      <c r="A37" t="s">
        <v>35</v>
      </c>
      <c r="B37" s="1">
        <v>3.9726122941068101E-2</v>
      </c>
      <c r="C37" s="1">
        <v>1.04790210987659E-2</v>
      </c>
      <c r="D37" s="1">
        <v>3.9362512236447697E-2</v>
      </c>
      <c r="F37">
        <f t="shared" si="1"/>
        <v>2.2761391809410392</v>
      </c>
      <c r="G37">
        <f t="shared" si="2"/>
        <v>0.60040368238782871</v>
      </c>
      <c r="H37">
        <f t="shared" si="3"/>
        <v>2.255305822180512</v>
      </c>
      <c r="M37">
        <v>35</v>
      </c>
      <c r="P37">
        <v>1.7605896010640365</v>
      </c>
      <c r="Q37">
        <v>0.50531600662898779</v>
      </c>
      <c r="R37">
        <v>1.8293364270934498</v>
      </c>
      <c r="S37">
        <f>AVERAGE(P37:R37)</f>
        <v>1.3650806782621581</v>
      </c>
      <c r="W37">
        <v>0.76442111251034295</v>
      </c>
      <c r="X37">
        <v>36</v>
      </c>
      <c r="Y37">
        <f t="shared" si="4"/>
        <v>0.8</v>
      </c>
    </row>
    <row r="38" spans="1:25" x14ac:dyDescent="0.25">
      <c r="A38" t="s">
        <v>36</v>
      </c>
      <c r="B38" s="1">
        <v>4.07513683577055E-3</v>
      </c>
      <c r="C38" s="1">
        <v>3.05221471649079E-3</v>
      </c>
      <c r="D38" s="1">
        <v>5.3897578672486603E-3</v>
      </c>
      <c r="F38">
        <f t="shared" si="1"/>
        <v>0.2334881416279494</v>
      </c>
      <c r="G38">
        <f t="shared" si="2"/>
        <v>0.17487902142264139</v>
      </c>
      <c r="H38">
        <f t="shared" si="3"/>
        <v>0.30881037839078007</v>
      </c>
      <c r="M38">
        <v>36</v>
      </c>
      <c r="P38">
        <v>2.2761391809410392</v>
      </c>
      <c r="Q38">
        <v>0.60040368238782871</v>
      </c>
      <c r="R38">
        <v>2.255305822180512</v>
      </c>
      <c r="S38">
        <f>AVERAGE(P38:R38)</f>
        <v>1.7106162285031266</v>
      </c>
      <c r="W38">
        <v>0.77900626956124452</v>
      </c>
      <c r="X38">
        <v>37</v>
      </c>
      <c r="Y38">
        <f t="shared" si="4"/>
        <v>0.82222222222222219</v>
      </c>
    </row>
    <row r="39" spans="1:25" x14ac:dyDescent="0.25">
      <c r="A39" t="s">
        <v>37</v>
      </c>
      <c r="B39" s="1">
        <v>8.8051867435722103E-3</v>
      </c>
      <c r="C39" s="1">
        <v>9.7331735875188508E-3</v>
      </c>
      <c r="D39" s="1">
        <v>1.08894699068525E-2</v>
      </c>
      <c r="F39">
        <f t="shared" si="1"/>
        <v>0.50450003823122869</v>
      </c>
      <c r="G39">
        <f t="shared" si="2"/>
        <v>0.55766976783303657</v>
      </c>
      <c r="H39">
        <f t="shared" si="3"/>
        <v>0.62392066679736591</v>
      </c>
      <c r="M39">
        <v>37</v>
      </c>
      <c r="P39">
        <v>2.282884914822183</v>
      </c>
      <c r="Q39">
        <v>0.56701012490971714</v>
      </c>
      <c r="R39">
        <v>2.4934502027042567</v>
      </c>
      <c r="S39">
        <f>AVERAGE(P39:R39)</f>
        <v>1.7811150808120522</v>
      </c>
      <c r="W39">
        <v>0.78121939348504654</v>
      </c>
      <c r="X39">
        <v>38</v>
      </c>
      <c r="Y39">
        <f t="shared" si="4"/>
        <v>0.84444444444444444</v>
      </c>
    </row>
    <row r="40" spans="1:25" x14ac:dyDescent="0.25">
      <c r="A40" t="s">
        <v>38</v>
      </c>
      <c r="B40" s="1">
        <v>4.8400150077771299E-2</v>
      </c>
      <c r="C40" s="1">
        <v>9.3236847750908392E-3</v>
      </c>
      <c r="D40" s="1">
        <v>4.8601659927085102E-2</v>
      </c>
      <c r="F40">
        <f t="shared" si="1"/>
        <v>2.7731243272560784</v>
      </c>
      <c r="G40">
        <f t="shared" si="2"/>
        <v>0.53420778712308725</v>
      </c>
      <c r="H40">
        <f t="shared" si="3"/>
        <v>2.7846699911520765</v>
      </c>
      <c r="M40">
        <v>38</v>
      </c>
      <c r="P40">
        <v>2.3356220081048606</v>
      </c>
      <c r="Q40">
        <v>1.0394137575603206</v>
      </c>
      <c r="R40">
        <v>2.3628716905599192</v>
      </c>
      <c r="S40">
        <f>AVERAGE(P40:R40)</f>
        <v>1.9126358187417001</v>
      </c>
      <c r="W40">
        <v>0.79223186527564848</v>
      </c>
      <c r="X40">
        <v>39</v>
      </c>
      <c r="Y40">
        <f t="shared" si="4"/>
        <v>0.8666666666666667</v>
      </c>
    </row>
    <row r="41" spans="1:25" x14ac:dyDescent="0.25">
      <c r="A41" t="s">
        <v>39</v>
      </c>
      <c r="B41" s="1">
        <v>1.2813237087207E-2</v>
      </c>
      <c r="C41" s="1">
        <v>1.45408336248261E-2</v>
      </c>
      <c r="D41" s="1">
        <v>1.49723912978254E-2</v>
      </c>
      <c r="F41">
        <f t="shared" si="1"/>
        <v>0.73414440699746142</v>
      </c>
      <c r="G41">
        <f t="shared" si="2"/>
        <v>0.83312839730444987</v>
      </c>
      <c r="H41">
        <f t="shared" si="3"/>
        <v>0.85785483058379663</v>
      </c>
      <c r="M41">
        <v>39</v>
      </c>
      <c r="P41">
        <v>2.7731243272560784</v>
      </c>
      <c r="Q41">
        <v>0.53420778712308725</v>
      </c>
      <c r="R41">
        <v>2.7846699911520765</v>
      </c>
      <c r="S41">
        <f>AVERAGE(P41:R41)</f>
        <v>2.030667368510414</v>
      </c>
      <c r="W41">
        <v>0.83312839730444987</v>
      </c>
      <c r="X41">
        <v>40</v>
      </c>
      <c r="Y41">
        <f t="shared" si="4"/>
        <v>0.88888888888888884</v>
      </c>
    </row>
    <row r="42" spans="1:25" x14ac:dyDescent="0.25">
      <c r="A42" t="s">
        <v>40</v>
      </c>
      <c r="B42" s="1">
        <v>7.8256426169856994E-3</v>
      </c>
      <c r="C42" s="1">
        <v>2.3708644105822799E-2</v>
      </c>
      <c r="D42" s="1">
        <v>2.3767761320756101E-2</v>
      </c>
      <c r="F42">
        <f t="shared" si="1"/>
        <v>0.44837629393099315</v>
      </c>
      <c r="G42">
        <f t="shared" si="2"/>
        <v>1.358405245241362</v>
      </c>
      <c r="H42">
        <f t="shared" si="3"/>
        <v>1.3617924121536078</v>
      </c>
      <c r="M42">
        <v>40</v>
      </c>
      <c r="P42">
        <v>2.9603094624486168</v>
      </c>
      <c r="Q42">
        <v>0.26031107210023835</v>
      </c>
      <c r="R42">
        <v>2.9220831286094948</v>
      </c>
      <c r="S42">
        <f>AVERAGE(P42:R42)</f>
        <v>2.0475678877194503</v>
      </c>
      <c r="W42">
        <v>1.0394137575603206</v>
      </c>
      <c r="X42">
        <v>41</v>
      </c>
      <c r="Y42">
        <f t="shared" si="4"/>
        <v>0.91111111111111109</v>
      </c>
    </row>
    <row r="43" spans="1:25" x14ac:dyDescent="0.25">
      <c r="A43" t="s">
        <v>41</v>
      </c>
      <c r="B43" s="1">
        <v>9.7010863194965206E-3</v>
      </c>
      <c r="C43" s="1">
        <v>4.6642609134552402E-3</v>
      </c>
      <c r="D43" s="1">
        <v>1.11020413764613E-2</v>
      </c>
      <c r="F43">
        <f t="shared" si="1"/>
        <v>0.55583130279925197</v>
      </c>
      <c r="G43">
        <f t="shared" si="2"/>
        <v>0.26724246488881942</v>
      </c>
      <c r="H43">
        <f t="shared" si="3"/>
        <v>0.63610011485084361</v>
      </c>
      <c r="M43">
        <v>41</v>
      </c>
      <c r="P43">
        <v>2.7438135657250355</v>
      </c>
      <c r="Q43">
        <v>0.65414152451291141</v>
      </c>
      <c r="R43">
        <v>2.7850516960707035</v>
      </c>
      <c r="S43">
        <f>AVERAGE(P43:R43)</f>
        <v>2.0610022621028836</v>
      </c>
      <c r="W43">
        <v>1.0539077137149915</v>
      </c>
      <c r="X43">
        <v>42</v>
      </c>
      <c r="Y43">
        <f t="shared" si="4"/>
        <v>0.93333333333333335</v>
      </c>
    </row>
    <row r="44" spans="1:25" x14ac:dyDescent="0.25">
      <c r="A44" t="s">
        <v>42</v>
      </c>
      <c r="B44" s="1">
        <v>3.0728085314940898E-2</v>
      </c>
      <c r="C44" s="1">
        <v>8.8194280787053294E-3</v>
      </c>
      <c r="D44" s="1">
        <v>3.1927943779449901E-2</v>
      </c>
      <c r="F44">
        <f t="shared" si="1"/>
        <v>1.7605896010640365</v>
      </c>
      <c r="G44">
        <f t="shared" si="2"/>
        <v>0.50531600662898779</v>
      </c>
      <c r="H44">
        <f t="shared" si="3"/>
        <v>1.8293364270934498</v>
      </c>
      <c r="P44">
        <v>3.3145086885329387</v>
      </c>
      <c r="Q44">
        <v>0.75599964776512374</v>
      </c>
      <c r="R44">
        <v>3.53505849120836</v>
      </c>
      <c r="S44">
        <f>AVERAGE(P44:R44)</f>
        <v>2.5351889425021406</v>
      </c>
      <c r="W44">
        <v>1.095442764686489</v>
      </c>
      <c r="X44">
        <v>43</v>
      </c>
      <c r="Y44">
        <f t="shared" si="4"/>
        <v>0.9555555555555556</v>
      </c>
    </row>
    <row r="45" spans="1:25" x14ac:dyDescent="0.25">
      <c r="A45" t="s">
        <v>43</v>
      </c>
      <c r="B45" s="1">
        <v>1.8314576144969501E-2</v>
      </c>
      <c r="C45" s="1">
        <v>1.33416652850635E-2</v>
      </c>
      <c r="D45" s="1">
        <v>2.3030475758425799E-2</v>
      </c>
      <c r="F45">
        <f t="shared" si="1"/>
        <v>1.0493479166777298</v>
      </c>
      <c r="G45">
        <f t="shared" si="2"/>
        <v>0.76442111251034295</v>
      </c>
      <c r="H45">
        <f t="shared" si="3"/>
        <v>1.319549061136152</v>
      </c>
      <c r="P45">
        <v>8.0937942132770129</v>
      </c>
      <c r="Q45">
        <v>0.77900626956124452</v>
      </c>
      <c r="R45">
        <v>8.3277789953813954</v>
      </c>
      <c r="S45">
        <f>AVERAGE(P45:R45)</f>
        <v>5.7335264927398839</v>
      </c>
      <c r="W45">
        <v>1.358405245241362</v>
      </c>
      <c r="X45">
        <v>44</v>
      </c>
      <c r="Y45">
        <f t="shared" si="4"/>
        <v>0.97777777777777775</v>
      </c>
    </row>
    <row r="46" spans="1:25" x14ac:dyDescent="0.25">
      <c r="A46" t="s">
        <v>44</v>
      </c>
      <c r="B46" s="1">
        <v>8.57265161751114E-3</v>
      </c>
      <c r="C46" s="1">
        <v>7.8661727972637301E-3</v>
      </c>
      <c r="D46" s="1">
        <v>7.2275528223910103E-3</v>
      </c>
      <c r="F46">
        <f t="shared" si="1"/>
        <v>0.49117675691938684</v>
      </c>
      <c r="G46">
        <f t="shared" si="2"/>
        <v>0.45069850220382868</v>
      </c>
      <c r="H46">
        <f t="shared" si="3"/>
        <v>0.41410827293087116</v>
      </c>
      <c r="P46">
        <v>14.741990809723561</v>
      </c>
      <c r="Q46">
        <v>1.9241871998621387</v>
      </c>
      <c r="R46">
        <v>14.90036407848666</v>
      </c>
      <c r="S46">
        <f>AVERAGE(P46:R46)</f>
        <v>10.522180696024121</v>
      </c>
      <c r="W46">
        <v>1.9241871998621387</v>
      </c>
      <c r="X46">
        <v>45</v>
      </c>
      <c r="Y46">
        <f t="shared" si="4"/>
        <v>1</v>
      </c>
    </row>
    <row r="49" spans="1:8" x14ac:dyDescent="0.25">
      <c r="A49" t="s">
        <v>52</v>
      </c>
      <c r="B49">
        <v>2.4962475085039602E-2</v>
      </c>
      <c r="C49">
        <v>1.01006083846483E-2</v>
      </c>
      <c r="D49">
        <v>2.6956668540609099E-2</v>
      </c>
      <c r="F49">
        <f t="shared" ref="F47:F50" si="5">DEGREES(B49)</f>
        <v>1.4302444685732398</v>
      </c>
      <c r="G49">
        <f t="shared" ref="G47:G50" si="6">DEGREES(C49)</f>
        <v>0.57872223095479958</v>
      </c>
      <c r="H49">
        <f t="shared" ref="H47:H50" si="7">DEGREES(D49)</f>
        <v>1.5445033371099817</v>
      </c>
    </row>
    <row r="50" spans="1:8" x14ac:dyDescent="0.25">
      <c r="A50" t="s">
        <v>51</v>
      </c>
      <c r="B50">
        <v>4.2964678392235301E-3</v>
      </c>
      <c r="C50">
        <v>7.16064796226575E-4</v>
      </c>
      <c r="D50">
        <v>4.3304856423646704E-3</v>
      </c>
      <c r="F50">
        <f t="shared" si="5"/>
        <v>0.24616947400120062</v>
      </c>
      <c r="G50">
        <f t="shared" si="6"/>
        <v>4.1027490681678061E-2</v>
      </c>
      <c r="H50">
        <f t="shared" si="7"/>
        <v>0.24811855054949483</v>
      </c>
    </row>
  </sheetData>
  <sortState ref="W3:W46">
    <sortCondition ref="W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opLeftCell="A19" workbookViewId="0">
      <selection activeCell="P2" sqref="P2"/>
    </sheetView>
  </sheetViews>
  <sheetFormatPr defaultRowHeight="15" x14ac:dyDescent="0.25"/>
  <sheetData>
    <row r="1" spans="1:19" x14ac:dyDescent="0.25">
      <c r="B1" t="s">
        <v>45</v>
      </c>
      <c r="C1" t="s">
        <v>46</v>
      </c>
      <c r="D1" t="s">
        <v>47</v>
      </c>
      <c r="F1" t="s">
        <v>45</v>
      </c>
      <c r="G1" t="s">
        <v>46</v>
      </c>
      <c r="H1" t="s">
        <v>47</v>
      </c>
      <c r="P1" t="s">
        <v>45</v>
      </c>
      <c r="Q1" t="s">
        <v>46</v>
      </c>
      <c r="R1" t="s">
        <v>47</v>
      </c>
    </row>
    <row r="2" spans="1:19" x14ac:dyDescent="0.25">
      <c r="A2" t="s">
        <v>59</v>
      </c>
      <c r="B2">
        <v>4.2040387771324399E-2</v>
      </c>
      <c r="C2">
        <v>1.0877462576716301E-2</v>
      </c>
      <c r="D2">
        <v>3.99901949884649E-2</v>
      </c>
      <c r="F2">
        <f>DEGREES(B2)</f>
        <v>2.4087367883902853</v>
      </c>
      <c r="G2">
        <f t="shared" ref="G2:H17" si="0">DEGREES(C2)</f>
        <v>0.62323269745734144</v>
      </c>
      <c r="H2">
        <f t="shared" si="0"/>
        <v>2.2912693947442544</v>
      </c>
      <c r="M2">
        <v>0</v>
      </c>
      <c r="P2">
        <v>0.1986805245757553</v>
      </c>
      <c r="Q2">
        <v>0.25560186804018531</v>
      </c>
      <c r="R2">
        <v>0.2905896895956957</v>
      </c>
      <c r="S2">
        <f>AVERAGE(P2:R2)</f>
        <v>0.24829069407054546</v>
      </c>
    </row>
    <row r="3" spans="1:19" x14ac:dyDescent="0.25">
      <c r="A3" t="s">
        <v>60</v>
      </c>
      <c r="B3">
        <v>3.4676293134364398E-3</v>
      </c>
      <c r="C3">
        <v>4.4610941715492996E-3</v>
      </c>
      <c r="D3">
        <v>5.0717468557931996E-3</v>
      </c>
      <c r="F3">
        <f t="shared" ref="F3:H46" si="1">DEGREES(B3)</f>
        <v>0.1986805245757553</v>
      </c>
      <c r="G3">
        <f t="shared" si="0"/>
        <v>0.25560186804018531</v>
      </c>
      <c r="H3">
        <f t="shared" si="0"/>
        <v>0.2905896895956957</v>
      </c>
      <c r="M3">
        <v>1</v>
      </c>
      <c r="P3">
        <v>0.28907393106206714</v>
      </c>
      <c r="Q3">
        <v>0.29146406750079484</v>
      </c>
      <c r="R3">
        <v>0.24030129152223628</v>
      </c>
      <c r="S3">
        <f>AVERAGE(P3:R3)</f>
        <v>0.27361309669503275</v>
      </c>
    </row>
    <row r="4" spans="1:19" x14ac:dyDescent="0.25">
      <c r="A4" t="s">
        <v>61</v>
      </c>
      <c r="B4">
        <v>5.9110631232717897E-3</v>
      </c>
      <c r="C4">
        <v>7.2200186221661796E-3</v>
      </c>
      <c r="D4">
        <v>7.4752146152157204E-3</v>
      </c>
      <c r="F4">
        <f t="shared" si="1"/>
        <v>0.33867896939889219</v>
      </c>
      <c r="G4">
        <f t="shared" si="0"/>
        <v>0.41367659505598187</v>
      </c>
      <c r="H4">
        <f t="shared" si="0"/>
        <v>0.42829824840637043</v>
      </c>
      <c r="M4">
        <v>2</v>
      </c>
      <c r="P4">
        <v>0.39416717293759029</v>
      </c>
      <c r="Q4">
        <v>0.28352090717147199</v>
      </c>
      <c r="R4">
        <v>0.41442185146249755</v>
      </c>
      <c r="S4">
        <f>AVERAGE(P4:R4)</f>
        <v>0.36403664385718665</v>
      </c>
    </row>
    <row r="5" spans="1:19" x14ac:dyDescent="0.25">
      <c r="A5" t="s">
        <v>62</v>
      </c>
      <c r="B5">
        <v>8.2059397860013997E-2</v>
      </c>
      <c r="C5">
        <v>2.9987515014793201E-2</v>
      </c>
      <c r="D5">
        <v>8.0599320346427E-2</v>
      </c>
      <c r="F5">
        <f t="shared" si="1"/>
        <v>4.7016571667636615</v>
      </c>
      <c r="G5">
        <f t="shared" si="0"/>
        <v>1.7181580484328369</v>
      </c>
      <c r="H5">
        <f t="shared" si="0"/>
        <v>4.6180008874731717</v>
      </c>
      <c r="M5">
        <v>3</v>
      </c>
      <c r="P5">
        <v>0.33867896939889219</v>
      </c>
      <c r="Q5">
        <v>0.41367659505598187</v>
      </c>
      <c r="R5">
        <v>0.42829824840637043</v>
      </c>
      <c r="S5">
        <f>AVERAGE(P5:R5)</f>
        <v>0.39355127095374814</v>
      </c>
    </row>
    <row r="6" spans="1:19" x14ac:dyDescent="0.25">
      <c r="A6" t="s">
        <v>63</v>
      </c>
      <c r="B6">
        <v>8.2631107577972301E-3</v>
      </c>
      <c r="C6">
        <v>4.9876648510740699E-3</v>
      </c>
      <c r="D6">
        <v>9.2024918513858196E-3</v>
      </c>
      <c r="F6">
        <f t="shared" si="1"/>
        <v>0.47344137207092868</v>
      </c>
      <c r="G6">
        <f t="shared" si="0"/>
        <v>0.28577214559229047</v>
      </c>
      <c r="H6">
        <f t="shared" si="0"/>
        <v>0.52726394408793864</v>
      </c>
      <c r="M6">
        <v>4</v>
      </c>
      <c r="P6">
        <v>0.47344137207092868</v>
      </c>
      <c r="Q6">
        <v>0.28577214559229047</v>
      </c>
      <c r="R6">
        <v>0.52726394408793864</v>
      </c>
      <c r="S6">
        <f>AVERAGE(P6:R6)</f>
        <v>0.42882582058371926</v>
      </c>
    </row>
    <row r="7" spans="1:19" x14ac:dyDescent="0.25">
      <c r="A7" t="s">
        <v>64</v>
      </c>
      <c r="B7">
        <v>8.0035244607908999E-3</v>
      </c>
      <c r="C7">
        <v>1.37010277275231E-2</v>
      </c>
      <c r="D7">
        <v>1.2122692324127301E-2</v>
      </c>
      <c r="F7">
        <f t="shared" si="1"/>
        <v>0.45856817283303647</v>
      </c>
      <c r="G7">
        <f t="shared" si="0"/>
        <v>0.78501106377879093</v>
      </c>
      <c r="H7">
        <f t="shared" si="0"/>
        <v>0.69457910650813337</v>
      </c>
      <c r="M7">
        <v>5</v>
      </c>
      <c r="P7">
        <v>0.22034101250858795</v>
      </c>
      <c r="Q7">
        <v>0.63220322710262744</v>
      </c>
      <c r="R7">
        <v>0.67318104807744161</v>
      </c>
      <c r="S7">
        <f>AVERAGE(P7:R7)</f>
        <v>0.50857509589621896</v>
      </c>
    </row>
    <row r="8" spans="1:19" x14ac:dyDescent="0.25">
      <c r="A8" t="s">
        <v>65</v>
      </c>
      <c r="B8">
        <v>4.2372871686397598E-2</v>
      </c>
      <c r="C8">
        <v>9.9331338670057105E-3</v>
      </c>
      <c r="D8">
        <v>4.4122535496282901E-2</v>
      </c>
      <c r="F8">
        <f t="shared" si="1"/>
        <v>2.4277867134799656</v>
      </c>
      <c r="G8">
        <f t="shared" si="0"/>
        <v>0.56912664791789003</v>
      </c>
      <c r="H8">
        <f t="shared" si="0"/>
        <v>2.5280350653531736</v>
      </c>
      <c r="M8">
        <v>6</v>
      </c>
      <c r="P8">
        <v>0.75346842394487779</v>
      </c>
      <c r="Q8">
        <v>0.25656740007649165</v>
      </c>
      <c r="R8">
        <v>0.76380624776197303</v>
      </c>
      <c r="S8">
        <f>AVERAGE(P8:R8)</f>
        <v>0.59128069059444754</v>
      </c>
    </row>
    <row r="9" spans="1:19" x14ac:dyDescent="0.25">
      <c r="A9" t="s">
        <v>66</v>
      </c>
      <c r="B9">
        <v>2.2893892615931201E-2</v>
      </c>
      <c r="C9">
        <v>1.5451446950785701E-2</v>
      </c>
      <c r="D9">
        <v>2.2726683650624E-2</v>
      </c>
      <c r="F9">
        <f t="shared" si="1"/>
        <v>1.3117234235185775</v>
      </c>
      <c r="G9">
        <f t="shared" si="0"/>
        <v>0.88530269765030567</v>
      </c>
      <c r="H9">
        <f t="shared" si="0"/>
        <v>1.3021430555097255</v>
      </c>
      <c r="M9">
        <v>7</v>
      </c>
      <c r="P9">
        <v>0.65571131331102461</v>
      </c>
      <c r="Q9">
        <v>0.43896146984029188</v>
      </c>
      <c r="R9">
        <v>0.74559089846856463</v>
      </c>
      <c r="S9">
        <f>AVERAGE(P9:R9)</f>
        <v>0.61342122720662706</v>
      </c>
    </row>
    <row r="10" spans="1:19" x14ac:dyDescent="0.25">
      <c r="A10" t="s">
        <v>67</v>
      </c>
      <c r="B10">
        <v>3.8456761454528699E-3</v>
      </c>
      <c r="C10">
        <v>1.10340278546743E-2</v>
      </c>
      <c r="D10">
        <v>1.17492257509776E-2</v>
      </c>
      <c r="F10">
        <f t="shared" si="1"/>
        <v>0.22034101250858795</v>
      </c>
      <c r="G10">
        <f t="shared" si="0"/>
        <v>0.63220322710262744</v>
      </c>
      <c r="H10">
        <f t="shared" si="0"/>
        <v>0.67318104807744161</v>
      </c>
      <c r="M10">
        <v>8</v>
      </c>
      <c r="P10">
        <v>0.85762903114224731</v>
      </c>
      <c r="Q10">
        <v>0.20108316092943318</v>
      </c>
      <c r="R10">
        <v>0.79357364971112054</v>
      </c>
      <c r="S10">
        <f>AVERAGE(P10:R10)</f>
        <v>0.61742861392760029</v>
      </c>
    </row>
    <row r="11" spans="1:19" x14ac:dyDescent="0.25">
      <c r="A11" t="s">
        <v>68</v>
      </c>
      <c r="B11">
        <v>2.6413449320256001E-2</v>
      </c>
      <c r="C11">
        <v>1.77981422359751E-2</v>
      </c>
      <c r="D11">
        <v>2.89561177035399E-2</v>
      </c>
      <c r="F11">
        <f t="shared" si="1"/>
        <v>1.513379168433362</v>
      </c>
      <c r="G11">
        <f t="shared" si="0"/>
        <v>1.0197584332949075</v>
      </c>
      <c r="H11">
        <f t="shared" si="0"/>
        <v>1.6590633354968818</v>
      </c>
      <c r="M11">
        <v>9</v>
      </c>
      <c r="P11">
        <v>0.45856817283303647</v>
      </c>
      <c r="Q11">
        <v>0.78501106377879093</v>
      </c>
      <c r="R11">
        <v>0.69457910650813337</v>
      </c>
      <c r="S11">
        <f>AVERAGE(P11:R11)</f>
        <v>0.64605278103998698</v>
      </c>
    </row>
    <row r="12" spans="1:19" x14ac:dyDescent="0.25">
      <c r="A12" t="s">
        <v>69</v>
      </c>
      <c r="B12">
        <v>1.4968450354121201E-2</v>
      </c>
      <c r="C12">
        <v>3.5095632285362301E-3</v>
      </c>
      <c r="D12">
        <v>1.38504730445272E-2</v>
      </c>
      <c r="F12">
        <f t="shared" si="1"/>
        <v>0.85762903114224731</v>
      </c>
      <c r="G12">
        <f t="shared" si="0"/>
        <v>0.20108316092943318</v>
      </c>
      <c r="H12">
        <f t="shared" si="0"/>
        <v>0.79357364971112054</v>
      </c>
      <c r="M12">
        <v>10</v>
      </c>
      <c r="P12">
        <v>0.71272697166823828</v>
      </c>
      <c r="Q12">
        <v>0.56877871202532237</v>
      </c>
      <c r="R12">
        <v>0.9520015334307238</v>
      </c>
      <c r="S12">
        <f>AVERAGE(P12:R12)</f>
        <v>0.74450240570809478</v>
      </c>
    </row>
    <row r="13" spans="1:19" x14ac:dyDescent="0.25">
      <c r="A13" t="s">
        <v>70</v>
      </c>
      <c r="B13">
        <v>1.28211292445041E-2</v>
      </c>
      <c r="C13">
        <v>2.87225624370341E-2</v>
      </c>
      <c r="D13">
        <v>2.98103085556049E-2</v>
      </c>
      <c r="F13">
        <f t="shared" si="1"/>
        <v>0.73459659430183866</v>
      </c>
      <c r="G13">
        <f t="shared" si="0"/>
        <v>1.6456816044430462</v>
      </c>
      <c r="H13">
        <f t="shared" si="0"/>
        <v>1.7080048662188898</v>
      </c>
      <c r="M13">
        <v>11</v>
      </c>
      <c r="P13">
        <v>0.2791358039173063</v>
      </c>
      <c r="Q13">
        <v>1.0425503693745184</v>
      </c>
      <c r="R13">
        <v>1.0762899519271698</v>
      </c>
      <c r="S13">
        <f>AVERAGE(P13:R13)</f>
        <v>0.79932537507299806</v>
      </c>
    </row>
    <row r="14" spans="1:19" x14ac:dyDescent="0.25">
      <c r="A14" t="s">
        <v>71</v>
      </c>
      <c r="B14">
        <v>3.7495276952588703E-2</v>
      </c>
      <c r="C14">
        <v>4.5752326335371699E-2</v>
      </c>
      <c r="D14">
        <v>3.3223619449007799E-2</v>
      </c>
      <c r="F14">
        <f t="shared" si="1"/>
        <v>2.1483211210574797</v>
      </c>
      <c r="G14">
        <f t="shared" si="0"/>
        <v>2.6214152019220465</v>
      </c>
      <c r="H14">
        <f t="shared" si="0"/>
        <v>1.9035731745769044</v>
      </c>
      <c r="M14">
        <v>12</v>
      </c>
      <c r="P14">
        <v>0.69835455129057222</v>
      </c>
      <c r="Q14">
        <v>0.88954157703325087</v>
      </c>
      <c r="R14">
        <v>0.89556936482688843</v>
      </c>
      <c r="S14">
        <f>AVERAGE(P14:R14)</f>
        <v>0.82782183105023721</v>
      </c>
    </row>
    <row r="15" spans="1:19" x14ac:dyDescent="0.25">
      <c r="A15" t="s">
        <v>72</v>
      </c>
      <c r="B15">
        <v>3.7830746948900901E-2</v>
      </c>
      <c r="C15">
        <v>5.1274812529130298E-2</v>
      </c>
      <c r="D15">
        <v>5.1083360484124499E-2</v>
      </c>
      <c r="F15">
        <f t="shared" si="1"/>
        <v>2.167542135999438</v>
      </c>
      <c r="G15">
        <f t="shared" si="0"/>
        <v>2.9378303532436805</v>
      </c>
      <c r="H15">
        <f t="shared" si="0"/>
        <v>2.9268609590856998</v>
      </c>
      <c r="M15">
        <v>13</v>
      </c>
      <c r="P15">
        <v>1.1281537250450422</v>
      </c>
      <c r="Q15">
        <v>0.87754610937621313</v>
      </c>
      <c r="R15">
        <v>0.74725101916341297</v>
      </c>
      <c r="S15">
        <f>AVERAGE(P15:R15)</f>
        <v>0.91765028452822284</v>
      </c>
    </row>
    <row r="16" spans="1:19" x14ac:dyDescent="0.25">
      <c r="A16" t="s">
        <v>73</v>
      </c>
      <c r="B16">
        <v>2.8490555202989799E-2</v>
      </c>
      <c r="C16">
        <v>1.6879754183404701E-2</v>
      </c>
      <c r="D16">
        <v>2.8229455889950301E-2</v>
      </c>
      <c r="F16">
        <f t="shared" si="1"/>
        <v>1.632388569115804</v>
      </c>
      <c r="G16">
        <f t="shared" si="0"/>
        <v>0.96713867392738473</v>
      </c>
      <c r="H16">
        <f t="shared" si="0"/>
        <v>1.6174286804448756</v>
      </c>
      <c r="M16">
        <v>14</v>
      </c>
      <c r="P16">
        <v>1.3451180132824516</v>
      </c>
      <c r="Q16">
        <v>0.52265877848886688</v>
      </c>
      <c r="R16">
        <v>1.383738022144315</v>
      </c>
      <c r="S16">
        <f>AVERAGE(P16:R16)</f>
        <v>1.083838271305211</v>
      </c>
    </row>
    <row r="17" spans="1:19" x14ac:dyDescent="0.25">
      <c r="A17" t="s">
        <v>74</v>
      </c>
      <c r="B17">
        <v>2.3167789337765199E-2</v>
      </c>
      <c r="C17">
        <v>1.6917784257013201E-2</v>
      </c>
      <c r="D17">
        <v>2.3457705996114599E-2</v>
      </c>
      <c r="F17">
        <f t="shared" si="1"/>
        <v>1.3274165497021344</v>
      </c>
      <c r="G17">
        <f t="shared" si="0"/>
        <v>0.96931763663972359</v>
      </c>
      <c r="H17">
        <f t="shared" si="0"/>
        <v>1.3440275506360913</v>
      </c>
      <c r="M17">
        <v>15</v>
      </c>
      <c r="P17">
        <v>0.93134768547962277</v>
      </c>
      <c r="Q17">
        <v>1.3508226132829062</v>
      </c>
      <c r="R17">
        <v>1.0442770339597285</v>
      </c>
      <c r="S17">
        <f>AVERAGE(P17:R17)</f>
        <v>1.1088157775740859</v>
      </c>
    </row>
    <row r="18" spans="1:19" x14ac:dyDescent="0.25">
      <c r="A18" t="s">
        <v>75</v>
      </c>
      <c r="B18">
        <v>1.6255083592448E-2</v>
      </c>
      <c r="C18">
        <v>2.3576302212180801E-2</v>
      </c>
      <c r="D18">
        <v>1.82260725455579E-2</v>
      </c>
      <c r="F18">
        <f t="shared" si="1"/>
        <v>0.93134768547962277</v>
      </c>
      <c r="G18">
        <f t="shared" si="1"/>
        <v>1.3508226132829062</v>
      </c>
      <c r="H18">
        <f t="shared" si="1"/>
        <v>1.0442770339597285</v>
      </c>
      <c r="M18">
        <v>16</v>
      </c>
      <c r="P18">
        <v>1.3117234235185775</v>
      </c>
      <c r="Q18">
        <v>0.88530269765030567</v>
      </c>
      <c r="R18">
        <v>1.3021430555097255</v>
      </c>
      <c r="S18">
        <f>AVERAGE(P18:R18)</f>
        <v>1.1663897255595364</v>
      </c>
    </row>
    <row r="19" spans="1:19" x14ac:dyDescent="0.25">
      <c r="A19" t="s">
        <v>76</v>
      </c>
      <c r="B19">
        <v>1.24394323233791E-2</v>
      </c>
      <c r="C19">
        <v>9.9270612400945406E-3</v>
      </c>
      <c r="D19">
        <v>1.6615561242400999E-2</v>
      </c>
      <c r="F19">
        <f t="shared" si="1"/>
        <v>0.71272697166823828</v>
      </c>
      <c r="G19">
        <f t="shared" si="1"/>
        <v>0.56877871202532237</v>
      </c>
      <c r="H19">
        <f t="shared" si="1"/>
        <v>0.9520015334307238</v>
      </c>
      <c r="M19">
        <v>17</v>
      </c>
      <c r="P19">
        <v>1.420232342332943</v>
      </c>
      <c r="Q19">
        <v>1.1834267973732675</v>
      </c>
      <c r="R19">
        <v>1.0100973166771159</v>
      </c>
      <c r="S19">
        <f>AVERAGE(P19:R19)</f>
        <v>1.2045854854611087</v>
      </c>
    </row>
    <row r="20" spans="1:19" x14ac:dyDescent="0.25">
      <c r="A20" t="s">
        <v>77</v>
      </c>
      <c r="B20">
        <v>0.110738891789823</v>
      </c>
      <c r="C20">
        <v>3.4743895257228902E-2</v>
      </c>
      <c r="D20">
        <v>0.123421494949882</v>
      </c>
      <c r="F20">
        <f t="shared" si="1"/>
        <v>6.3448711275127812</v>
      </c>
      <c r="G20">
        <f t="shared" si="1"/>
        <v>1.9906785620838139</v>
      </c>
      <c r="H20">
        <f t="shared" si="1"/>
        <v>7.0715307618234426</v>
      </c>
      <c r="M20">
        <v>18</v>
      </c>
      <c r="P20">
        <v>1.3274165497021344</v>
      </c>
      <c r="Q20">
        <v>0.96931763663972359</v>
      </c>
      <c r="R20">
        <v>1.3440275506360913</v>
      </c>
      <c r="S20">
        <f>AVERAGE(P20:R20)</f>
        <v>1.2135872456593164</v>
      </c>
    </row>
    <row r="21" spans="1:19" x14ac:dyDescent="0.25">
      <c r="A21" t="s">
        <v>78</v>
      </c>
      <c r="B21">
        <v>1.31505048076506E-2</v>
      </c>
      <c r="C21">
        <v>4.4779458846163304E-3</v>
      </c>
      <c r="D21">
        <v>1.333093387075E-2</v>
      </c>
      <c r="F21">
        <f t="shared" si="1"/>
        <v>0.75346842394487779</v>
      </c>
      <c r="G21">
        <f t="shared" si="1"/>
        <v>0.25656740007649165</v>
      </c>
      <c r="H21">
        <f t="shared" si="1"/>
        <v>0.76380624776197303</v>
      </c>
      <c r="M21">
        <v>19</v>
      </c>
      <c r="P21">
        <v>1.5221345259724617</v>
      </c>
      <c r="Q21">
        <v>0.50078905546286323</v>
      </c>
      <c r="R21">
        <v>1.628990343081488</v>
      </c>
      <c r="S21">
        <f>AVERAGE(P21:R21)</f>
        <v>1.2173046415056044</v>
      </c>
    </row>
    <row r="22" spans="1:19" x14ac:dyDescent="0.25">
      <c r="A22" t="s">
        <v>79</v>
      </c>
      <c r="B22">
        <v>6.8997414657615302E-2</v>
      </c>
      <c r="C22">
        <v>3.43393359242374E-2</v>
      </c>
      <c r="D22">
        <v>7.1083396085558706E-2</v>
      </c>
      <c r="F22">
        <f t="shared" si="1"/>
        <v>3.953260657195441</v>
      </c>
      <c r="G22">
        <f t="shared" si="1"/>
        <v>1.9674990197407731</v>
      </c>
      <c r="H22">
        <f t="shared" si="1"/>
        <v>4.0727785891592703</v>
      </c>
      <c r="M22">
        <v>20</v>
      </c>
      <c r="P22">
        <v>1.3866084431303984</v>
      </c>
      <c r="Q22">
        <v>0.69550587391181473</v>
      </c>
      <c r="R22">
        <v>1.6135635988118875</v>
      </c>
      <c r="S22">
        <f>AVERAGE(P22:R22)</f>
        <v>1.2318926386180336</v>
      </c>
    </row>
    <row r="23" spans="1:19" x14ac:dyDescent="0.25">
      <c r="A23" t="s">
        <v>80</v>
      </c>
      <c r="B23">
        <v>4.5932315362570898E-2</v>
      </c>
      <c r="C23">
        <v>1.2738582443622399E-2</v>
      </c>
      <c r="D23">
        <v>4.9535523084434999E-2</v>
      </c>
      <c r="F23">
        <f t="shared" si="1"/>
        <v>2.6317278135392259</v>
      </c>
      <c r="G23">
        <f t="shared" si="1"/>
        <v>0.72986701099901041</v>
      </c>
      <c r="H23">
        <f t="shared" si="1"/>
        <v>2.8381764087109871</v>
      </c>
      <c r="M23">
        <v>21</v>
      </c>
      <c r="P23">
        <v>1.5321038559382649</v>
      </c>
      <c r="Q23">
        <v>0.68914152902848824</v>
      </c>
      <c r="R23">
        <v>1.5180731962370206</v>
      </c>
      <c r="S23">
        <f>AVERAGE(P23:R23)</f>
        <v>1.2464395270679247</v>
      </c>
    </row>
    <row r="24" spans="1:19" x14ac:dyDescent="0.25">
      <c r="A24" t="s">
        <v>81</v>
      </c>
      <c r="B24">
        <v>8.2998373593894004E-2</v>
      </c>
      <c r="C24">
        <v>8.0337072094885508E-3</v>
      </c>
      <c r="D24">
        <v>8.3979222114137997E-2</v>
      </c>
      <c r="F24">
        <f t="shared" si="1"/>
        <v>4.7554565133801852</v>
      </c>
      <c r="G24">
        <f t="shared" si="1"/>
        <v>0.46029751694751586</v>
      </c>
      <c r="H24">
        <f t="shared" si="1"/>
        <v>4.8116549939318176</v>
      </c>
      <c r="M24">
        <v>22</v>
      </c>
      <c r="P24">
        <v>1.3214871187945021</v>
      </c>
      <c r="Q24">
        <v>1.3347261552427179</v>
      </c>
      <c r="R24">
        <v>1.20335783988637</v>
      </c>
      <c r="S24">
        <f>AVERAGE(P24:R24)</f>
        <v>1.2865237046411966</v>
      </c>
    </row>
    <row r="25" spans="1:19" x14ac:dyDescent="0.25">
      <c r="A25" t="s">
        <v>82</v>
      </c>
      <c r="B25">
        <v>2.6740256768623599E-2</v>
      </c>
      <c r="C25">
        <v>1.20277886937752E-2</v>
      </c>
      <c r="D25">
        <v>2.6495375560610001E-2</v>
      </c>
      <c r="F25">
        <f t="shared" si="1"/>
        <v>1.5321038559382649</v>
      </c>
      <c r="G25">
        <f t="shared" si="1"/>
        <v>0.68914152902848824</v>
      </c>
      <c r="H25">
        <f t="shared" si="1"/>
        <v>1.5180731962370206</v>
      </c>
      <c r="M25">
        <v>23</v>
      </c>
      <c r="P25">
        <v>1.7525712893760506</v>
      </c>
      <c r="Q25">
        <v>0.44390540953635726</v>
      </c>
      <c r="R25">
        <v>1.7875516170189911</v>
      </c>
      <c r="S25">
        <f>AVERAGE(P25:R25)</f>
        <v>1.3280094386437995</v>
      </c>
    </row>
    <row r="26" spans="1:19" x14ac:dyDescent="0.25">
      <c r="A26" t="s">
        <v>83</v>
      </c>
      <c r="B26">
        <v>3.0588139375534399E-2</v>
      </c>
      <c r="C26">
        <v>7.7476109638232697E-3</v>
      </c>
      <c r="D26">
        <v>3.1198661266330099E-2</v>
      </c>
      <c r="F26">
        <f t="shared" si="1"/>
        <v>1.7525712893760506</v>
      </c>
      <c r="G26">
        <f t="shared" si="1"/>
        <v>0.44390540953635726</v>
      </c>
      <c r="H26">
        <f t="shared" si="1"/>
        <v>1.7875516170189911</v>
      </c>
      <c r="M26">
        <v>24</v>
      </c>
      <c r="P26">
        <v>1.6507002972302272</v>
      </c>
      <c r="Q26">
        <v>0.65494187872813114</v>
      </c>
      <c r="R26">
        <v>1.7143149538302136</v>
      </c>
      <c r="S26">
        <f>AVERAGE(P26:R26)</f>
        <v>1.3399857099295238</v>
      </c>
    </row>
    <row r="27" spans="1:19" x14ac:dyDescent="0.25">
      <c r="A27" t="s">
        <v>84</v>
      </c>
      <c r="B27">
        <v>4.87183883855828E-3</v>
      </c>
      <c r="C27">
        <v>1.81959365634684E-2</v>
      </c>
      <c r="D27">
        <v>1.87848033672606E-2</v>
      </c>
      <c r="F27">
        <f t="shared" si="1"/>
        <v>0.2791358039173063</v>
      </c>
      <c r="G27">
        <f t="shared" si="1"/>
        <v>1.0425503693745184</v>
      </c>
      <c r="H27">
        <f t="shared" si="1"/>
        <v>1.0762899519271698</v>
      </c>
      <c r="M27">
        <v>25</v>
      </c>
      <c r="P27">
        <v>0.73459659430183866</v>
      </c>
      <c r="Q27">
        <v>1.6456816044430462</v>
      </c>
      <c r="R27">
        <v>1.7080048662188898</v>
      </c>
      <c r="S27">
        <f>AVERAGE(P27:R27)</f>
        <v>1.3627610216545918</v>
      </c>
    </row>
    <row r="28" spans="1:19" x14ac:dyDescent="0.25">
      <c r="A28" t="s">
        <v>85</v>
      </c>
      <c r="B28">
        <v>5.90600976046897E-2</v>
      </c>
      <c r="C28">
        <v>2.58359775930222E-2</v>
      </c>
      <c r="D28">
        <v>6.3689628952942404E-2</v>
      </c>
      <c r="F28">
        <f t="shared" si="1"/>
        <v>3.3838943303794227</v>
      </c>
      <c r="G28">
        <f t="shared" si="1"/>
        <v>1.4802924756747353</v>
      </c>
      <c r="H28">
        <f t="shared" si="1"/>
        <v>3.6491469377578123</v>
      </c>
      <c r="M28">
        <v>26</v>
      </c>
      <c r="P28">
        <v>1.1111055259086671</v>
      </c>
      <c r="Q28">
        <v>1.6609563388000206</v>
      </c>
      <c r="R28">
        <v>1.3387768961834379</v>
      </c>
      <c r="S28">
        <f>AVERAGE(P28:R28)</f>
        <v>1.3702795869640418</v>
      </c>
    </row>
    <row r="29" spans="1:19" x14ac:dyDescent="0.25">
      <c r="A29" t="s">
        <v>86</v>
      </c>
      <c r="B29">
        <v>2.68476197474611E-2</v>
      </c>
      <c r="C29">
        <v>2.8508056124633498E-2</v>
      </c>
      <c r="D29">
        <v>1.6483854185977798E-2</v>
      </c>
      <c r="F29">
        <f t="shared" si="1"/>
        <v>1.5382553015016061</v>
      </c>
      <c r="G29">
        <f t="shared" si="1"/>
        <v>1.633391298063577</v>
      </c>
      <c r="H29">
        <f t="shared" si="1"/>
        <v>0.94445527496558301</v>
      </c>
      <c r="M29">
        <v>27</v>
      </c>
      <c r="P29">
        <v>1.5382553015016061</v>
      </c>
      <c r="Q29">
        <v>1.633391298063577</v>
      </c>
      <c r="R29">
        <v>0.94445527496558301</v>
      </c>
      <c r="S29">
        <f>AVERAGE(P29:R29)</f>
        <v>1.3720339581769221</v>
      </c>
    </row>
    <row r="30" spans="1:19" x14ac:dyDescent="0.25">
      <c r="A30" t="s">
        <v>87</v>
      </c>
      <c r="B30">
        <v>3.2676275806260403E-2</v>
      </c>
      <c r="C30">
        <v>3.2867314780454099E-2</v>
      </c>
      <c r="D30">
        <v>2.58984294165834E-2</v>
      </c>
      <c r="F30">
        <f t="shared" si="1"/>
        <v>1.8722126939041623</v>
      </c>
      <c r="G30">
        <f t="shared" si="1"/>
        <v>1.8831584208479697</v>
      </c>
      <c r="H30">
        <f t="shared" si="1"/>
        <v>1.4838707015876877</v>
      </c>
      <c r="M30">
        <v>28</v>
      </c>
      <c r="P30">
        <v>1.7548647155340298</v>
      </c>
      <c r="Q30">
        <v>0.84967746924840293</v>
      </c>
      <c r="R30">
        <v>1.5862953695845836</v>
      </c>
      <c r="S30">
        <f>AVERAGE(P30:R30)</f>
        <v>1.3969458514556721</v>
      </c>
    </row>
    <row r="31" spans="1:19" x14ac:dyDescent="0.25">
      <c r="A31" t="s">
        <v>88</v>
      </c>
      <c r="B31">
        <v>3.4544629966299499E-2</v>
      </c>
      <c r="C31">
        <v>2.2221795663037499E-2</v>
      </c>
      <c r="D31">
        <v>2.64016657461906E-2</v>
      </c>
      <c r="F31">
        <f t="shared" si="1"/>
        <v>1.9792615019101125</v>
      </c>
      <c r="G31">
        <f t="shared" si="1"/>
        <v>1.2732151046941655</v>
      </c>
      <c r="H31">
        <f t="shared" si="1"/>
        <v>1.5127040193718346</v>
      </c>
      <c r="M31">
        <v>29</v>
      </c>
      <c r="P31">
        <v>1.513379168433362</v>
      </c>
      <c r="Q31">
        <v>1.0197584332949075</v>
      </c>
      <c r="R31">
        <v>1.6590633354968818</v>
      </c>
      <c r="S31">
        <f>AVERAGE(P31:R31)</f>
        <v>1.3974003124083838</v>
      </c>
    </row>
    <row r="32" spans="1:19" x14ac:dyDescent="0.25">
      <c r="A32" t="s">
        <v>89</v>
      </c>
      <c r="B32">
        <v>3.0861079765320001E-2</v>
      </c>
      <c r="C32">
        <v>1.08503001293515E-2</v>
      </c>
      <c r="D32">
        <v>3.2718849981551897E-2</v>
      </c>
      <c r="F32">
        <f t="shared" si="1"/>
        <v>1.7682096217694212</v>
      </c>
      <c r="G32">
        <f t="shared" si="1"/>
        <v>0.62167640386209222</v>
      </c>
      <c r="H32">
        <f t="shared" si="1"/>
        <v>1.874652014464615</v>
      </c>
      <c r="M32">
        <v>30</v>
      </c>
      <c r="P32">
        <v>1.632388569115804</v>
      </c>
      <c r="Q32">
        <v>0.96713867392738473</v>
      </c>
      <c r="R32">
        <v>1.6174286804448756</v>
      </c>
      <c r="S32">
        <f>AVERAGE(P32:R32)</f>
        <v>1.4056519744960214</v>
      </c>
    </row>
    <row r="33" spans="1:19" x14ac:dyDescent="0.25">
      <c r="A33" t="s">
        <v>90</v>
      </c>
      <c r="B33">
        <v>2.46956375054702E-2</v>
      </c>
      <c r="C33">
        <v>3.3267735319689302E-2</v>
      </c>
      <c r="D33">
        <v>3.4825098745849603E-2</v>
      </c>
      <c r="F33">
        <f t="shared" si="1"/>
        <v>1.4149558014484269</v>
      </c>
      <c r="G33">
        <f t="shared" si="1"/>
        <v>1.9061008277764995</v>
      </c>
      <c r="H33">
        <f t="shared" si="1"/>
        <v>1.9953311792635187</v>
      </c>
      <c r="M33">
        <v>31</v>
      </c>
      <c r="P33">
        <v>1.7682096217694212</v>
      </c>
      <c r="Q33">
        <v>0.62167640386209222</v>
      </c>
      <c r="R33">
        <v>1.874652014464615</v>
      </c>
      <c r="S33">
        <f>AVERAGE(P33:R33)</f>
        <v>1.421512680032043</v>
      </c>
    </row>
    <row r="34" spans="1:19" x14ac:dyDescent="0.25">
      <c r="A34" t="s">
        <v>91</v>
      </c>
      <c r="B34">
        <v>2.2633635090149699E-2</v>
      </c>
      <c r="C34">
        <v>2.1586901610178202E-2</v>
      </c>
      <c r="D34">
        <v>3.1440651313064998E-2</v>
      </c>
      <c r="F34">
        <f t="shared" si="1"/>
        <v>1.2968117657047804</v>
      </c>
      <c r="G34">
        <f t="shared" si="1"/>
        <v>1.236838355027372</v>
      </c>
      <c r="H34">
        <f t="shared" si="1"/>
        <v>1.8014166253810744</v>
      </c>
      <c r="M34">
        <v>32</v>
      </c>
      <c r="P34">
        <v>1.2968117657047804</v>
      </c>
      <c r="Q34">
        <v>1.236838355027372</v>
      </c>
      <c r="R34">
        <v>1.8014166253810744</v>
      </c>
      <c r="S34">
        <f>AVERAGE(P34:R34)</f>
        <v>1.4450222487044089</v>
      </c>
    </row>
    <row r="35" spans="1:19" x14ac:dyDescent="0.25">
      <c r="A35" t="s">
        <v>92</v>
      </c>
      <c r="B35">
        <v>1.21885862663081E-2</v>
      </c>
      <c r="C35">
        <v>1.5525429352613E-2</v>
      </c>
      <c r="D35">
        <v>1.5630634096223499E-2</v>
      </c>
      <c r="F35">
        <f t="shared" si="1"/>
        <v>0.69835455129057222</v>
      </c>
      <c r="G35">
        <f t="shared" si="1"/>
        <v>0.88954157703325087</v>
      </c>
      <c r="H35">
        <f t="shared" si="1"/>
        <v>0.89556936482688843</v>
      </c>
      <c r="M35">
        <v>33</v>
      </c>
      <c r="P35">
        <v>1.6549925907123881</v>
      </c>
      <c r="Q35">
        <v>1.1599185461800061</v>
      </c>
      <c r="R35">
        <v>1.5813054710104559</v>
      </c>
      <c r="S35">
        <f>AVERAGE(P35:R35)</f>
        <v>1.4654055359676168</v>
      </c>
    </row>
    <row r="36" spans="1:19" x14ac:dyDescent="0.25">
      <c r="A36" t="s">
        <v>93</v>
      </c>
      <c r="B36">
        <v>5.7886464369947599E-2</v>
      </c>
      <c r="C36">
        <v>2.9335259215449199E-2</v>
      </c>
      <c r="D36">
        <v>5.6862902768085498E-2</v>
      </c>
      <c r="F36">
        <f t="shared" si="1"/>
        <v>3.3166500993324135</v>
      </c>
      <c r="G36">
        <f t="shared" si="1"/>
        <v>1.6807865439674936</v>
      </c>
      <c r="H36">
        <f t="shared" si="1"/>
        <v>3.258004339474065</v>
      </c>
      <c r="M36">
        <v>34</v>
      </c>
      <c r="P36">
        <v>1.9792615019101125</v>
      </c>
      <c r="Q36">
        <v>1.2732151046941655</v>
      </c>
      <c r="R36">
        <v>1.5127040193718346</v>
      </c>
      <c r="S36">
        <f>AVERAGE(P36:R36)</f>
        <v>1.5883935419920376</v>
      </c>
    </row>
    <row r="37" spans="1:19" x14ac:dyDescent="0.25">
      <c r="A37" t="s">
        <v>94</v>
      </c>
      <c r="B37">
        <v>5.04529187871618E-3</v>
      </c>
      <c r="C37">
        <v>5.08700762914387E-3</v>
      </c>
      <c r="D37">
        <v>4.1940487338577599E-3</v>
      </c>
      <c r="F37">
        <f t="shared" si="1"/>
        <v>0.28907393106206714</v>
      </c>
      <c r="G37">
        <f t="shared" si="1"/>
        <v>0.29146406750079484</v>
      </c>
      <c r="H37">
        <f t="shared" si="1"/>
        <v>0.24030129152223628</v>
      </c>
      <c r="M37">
        <v>35</v>
      </c>
      <c r="P37">
        <v>2.0084188405199423</v>
      </c>
      <c r="Q37">
        <v>1.189194171471214</v>
      </c>
      <c r="R37">
        <v>1.7868319394700387</v>
      </c>
      <c r="S37">
        <f>AVERAGE(P37:R37)</f>
        <v>1.6614816504870651</v>
      </c>
    </row>
    <row r="38" spans="1:19" x14ac:dyDescent="0.25">
      <c r="A38" t="s">
        <v>95</v>
      </c>
      <c r="B38">
        <v>1.94442006389316E-2</v>
      </c>
      <c r="C38">
        <v>4.3895197604275203E-2</v>
      </c>
      <c r="D38">
        <v>4.3922438097659097E-2</v>
      </c>
      <c r="F38">
        <f t="shared" si="1"/>
        <v>1.1140706326163594</v>
      </c>
      <c r="G38">
        <f t="shared" si="1"/>
        <v>2.5150095636177316</v>
      </c>
      <c r="H38">
        <f t="shared" si="1"/>
        <v>2.5165703289204826</v>
      </c>
      <c r="M38">
        <v>36</v>
      </c>
      <c r="P38">
        <v>1.6102519679989933</v>
      </c>
      <c r="Q38">
        <v>1.7519221441012061</v>
      </c>
      <c r="R38">
        <v>1.6594979876821891</v>
      </c>
      <c r="S38">
        <f>AVERAGE(P38:R38)</f>
        <v>1.6738906999274628</v>
      </c>
    </row>
    <row r="39" spans="1:19" x14ac:dyDescent="0.25">
      <c r="A39" t="s">
        <v>96</v>
      </c>
      <c r="B39">
        <v>1.93924497642094E-2</v>
      </c>
      <c r="C39">
        <v>2.8989156843930799E-2</v>
      </c>
      <c r="D39">
        <v>2.3366064788031299E-2</v>
      </c>
      <c r="F39">
        <f t="shared" si="1"/>
        <v>1.1111055259086671</v>
      </c>
      <c r="G39">
        <f t="shared" si="1"/>
        <v>1.6609563388000206</v>
      </c>
      <c r="H39">
        <f t="shared" si="1"/>
        <v>1.3387768961834379</v>
      </c>
      <c r="M39">
        <v>37</v>
      </c>
      <c r="P39">
        <v>1.8722126939041623</v>
      </c>
      <c r="Q39">
        <v>1.8831584208479697</v>
      </c>
      <c r="R39">
        <v>1.4838707015876877</v>
      </c>
      <c r="S39">
        <f>AVERAGE(P39:R39)</f>
        <v>1.7464139387799398</v>
      </c>
    </row>
    <row r="40" spans="1:19" x14ac:dyDescent="0.25">
      <c r="A40" t="s">
        <v>97</v>
      </c>
      <c r="B40">
        <v>2.8104198628300801E-2</v>
      </c>
      <c r="C40">
        <v>3.0576809653164599E-2</v>
      </c>
      <c r="D40">
        <v>2.8963703815274501E-2</v>
      </c>
      <c r="F40">
        <f t="shared" si="1"/>
        <v>1.6102519679989933</v>
      </c>
      <c r="G40">
        <f t="shared" si="1"/>
        <v>1.7519221441012061</v>
      </c>
      <c r="H40">
        <f t="shared" si="1"/>
        <v>1.6594979876821891</v>
      </c>
      <c r="M40">
        <v>38</v>
      </c>
      <c r="P40">
        <v>1.4149558014484269</v>
      </c>
      <c r="Q40">
        <v>1.9061008277764995</v>
      </c>
      <c r="R40">
        <v>1.9953311792635187</v>
      </c>
      <c r="S40">
        <f>AVERAGE(P40:R40)</f>
        <v>1.7721292694961484</v>
      </c>
    </row>
    <row r="41" spans="1:19" x14ac:dyDescent="0.25">
      <c r="A41" t="s">
        <v>98</v>
      </c>
      <c r="B41">
        <v>1.14443213598535E-2</v>
      </c>
      <c r="C41">
        <v>7.6613229381068803E-3</v>
      </c>
      <c r="D41">
        <v>1.30130160511792E-2</v>
      </c>
      <c r="F41">
        <f t="shared" si="1"/>
        <v>0.65571131331102461</v>
      </c>
      <c r="G41">
        <f t="shared" si="1"/>
        <v>0.43896146984029188</v>
      </c>
      <c r="H41">
        <f t="shared" si="1"/>
        <v>0.74559089846856463</v>
      </c>
      <c r="M41">
        <v>39</v>
      </c>
      <c r="P41">
        <v>2.4087367883902853</v>
      </c>
      <c r="Q41">
        <v>0.62323269745734144</v>
      </c>
      <c r="R41">
        <v>2.2912693947442544</v>
      </c>
      <c r="S41">
        <f>AVERAGE(P41:R41)</f>
        <v>1.7744129601972938</v>
      </c>
    </row>
    <row r="42" spans="1:19" x14ac:dyDescent="0.25">
      <c r="A42" t="s">
        <v>99</v>
      </c>
      <c r="B42">
        <v>1.9689996970674799E-2</v>
      </c>
      <c r="C42">
        <v>1.5316068946681201E-2</v>
      </c>
      <c r="D42">
        <v>1.30419906232848E-2</v>
      </c>
      <c r="F42">
        <f t="shared" si="1"/>
        <v>1.1281537250450422</v>
      </c>
      <c r="G42">
        <f t="shared" si="1"/>
        <v>0.87754610937621313</v>
      </c>
      <c r="H42">
        <f t="shared" si="1"/>
        <v>0.74725101916341297</v>
      </c>
      <c r="M42">
        <v>40</v>
      </c>
      <c r="P42">
        <v>2.4277867134799656</v>
      </c>
      <c r="Q42">
        <v>0.56912664791789003</v>
      </c>
      <c r="R42">
        <v>2.5280350653531736</v>
      </c>
      <c r="S42">
        <f>AVERAGE(P42:R42)</f>
        <v>1.8416494755836765</v>
      </c>
    </row>
    <row r="43" spans="1:19" x14ac:dyDescent="0.25">
      <c r="A43" t="s">
        <v>100</v>
      </c>
      <c r="B43">
        <v>3.9284260279913899E-2</v>
      </c>
      <c r="C43">
        <v>2.6214277101773001E-2</v>
      </c>
      <c r="D43">
        <v>4.9428255823763298E-2</v>
      </c>
      <c r="F43">
        <f t="shared" si="1"/>
        <v>2.2508223153324844</v>
      </c>
      <c r="G43">
        <f t="shared" si="1"/>
        <v>1.5019674409180286</v>
      </c>
      <c r="H43">
        <f t="shared" si="1"/>
        <v>2.832030447394569</v>
      </c>
      <c r="M43">
        <v>41</v>
      </c>
      <c r="P43">
        <v>2.1022605806992174</v>
      </c>
      <c r="Q43">
        <v>1.1007056915221471</v>
      </c>
      <c r="R43">
        <v>2.3615750125738346</v>
      </c>
      <c r="S43">
        <f>AVERAGE(P43:R43)</f>
        <v>1.8548470949317331</v>
      </c>
    </row>
    <row r="44" spans="1:19" x14ac:dyDescent="0.25">
      <c r="A44" t="s">
        <v>101</v>
      </c>
      <c r="B44">
        <v>2.47877305170211E-2</v>
      </c>
      <c r="C44">
        <v>2.0654694070495298E-2</v>
      </c>
      <c r="D44">
        <v>1.7629523941575499E-2</v>
      </c>
      <c r="F44">
        <f t="shared" si="1"/>
        <v>1.420232342332943</v>
      </c>
      <c r="G44">
        <f t="shared" si="1"/>
        <v>1.1834267973732675</v>
      </c>
      <c r="H44">
        <f t="shared" si="1"/>
        <v>1.0100973166771159</v>
      </c>
      <c r="P44">
        <v>1.1140706326163594</v>
      </c>
      <c r="Q44">
        <v>2.5150095636177316</v>
      </c>
      <c r="R44">
        <v>2.5165703289204826</v>
      </c>
      <c r="S44">
        <f>AVERAGE(P44:R44)</f>
        <v>2.0485501750515245</v>
      </c>
    </row>
    <row r="45" spans="1:19" x14ac:dyDescent="0.25">
      <c r="A45" t="s">
        <v>102</v>
      </c>
      <c r="B45">
        <v>2.88850698040421E-2</v>
      </c>
      <c r="C45">
        <v>2.0244397685787001E-2</v>
      </c>
      <c r="D45">
        <v>2.7598986948932199E-2</v>
      </c>
      <c r="F45">
        <f t="shared" si="1"/>
        <v>1.6549925907123881</v>
      </c>
      <c r="G45">
        <f t="shared" si="1"/>
        <v>1.1599185461800061</v>
      </c>
      <c r="H45">
        <f t="shared" si="1"/>
        <v>1.5813054710104559</v>
      </c>
      <c r="P45">
        <v>2.6317278135392259</v>
      </c>
      <c r="Q45">
        <v>0.72986701099901041</v>
      </c>
      <c r="R45">
        <v>2.8381764087109871</v>
      </c>
      <c r="S45">
        <f>AVERAGE(P45:R45)</f>
        <v>2.0665904110830744</v>
      </c>
    </row>
    <row r="46" spans="1:19" x14ac:dyDescent="0.25">
      <c r="A46" t="s">
        <v>103</v>
      </c>
      <c r="B46">
        <v>6.05262628596583E-2</v>
      </c>
      <c r="C46">
        <v>1.8518816110243599E-2</v>
      </c>
      <c r="D46">
        <v>5.9157890816321598E-2</v>
      </c>
      <c r="F46">
        <f t="shared" si="1"/>
        <v>3.4678994115578456</v>
      </c>
      <c r="G46">
        <f t="shared" si="1"/>
        <v>1.061050004695834</v>
      </c>
      <c r="H46">
        <f t="shared" si="1"/>
        <v>3.3894974686709598</v>
      </c>
      <c r="P46">
        <v>2.2508223153324844</v>
      </c>
      <c r="Q46">
        <v>1.5019674409180286</v>
      </c>
      <c r="R46">
        <v>2.832030447394569</v>
      </c>
      <c r="S46">
        <f>AVERAGE(P46:R46)</f>
        <v>2.1949400678816939</v>
      </c>
    </row>
    <row r="47" spans="1:19" x14ac:dyDescent="0.25">
      <c r="A47" t="s">
        <v>104</v>
      </c>
      <c r="B47">
        <v>2.3476738159663599E-2</v>
      </c>
      <c r="C47">
        <v>9.1221165490824405E-3</v>
      </c>
      <c r="D47">
        <v>2.41507844714525E-2</v>
      </c>
      <c r="F47">
        <f t="shared" ref="F47:F58" si="2">DEGREES(B47)</f>
        <v>1.3451180132824516</v>
      </c>
      <c r="G47">
        <f t="shared" ref="G47:G58" si="3">DEGREES(C47)</f>
        <v>0.52265877848886688</v>
      </c>
      <c r="H47">
        <f t="shared" ref="H47:H58" si="4">DEGREES(D47)</f>
        <v>1.383738022144315</v>
      </c>
      <c r="P47">
        <v>2.1483211210574797</v>
      </c>
      <c r="Q47">
        <v>2.6214152019220465</v>
      </c>
      <c r="R47">
        <v>1.9035731745769044</v>
      </c>
      <c r="S47">
        <f>AVERAGE(P47:R47)</f>
        <v>2.2244364991854768</v>
      </c>
    </row>
    <row r="48" spans="1:19" x14ac:dyDescent="0.25">
      <c r="A48" t="s">
        <v>105</v>
      </c>
      <c r="B48">
        <v>3.6691368868089297E-2</v>
      </c>
      <c r="C48">
        <v>1.9210938412502501E-2</v>
      </c>
      <c r="D48">
        <v>4.1217259502239902E-2</v>
      </c>
      <c r="F48">
        <f t="shared" si="2"/>
        <v>2.1022605806992174</v>
      </c>
      <c r="G48">
        <f t="shared" si="3"/>
        <v>1.1007056915221471</v>
      </c>
      <c r="H48">
        <f t="shared" si="4"/>
        <v>2.3615750125738346</v>
      </c>
      <c r="P48">
        <v>2.4532300935140294</v>
      </c>
      <c r="Q48">
        <v>2.1863559116914906</v>
      </c>
      <c r="R48">
        <v>2.9545146262290189</v>
      </c>
      <c r="S48">
        <f>AVERAGE(P48:R48)</f>
        <v>2.5313668771448463</v>
      </c>
    </row>
    <row r="49" spans="1:19" x14ac:dyDescent="0.25">
      <c r="A49" t="s">
        <v>106</v>
      </c>
      <c r="B49">
        <v>2.8810155150316499E-2</v>
      </c>
      <c r="C49">
        <v>1.1430892193003301E-2</v>
      </c>
      <c r="D49">
        <v>2.9920440360511801E-2</v>
      </c>
      <c r="F49">
        <f t="shared" si="2"/>
        <v>1.6507002972302272</v>
      </c>
      <c r="G49">
        <f t="shared" si="3"/>
        <v>0.65494187872813114</v>
      </c>
      <c r="H49">
        <f t="shared" si="4"/>
        <v>1.7143149538302136</v>
      </c>
      <c r="P49">
        <v>3.4678994115578456</v>
      </c>
      <c r="Q49">
        <v>1.061050004695834</v>
      </c>
      <c r="R49">
        <v>3.3894974686709598</v>
      </c>
      <c r="S49">
        <f>AVERAGE(P49:R49)</f>
        <v>2.6394822949748797</v>
      </c>
    </row>
    <row r="50" spans="1:19" x14ac:dyDescent="0.25">
      <c r="A50" t="s">
        <v>107</v>
      </c>
      <c r="B50">
        <v>2.6566259136502599E-2</v>
      </c>
      <c r="C50">
        <v>8.7404178757794597E-3</v>
      </c>
      <c r="D50">
        <v>2.8431244969963999E-2</v>
      </c>
      <c r="F50">
        <f t="shared" si="2"/>
        <v>1.5221345259724617</v>
      </c>
      <c r="G50">
        <f t="shared" si="3"/>
        <v>0.50078905546286323</v>
      </c>
      <c r="H50">
        <f t="shared" si="4"/>
        <v>1.628990343081488</v>
      </c>
      <c r="P50">
        <v>2.167542135999438</v>
      </c>
      <c r="Q50">
        <v>2.9378303532436805</v>
      </c>
      <c r="R50">
        <v>2.9268609590856998</v>
      </c>
      <c r="S50">
        <f>AVERAGE(P50:R50)</f>
        <v>2.6774111494429391</v>
      </c>
    </row>
    <row r="51" spans="1:19" x14ac:dyDescent="0.25">
      <c r="A51" t="s">
        <v>108</v>
      </c>
      <c r="B51">
        <v>2.4200882768578E-2</v>
      </c>
      <c r="C51">
        <v>1.2138867466721701E-2</v>
      </c>
      <c r="D51">
        <v>2.8161997489596299E-2</v>
      </c>
      <c r="F51">
        <f t="shared" si="2"/>
        <v>1.3866084431303984</v>
      </c>
      <c r="G51">
        <f t="shared" si="3"/>
        <v>0.69550587391181473</v>
      </c>
      <c r="H51">
        <f t="shared" si="4"/>
        <v>1.6135635988118875</v>
      </c>
      <c r="P51">
        <v>2.188118993214879</v>
      </c>
      <c r="Q51">
        <v>2.7153119177436085</v>
      </c>
      <c r="R51">
        <v>3.1862095863281716</v>
      </c>
      <c r="S51">
        <f>AVERAGE(P51:R51)</f>
        <v>2.6965468324288864</v>
      </c>
    </row>
    <row r="52" spans="1:19" x14ac:dyDescent="0.25">
      <c r="A52" t="s">
        <v>109</v>
      </c>
      <c r="B52">
        <v>6.8795149710388403E-3</v>
      </c>
      <c r="C52">
        <v>4.9483733283833898E-3</v>
      </c>
      <c r="D52">
        <v>7.2330258002314598E-3</v>
      </c>
      <c r="F52">
        <f t="shared" si="2"/>
        <v>0.39416717293759029</v>
      </c>
      <c r="G52">
        <f t="shared" si="3"/>
        <v>0.28352090717147199</v>
      </c>
      <c r="H52">
        <f t="shared" si="4"/>
        <v>0.41442185146249755</v>
      </c>
      <c r="P52">
        <v>3.3166500993324135</v>
      </c>
      <c r="Q52">
        <v>1.6807865439674936</v>
      </c>
      <c r="R52">
        <v>3.258004339474065</v>
      </c>
      <c r="S52">
        <f>AVERAGE(P52:R52)</f>
        <v>2.7518136609246575</v>
      </c>
    </row>
    <row r="53" spans="1:19" x14ac:dyDescent="0.25">
      <c r="A53" t="s">
        <v>110</v>
      </c>
      <c r="B53">
        <v>3.5053521526159898E-2</v>
      </c>
      <c r="C53">
        <v>2.0755353737698701E-2</v>
      </c>
      <c r="D53">
        <v>3.1186100523548199E-2</v>
      </c>
      <c r="F53">
        <f t="shared" si="2"/>
        <v>2.0084188405199423</v>
      </c>
      <c r="G53">
        <f t="shared" si="3"/>
        <v>1.189194171471214</v>
      </c>
      <c r="H53">
        <f t="shared" si="4"/>
        <v>1.7868319394700387</v>
      </c>
      <c r="P53">
        <v>3.3838943303794227</v>
      </c>
      <c r="Q53">
        <v>1.4802924756747353</v>
      </c>
      <c r="R53">
        <v>3.6491469377578123</v>
      </c>
      <c r="S53">
        <f>AVERAGE(P53:R53)</f>
        <v>2.8377779146039899</v>
      </c>
    </row>
    <row r="54" spans="1:19" x14ac:dyDescent="0.25">
      <c r="A54" t="s">
        <v>111</v>
      </c>
      <c r="B54">
        <v>0.109681077562773</v>
      </c>
      <c r="C54">
        <v>1.8033965917344599E-2</v>
      </c>
      <c r="D54">
        <v>0.10940862190671601</v>
      </c>
      <c r="F54">
        <f t="shared" si="2"/>
        <v>6.2842628367939222</v>
      </c>
      <c r="G54">
        <f t="shared" si="3"/>
        <v>1.0332701349466176</v>
      </c>
      <c r="H54">
        <f t="shared" si="4"/>
        <v>6.268652277597389</v>
      </c>
      <c r="P54">
        <v>3.953260657195441</v>
      </c>
      <c r="Q54">
        <v>1.9674990197407731</v>
      </c>
      <c r="R54">
        <v>4.0727785891592703</v>
      </c>
      <c r="S54">
        <f>AVERAGE(P54:R54)</f>
        <v>3.3311794220318283</v>
      </c>
    </row>
    <row r="55" spans="1:19" x14ac:dyDescent="0.25">
      <c r="A55" t="s">
        <v>112</v>
      </c>
      <c r="B55">
        <v>3.8189880857023101E-2</v>
      </c>
      <c r="C55">
        <v>4.7391133183267403E-2</v>
      </c>
      <c r="D55">
        <v>5.5609847940033097E-2</v>
      </c>
      <c r="F55">
        <f t="shared" si="2"/>
        <v>2.188118993214879</v>
      </c>
      <c r="G55">
        <f t="shared" si="3"/>
        <v>2.7153119177436085</v>
      </c>
      <c r="H55">
        <f t="shared" si="4"/>
        <v>3.1862095863281716</v>
      </c>
      <c r="P55">
        <v>4.7554565133801852</v>
      </c>
      <c r="Q55">
        <v>0.46029751694751586</v>
      </c>
      <c r="R55">
        <v>4.8116549939318176</v>
      </c>
      <c r="S55">
        <f>AVERAGE(P55:R55)</f>
        <v>3.3424696747531732</v>
      </c>
    </row>
    <row r="56" spans="1:19" x14ac:dyDescent="0.25">
      <c r="A56" t="s">
        <v>113</v>
      </c>
      <c r="B56">
        <v>2.30643012456575E-2</v>
      </c>
      <c r="C56">
        <v>2.32953660214704E-2</v>
      </c>
      <c r="D56">
        <v>2.1002556385703901E-2</v>
      </c>
      <c r="F56">
        <f t="shared" si="2"/>
        <v>1.3214871187945021</v>
      </c>
      <c r="G56">
        <f t="shared" si="3"/>
        <v>1.3347261552427179</v>
      </c>
      <c r="H56">
        <f t="shared" si="4"/>
        <v>1.20335783988637</v>
      </c>
      <c r="P56">
        <v>4.7016571667636615</v>
      </c>
      <c r="Q56">
        <v>1.7181580484328369</v>
      </c>
      <c r="R56">
        <v>4.6180008874731717</v>
      </c>
      <c r="S56">
        <f>AVERAGE(P56:R56)</f>
        <v>3.679272034223223</v>
      </c>
    </row>
    <row r="57" spans="1:19" x14ac:dyDescent="0.25">
      <c r="A57" t="s">
        <v>114</v>
      </c>
      <c r="B57">
        <v>4.2816942440828197E-2</v>
      </c>
      <c r="C57">
        <v>3.8159109279458897E-2</v>
      </c>
      <c r="D57">
        <v>5.1566008026025997E-2</v>
      </c>
      <c r="F57">
        <f t="shared" si="2"/>
        <v>2.4532300935140294</v>
      </c>
      <c r="G57">
        <f t="shared" si="3"/>
        <v>2.1863559116914906</v>
      </c>
      <c r="H57">
        <f t="shared" si="4"/>
        <v>2.9545146262290189</v>
      </c>
      <c r="P57">
        <v>6.2842628367939222</v>
      </c>
      <c r="Q57">
        <v>1.0332701349466176</v>
      </c>
      <c r="R57">
        <v>6.268652277597389</v>
      </c>
      <c r="S57">
        <f>AVERAGE(P57:R57)</f>
        <v>4.5287284164459765</v>
      </c>
    </row>
    <row r="58" spans="1:19" x14ac:dyDescent="0.25">
      <c r="A58" t="s">
        <v>115</v>
      </c>
      <c r="B58">
        <v>3.0628167213142501E-2</v>
      </c>
      <c r="C58">
        <v>1.4829669418397501E-2</v>
      </c>
      <c r="D58">
        <v>2.7686077108391299E-2</v>
      </c>
      <c r="F58">
        <f t="shared" si="2"/>
        <v>1.7548647155340298</v>
      </c>
      <c r="G58">
        <f t="shared" si="3"/>
        <v>0.84967746924840293</v>
      </c>
      <c r="H58">
        <f t="shared" si="4"/>
        <v>1.5862953695845836</v>
      </c>
      <c r="P58">
        <v>6.3448711275127812</v>
      </c>
      <c r="Q58">
        <v>1.9906785620838139</v>
      </c>
      <c r="R58">
        <v>7.0715307618234426</v>
      </c>
      <c r="S58">
        <f>AVERAGE(P58:R58)</f>
        <v>5.135693483806679</v>
      </c>
    </row>
    <row r="61" spans="1:19" x14ac:dyDescent="0.25">
      <c r="A61" t="s">
        <v>52</v>
      </c>
      <c r="B61">
        <v>3.1523049489976203E-2</v>
      </c>
      <c r="C61">
        <v>1.9640863596323301E-2</v>
      </c>
      <c r="D61">
        <v>3.3933048954734299E-2</v>
      </c>
      <c r="F61">
        <f t="shared" ref="F59:F62" si="5">DEGREES(B61)</f>
        <v>1.8061376931576587</v>
      </c>
      <c r="G61">
        <f t="shared" ref="G59:G62" si="6">DEGREES(C61)</f>
        <v>1.125338590061465</v>
      </c>
      <c r="H61">
        <f t="shared" ref="H59:H62" si="7">DEGREES(D61)</f>
        <v>1.9442204911170851</v>
      </c>
    </row>
    <row r="62" spans="1:19" x14ac:dyDescent="0.25">
      <c r="A62" t="s">
        <v>51</v>
      </c>
      <c r="B62">
        <v>6.3503197167465398E-3</v>
      </c>
      <c r="C62">
        <v>1.7615770089485401E-3</v>
      </c>
      <c r="D62">
        <v>6.3223973146202799E-3</v>
      </c>
      <c r="F62">
        <f t="shared" si="5"/>
        <v>0.36384651832828913</v>
      </c>
      <c r="G62">
        <f t="shared" si="6"/>
        <v>0.1009309279000306</v>
      </c>
      <c r="H62">
        <f t="shared" si="7"/>
        <v>0.36224668253258735</v>
      </c>
    </row>
  </sheetData>
  <sortState ref="P2:S58">
    <sortCondition ref="S2:S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zoomScale="70" zoomScaleNormal="70" workbookViewId="0">
      <selection activeCell="B68" sqref="B68"/>
    </sheetView>
  </sheetViews>
  <sheetFormatPr defaultRowHeight="15" x14ac:dyDescent="0.25"/>
  <sheetData>
    <row r="1" spans="1:15" x14ac:dyDescent="0.25">
      <c r="A1" t="s">
        <v>48</v>
      </c>
      <c r="B1">
        <f>COUNT(indoor_raw!B2:B46)</f>
        <v>45</v>
      </c>
      <c r="D1" t="s">
        <v>56</v>
      </c>
      <c r="E1">
        <v>40</v>
      </c>
    </row>
    <row r="2" spans="1:15" x14ac:dyDescent="0.25">
      <c r="B2" t="s">
        <v>45</v>
      </c>
      <c r="C2" t="s">
        <v>46</v>
      </c>
      <c r="D2" t="s">
        <v>47</v>
      </c>
      <c r="F2" t="s">
        <v>45</v>
      </c>
      <c r="G2" t="s">
        <v>46</v>
      </c>
      <c r="H2" t="s">
        <v>47</v>
      </c>
      <c r="J2" t="s">
        <v>57</v>
      </c>
      <c r="L2" t="s">
        <v>57</v>
      </c>
    </row>
    <row r="3" spans="1:15" x14ac:dyDescent="0.25">
      <c r="A3" t="s">
        <v>49</v>
      </c>
      <c r="B3">
        <f>MIN(indoor_raw!B2:B46)</f>
        <v>1.7334999346409201E-3</v>
      </c>
      <c r="C3">
        <f>MIN(indoor_raw!C2:C46)</f>
        <v>1.39200463370782E-3</v>
      </c>
      <c r="D3">
        <f>MIN(indoor_raw!D2:D46)</f>
        <v>2.12387287703087E-3</v>
      </c>
      <c r="F3">
        <f>MIN(indoor_raw!F2:F46)</f>
        <v>9.9322230041128778E-2</v>
      </c>
      <c r="G3">
        <f>MIN(indoor_raw!G2:G46)</f>
        <v>7.9755990574112173E-2</v>
      </c>
      <c r="H3">
        <f>MIN(indoor_raw!H2:H46)</f>
        <v>0.12168895207617653</v>
      </c>
      <c r="J3">
        <f>MIN(B3:D3)</f>
        <v>1.39200463370782E-3</v>
      </c>
      <c r="L3">
        <f>MIN(F3:H3)</f>
        <v>7.9755990574112173E-2</v>
      </c>
    </row>
    <row r="4" spans="1:15" x14ac:dyDescent="0.25">
      <c r="A4" t="s">
        <v>50</v>
      </c>
      <c r="B4">
        <f>MAX(indoor_raw!B2:B46)</f>
        <v>0.25729627792842102</v>
      </c>
      <c r="C4">
        <f>MAX(indoor_raw!C2:C46)</f>
        <v>3.3583402062324498E-2</v>
      </c>
      <c r="D4">
        <f>MAX(indoor_raw!D2:D46)</f>
        <v>0.26006041291548299</v>
      </c>
      <c r="F4">
        <f>MAX(indoor_raw!F2:F46)</f>
        <v>14.741990809723561</v>
      </c>
      <c r="G4">
        <f>MAX(indoor_raw!G2:G46)</f>
        <v>1.9241871998621387</v>
      </c>
      <c r="H4">
        <f>MAX(indoor_raw!H2:H46)</f>
        <v>14.90036407848666</v>
      </c>
      <c r="J4">
        <f>MAX(B4:D4)</f>
        <v>0.26006041291548299</v>
      </c>
      <c r="L4">
        <f>MAX(F4:H4)</f>
        <v>14.90036407848666</v>
      </c>
    </row>
    <row r="6" spans="1:15" x14ac:dyDescent="0.25">
      <c r="A6" t="s">
        <v>53</v>
      </c>
      <c r="B6">
        <v>0</v>
      </c>
      <c r="C6">
        <v>0</v>
      </c>
      <c r="D6">
        <v>0</v>
      </c>
      <c r="F6">
        <v>0</v>
      </c>
      <c r="G6">
        <v>0</v>
      </c>
      <c r="H6">
        <v>0</v>
      </c>
      <c r="J6">
        <f>J3</f>
        <v>1.39200463370782E-3</v>
      </c>
      <c r="L6">
        <f>L3</f>
        <v>7.9755990574112173E-2</v>
      </c>
    </row>
    <row r="7" spans="1:15" x14ac:dyDescent="0.25">
      <c r="A7" t="s">
        <v>54</v>
      </c>
      <c r="B7">
        <f>1.1 * B4</f>
        <v>0.28302590572126313</v>
      </c>
      <c r="C7">
        <f t="shared" ref="C7:H7" si="0">1.1 * C4</f>
        <v>3.6941742268556954E-2</v>
      </c>
      <c r="D7">
        <f t="shared" si="0"/>
        <v>0.28606645420703131</v>
      </c>
      <c r="F7">
        <f t="shared" si="0"/>
        <v>16.216189890695919</v>
      </c>
      <c r="G7">
        <f t="shared" si="0"/>
        <v>2.1166059198483529</v>
      </c>
      <c r="H7">
        <f t="shared" si="0"/>
        <v>16.390400486335327</v>
      </c>
      <c r="J7">
        <f>J4</f>
        <v>0.26006041291548299</v>
      </c>
      <c r="L7">
        <f>L4</f>
        <v>14.90036407848666</v>
      </c>
    </row>
    <row r="8" spans="1:15" x14ac:dyDescent="0.25">
      <c r="A8" t="s">
        <v>55</v>
      </c>
      <c r="B8">
        <f>(B7 - B6) / $E$1</f>
        <v>7.0756476430315785E-3</v>
      </c>
      <c r="C8">
        <f t="shared" ref="C8:H8" si="1">(C7 - C6) / $E$1</f>
        <v>9.2354355671392385E-4</v>
      </c>
      <c r="D8">
        <f t="shared" si="1"/>
        <v>7.151661355175783E-3</v>
      </c>
      <c r="F8">
        <f t="shared" si="1"/>
        <v>0.40540474726739795</v>
      </c>
      <c r="G8">
        <f t="shared" si="1"/>
        <v>5.2915147996208819E-2</v>
      </c>
      <c r="H8">
        <f t="shared" si="1"/>
        <v>0.4097600121583832</v>
      </c>
      <c r="J8">
        <f t="shared" ref="J8" si="2">(J7 - J6) / $E$1</f>
        <v>6.4667102070443796E-3</v>
      </c>
      <c r="L8">
        <f t="shared" ref="L8" si="3">(L7 - L6) / $E$1</f>
        <v>0.3705152021978137</v>
      </c>
    </row>
    <row r="11" spans="1:15" x14ac:dyDescent="0.25">
      <c r="A11" t="s">
        <v>58</v>
      </c>
      <c r="B11" t="s">
        <v>45</v>
      </c>
      <c r="C11" t="s">
        <v>46</v>
      </c>
      <c r="D11" t="s">
        <v>47</v>
      </c>
      <c r="G11" t="s">
        <v>58</v>
      </c>
      <c r="H11" t="s">
        <v>116</v>
      </c>
      <c r="I11" t="s">
        <v>117</v>
      </c>
      <c r="J11" t="s">
        <v>118</v>
      </c>
      <c r="L11" t="s">
        <v>58</v>
      </c>
      <c r="M11" t="s">
        <v>116</v>
      </c>
      <c r="N11" t="s">
        <v>117</v>
      </c>
      <c r="O11" t="s">
        <v>118</v>
      </c>
    </row>
    <row r="12" spans="1:15" x14ac:dyDescent="0.25">
      <c r="A12">
        <f>J$6 + J$8 * indoor_raw!M2</f>
        <v>1.39200463370782E-3</v>
      </c>
      <c r="B12" s="2">
        <f>COUNTIF(indoor_raw!B$2:B$46, "&lt;"&amp;indoor_res!$A12) * 100% / $B$1</f>
        <v>0</v>
      </c>
      <c r="C12" s="2">
        <f>COUNTIF(indoor_raw!C$2:C$46, "&lt;"&amp;indoor_res!$A12) * 100% / $B$1</f>
        <v>0</v>
      </c>
      <c r="D12" s="2">
        <f>COUNTIF(indoor_raw!D$2:D$46, "&lt;"&amp;indoor_res!$A12) * 100% / $B$1</f>
        <v>0</v>
      </c>
      <c r="G12">
        <f>L$6 + L$8 * indoor_raw!M2</f>
        <v>7.9755990574112173E-2</v>
      </c>
      <c r="H12" s="3">
        <f>COUNTIF(indoor_raw!F$2:F$46, "&lt;"&amp;indoor_res!$G12) * 100% / $B$1</f>
        <v>0</v>
      </c>
      <c r="I12" s="3">
        <f>COUNTIF(indoor_raw!G$2:G$46, "&lt;"&amp;indoor_res!$G12) * 100% / $B$1</f>
        <v>0</v>
      </c>
      <c r="J12" s="3">
        <f>COUNTIF(indoor_raw!H$2:H$46, "&lt;"&amp;indoor_res!$G12) * 100% / $B$1</f>
        <v>0</v>
      </c>
      <c r="L12">
        <f>L$6 + L$8 * 2 *indoor_raw!M2</f>
        <v>7.9755990574112173E-2</v>
      </c>
      <c r="M12">
        <f t="array" ref="M12:M34">FREQUENCY(indoor_raw!F2:F46, indoor_res!$L$12:$L$33) * 100% / $B$1</f>
        <v>0</v>
      </c>
      <c r="N12">
        <f t="array" ref="N12:N34">FREQUENCY(indoor_raw!G2:G46, indoor_res!$L$12:$L$33) * 100% / $B$1</f>
        <v>2.2222222222222223E-2</v>
      </c>
      <c r="O12">
        <f t="array" ref="O12:O34">FREQUENCY(indoor_raw!H2:H46, indoor_res!$L$12:$L$33) * 100% / $B$1</f>
        <v>0</v>
      </c>
    </row>
    <row r="13" spans="1:15" x14ac:dyDescent="0.25">
      <c r="A13">
        <f>J$6 + J$8 * indoor_raw!M3</f>
        <v>7.8587148407521998E-3</v>
      </c>
      <c r="B13" s="2">
        <f>COUNTIF(indoor_raw!B$2:B$46, "&lt;"&amp;indoor_res!$A13) * 100% / $B$1</f>
        <v>0.33333333333333331</v>
      </c>
      <c r="C13" s="2">
        <f>COUNTIF(indoor_raw!C$2:C$46, "&lt;"&amp;indoor_res!$A13) * 100% / $B$1</f>
        <v>0.35555555555555557</v>
      </c>
      <c r="D13" s="2">
        <f>COUNTIF(indoor_raw!D$2:D$46, "&lt;"&amp;indoor_res!$A13) * 100% / $B$1</f>
        <v>0.15555555555555556</v>
      </c>
      <c r="G13">
        <f>L$6 + L$8 * indoor_raw!M3</f>
        <v>0.45027119277192584</v>
      </c>
      <c r="H13" s="3">
        <f>COUNTIF(indoor_raw!F$2:F$46, "&lt;"&amp;indoor_res!$G13) * 100% / $B$1</f>
        <v>0.33333333333333331</v>
      </c>
      <c r="I13" s="3">
        <f>COUNTIF(indoor_raw!G$2:G$46, "&lt;"&amp;indoor_res!$G13) * 100% / $B$1</f>
        <v>0.35555555555555557</v>
      </c>
      <c r="J13" s="3">
        <f>COUNTIF(indoor_raw!H$2:H$46, "&lt;"&amp;indoor_res!$G13) * 100% / $B$1</f>
        <v>0.15555555555555556</v>
      </c>
      <c r="L13">
        <f>L$6 + L$8 * 2 *indoor_raw!M3</f>
        <v>0.8207863949697396</v>
      </c>
      <c r="M13">
        <v>0.57777777777777772</v>
      </c>
      <c r="N13">
        <v>0.84444444444444444</v>
      </c>
      <c r="O13">
        <v>0.48888888888888887</v>
      </c>
    </row>
    <row r="14" spans="1:15" x14ac:dyDescent="0.25">
      <c r="A14">
        <f>J$6 + J$8 * indoor_raw!M4</f>
        <v>1.4325425047796578E-2</v>
      </c>
      <c r="B14" s="2">
        <f>COUNTIF(indoor_raw!B$2:B$46, "&lt;"&amp;indoor_res!$A14) * 100% / $B$1</f>
        <v>0.57777777777777772</v>
      </c>
      <c r="C14" s="2">
        <f>COUNTIF(indoor_raw!C$2:C$46, "&lt;"&amp;indoor_res!$A14) * 100% / $B$1</f>
        <v>0.8666666666666667</v>
      </c>
      <c r="D14" s="2">
        <f>COUNTIF(indoor_raw!D$2:D$46, "&lt;"&amp;indoor_res!$A14) * 100% / $B$1</f>
        <v>0.48888888888888887</v>
      </c>
      <c r="G14">
        <f>L$6 + L$8 * indoor_raw!M4</f>
        <v>0.8207863949697396</v>
      </c>
      <c r="H14" s="3">
        <f>COUNTIF(indoor_raw!F$2:F$46, "&lt;"&amp;indoor_res!$G14) * 100% / $B$1</f>
        <v>0.57777777777777772</v>
      </c>
      <c r="I14" s="3">
        <f>COUNTIF(indoor_raw!G$2:G$46, "&lt;"&amp;indoor_res!$G14) * 100% / $B$1</f>
        <v>0.8666666666666667</v>
      </c>
      <c r="J14" s="3">
        <f>COUNTIF(indoor_raw!H$2:H$46, "&lt;"&amp;indoor_res!$G14) * 100% / $B$1</f>
        <v>0.48888888888888887</v>
      </c>
      <c r="L14">
        <f>L$6 + L$8 * 2 *indoor_raw!M4</f>
        <v>1.5618167993653669</v>
      </c>
      <c r="M14">
        <v>0.2</v>
      </c>
      <c r="N14">
        <v>0.1111111111111111</v>
      </c>
      <c r="O14">
        <v>0.28888888888888886</v>
      </c>
    </row>
    <row r="15" spans="1:15" x14ac:dyDescent="0.25">
      <c r="A15">
        <f>J$6 + J$8 * indoor_raw!M5</f>
        <v>2.0792135254840961E-2</v>
      </c>
      <c r="B15" s="2">
        <f>COUNTIF(indoor_raw!B$2:B$46, "&lt;"&amp;indoor_res!$A15) * 100% / $B$1</f>
        <v>0.77777777777777779</v>
      </c>
      <c r="C15" s="2">
        <f>COUNTIF(indoor_raw!C$2:C$46, "&lt;"&amp;indoor_res!$A15) * 100% / $B$1</f>
        <v>0.9555555555555556</v>
      </c>
      <c r="D15" s="2">
        <f>COUNTIF(indoor_raw!D$2:D$46, "&lt;"&amp;indoor_res!$A15) * 100% / $B$1</f>
        <v>0.71111111111111114</v>
      </c>
      <c r="G15">
        <f>L$6 + L$8 * indoor_raw!M5</f>
        <v>1.1913015971675531</v>
      </c>
      <c r="H15" s="3">
        <f>COUNTIF(indoor_raw!F$2:F$46, "&lt;"&amp;indoor_res!$G15) * 100% / $B$1</f>
        <v>0.77777777777777779</v>
      </c>
      <c r="I15" s="3">
        <f>COUNTIF(indoor_raw!G$2:G$46, "&lt;"&amp;indoor_res!$G15) * 100% / $B$1</f>
        <v>0.9555555555555556</v>
      </c>
      <c r="J15" s="3">
        <f>COUNTIF(indoor_raw!H$2:H$46, "&lt;"&amp;indoor_res!$G15) * 100% / $B$1</f>
        <v>0.71111111111111114</v>
      </c>
      <c r="L15">
        <f>L$6 + L$8 * 2 *indoor_raw!M5</f>
        <v>2.3028472037609942</v>
      </c>
      <c r="M15">
        <v>6.6666666666666666E-2</v>
      </c>
      <c r="N15">
        <v>2.2222222222222223E-2</v>
      </c>
      <c r="O15">
        <v>4.4444444444444446E-2</v>
      </c>
    </row>
    <row r="16" spans="1:15" x14ac:dyDescent="0.25">
      <c r="A16">
        <f>J$6 + J$8 * indoor_raw!M6</f>
        <v>2.7258845461885339E-2</v>
      </c>
      <c r="B16" s="2">
        <f>COUNTIF(indoor_raw!B$2:B$46, "&lt;"&amp;indoor_res!$A16) * 100% / $B$1</f>
        <v>0.77777777777777779</v>
      </c>
      <c r="C16" s="2">
        <f>COUNTIF(indoor_raw!C$2:C$46, "&lt;"&amp;indoor_res!$A16) * 100% / $B$1</f>
        <v>0.97777777777777775</v>
      </c>
      <c r="D16" s="2">
        <f>COUNTIF(indoor_raw!D$2:D$46, "&lt;"&amp;indoor_res!$A16) * 100% / $B$1</f>
        <v>0.77777777777777779</v>
      </c>
      <c r="G16">
        <f>L$6 + L$8 * indoor_raw!M6</f>
        <v>1.5618167993653669</v>
      </c>
      <c r="H16" s="3">
        <f>COUNTIF(indoor_raw!F$2:F$46, "&lt;"&amp;indoor_res!$G16) * 100% / $B$1</f>
        <v>0.77777777777777779</v>
      </c>
      <c r="I16" s="3">
        <f>COUNTIF(indoor_raw!G$2:G$46, "&lt;"&amp;indoor_res!$G16) * 100% / $B$1</f>
        <v>0.97777777777777775</v>
      </c>
      <c r="J16" s="3">
        <f>COUNTIF(indoor_raw!H$2:H$46, "&lt;"&amp;indoor_res!$G16) * 100% / $B$1</f>
        <v>0.77777777777777779</v>
      </c>
      <c r="L16">
        <f>L$6 + L$8 * 2 *indoor_raw!M6</f>
        <v>3.0438776081566217</v>
      </c>
      <c r="M16">
        <v>8.8888888888888892E-2</v>
      </c>
      <c r="N16">
        <v>0</v>
      </c>
      <c r="O16">
        <v>0.1111111111111111</v>
      </c>
    </row>
    <row r="17" spans="1:15" x14ac:dyDescent="0.25">
      <c r="A17">
        <f>J$6 + J$8 * indoor_raw!M7</f>
        <v>3.3725555668929715E-2</v>
      </c>
      <c r="B17" s="2">
        <f>COUNTIF(indoor_raw!B$2:B$46, "&lt;"&amp;indoor_res!$A17) * 100% / $B$1</f>
        <v>0.8</v>
      </c>
      <c r="C17" s="2">
        <f>COUNTIF(indoor_raw!C$2:C$46, "&lt;"&amp;indoor_res!$A17) * 100% / $B$1</f>
        <v>1</v>
      </c>
      <c r="D17" s="2">
        <f>COUNTIF(indoor_raw!D$2:D$46, "&lt;"&amp;indoor_res!$A17) * 100% / $B$1</f>
        <v>0.8</v>
      </c>
      <c r="G17">
        <f>L$6 + L$8 * indoor_raw!M7</f>
        <v>1.9323320015631806</v>
      </c>
      <c r="H17" s="3">
        <f>COUNTIF(indoor_raw!F$2:F$46, "&lt;"&amp;indoor_res!$G17) * 100% / $B$1</f>
        <v>0.8</v>
      </c>
      <c r="I17" s="3">
        <f>COUNTIF(indoor_raw!G$2:G$46, "&lt;"&amp;indoor_res!$G17) * 100% / $B$1</f>
        <v>1</v>
      </c>
      <c r="J17" s="3">
        <f>COUNTIF(indoor_raw!H$2:H$46, "&lt;"&amp;indoor_res!$G17) * 100% / $B$1</f>
        <v>0.8</v>
      </c>
      <c r="L17">
        <f>L$6 + L$8 * 2 *indoor_raw!M7</f>
        <v>3.7849080125522492</v>
      </c>
      <c r="M17">
        <v>2.2222222222222223E-2</v>
      </c>
      <c r="N17">
        <v>0</v>
      </c>
      <c r="O17">
        <v>2.2222222222222223E-2</v>
      </c>
    </row>
    <row r="18" spans="1:15" x14ac:dyDescent="0.25">
      <c r="A18">
        <f>J$6 + J$8 * indoor_raw!M8</f>
        <v>4.0192265875974097E-2</v>
      </c>
      <c r="B18" s="2">
        <f>COUNTIF(indoor_raw!B$2:B$46, "&lt;"&amp;indoor_res!$A18) * 100% / $B$1</f>
        <v>0.84444444444444444</v>
      </c>
      <c r="C18" s="2">
        <f>COUNTIF(indoor_raw!C$2:C$46, "&lt;"&amp;indoor_res!$A18) * 100% / $B$1</f>
        <v>1</v>
      </c>
      <c r="D18" s="2">
        <f>COUNTIF(indoor_raw!D$2:D$46, "&lt;"&amp;indoor_res!$A18) * 100% / $B$1</f>
        <v>0.82222222222222219</v>
      </c>
      <c r="G18">
        <f>L$6 + L$8 * indoor_raw!M8</f>
        <v>2.3028472037609942</v>
      </c>
      <c r="H18" s="3">
        <f>COUNTIF(indoor_raw!F$2:F$46, "&lt;"&amp;indoor_res!$G18) * 100% / $B$1</f>
        <v>0.84444444444444444</v>
      </c>
      <c r="I18" s="3">
        <f>COUNTIF(indoor_raw!G$2:G$46, "&lt;"&amp;indoor_res!$G18) * 100% / $B$1</f>
        <v>1</v>
      </c>
      <c r="J18" s="3">
        <f>COUNTIF(indoor_raw!H$2:H$46, "&lt;"&amp;indoor_res!$G18) * 100% / $B$1</f>
        <v>0.82222222222222219</v>
      </c>
      <c r="L18">
        <f>L$6 + L$8 * 2 *indoor_raw!M8</f>
        <v>4.5259384169478762</v>
      </c>
      <c r="M18">
        <v>0</v>
      </c>
      <c r="N18">
        <v>0</v>
      </c>
      <c r="O18">
        <v>0</v>
      </c>
    </row>
    <row r="19" spans="1:15" x14ac:dyDescent="0.25">
      <c r="A19">
        <f>J$6 + J$8 * indoor_raw!M9</f>
        <v>4.6658976083018472E-2</v>
      </c>
      <c r="B19" s="2">
        <f>COUNTIF(indoor_raw!B$2:B$46, "&lt;"&amp;indoor_res!$A19) * 100% / $B$1</f>
        <v>0.8666666666666667</v>
      </c>
      <c r="C19" s="2">
        <f>COUNTIF(indoor_raw!C$2:C$46, "&lt;"&amp;indoor_res!$A19) * 100% / $B$1</f>
        <v>1</v>
      </c>
      <c r="D19" s="2">
        <f>COUNTIF(indoor_raw!D$2:D$46, "&lt;"&amp;indoor_res!$A19) * 100% / $B$1</f>
        <v>0.8666666666666667</v>
      </c>
      <c r="G19">
        <f>L$6 + L$8 * indoor_raw!M9</f>
        <v>2.6733624059588079</v>
      </c>
      <c r="H19" s="3">
        <f>COUNTIF(indoor_raw!F$2:F$46, "&lt;"&amp;indoor_res!$G19) * 100% / $B$1</f>
        <v>0.8666666666666667</v>
      </c>
      <c r="I19" s="3">
        <f>COUNTIF(indoor_raw!G$2:G$46, "&lt;"&amp;indoor_res!$G19) * 100% / $B$1</f>
        <v>1</v>
      </c>
      <c r="J19" s="3">
        <f>COUNTIF(indoor_raw!H$2:H$46, "&lt;"&amp;indoor_res!$G19) * 100% / $B$1</f>
        <v>0.8666666666666667</v>
      </c>
      <c r="L19">
        <f>L$6 + L$8 * 2 *indoor_raw!M9</f>
        <v>5.2669688213435037</v>
      </c>
      <c r="M19">
        <v>0</v>
      </c>
      <c r="N19">
        <v>0</v>
      </c>
      <c r="O19">
        <v>0</v>
      </c>
    </row>
    <row r="20" spans="1:15" x14ac:dyDescent="0.25">
      <c r="A20">
        <f>J$6 + J$8 * indoor_raw!M10</f>
        <v>5.3125686290062854E-2</v>
      </c>
      <c r="B20" s="2">
        <f>COUNTIF(indoor_raw!B$2:B$46, "&lt;"&amp;indoor_res!$A20) * 100% / $B$1</f>
        <v>0.93333333333333335</v>
      </c>
      <c r="C20" s="2">
        <f>COUNTIF(indoor_raw!C$2:C$46, "&lt;"&amp;indoor_res!$A20) * 100% / $B$1</f>
        <v>1</v>
      </c>
      <c r="D20" s="2">
        <f>COUNTIF(indoor_raw!D$2:D$46, "&lt;"&amp;indoor_res!$A20) * 100% / $B$1</f>
        <v>0.93333333333333335</v>
      </c>
      <c r="G20">
        <f>L$6 + L$8 * indoor_raw!M10</f>
        <v>3.0438776081566217</v>
      </c>
      <c r="H20" s="3">
        <f>COUNTIF(indoor_raw!F$2:F$46, "&lt;"&amp;indoor_res!$G20) * 100% / $B$1</f>
        <v>0.93333333333333335</v>
      </c>
      <c r="I20" s="3">
        <f>COUNTIF(indoor_raw!G$2:G$46, "&lt;"&amp;indoor_res!$G20) * 100% / $B$1</f>
        <v>1</v>
      </c>
      <c r="J20" s="3">
        <f>COUNTIF(indoor_raw!H$2:H$46, "&lt;"&amp;indoor_res!$G20) * 100% / $B$1</f>
        <v>0.93333333333333335</v>
      </c>
      <c r="L20">
        <f>L$6 + L$8 * 2 *indoor_raw!M10</f>
        <v>6.0079992257391313</v>
      </c>
      <c r="M20">
        <v>0</v>
      </c>
      <c r="N20">
        <v>0</v>
      </c>
      <c r="O20">
        <v>0</v>
      </c>
    </row>
    <row r="21" spans="1:15" x14ac:dyDescent="0.25">
      <c r="A21">
        <f>J$6 + J$8 * indoor_raw!M11</f>
        <v>5.9592396497107236E-2</v>
      </c>
      <c r="B21" s="2">
        <f>COUNTIF(indoor_raw!B$2:B$46, "&lt;"&amp;indoor_res!$A21) * 100% / $B$1</f>
        <v>0.9555555555555556</v>
      </c>
      <c r="C21" s="2">
        <f>COUNTIF(indoor_raw!C$2:C$46, "&lt;"&amp;indoor_res!$A21) * 100% / $B$1</f>
        <v>1</v>
      </c>
      <c r="D21" s="2">
        <f>COUNTIF(indoor_raw!D$2:D$46, "&lt;"&amp;indoor_res!$A21) * 100% / $B$1</f>
        <v>0.93333333333333335</v>
      </c>
      <c r="G21">
        <f>L$6 + L$8 * indoor_raw!M11</f>
        <v>3.4143928103544354</v>
      </c>
      <c r="H21" s="3">
        <f>COUNTIF(indoor_raw!F$2:F$46, "&lt;"&amp;indoor_res!$G21) * 100% / $B$1</f>
        <v>0.9555555555555556</v>
      </c>
      <c r="I21" s="3">
        <f>COUNTIF(indoor_raw!G$2:G$46, "&lt;"&amp;indoor_res!$G21) * 100% / $B$1</f>
        <v>1</v>
      </c>
      <c r="J21" s="3">
        <f>COUNTIF(indoor_raw!H$2:H$46, "&lt;"&amp;indoor_res!$G21) * 100% / $B$1</f>
        <v>0.93333333333333335</v>
      </c>
      <c r="L21">
        <f>L$6 + L$8 * 2 *indoor_raw!M11</f>
        <v>6.7490296301347588</v>
      </c>
      <c r="M21">
        <v>0</v>
      </c>
      <c r="N21">
        <v>0</v>
      </c>
      <c r="O21">
        <v>0</v>
      </c>
    </row>
    <row r="22" spans="1:15" x14ac:dyDescent="0.25">
      <c r="A22">
        <f>J$6 + J$8 * indoor_raw!M12</f>
        <v>6.6059106704151618E-2</v>
      </c>
      <c r="B22" s="2">
        <f>COUNTIF(indoor_raw!B$2:B$46, "&lt;"&amp;indoor_res!$A22) * 100% / $B$1</f>
        <v>0.9555555555555556</v>
      </c>
      <c r="C22" s="2">
        <f>COUNTIF(indoor_raw!C$2:C$46, "&lt;"&amp;indoor_res!$A22) * 100% / $B$1</f>
        <v>1</v>
      </c>
      <c r="D22" s="2">
        <f>COUNTIF(indoor_raw!D$2:D$46, "&lt;"&amp;indoor_res!$A22) * 100% / $B$1</f>
        <v>0.9555555555555556</v>
      </c>
      <c r="G22">
        <f>L$6 + L$8 * indoor_raw!M12</f>
        <v>3.7849080125522492</v>
      </c>
      <c r="H22" s="3">
        <f>COUNTIF(indoor_raw!F$2:F$46, "&lt;"&amp;indoor_res!$G22) * 100% / $B$1</f>
        <v>0.9555555555555556</v>
      </c>
      <c r="I22" s="3">
        <f>COUNTIF(indoor_raw!G$2:G$46, "&lt;"&amp;indoor_res!$G22) * 100% / $B$1</f>
        <v>1</v>
      </c>
      <c r="J22" s="3">
        <f>COUNTIF(indoor_raw!H$2:H$46, "&lt;"&amp;indoor_res!$G22) * 100% / $B$1</f>
        <v>0.9555555555555556</v>
      </c>
      <c r="L22">
        <f>L$6 + L$8 * 2 *indoor_raw!M12</f>
        <v>7.4900600345303863</v>
      </c>
      <c r="M22">
        <v>0</v>
      </c>
      <c r="N22">
        <v>0</v>
      </c>
      <c r="O22">
        <v>0</v>
      </c>
    </row>
    <row r="23" spans="1:15" x14ac:dyDescent="0.25">
      <c r="A23">
        <f>J$6 + J$8 * indoor_raw!M13</f>
        <v>7.2525816911196E-2</v>
      </c>
      <c r="B23" s="2">
        <f>COUNTIF(indoor_raw!B$2:B$46, "&lt;"&amp;indoor_res!$A23) * 100% / $B$1</f>
        <v>0.9555555555555556</v>
      </c>
      <c r="C23" s="2">
        <f>COUNTIF(indoor_raw!C$2:C$46, "&lt;"&amp;indoor_res!$A23) * 100% / $B$1</f>
        <v>1</v>
      </c>
      <c r="D23" s="2">
        <f>COUNTIF(indoor_raw!D$2:D$46, "&lt;"&amp;indoor_res!$A23) * 100% / $B$1</f>
        <v>0.9555555555555556</v>
      </c>
      <c r="G23">
        <f>L$6 + L$8 * indoor_raw!M13</f>
        <v>4.1554232147500629</v>
      </c>
      <c r="H23" s="3">
        <f>COUNTIF(indoor_raw!F$2:F$46, "&lt;"&amp;indoor_res!$G23) * 100% / $B$1</f>
        <v>0.9555555555555556</v>
      </c>
      <c r="I23" s="3">
        <f>COUNTIF(indoor_raw!G$2:G$46, "&lt;"&amp;indoor_res!$G23) * 100% / $B$1</f>
        <v>1</v>
      </c>
      <c r="J23" s="3">
        <f>COUNTIF(indoor_raw!H$2:H$46, "&lt;"&amp;indoor_res!$G23) * 100% / $B$1</f>
        <v>0.9555555555555556</v>
      </c>
      <c r="L23">
        <f>L$6 + L$8 * 2 *indoor_raw!M13</f>
        <v>8.2310904389260138</v>
      </c>
      <c r="M23">
        <v>2.2222222222222223E-2</v>
      </c>
      <c r="N23">
        <v>0</v>
      </c>
      <c r="O23">
        <v>0</v>
      </c>
    </row>
    <row r="24" spans="1:15" x14ac:dyDescent="0.25">
      <c r="A24">
        <f>J$6 + J$8 * indoor_raw!M14</f>
        <v>7.8992527118240383E-2</v>
      </c>
      <c r="B24" s="2">
        <f>COUNTIF(indoor_raw!B$2:B$46, "&lt;"&amp;indoor_res!$A24) * 100% / $B$1</f>
        <v>0.9555555555555556</v>
      </c>
      <c r="C24" s="2">
        <f>COUNTIF(indoor_raw!C$2:C$46, "&lt;"&amp;indoor_res!$A24) * 100% / $B$1</f>
        <v>1</v>
      </c>
      <c r="D24" s="2">
        <f>COUNTIF(indoor_raw!D$2:D$46, "&lt;"&amp;indoor_res!$A24) * 100% / $B$1</f>
        <v>0.9555555555555556</v>
      </c>
      <c r="G24">
        <f>L$6 + L$8 * indoor_raw!M14</f>
        <v>4.5259384169478762</v>
      </c>
      <c r="H24" s="3">
        <f>COUNTIF(indoor_raw!F$2:F$46, "&lt;"&amp;indoor_res!$G24) * 100% / $B$1</f>
        <v>0.9555555555555556</v>
      </c>
      <c r="I24" s="3">
        <f>COUNTIF(indoor_raw!G$2:G$46, "&lt;"&amp;indoor_res!$G24) * 100% / $B$1</f>
        <v>1</v>
      </c>
      <c r="J24" s="3">
        <f>COUNTIF(indoor_raw!H$2:H$46, "&lt;"&amp;indoor_res!$G24) * 100% / $B$1</f>
        <v>0.9555555555555556</v>
      </c>
      <c r="L24">
        <f>L$6 + L$8 * 2 *indoor_raw!M14</f>
        <v>8.9721208433216404</v>
      </c>
      <c r="M24">
        <v>0</v>
      </c>
      <c r="N24">
        <v>0</v>
      </c>
      <c r="O24">
        <v>2.2222222222222223E-2</v>
      </c>
    </row>
    <row r="25" spans="1:15" x14ac:dyDescent="0.25">
      <c r="A25">
        <f>J$6 + J$8 * indoor_raw!M15</f>
        <v>8.5459237325284765E-2</v>
      </c>
      <c r="B25" s="2">
        <f>COUNTIF(indoor_raw!B$2:B$46, "&lt;"&amp;indoor_res!$A25) * 100% / $B$1</f>
        <v>0.9555555555555556</v>
      </c>
      <c r="C25" s="2">
        <f>COUNTIF(indoor_raw!C$2:C$46, "&lt;"&amp;indoor_res!$A25) * 100% / $B$1</f>
        <v>1</v>
      </c>
      <c r="D25" s="2">
        <f>COUNTIF(indoor_raw!D$2:D$46, "&lt;"&amp;indoor_res!$A25) * 100% / $B$1</f>
        <v>0.9555555555555556</v>
      </c>
      <c r="G25">
        <f>L$6 + L$8 * indoor_raw!M15</f>
        <v>4.8964536191456904</v>
      </c>
      <c r="H25" s="3">
        <f>COUNTIF(indoor_raw!F$2:F$46, "&lt;"&amp;indoor_res!$G25) * 100% / $B$1</f>
        <v>0.9555555555555556</v>
      </c>
      <c r="I25" s="3">
        <f>COUNTIF(indoor_raw!G$2:G$46, "&lt;"&amp;indoor_res!$G25) * 100% / $B$1</f>
        <v>1</v>
      </c>
      <c r="J25" s="3">
        <f>COUNTIF(indoor_raw!H$2:H$46, "&lt;"&amp;indoor_res!$G25) * 100% / $B$1</f>
        <v>0.9555555555555556</v>
      </c>
      <c r="L25">
        <f>L$6 + L$8 * 2 *indoor_raw!M15</f>
        <v>9.7131512477172688</v>
      </c>
      <c r="M25">
        <v>0</v>
      </c>
      <c r="N25">
        <v>0</v>
      </c>
      <c r="O25">
        <v>0</v>
      </c>
    </row>
    <row r="26" spans="1:15" x14ac:dyDescent="0.25">
      <c r="A26">
        <f>J$6 + J$8 * indoor_raw!M16</f>
        <v>9.1925947532329133E-2</v>
      </c>
      <c r="B26" s="2">
        <f>COUNTIF(indoor_raw!B$2:B$46, "&lt;"&amp;indoor_res!$A26) * 100% / $B$1</f>
        <v>0.9555555555555556</v>
      </c>
      <c r="C26" s="2">
        <f>COUNTIF(indoor_raw!C$2:C$46, "&lt;"&amp;indoor_res!$A26) * 100% / $B$1</f>
        <v>1</v>
      </c>
      <c r="D26" s="2">
        <f>COUNTIF(indoor_raw!D$2:D$46, "&lt;"&amp;indoor_res!$A26) * 100% / $B$1</f>
        <v>0.9555555555555556</v>
      </c>
      <c r="G26">
        <f>L$6 + L$8 * indoor_raw!M16</f>
        <v>5.2669688213435037</v>
      </c>
      <c r="H26" s="3">
        <f>COUNTIF(indoor_raw!F$2:F$46, "&lt;"&amp;indoor_res!$G26) * 100% / $B$1</f>
        <v>0.9555555555555556</v>
      </c>
      <c r="I26" s="3">
        <f>COUNTIF(indoor_raw!G$2:G$46, "&lt;"&amp;indoor_res!$G26) * 100% / $B$1</f>
        <v>1</v>
      </c>
      <c r="J26" s="3">
        <f>COUNTIF(indoor_raw!H$2:H$46, "&lt;"&amp;indoor_res!$G26) * 100% / $B$1</f>
        <v>0.9555555555555556</v>
      </c>
      <c r="L26">
        <f>L$6 + L$8 * 2 *indoor_raw!M16</f>
        <v>10.454181652112895</v>
      </c>
      <c r="M26">
        <v>0</v>
      </c>
      <c r="N26">
        <v>0</v>
      </c>
      <c r="O26">
        <v>0</v>
      </c>
    </row>
    <row r="27" spans="1:15" x14ac:dyDescent="0.25">
      <c r="A27">
        <f>J$6 + J$8 * indoor_raw!M17</f>
        <v>9.8392657739373515E-2</v>
      </c>
      <c r="B27" s="2">
        <f>COUNTIF(indoor_raw!B$2:B$46, "&lt;"&amp;indoor_res!$A27) * 100% / $B$1</f>
        <v>0.9555555555555556</v>
      </c>
      <c r="C27" s="2">
        <f>COUNTIF(indoor_raw!C$2:C$46, "&lt;"&amp;indoor_res!$A27) * 100% / $B$1</f>
        <v>1</v>
      </c>
      <c r="D27" s="2">
        <f>COUNTIF(indoor_raw!D$2:D$46, "&lt;"&amp;indoor_res!$A27) * 100% / $B$1</f>
        <v>0.9555555555555556</v>
      </c>
      <c r="G27">
        <f>L$6 + L$8 * indoor_raw!M17</f>
        <v>5.6374840235413179</v>
      </c>
      <c r="H27" s="3">
        <f>COUNTIF(indoor_raw!F$2:F$46, "&lt;"&amp;indoor_res!$G27) * 100% / $B$1</f>
        <v>0.9555555555555556</v>
      </c>
      <c r="I27" s="3">
        <f>COUNTIF(indoor_raw!G$2:G$46, "&lt;"&amp;indoor_res!$G27) * 100% / $B$1</f>
        <v>1</v>
      </c>
      <c r="J27" s="3">
        <f>COUNTIF(indoor_raw!H$2:H$46, "&lt;"&amp;indoor_res!$G27) * 100% / $B$1</f>
        <v>0.9555555555555556</v>
      </c>
      <c r="L27">
        <f>L$6 + L$8 * 2 *indoor_raw!M17</f>
        <v>11.195212056508524</v>
      </c>
      <c r="M27">
        <v>0</v>
      </c>
      <c r="N27">
        <v>0</v>
      </c>
      <c r="O27">
        <v>0</v>
      </c>
    </row>
    <row r="28" spans="1:15" x14ac:dyDescent="0.25">
      <c r="A28">
        <f>J$6 + J$8 * indoor_raw!M18</f>
        <v>0.1048593679464179</v>
      </c>
      <c r="B28" s="2">
        <f>COUNTIF(indoor_raw!B$2:B$46, "&lt;"&amp;indoor_res!$A28) * 100% / $B$1</f>
        <v>0.9555555555555556</v>
      </c>
      <c r="C28" s="2">
        <f>COUNTIF(indoor_raw!C$2:C$46, "&lt;"&amp;indoor_res!$A28) * 100% / $B$1</f>
        <v>1</v>
      </c>
      <c r="D28" s="2">
        <f>COUNTIF(indoor_raw!D$2:D$46, "&lt;"&amp;indoor_res!$A28) * 100% / $B$1</f>
        <v>0.9555555555555556</v>
      </c>
      <c r="G28">
        <f>L$6 + L$8 * indoor_raw!M18</f>
        <v>6.0079992257391313</v>
      </c>
      <c r="H28" s="3">
        <f>COUNTIF(indoor_raw!F$2:F$46, "&lt;"&amp;indoor_res!$G28) * 100% / $B$1</f>
        <v>0.9555555555555556</v>
      </c>
      <c r="I28" s="3">
        <f>COUNTIF(indoor_raw!G$2:G$46, "&lt;"&amp;indoor_res!$G28) * 100% / $B$1</f>
        <v>1</v>
      </c>
      <c r="J28" s="3">
        <f>COUNTIF(indoor_raw!H$2:H$46, "&lt;"&amp;indoor_res!$G28) * 100% / $B$1</f>
        <v>0.9555555555555556</v>
      </c>
      <c r="L28">
        <f>L$6 + L$8 * 2 *indoor_raw!M18</f>
        <v>11.93624246090415</v>
      </c>
      <c r="M28">
        <v>0</v>
      </c>
      <c r="N28">
        <v>0</v>
      </c>
      <c r="O28">
        <v>0</v>
      </c>
    </row>
    <row r="29" spans="1:15" x14ac:dyDescent="0.25">
      <c r="A29">
        <f>J$6 + J$8 * indoor_raw!M19</f>
        <v>0.11132607815346228</v>
      </c>
      <c r="B29" s="2">
        <f>COUNTIF(indoor_raw!B$2:B$46, "&lt;"&amp;indoor_res!$A29) * 100% / $B$1</f>
        <v>0.9555555555555556</v>
      </c>
      <c r="C29" s="2">
        <f>COUNTIF(indoor_raw!C$2:C$46, "&lt;"&amp;indoor_res!$A29) * 100% / $B$1</f>
        <v>1</v>
      </c>
      <c r="D29" s="2">
        <f>COUNTIF(indoor_raw!D$2:D$46, "&lt;"&amp;indoor_res!$A29) * 100% / $B$1</f>
        <v>0.9555555555555556</v>
      </c>
      <c r="G29">
        <f>L$6 + L$8 * indoor_raw!M19</f>
        <v>6.3785144279369446</v>
      </c>
      <c r="H29" s="3">
        <f>COUNTIF(indoor_raw!F$2:F$46, "&lt;"&amp;indoor_res!$G29) * 100% / $B$1</f>
        <v>0.9555555555555556</v>
      </c>
      <c r="I29" s="3">
        <f>COUNTIF(indoor_raw!G$2:G$46, "&lt;"&amp;indoor_res!$G29) * 100% / $B$1</f>
        <v>1</v>
      </c>
      <c r="J29" s="3">
        <f>COUNTIF(indoor_raw!H$2:H$46, "&lt;"&amp;indoor_res!$G29) * 100% / $B$1</f>
        <v>0.9555555555555556</v>
      </c>
      <c r="L29">
        <f>L$6 + L$8 * 2 *indoor_raw!M19</f>
        <v>12.677272865299777</v>
      </c>
      <c r="M29">
        <v>0</v>
      </c>
      <c r="N29">
        <v>0</v>
      </c>
      <c r="O29">
        <v>0</v>
      </c>
    </row>
    <row r="30" spans="1:15" x14ac:dyDescent="0.25">
      <c r="A30">
        <f>J$6 + J$8 * indoor_raw!M20</f>
        <v>0.11779278836050666</v>
      </c>
      <c r="B30" s="2">
        <f>COUNTIF(indoor_raw!B$2:B$46, "&lt;"&amp;indoor_res!$A30) * 100% / $B$1</f>
        <v>0.9555555555555556</v>
      </c>
      <c r="C30" s="2">
        <f>COUNTIF(indoor_raw!C$2:C$46, "&lt;"&amp;indoor_res!$A30) * 100% / $B$1</f>
        <v>1</v>
      </c>
      <c r="D30" s="2">
        <f>COUNTIF(indoor_raw!D$2:D$46, "&lt;"&amp;indoor_res!$A30) * 100% / $B$1</f>
        <v>0.9555555555555556</v>
      </c>
      <c r="G30">
        <f>L$6 + L$8 * indoor_raw!M20</f>
        <v>6.7490296301347588</v>
      </c>
      <c r="H30" s="3">
        <f>COUNTIF(indoor_raw!F$2:F$46, "&lt;"&amp;indoor_res!$G30) * 100% / $B$1</f>
        <v>0.9555555555555556</v>
      </c>
      <c r="I30" s="3">
        <f>COUNTIF(indoor_raw!G$2:G$46, "&lt;"&amp;indoor_res!$G30) * 100% / $B$1</f>
        <v>1</v>
      </c>
      <c r="J30" s="3">
        <f>COUNTIF(indoor_raw!H$2:H$46, "&lt;"&amp;indoor_res!$G30) * 100% / $B$1</f>
        <v>0.9555555555555556</v>
      </c>
      <c r="L30">
        <f>L$6 + L$8 * 2 *indoor_raw!M20</f>
        <v>13.418303269695405</v>
      </c>
      <c r="M30">
        <v>0</v>
      </c>
      <c r="N30">
        <v>0</v>
      </c>
      <c r="O30">
        <v>0</v>
      </c>
    </row>
    <row r="31" spans="1:15" x14ac:dyDescent="0.25">
      <c r="A31">
        <f>J$6 + J$8 * indoor_raw!M21</f>
        <v>0.12425949856755103</v>
      </c>
      <c r="B31" s="2">
        <f>COUNTIF(indoor_raw!B$2:B$46, "&lt;"&amp;indoor_res!$A31) * 100% / $B$1</f>
        <v>0.9555555555555556</v>
      </c>
      <c r="C31" s="2">
        <f>COUNTIF(indoor_raw!C$2:C$46, "&lt;"&amp;indoor_res!$A31) * 100% / $B$1</f>
        <v>1</v>
      </c>
      <c r="D31" s="2">
        <f>COUNTIF(indoor_raw!D$2:D$46, "&lt;"&amp;indoor_res!$A31) * 100% / $B$1</f>
        <v>0.9555555555555556</v>
      </c>
      <c r="G31">
        <f>L$6 + L$8 * indoor_raw!M21</f>
        <v>7.1195448323325721</v>
      </c>
      <c r="H31" s="3">
        <f>COUNTIF(indoor_raw!F$2:F$46, "&lt;"&amp;indoor_res!$G31) * 100% / $B$1</f>
        <v>0.9555555555555556</v>
      </c>
      <c r="I31" s="3">
        <f>COUNTIF(indoor_raw!G$2:G$46, "&lt;"&amp;indoor_res!$G31) * 100% / $B$1</f>
        <v>1</v>
      </c>
      <c r="J31" s="3">
        <f>COUNTIF(indoor_raw!H$2:H$46, "&lt;"&amp;indoor_res!$G31) * 100% / $B$1</f>
        <v>0.9555555555555556</v>
      </c>
      <c r="L31">
        <f>L$6 + L$8 * 2 *indoor_raw!M21</f>
        <v>14.159333674091032</v>
      </c>
      <c r="M31">
        <v>0</v>
      </c>
      <c r="N31">
        <v>0</v>
      </c>
      <c r="O31">
        <v>0</v>
      </c>
    </row>
    <row r="32" spans="1:15" x14ac:dyDescent="0.25">
      <c r="A32">
        <f>J$6 + J$8 * indoor_raw!M22</f>
        <v>0.1307262087745954</v>
      </c>
      <c r="B32" s="2">
        <f>COUNTIF(indoor_raw!B$2:B$46, "&lt;"&amp;indoor_res!$A32) * 100% / $B$1</f>
        <v>0.9555555555555556</v>
      </c>
      <c r="C32" s="2">
        <f>COUNTIF(indoor_raw!C$2:C$46, "&lt;"&amp;indoor_res!$A32) * 100% / $B$1</f>
        <v>1</v>
      </c>
      <c r="D32" s="2">
        <f>COUNTIF(indoor_raw!D$2:D$46, "&lt;"&amp;indoor_res!$A32) * 100% / $B$1</f>
        <v>0.9555555555555556</v>
      </c>
      <c r="G32">
        <f>L$6 + L$8 * indoor_raw!M22</f>
        <v>7.4900600345303863</v>
      </c>
      <c r="H32" s="3">
        <f>COUNTIF(indoor_raw!F$2:F$46, "&lt;"&amp;indoor_res!$G32) * 100% / $B$1</f>
        <v>0.9555555555555556</v>
      </c>
      <c r="I32" s="3">
        <f>COUNTIF(indoor_raw!G$2:G$46, "&lt;"&amp;indoor_res!$G32) * 100% / $B$1</f>
        <v>1</v>
      </c>
      <c r="J32" s="3">
        <f>COUNTIF(indoor_raw!H$2:H$46, "&lt;"&amp;indoor_res!$G32) * 100% / $B$1</f>
        <v>0.9555555555555556</v>
      </c>
      <c r="L32">
        <f>L$6 + L$8 * 2 *indoor_raw!M22</f>
        <v>14.90036407848666</v>
      </c>
      <c r="M32">
        <v>2.2222222222222223E-2</v>
      </c>
      <c r="N32">
        <v>0</v>
      </c>
      <c r="O32">
        <v>2.2222222222222223E-2</v>
      </c>
    </row>
    <row r="33" spans="1:15" x14ac:dyDescent="0.25">
      <c r="A33">
        <f>J$6 + J$8 * indoor_raw!M23</f>
        <v>0.13719291898163979</v>
      </c>
      <c r="B33" s="2">
        <f>COUNTIF(indoor_raw!B$2:B$46, "&lt;"&amp;indoor_res!$A33) * 100% / $B$1</f>
        <v>0.9555555555555556</v>
      </c>
      <c r="C33" s="2">
        <f>COUNTIF(indoor_raw!C$2:C$46, "&lt;"&amp;indoor_res!$A33) * 100% / $B$1</f>
        <v>1</v>
      </c>
      <c r="D33" s="2">
        <f>COUNTIF(indoor_raw!D$2:D$46, "&lt;"&amp;indoor_res!$A33) * 100% / $B$1</f>
        <v>0.9555555555555556</v>
      </c>
      <c r="G33">
        <f>L$6 + L$8 * indoor_raw!M23</f>
        <v>7.8605752367281996</v>
      </c>
      <c r="H33" s="3">
        <f>COUNTIF(indoor_raw!F$2:F$46, "&lt;"&amp;indoor_res!$G33) * 100% / $B$1</f>
        <v>0.9555555555555556</v>
      </c>
      <c r="I33" s="3">
        <f>COUNTIF(indoor_raw!G$2:G$46, "&lt;"&amp;indoor_res!$G33) * 100% / $B$1</f>
        <v>1</v>
      </c>
      <c r="J33" s="3">
        <f>COUNTIF(indoor_raw!H$2:H$46, "&lt;"&amp;indoor_res!$G33) * 100% / $B$1</f>
        <v>0.9555555555555556</v>
      </c>
      <c r="L33">
        <f>L$6 + L$8 * 2 *indoor_raw!M23</f>
        <v>15.641394482882287</v>
      </c>
      <c r="M33">
        <v>0</v>
      </c>
      <c r="N33">
        <v>0</v>
      </c>
      <c r="O33">
        <v>0</v>
      </c>
    </row>
    <row r="34" spans="1:15" x14ac:dyDescent="0.25">
      <c r="A34">
        <f>J$6 + J$8 * indoor_raw!M24</f>
        <v>0.14365962918868416</v>
      </c>
      <c r="B34" s="2">
        <f>COUNTIF(indoor_raw!B$2:B$46, "&lt;"&amp;indoor_res!$A34) * 100% / $B$1</f>
        <v>0.97777777777777775</v>
      </c>
      <c r="C34" s="2">
        <f>COUNTIF(indoor_raw!C$2:C$46, "&lt;"&amp;indoor_res!$A34) * 100% / $B$1</f>
        <v>1</v>
      </c>
      <c r="D34" s="2">
        <f>COUNTIF(indoor_raw!D$2:D$46, "&lt;"&amp;indoor_res!$A34) * 100% / $B$1</f>
        <v>0.9555555555555556</v>
      </c>
      <c r="G34">
        <f>L$6 + L$8 * indoor_raw!M24</f>
        <v>8.2310904389260138</v>
      </c>
      <c r="H34" s="3">
        <f>COUNTIF(indoor_raw!F$2:F$46, "&lt;"&amp;indoor_res!$G34) * 100% / $B$1</f>
        <v>0.97777777777777775</v>
      </c>
      <c r="I34" s="3">
        <f>COUNTIF(indoor_raw!G$2:G$46, "&lt;"&amp;indoor_res!$G34) * 100% / $B$1</f>
        <v>1</v>
      </c>
      <c r="J34" s="3">
        <f>COUNTIF(indoor_raw!H$2:H$46, "&lt;"&amp;indoor_res!$G34) * 100% / $B$1</f>
        <v>0.9555555555555556</v>
      </c>
      <c r="M34">
        <v>0</v>
      </c>
      <c r="N34">
        <v>0</v>
      </c>
      <c r="O34">
        <v>0</v>
      </c>
    </row>
    <row r="35" spans="1:15" x14ac:dyDescent="0.25">
      <c r="A35">
        <f>J$6 + J$8 * indoor_raw!M25</f>
        <v>0.15012633939572853</v>
      </c>
      <c r="B35" s="2">
        <f>COUNTIF(indoor_raw!B$2:B$46, "&lt;"&amp;indoor_res!$A35) * 100% / $B$1</f>
        <v>0.97777777777777775</v>
      </c>
      <c r="C35" s="2">
        <f>COUNTIF(indoor_raw!C$2:C$46, "&lt;"&amp;indoor_res!$A35) * 100% / $B$1</f>
        <v>1</v>
      </c>
      <c r="D35" s="2">
        <f>COUNTIF(indoor_raw!D$2:D$46, "&lt;"&amp;indoor_res!$A35) * 100% / $B$1</f>
        <v>0.97777777777777775</v>
      </c>
      <c r="G35">
        <f>L$6 + L$8 * indoor_raw!M25</f>
        <v>8.6016056411238271</v>
      </c>
      <c r="H35" s="3">
        <f>COUNTIF(indoor_raw!F$2:F$46, "&lt;"&amp;indoor_res!$G35) * 100% / $B$1</f>
        <v>0.97777777777777775</v>
      </c>
      <c r="I35" s="3">
        <f>COUNTIF(indoor_raw!G$2:G$46, "&lt;"&amp;indoor_res!$G35) * 100% / $B$1</f>
        <v>1</v>
      </c>
      <c r="J35" s="3">
        <f>COUNTIF(indoor_raw!H$2:H$46, "&lt;"&amp;indoor_res!$G35) * 100% / $B$1</f>
        <v>0.97777777777777775</v>
      </c>
    </row>
    <row r="36" spans="1:15" x14ac:dyDescent="0.25">
      <c r="A36">
        <f>J$6 + J$8 * indoor_raw!M26</f>
        <v>0.15659304960277293</v>
      </c>
      <c r="B36" s="2">
        <f>COUNTIF(indoor_raw!B$2:B$46, "&lt;"&amp;indoor_res!$A36) * 100% / $B$1</f>
        <v>0.97777777777777775</v>
      </c>
      <c r="C36" s="2">
        <f>COUNTIF(indoor_raw!C$2:C$46, "&lt;"&amp;indoor_res!$A36) * 100% / $B$1</f>
        <v>1</v>
      </c>
      <c r="D36" s="2">
        <f>COUNTIF(indoor_raw!D$2:D$46, "&lt;"&amp;indoor_res!$A36) * 100% / $B$1</f>
        <v>0.97777777777777775</v>
      </c>
      <c r="G36">
        <f>L$6 + L$8 * indoor_raw!M26</f>
        <v>8.9721208433216404</v>
      </c>
      <c r="H36" s="3">
        <f>COUNTIF(indoor_raw!F$2:F$46, "&lt;"&amp;indoor_res!$G36) * 100% / $B$1</f>
        <v>0.97777777777777775</v>
      </c>
      <c r="I36" s="3">
        <f>COUNTIF(indoor_raw!G$2:G$46, "&lt;"&amp;indoor_res!$G36) * 100% / $B$1</f>
        <v>1</v>
      </c>
      <c r="J36" s="3">
        <f>COUNTIF(indoor_raw!H$2:H$46, "&lt;"&amp;indoor_res!$G36) * 100% / $B$1</f>
        <v>0.97777777777777775</v>
      </c>
    </row>
    <row r="37" spans="1:15" x14ac:dyDescent="0.25">
      <c r="A37">
        <f>J$6 + J$8 * indoor_raw!M27</f>
        <v>0.1630597598098173</v>
      </c>
      <c r="B37" s="2">
        <f>COUNTIF(indoor_raw!B$2:B$46, "&lt;"&amp;indoor_res!$A37) * 100% / $B$1</f>
        <v>0.97777777777777775</v>
      </c>
      <c r="C37" s="2">
        <f>COUNTIF(indoor_raw!C$2:C$46, "&lt;"&amp;indoor_res!$A37) * 100% / $B$1</f>
        <v>1</v>
      </c>
      <c r="D37" s="2">
        <f>COUNTIF(indoor_raw!D$2:D$46, "&lt;"&amp;indoor_res!$A37) * 100% / $B$1</f>
        <v>0.97777777777777775</v>
      </c>
      <c r="G37">
        <f>L$6 + L$8 * indoor_raw!M27</f>
        <v>9.3426360455194537</v>
      </c>
      <c r="H37" s="3">
        <f>COUNTIF(indoor_raw!F$2:F$46, "&lt;"&amp;indoor_res!$G37) * 100% / $B$1</f>
        <v>0.97777777777777775</v>
      </c>
      <c r="I37" s="3">
        <f>COUNTIF(indoor_raw!G$2:G$46, "&lt;"&amp;indoor_res!$G37) * 100% / $B$1</f>
        <v>1</v>
      </c>
      <c r="J37" s="3">
        <f>COUNTIF(indoor_raw!H$2:H$46, "&lt;"&amp;indoor_res!$G37) * 100% / $B$1</f>
        <v>0.97777777777777775</v>
      </c>
    </row>
    <row r="38" spans="1:15" x14ac:dyDescent="0.25">
      <c r="A38">
        <f>J$6 + J$8 * indoor_raw!M28</f>
        <v>0.16952647001686169</v>
      </c>
      <c r="B38" s="2">
        <f>COUNTIF(indoor_raw!B$2:B$46, "&lt;"&amp;indoor_res!$A38) * 100% / $B$1</f>
        <v>0.97777777777777775</v>
      </c>
      <c r="C38" s="2">
        <f>COUNTIF(indoor_raw!C$2:C$46, "&lt;"&amp;indoor_res!$A38) * 100% / $B$1</f>
        <v>1</v>
      </c>
      <c r="D38" s="2">
        <f>COUNTIF(indoor_raw!D$2:D$46, "&lt;"&amp;indoor_res!$A38) * 100% / $B$1</f>
        <v>0.97777777777777775</v>
      </c>
      <c r="G38">
        <f>L$6 + L$8 * indoor_raw!M28</f>
        <v>9.7131512477172688</v>
      </c>
      <c r="H38" s="3">
        <f>COUNTIF(indoor_raw!F$2:F$46, "&lt;"&amp;indoor_res!$G38) * 100% / $B$1</f>
        <v>0.97777777777777775</v>
      </c>
      <c r="I38" s="3">
        <f>COUNTIF(indoor_raw!G$2:G$46, "&lt;"&amp;indoor_res!$G38) * 100% / $B$1</f>
        <v>1</v>
      </c>
      <c r="J38" s="3">
        <f>COUNTIF(indoor_raw!H$2:H$46, "&lt;"&amp;indoor_res!$G38) * 100% / $B$1</f>
        <v>0.97777777777777775</v>
      </c>
    </row>
    <row r="39" spans="1:15" x14ac:dyDescent="0.25">
      <c r="A39">
        <f>J$6 + J$8 * indoor_raw!M29</f>
        <v>0.17599318022390606</v>
      </c>
      <c r="B39" s="2">
        <f>COUNTIF(indoor_raw!B$2:B$46, "&lt;"&amp;indoor_res!$A39) * 100% / $B$1</f>
        <v>0.97777777777777775</v>
      </c>
      <c r="C39" s="2">
        <f>COUNTIF(indoor_raw!C$2:C$46, "&lt;"&amp;indoor_res!$A39) * 100% / $B$1</f>
        <v>1</v>
      </c>
      <c r="D39" s="2">
        <f>COUNTIF(indoor_raw!D$2:D$46, "&lt;"&amp;indoor_res!$A39) * 100% / $B$1</f>
        <v>0.97777777777777775</v>
      </c>
      <c r="G39">
        <f>L$6 + L$8 * indoor_raw!M29</f>
        <v>10.083666449915082</v>
      </c>
      <c r="H39" s="3">
        <f>COUNTIF(indoor_raw!F$2:F$46, "&lt;"&amp;indoor_res!$G39) * 100% / $B$1</f>
        <v>0.97777777777777775</v>
      </c>
      <c r="I39" s="3">
        <f>COUNTIF(indoor_raw!G$2:G$46, "&lt;"&amp;indoor_res!$G39) * 100% / $B$1</f>
        <v>1</v>
      </c>
      <c r="J39" s="3">
        <f>COUNTIF(indoor_raw!H$2:H$46, "&lt;"&amp;indoor_res!$G39) * 100% / $B$1</f>
        <v>0.97777777777777775</v>
      </c>
    </row>
    <row r="40" spans="1:15" x14ac:dyDescent="0.25">
      <c r="A40">
        <f>J$6 + J$8 * indoor_raw!M30</f>
        <v>0.18245989043095043</v>
      </c>
      <c r="B40" s="2">
        <f>COUNTIF(indoor_raw!B$2:B$46, "&lt;"&amp;indoor_res!$A40) * 100% / $B$1</f>
        <v>0.97777777777777775</v>
      </c>
      <c r="C40" s="2">
        <f>COUNTIF(indoor_raw!C$2:C$46, "&lt;"&amp;indoor_res!$A40) * 100% / $B$1</f>
        <v>1</v>
      </c>
      <c r="D40" s="2">
        <f>COUNTIF(indoor_raw!D$2:D$46, "&lt;"&amp;indoor_res!$A40) * 100% / $B$1</f>
        <v>0.97777777777777775</v>
      </c>
      <c r="G40">
        <f>L$6 + L$8 * indoor_raw!M30</f>
        <v>10.454181652112895</v>
      </c>
      <c r="H40" s="3">
        <f>COUNTIF(indoor_raw!F$2:F$46, "&lt;"&amp;indoor_res!$G40) * 100% / $B$1</f>
        <v>0.97777777777777775</v>
      </c>
      <c r="I40" s="3">
        <f>COUNTIF(indoor_raw!G$2:G$46, "&lt;"&amp;indoor_res!$G40) * 100% / $B$1</f>
        <v>1</v>
      </c>
      <c r="J40" s="3">
        <f>COUNTIF(indoor_raw!H$2:H$46, "&lt;"&amp;indoor_res!$G40) * 100% / $B$1</f>
        <v>0.97777777777777775</v>
      </c>
    </row>
    <row r="41" spans="1:15" x14ac:dyDescent="0.25">
      <c r="A41">
        <f>J$6 + J$8 * indoor_raw!M31</f>
        <v>0.18892660063799482</v>
      </c>
      <c r="B41" s="2">
        <f>COUNTIF(indoor_raw!B$2:B$46, "&lt;"&amp;indoor_res!$A41) * 100% / $B$1</f>
        <v>0.97777777777777775</v>
      </c>
      <c r="C41" s="2">
        <f>COUNTIF(indoor_raw!C$2:C$46, "&lt;"&amp;indoor_res!$A41) * 100% / $B$1</f>
        <v>1</v>
      </c>
      <c r="D41" s="2">
        <f>COUNTIF(indoor_raw!D$2:D$46, "&lt;"&amp;indoor_res!$A41) * 100% / $B$1</f>
        <v>0.97777777777777775</v>
      </c>
      <c r="G41">
        <f>L$6 + L$8 * indoor_raw!M31</f>
        <v>10.824696854310709</v>
      </c>
      <c r="H41" s="3">
        <f>COUNTIF(indoor_raw!F$2:F$46, "&lt;"&amp;indoor_res!$G41) * 100% / $B$1</f>
        <v>0.97777777777777775</v>
      </c>
      <c r="I41" s="3">
        <f>COUNTIF(indoor_raw!G$2:G$46, "&lt;"&amp;indoor_res!$G41) * 100% / $B$1</f>
        <v>1</v>
      </c>
      <c r="J41" s="3">
        <f>COUNTIF(indoor_raw!H$2:H$46, "&lt;"&amp;indoor_res!$G41) * 100% / $B$1</f>
        <v>0.97777777777777775</v>
      </c>
    </row>
    <row r="42" spans="1:15" x14ac:dyDescent="0.25">
      <c r="A42">
        <f>J$6 + J$8 * indoor_raw!M32</f>
        <v>0.19539331084503919</v>
      </c>
      <c r="B42" s="2">
        <f>COUNTIF(indoor_raw!B$2:B$46, "&lt;"&amp;indoor_res!$A42) * 100% / $B$1</f>
        <v>0.97777777777777775</v>
      </c>
      <c r="C42" s="2">
        <f>COUNTIF(indoor_raw!C$2:C$46, "&lt;"&amp;indoor_res!$A42) * 100% / $B$1</f>
        <v>1</v>
      </c>
      <c r="D42" s="2">
        <f>COUNTIF(indoor_raw!D$2:D$46, "&lt;"&amp;indoor_res!$A42) * 100% / $B$1</f>
        <v>0.97777777777777775</v>
      </c>
      <c r="G42">
        <f>L$6 + L$8 * indoor_raw!M32</f>
        <v>11.195212056508524</v>
      </c>
      <c r="H42" s="3">
        <f>COUNTIF(indoor_raw!F$2:F$46, "&lt;"&amp;indoor_res!$G42) * 100% / $B$1</f>
        <v>0.97777777777777775</v>
      </c>
      <c r="I42" s="3">
        <f>COUNTIF(indoor_raw!G$2:G$46, "&lt;"&amp;indoor_res!$G42) * 100% / $B$1</f>
        <v>1</v>
      </c>
      <c r="J42" s="3">
        <f>COUNTIF(indoor_raw!H$2:H$46, "&lt;"&amp;indoor_res!$G42) * 100% / $B$1</f>
        <v>0.97777777777777775</v>
      </c>
    </row>
    <row r="43" spans="1:15" x14ac:dyDescent="0.25">
      <c r="A43">
        <f>J$6 + J$8 * indoor_raw!M33</f>
        <v>0.20186002105208359</v>
      </c>
      <c r="B43" s="2">
        <f>COUNTIF(indoor_raw!B$2:B$46, "&lt;"&amp;indoor_res!$A43) * 100% / $B$1</f>
        <v>0.97777777777777775</v>
      </c>
      <c r="C43" s="2">
        <f>COUNTIF(indoor_raw!C$2:C$46, "&lt;"&amp;indoor_res!$A43) * 100% / $B$1</f>
        <v>1</v>
      </c>
      <c r="D43" s="2">
        <f>COUNTIF(indoor_raw!D$2:D$46, "&lt;"&amp;indoor_res!$A43) * 100% / $B$1</f>
        <v>0.97777777777777775</v>
      </c>
      <c r="G43">
        <f>L$6 + L$8 * indoor_raw!M33</f>
        <v>11.565727258706337</v>
      </c>
      <c r="H43" s="3">
        <f>COUNTIF(indoor_raw!F$2:F$46, "&lt;"&amp;indoor_res!$G43) * 100% / $B$1</f>
        <v>0.97777777777777775</v>
      </c>
      <c r="I43" s="3">
        <f>COUNTIF(indoor_raw!G$2:G$46, "&lt;"&amp;indoor_res!$G43) * 100% / $B$1</f>
        <v>1</v>
      </c>
      <c r="J43" s="3">
        <f>COUNTIF(indoor_raw!H$2:H$46, "&lt;"&amp;indoor_res!$G43) * 100% / $B$1</f>
        <v>0.97777777777777775</v>
      </c>
    </row>
    <row r="44" spans="1:15" x14ac:dyDescent="0.25">
      <c r="A44">
        <f>J$6 + J$8 * indoor_raw!M34</f>
        <v>0.20832673125912796</v>
      </c>
      <c r="B44" s="2">
        <f>COUNTIF(indoor_raw!B$2:B$46, "&lt;"&amp;indoor_res!$A44) * 100% / $B$1</f>
        <v>0.97777777777777775</v>
      </c>
      <c r="C44" s="2">
        <f>COUNTIF(indoor_raw!C$2:C$46, "&lt;"&amp;indoor_res!$A44) * 100% / $B$1</f>
        <v>1</v>
      </c>
      <c r="D44" s="2">
        <f>COUNTIF(indoor_raw!D$2:D$46, "&lt;"&amp;indoor_res!$A44) * 100% / $B$1</f>
        <v>0.97777777777777775</v>
      </c>
      <c r="G44">
        <f>L$6 + L$8 * indoor_raw!M34</f>
        <v>11.93624246090415</v>
      </c>
      <c r="H44" s="3">
        <f>COUNTIF(indoor_raw!F$2:F$46, "&lt;"&amp;indoor_res!$G44) * 100% / $B$1</f>
        <v>0.97777777777777775</v>
      </c>
      <c r="I44" s="3">
        <f>COUNTIF(indoor_raw!G$2:G$46, "&lt;"&amp;indoor_res!$G44) * 100% / $B$1</f>
        <v>1</v>
      </c>
      <c r="J44" s="3">
        <f>COUNTIF(indoor_raw!H$2:H$46, "&lt;"&amp;indoor_res!$G44) * 100% / $B$1</f>
        <v>0.97777777777777775</v>
      </c>
    </row>
    <row r="45" spans="1:15" x14ac:dyDescent="0.25">
      <c r="A45">
        <f>J$6 + J$8 * indoor_raw!M35</f>
        <v>0.21479344146617232</v>
      </c>
      <c r="B45" s="2">
        <f>COUNTIF(indoor_raw!B$2:B$46, "&lt;"&amp;indoor_res!$A45) * 100% / $B$1</f>
        <v>0.97777777777777775</v>
      </c>
      <c r="C45" s="2">
        <f>COUNTIF(indoor_raw!C$2:C$46, "&lt;"&amp;indoor_res!$A45) * 100% / $B$1</f>
        <v>1</v>
      </c>
      <c r="D45" s="2">
        <f>COUNTIF(indoor_raw!D$2:D$46, "&lt;"&amp;indoor_res!$A45) * 100% / $B$1</f>
        <v>0.97777777777777775</v>
      </c>
      <c r="G45">
        <f>L$6 + L$8 * indoor_raw!M35</f>
        <v>12.306757663101964</v>
      </c>
      <c r="H45" s="3">
        <f>COUNTIF(indoor_raw!F$2:F$46, "&lt;"&amp;indoor_res!$G45) * 100% / $B$1</f>
        <v>0.97777777777777775</v>
      </c>
      <c r="I45" s="3">
        <f>COUNTIF(indoor_raw!G$2:G$46, "&lt;"&amp;indoor_res!$G45) * 100% / $B$1</f>
        <v>1</v>
      </c>
      <c r="J45" s="3">
        <f>COUNTIF(indoor_raw!H$2:H$46, "&lt;"&amp;indoor_res!$G45) * 100% / $B$1</f>
        <v>0.97777777777777775</v>
      </c>
    </row>
    <row r="46" spans="1:15" x14ac:dyDescent="0.25">
      <c r="A46">
        <f>J$6 + J$8 * indoor_raw!M36</f>
        <v>0.22126015167321672</v>
      </c>
      <c r="B46" s="2">
        <f>COUNTIF(indoor_raw!B$2:B$46, "&lt;"&amp;indoor_res!$A46) * 100% / $B$1</f>
        <v>0.97777777777777775</v>
      </c>
      <c r="C46" s="2">
        <f>COUNTIF(indoor_raw!C$2:C$46, "&lt;"&amp;indoor_res!$A46) * 100% / $B$1</f>
        <v>1</v>
      </c>
      <c r="D46" s="2">
        <f>COUNTIF(indoor_raw!D$2:D$46, "&lt;"&amp;indoor_res!$A46) * 100% / $B$1</f>
        <v>0.97777777777777775</v>
      </c>
      <c r="G46">
        <f>L$6 + L$8 * indoor_raw!M36</f>
        <v>12.677272865299777</v>
      </c>
      <c r="H46" s="3">
        <f>COUNTIF(indoor_raw!F$2:F$46, "&lt;"&amp;indoor_res!$G46) * 100% / $B$1</f>
        <v>0.97777777777777775</v>
      </c>
      <c r="I46" s="3">
        <f>COUNTIF(indoor_raw!G$2:G$46, "&lt;"&amp;indoor_res!$G46) * 100% / $B$1</f>
        <v>1</v>
      </c>
      <c r="J46" s="3">
        <f>COUNTIF(indoor_raw!H$2:H$46, "&lt;"&amp;indoor_res!$G46) * 100% / $B$1</f>
        <v>0.97777777777777775</v>
      </c>
    </row>
    <row r="47" spans="1:15" x14ac:dyDescent="0.25">
      <c r="A47">
        <f>J$6 + J$8 * indoor_raw!M37</f>
        <v>0.22772686188026109</v>
      </c>
      <c r="B47" s="2">
        <f>COUNTIF(indoor_raw!B$2:B$46, "&lt;"&amp;indoor_res!$A47) * 100% / $B$1</f>
        <v>0.97777777777777775</v>
      </c>
      <c r="C47" s="2">
        <f>COUNTIF(indoor_raw!C$2:C$46, "&lt;"&amp;indoor_res!$A47) * 100% / $B$1</f>
        <v>1</v>
      </c>
      <c r="D47" s="2">
        <f>COUNTIF(indoor_raw!D$2:D$46, "&lt;"&amp;indoor_res!$A47) * 100% / $B$1</f>
        <v>0.97777777777777775</v>
      </c>
      <c r="G47">
        <f>L$6 + L$8 * indoor_raw!M37</f>
        <v>13.047788067497592</v>
      </c>
      <c r="H47" s="3">
        <f>COUNTIF(indoor_raw!F$2:F$46, "&lt;"&amp;indoor_res!$G47) * 100% / $B$1</f>
        <v>0.97777777777777775</v>
      </c>
      <c r="I47" s="3">
        <f>COUNTIF(indoor_raw!G$2:G$46, "&lt;"&amp;indoor_res!$G47) * 100% / $B$1</f>
        <v>1</v>
      </c>
      <c r="J47" s="3">
        <f>COUNTIF(indoor_raw!H$2:H$46, "&lt;"&amp;indoor_res!$G47) * 100% / $B$1</f>
        <v>0.97777777777777775</v>
      </c>
    </row>
    <row r="48" spans="1:15" x14ac:dyDescent="0.25">
      <c r="A48">
        <f>J$6 + J$8 * indoor_raw!M38</f>
        <v>0.23419357208730548</v>
      </c>
      <c r="B48" s="2">
        <f>COUNTIF(indoor_raw!B$2:B$46, "&lt;"&amp;indoor_res!$A48) * 100% / $B$1</f>
        <v>0.97777777777777775</v>
      </c>
      <c r="C48" s="2">
        <f>COUNTIF(indoor_raw!C$2:C$46, "&lt;"&amp;indoor_res!$A48) * 100% / $B$1</f>
        <v>1</v>
      </c>
      <c r="D48" s="2">
        <f>COUNTIF(indoor_raw!D$2:D$46, "&lt;"&amp;indoor_res!$A48) * 100% / $B$1</f>
        <v>0.97777777777777775</v>
      </c>
      <c r="G48">
        <f>L$6 + L$8 * indoor_raw!M38</f>
        <v>13.418303269695405</v>
      </c>
      <c r="H48" s="3">
        <f>COUNTIF(indoor_raw!F$2:F$46, "&lt;"&amp;indoor_res!$G48) * 100% / $B$1</f>
        <v>0.97777777777777775</v>
      </c>
      <c r="I48" s="3">
        <f>COUNTIF(indoor_raw!G$2:G$46, "&lt;"&amp;indoor_res!$G48) * 100% / $B$1</f>
        <v>1</v>
      </c>
      <c r="J48" s="3">
        <f>COUNTIF(indoor_raw!H$2:H$46, "&lt;"&amp;indoor_res!$G48) * 100% / $B$1</f>
        <v>0.97777777777777775</v>
      </c>
    </row>
    <row r="49" spans="1:10" x14ac:dyDescent="0.25">
      <c r="A49">
        <f>J$6 + J$8 * indoor_raw!M39</f>
        <v>0.24066028229434985</v>
      </c>
      <c r="B49" s="2">
        <f>COUNTIF(indoor_raw!B$2:B$46, "&lt;"&amp;indoor_res!$A49) * 100% / $B$1</f>
        <v>0.97777777777777775</v>
      </c>
      <c r="C49" s="2">
        <f>COUNTIF(indoor_raw!C$2:C$46, "&lt;"&amp;indoor_res!$A49) * 100% / $B$1</f>
        <v>1</v>
      </c>
      <c r="D49" s="2">
        <f>COUNTIF(indoor_raw!D$2:D$46, "&lt;"&amp;indoor_res!$A49) * 100% / $B$1</f>
        <v>0.97777777777777775</v>
      </c>
      <c r="G49">
        <f>L$6 + L$8 * indoor_raw!M39</f>
        <v>13.788818471893219</v>
      </c>
      <c r="H49" s="3">
        <f>COUNTIF(indoor_raw!F$2:F$46, "&lt;"&amp;indoor_res!$G49) * 100% / $B$1</f>
        <v>0.97777777777777775</v>
      </c>
      <c r="I49" s="3">
        <f>COUNTIF(indoor_raw!G$2:G$46, "&lt;"&amp;indoor_res!$G49) * 100% / $B$1</f>
        <v>1</v>
      </c>
      <c r="J49" s="3">
        <f>COUNTIF(indoor_raw!H$2:H$46, "&lt;"&amp;indoor_res!$G49) * 100% / $B$1</f>
        <v>0.97777777777777775</v>
      </c>
    </row>
    <row r="50" spans="1:10" x14ac:dyDescent="0.25">
      <c r="A50">
        <f>J$6 + J$8 * indoor_raw!M40</f>
        <v>0.24712699250139422</v>
      </c>
      <c r="B50" s="2">
        <f>COUNTIF(indoor_raw!B$2:B$46, "&lt;"&amp;indoor_res!$A50) * 100% / $B$1</f>
        <v>0.97777777777777775</v>
      </c>
      <c r="C50" s="2">
        <f>COUNTIF(indoor_raw!C$2:C$46, "&lt;"&amp;indoor_res!$A50) * 100% / $B$1</f>
        <v>1</v>
      </c>
      <c r="D50" s="2">
        <f>COUNTIF(indoor_raw!D$2:D$46, "&lt;"&amp;indoor_res!$A50) * 100% / $B$1</f>
        <v>0.97777777777777775</v>
      </c>
      <c r="G50">
        <f>L$6 + L$8 * indoor_raw!M40</f>
        <v>14.159333674091032</v>
      </c>
      <c r="H50" s="3">
        <f>COUNTIF(indoor_raw!F$2:F$46, "&lt;"&amp;indoor_res!$G50) * 100% / $B$1</f>
        <v>0.97777777777777775</v>
      </c>
      <c r="I50" s="3">
        <f>COUNTIF(indoor_raw!G$2:G$46, "&lt;"&amp;indoor_res!$G50) * 100% / $B$1</f>
        <v>1</v>
      </c>
      <c r="J50" s="3">
        <f>COUNTIF(indoor_raw!H$2:H$46, "&lt;"&amp;indoor_res!$G50) * 100% / $B$1</f>
        <v>0.97777777777777775</v>
      </c>
    </row>
    <row r="51" spans="1:10" x14ac:dyDescent="0.25">
      <c r="A51">
        <f>J$6 + J$8 * indoor_raw!M41</f>
        <v>0.25359370270843862</v>
      </c>
      <c r="B51" s="2">
        <f>COUNTIF(indoor_raw!B$2:B$46, "&lt;"&amp;indoor_res!$A51) * 100% / $B$1</f>
        <v>0.97777777777777775</v>
      </c>
      <c r="C51" s="2">
        <f>COUNTIF(indoor_raw!C$2:C$46, "&lt;"&amp;indoor_res!$A51) * 100% / $B$1</f>
        <v>1</v>
      </c>
      <c r="D51" s="2">
        <f>COUNTIF(indoor_raw!D$2:D$46, "&lt;"&amp;indoor_res!$A51) * 100% / $B$1</f>
        <v>0.97777777777777775</v>
      </c>
      <c r="G51">
        <f>L$6 + L$8 * indoor_raw!M41</f>
        <v>14.529848876288847</v>
      </c>
      <c r="H51" s="3">
        <f>COUNTIF(indoor_raw!F$2:F$46, "&lt;"&amp;indoor_res!$G51) * 100% / $B$1</f>
        <v>0.97777777777777775</v>
      </c>
      <c r="I51" s="3">
        <f>COUNTIF(indoor_raw!G$2:G$46, "&lt;"&amp;indoor_res!$G51) * 100% / $B$1</f>
        <v>1</v>
      </c>
      <c r="J51" s="3">
        <f>COUNTIF(indoor_raw!H$2:H$46, "&lt;"&amp;indoor_res!$G51) * 100% / $B$1</f>
        <v>0.97777777777777775</v>
      </c>
    </row>
    <row r="52" spans="1:10" x14ac:dyDescent="0.25">
      <c r="A52">
        <f>J$6 + J$8 * indoor_raw!M42</f>
        <v>0.26006041291548299</v>
      </c>
      <c r="B52" s="2">
        <f>COUNTIF(indoor_raw!B$2:B$46, "&lt;"&amp;indoor_res!$A52) * 100% / $B$1</f>
        <v>1</v>
      </c>
      <c r="C52" s="2">
        <f>COUNTIF(indoor_raw!C$2:C$46, "&lt;"&amp;indoor_res!$A52) * 100% / $B$1</f>
        <v>1</v>
      </c>
      <c r="D52" s="2">
        <f>COUNTIF(indoor_raw!D$2:D$46, "&lt;"&amp;indoor_res!$A52) * 100% / $B$1</f>
        <v>0.97777777777777775</v>
      </c>
      <c r="G52">
        <f>L$6 + L$8 * indoor_raw!M42</f>
        <v>14.90036407848666</v>
      </c>
      <c r="H52" s="3">
        <f>COUNTIF(indoor_raw!F$2:F$46, "&lt;"&amp;indoor_res!$G52) * 100% / $B$1</f>
        <v>1</v>
      </c>
      <c r="I52" s="3">
        <f>COUNTIF(indoor_raw!G$2:G$46, "&lt;"&amp;indoor_res!$G52) * 100% / $B$1</f>
        <v>1</v>
      </c>
      <c r="J52" s="3">
        <f>COUNTIF(indoor_raw!H$2:H$46, "&lt;"&amp;indoor_res!$G52) * 100% / $B$1</f>
        <v>0.97777777777777775</v>
      </c>
    </row>
    <row r="53" spans="1:10" x14ac:dyDescent="0.25">
      <c r="A53">
        <f>J$6 + J$8 * indoor_raw!M43</f>
        <v>0.26652712312252735</v>
      </c>
      <c r="B53" s="2">
        <f>COUNTIF(indoor_raw!B$2:B$46, "&lt;"&amp;indoor_res!$A53) * 100% / $B$1</f>
        <v>1</v>
      </c>
      <c r="C53" s="2">
        <f>COUNTIF(indoor_raw!C$2:C$46, "&lt;"&amp;indoor_res!$A53) * 100% / $B$1</f>
        <v>1</v>
      </c>
      <c r="D53" s="2">
        <f>COUNTIF(indoor_raw!D$2:D$46, "&lt;"&amp;indoor_res!$A53) * 100% / $B$1</f>
        <v>1</v>
      </c>
      <c r="G53">
        <f>L$6 + L$8 * indoor_raw!M43</f>
        <v>15.270879280684474</v>
      </c>
      <c r="H53" s="3">
        <f>COUNTIF(indoor_raw!F$2:F$46, "&lt;"&amp;indoor_res!$G53) * 100% / $B$1</f>
        <v>1</v>
      </c>
      <c r="I53" s="3">
        <f>COUNTIF(indoor_raw!G$2:G$46, "&lt;"&amp;indoor_res!$G53) * 100% / $B$1</f>
        <v>1</v>
      </c>
      <c r="J53" s="3">
        <f>COUNTIF(indoor_raw!H$2:H$46, "&lt;"&amp;indoor_res!$G53) * 100% / $B$1</f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zoomScale="70" zoomScaleNormal="70" workbookViewId="0">
      <selection activeCell="M41" sqref="M41"/>
    </sheetView>
  </sheetViews>
  <sheetFormatPr defaultRowHeight="15" x14ac:dyDescent="0.25"/>
  <sheetData>
    <row r="1" spans="1:15" x14ac:dyDescent="0.25">
      <c r="A1" t="s">
        <v>48</v>
      </c>
      <c r="B1">
        <v>57</v>
      </c>
      <c r="D1" t="s">
        <v>56</v>
      </c>
      <c r="E1">
        <v>40</v>
      </c>
    </row>
    <row r="2" spans="1:15" x14ac:dyDescent="0.25">
      <c r="B2" t="s">
        <v>45</v>
      </c>
      <c r="C2" t="s">
        <v>46</v>
      </c>
      <c r="D2" t="s">
        <v>47</v>
      </c>
      <c r="F2" t="s">
        <v>45</v>
      </c>
      <c r="G2" t="s">
        <v>46</v>
      </c>
      <c r="H2" t="s">
        <v>47</v>
      </c>
      <c r="J2" t="s">
        <v>57</v>
      </c>
      <c r="L2" t="s">
        <v>57</v>
      </c>
    </row>
    <row r="3" spans="1:15" x14ac:dyDescent="0.25">
      <c r="A3" t="s">
        <v>49</v>
      </c>
      <c r="B3">
        <f>MIN(outdoor_raw!B2:B58)</f>
        <v>3.4676293134364398E-3</v>
      </c>
      <c r="C3">
        <f>MIN(outdoor_raw!C2:C58)</f>
        <v>3.5095632285362301E-3</v>
      </c>
      <c r="D3">
        <f>MIN(outdoor_raw!D2:D58)</f>
        <v>4.1940487338577599E-3</v>
      </c>
      <c r="E3">
        <f>MIN(outdoor_raw!E2:E58)</f>
        <v>0</v>
      </c>
      <c r="F3">
        <f>MIN(outdoor_raw!F2:F58)</f>
        <v>0.1986805245757553</v>
      </c>
      <c r="G3">
        <f>MIN(outdoor_raw!G2:G58)</f>
        <v>0.20108316092943318</v>
      </c>
      <c r="H3">
        <f>MIN(outdoor_raw!H2:H58)</f>
        <v>0.24030129152223628</v>
      </c>
      <c r="J3">
        <f>MIN(B3:D3)</f>
        <v>3.4676293134364398E-3</v>
      </c>
      <c r="L3">
        <f>MIN(F3:H3)</f>
        <v>0.1986805245757553</v>
      </c>
    </row>
    <row r="4" spans="1:15" x14ac:dyDescent="0.25">
      <c r="A4" t="s">
        <v>50</v>
      </c>
      <c r="B4">
        <f>MAX(outdoor_raw!B2:B58)</f>
        <v>0.110738891789823</v>
      </c>
      <c r="C4">
        <f>MAX(outdoor_raw!C2:C58)</f>
        <v>5.1274812529130298E-2</v>
      </c>
      <c r="D4">
        <f>MAX(outdoor_raw!D2:D58)</f>
        <v>0.123421494949882</v>
      </c>
      <c r="F4">
        <f>MAX(outdoor_raw!F2:F58)</f>
        <v>6.3448711275127812</v>
      </c>
      <c r="G4">
        <f>MAX(outdoor_raw!G2:G58)</f>
        <v>2.9378303532436805</v>
      </c>
      <c r="H4">
        <f>MAX(outdoor_raw!H2:H58)</f>
        <v>7.0715307618234426</v>
      </c>
      <c r="J4">
        <f>MAX(B4:D4)</f>
        <v>0.123421494949882</v>
      </c>
      <c r="L4">
        <f>MAX(F4:H4)</f>
        <v>7.0715307618234426</v>
      </c>
    </row>
    <row r="6" spans="1:15" x14ac:dyDescent="0.25">
      <c r="A6" t="s">
        <v>53</v>
      </c>
      <c r="B6">
        <v>0</v>
      </c>
      <c r="C6">
        <v>0</v>
      </c>
      <c r="D6">
        <v>0</v>
      </c>
      <c r="F6">
        <v>0</v>
      </c>
      <c r="G6">
        <v>0</v>
      </c>
      <c r="H6">
        <v>0</v>
      </c>
      <c r="J6">
        <f>J3</f>
        <v>3.4676293134364398E-3</v>
      </c>
      <c r="L6">
        <f>L3</f>
        <v>0.1986805245757553</v>
      </c>
    </row>
    <row r="7" spans="1:15" x14ac:dyDescent="0.25">
      <c r="A7" t="s">
        <v>54</v>
      </c>
      <c r="B7">
        <f>1.1 * B4</f>
        <v>0.12181278096880531</v>
      </c>
      <c r="C7">
        <f t="shared" ref="C7:H7" si="0">1.1 * C4</f>
        <v>5.6402293782043332E-2</v>
      </c>
      <c r="D7">
        <f t="shared" si="0"/>
        <v>0.13576364444487021</v>
      </c>
      <c r="F7">
        <f t="shared" si="0"/>
        <v>6.9793582402640597</v>
      </c>
      <c r="G7">
        <f t="shared" si="0"/>
        <v>3.2316133885680487</v>
      </c>
      <c r="H7">
        <f t="shared" si="0"/>
        <v>7.7786838380057874</v>
      </c>
      <c r="J7">
        <f>J4</f>
        <v>0.123421494949882</v>
      </c>
      <c r="L7">
        <f>L4</f>
        <v>7.0715307618234426</v>
      </c>
    </row>
    <row r="8" spans="1:15" x14ac:dyDescent="0.25">
      <c r="A8" t="s">
        <v>55</v>
      </c>
      <c r="B8">
        <f>(B7 - B6) / $E$1</f>
        <v>3.0453195242201329E-3</v>
      </c>
      <c r="C8">
        <f t="shared" ref="C8:H8" si="1">(C7 - C6) / $E$1</f>
        <v>1.4100573445510833E-3</v>
      </c>
      <c r="D8">
        <f t="shared" si="1"/>
        <v>3.3940911111217551E-3</v>
      </c>
      <c r="F8">
        <f t="shared" si="1"/>
        <v>0.17448395600660149</v>
      </c>
      <c r="G8">
        <f t="shared" si="1"/>
        <v>8.0790334714201217E-2</v>
      </c>
      <c r="H8">
        <f t="shared" si="1"/>
        <v>0.19446709595014469</v>
      </c>
      <c r="J8">
        <f t="shared" ref="J8" si="2">(J7 - J6) / $E$1</f>
        <v>2.9988466409111387E-3</v>
      </c>
      <c r="L8">
        <f t="shared" ref="L8" si="3">(L7 - L6) / $E$1</f>
        <v>0.17182125593119218</v>
      </c>
    </row>
    <row r="11" spans="1:15" x14ac:dyDescent="0.25">
      <c r="A11" t="s">
        <v>58</v>
      </c>
      <c r="B11" t="s">
        <v>45</v>
      </c>
      <c r="C11" t="s">
        <v>46</v>
      </c>
      <c r="D11" t="s">
        <v>47</v>
      </c>
      <c r="G11" t="s">
        <v>58</v>
      </c>
      <c r="H11" t="s">
        <v>116</v>
      </c>
      <c r="I11" t="s">
        <v>117</v>
      </c>
      <c r="J11" t="s">
        <v>118</v>
      </c>
      <c r="L11" t="s">
        <v>58</v>
      </c>
      <c r="M11" t="s">
        <v>116</v>
      </c>
      <c r="N11" t="s">
        <v>117</v>
      </c>
      <c r="O11" t="s">
        <v>118</v>
      </c>
    </row>
    <row r="12" spans="1:15" x14ac:dyDescent="0.25">
      <c r="A12">
        <f>J$6 + J$8 * outdoor_raw!M2</f>
        <v>3.4676293134364398E-3</v>
      </c>
      <c r="B12">
        <f>COUNTIF(outdoor_raw!B$2:B$58, "&lt;"&amp;outdoor_res!$A12) * 100% / $B$1</f>
        <v>0</v>
      </c>
      <c r="C12">
        <f>COUNTIF(outdoor_raw!C$2:C$58, "&lt;"&amp;outdoor_res!$A12) * 100% / $B$1</f>
        <v>0</v>
      </c>
      <c r="D12">
        <f>COUNTIF(outdoor_raw!D$2:D$58, "&lt;"&amp;outdoor_res!$A12) * 100% / $B$1</f>
        <v>0</v>
      </c>
      <c r="G12">
        <f>L$6 + L$8 * outdoor_raw!M2</f>
        <v>0.1986805245757553</v>
      </c>
      <c r="H12" s="4">
        <f>COUNTIF(outdoor_raw!F$2:F$58, "&lt;"&amp;outdoor_res!$G12) * 100% / $B$1</f>
        <v>0</v>
      </c>
      <c r="I12" s="4">
        <f>COUNTIF(outdoor_raw!G$2:G$58, "&lt;"&amp;outdoor_res!$G12) * 100% / $B$1</f>
        <v>0</v>
      </c>
      <c r="J12" s="4">
        <f>COUNTIF(outdoor_raw!H$2:H$58, "&lt;"&amp;outdoor_res!$G12) * 100% / $B$1</f>
        <v>0</v>
      </c>
      <c r="L12">
        <f>L$6 + L$8 * 2 *outdoor_raw!M2</f>
        <v>0.1986805245757553</v>
      </c>
      <c r="M12" s="4">
        <f t="array" ref="M12:M34">FREQUENCY(outdoor_raw!F2:F58, outdoor_res!$L$12:$L$33) * 100% / $B$1</f>
        <v>1.7543859649122806E-2</v>
      </c>
      <c r="N12" s="4">
        <f t="array" ref="N12:N34">FREQUENCY(outdoor_raw!G2:G58, outdoor_res!$L$12:$L$33) * 100% / $B$1</f>
        <v>0</v>
      </c>
      <c r="O12" s="4">
        <f t="array" ref="O12:O34">FREQUENCY(outdoor_raw!H2:H58, outdoor_res!$L$12:$L$33) * 100% / $B$1</f>
        <v>0</v>
      </c>
    </row>
    <row r="13" spans="1:15" x14ac:dyDescent="0.25">
      <c r="A13">
        <f>J$6 + J$8 * outdoor_raw!M3</f>
        <v>6.4664759543475786E-3</v>
      </c>
      <c r="B13">
        <f>COUNTIF(outdoor_raw!B$2:B$58, "&lt;"&amp;outdoor_res!$A13) * 100% / $B$1</f>
        <v>8.771929824561403E-2</v>
      </c>
      <c r="C13">
        <f>COUNTIF(outdoor_raw!C$2:C$58, "&lt;"&amp;outdoor_res!$A13) * 100% / $B$1</f>
        <v>0.10526315789473684</v>
      </c>
      <c r="D13">
        <f>COUNTIF(outdoor_raw!D$2:D$58, "&lt;"&amp;outdoor_res!$A13) * 100% / $B$1</f>
        <v>3.5087719298245612E-2</v>
      </c>
      <c r="G13">
        <f>L$6 + L$8 * outdoor_raw!M3</f>
        <v>0.37050178050694749</v>
      </c>
      <c r="H13" s="4">
        <f>COUNTIF(outdoor_raw!F$2:F$58, "&lt;"&amp;outdoor_res!$G13) * 100% / $B$1</f>
        <v>8.771929824561403E-2</v>
      </c>
      <c r="I13" s="4">
        <f>COUNTIF(outdoor_raw!G$2:G$58, "&lt;"&amp;outdoor_res!$G13) * 100% / $B$1</f>
        <v>0.10526315789473684</v>
      </c>
      <c r="J13" s="4">
        <f>COUNTIF(outdoor_raw!H$2:H$58, "&lt;"&amp;outdoor_res!$G13) * 100% / $B$1</f>
        <v>3.5087719298245612E-2</v>
      </c>
      <c r="L13">
        <f>L$6 + L$8 * 2 *outdoor_raw!M3</f>
        <v>0.54232303643813973</v>
      </c>
      <c r="M13" s="4">
        <v>0.12280701754385964</v>
      </c>
      <c r="N13" s="4">
        <v>0.21052631578947367</v>
      </c>
      <c r="O13" s="4">
        <v>8.771929824561403E-2</v>
      </c>
    </row>
    <row r="14" spans="1:15" x14ac:dyDescent="0.25">
      <c r="A14">
        <f>J$6 + J$8 * outdoor_raw!M4</f>
        <v>9.4653225952587173E-3</v>
      </c>
      <c r="B14">
        <f>COUNTIF(outdoor_raw!B$2:B$58, "&lt;"&amp;outdoor_res!$A14) * 100% / $B$1</f>
        <v>0.14035087719298245</v>
      </c>
      <c r="C14">
        <f>COUNTIF(outdoor_raw!C$2:C$58, "&lt;"&amp;outdoor_res!$A14) * 100% / $B$1</f>
        <v>0.21052631578947367</v>
      </c>
      <c r="D14">
        <f>COUNTIF(outdoor_raw!D$2:D$58, "&lt;"&amp;outdoor_res!$A14) * 100% / $B$1</f>
        <v>8.771929824561403E-2</v>
      </c>
      <c r="G14">
        <f>L$6 + L$8 * outdoor_raw!M4</f>
        <v>0.54232303643813973</v>
      </c>
      <c r="H14" s="4">
        <f>COUNTIF(outdoor_raw!F$2:F$58, "&lt;"&amp;outdoor_res!$G14) * 100% / $B$1</f>
        <v>0.14035087719298245</v>
      </c>
      <c r="I14" s="4">
        <f>COUNTIF(outdoor_raw!G$2:G$58, "&lt;"&amp;outdoor_res!$G14) * 100% / $B$1</f>
        <v>0.21052631578947367</v>
      </c>
      <c r="J14" s="4">
        <f>COUNTIF(outdoor_raw!H$2:H$58, "&lt;"&amp;outdoor_res!$G14) * 100% / $B$1</f>
        <v>8.771929824561403E-2</v>
      </c>
      <c r="L14">
        <f>L$6 + L$8 * 2 *outdoor_raw!M4</f>
        <v>0.88596554830052399</v>
      </c>
      <c r="M14" s="4">
        <v>0.10526315789473684</v>
      </c>
      <c r="N14" s="4">
        <v>0.22807017543859648</v>
      </c>
      <c r="O14" s="4">
        <v>0.10526315789473684</v>
      </c>
    </row>
    <row r="15" spans="1:15" x14ac:dyDescent="0.25">
      <c r="A15">
        <f>J$6 + J$8 * outdoor_raw!M5</f>
        <v>1.2464169236169855E-2</v>
      </c>
      <c r="B15">
        <f>COUNTIF(outdoor_raw!B$2:B$58, "&lt;"&amp;outdoor_res!$A15) * 100% / $B$1</f>
        <v>0.19298245614035087</v>
      </c>
      <c r="C15">
        <f>COUNTIF(outdoor_raw!C$2:C$58, "&lt;"&amp;outdoor_res!$A15) * 100% / $B$1</f>
        <v>0.35087719298245612</v>
      </c>
      <c r="D15">
        <f>COUNTIF(outdoor_raw!D$2:D$58, "&lt;"&amp;outdoor_res!$A15) * 100% / $B$1</f>
        <v>0.12280701754385964</v>
      </c>
      <c r="G15">
        <f>L$6 + L$8 * outdoor_raw!M5</f>
        <v>0.71414429236933175</v>
      </c>
      <c r="H15" s="4">
        <f>COUNTIF(outdoor_raw!F$2:F$58, "&lt;"&amp;outdoor_res!$G15) * 100% / $B$1</f>
        <v>0.19298245614035087</v>
      </c>
      <c r="I15" s="4">
        <f>COUNTIF(outdoor_raw!G$2:G$58, "&lt;"&amp;outdoor_res!$G15) * 100% / $B$1</f>
        <v>0.35087719298245612</v>
      </c>
      <c r="J15" s="4">
        <f>COUNTIF(outdoor_raw!H$2:H$58, "&lt;"&amp;outdoor_res!$G15) * 100% / $B$1</f>
        <v>0.12280701754385964</v>
      </c>
      <c r="L15">
        <f>L$6 + L$8 * 2 *outdoor_raw!M5</f>
        <v>1.2296080601629082</v>
      </c>
      <c r="M15" s="4">
        <v>7.0175438596491224E-2</v>
      </c>
      <c r="N15" s="4">
        <v>0.19298245614035087</v>
      </c>
      <c r="O15" s="4">
        <v>0.12280701754385964</v>
      </c>
    </row>
    <row r="16" spans="1:15" x14ac:dyDescent="0.25">
      <c r="A16">
        <f>J$6 + J$8 * outdoor_raw!M6</f>
        <v>1.5463015877080995E-2</v>
      </c>
      <c r="B16">
        <f>COUNTIF(outdoor_raw!B$2:B$58, "&lt;"&amp;outdoor_res!$A16) * 100% / $B$1</f>
        <v>0.24561403508771928</v>
      </c>
      <c r="C16">
        <f>COUNTIF(outdoor_raw!C$2:C$58, "&lt;"&amp;outdoor_res!$A16) * 100% / $B$1</f>
        <v>0.43859649122807015</v>
      </c>
      <c r="D16">
        <f>COUNTIF(outdoor_raw!D$2:D$58, "&lt;"&amp;outdoor_res!$A16) * 100% / $B$1</f>
        <v>0.19298245614035087</v>
      </c>
      <c r="G16">
        <f>L$6 + L$8 * outdoor_raw!M6</f>
        <v>0.88596554830052399</v>
      </c>
      <c r="H16" s="4">
        <f>COUNTIF(outdoor_raw!F$2:F$58, "&lt;"&amp;outdoor_res!$G16) * 100% / $B$1</f>
        <v>0.24561403508771928</v>
      </c>
      <c r="I16" s="4">
        <f>COUNTIF(outdoor_raw!G$2:G$58, "&lt;"&amp;outdoor_res!$G16) * 100% / $B$1</f>
        <v>0.43859649122807015</v>
      </c>
      <c r="J16" s="4">
        <f>COUNTIF(outdoor_raw!H$2:H$58, "&lt;"&amp;outdoor_res!$G16) * 100% / $B$1</f>
        <v>0.19298245614035087</v>
      </c>
      <c r="L16">
        <f>L$6 + L$8 * 2 *outdoor_raw!M6</f>
        <v>1.5732505720252927</v>
      </c>
      <c r="M16" s="4">
        <v>0.21052631578947367</v>
      </c>
      <c r="N16" s="4">
        <v>0.10526315789473684</v>
      </c>
      <c r="O16" s="4">
        <v>0.12280701754385964</v>
      </c>
    </row>
    <row r="17" spans="1:15" x14ac:dyDescent="0.25">
      <c r="A17">
        <f>J$6 + J$8 * outdoor_raw!M7</f>
        <v>1.8461862517992134E-2</v>
      </c>
      <c r="B17">
        <f>COUNTIF(outdoor_raw!B$2:B$58, "&lt;"&amp;outdoor_res!$A17) * 100% / $B$1</f>
        <v>0.26315789473684209</v>
      </c>
      <c r="C17">
        <f>COUNTIF(outdoor_raw!C$2:C$58, "&lt;"&amp;outdoor_res!$A17) * 100% / $B$1</f>
        <v>0.54385964912280704</v>
      </c>
      <c r="D17">
        <f>COUNTIF(outdoor_raw!D$2:D$58, "&lt;"&amp;outdoor_res!$A17) * 100% / $B$1</f>
        <v>0.2807017543859649</v>
      </c>
      <c r="G17">
        <f>L$6 + L$8 * outdoor_raw!M7</f>
        <v>1.0577868042317162</v>
      </c>
      <c r="H17" s="4">
        <f>COUNTIF(outdoor_raw!F$2:F$58, "&lt;"&amp;outdoor_res!$G17) * 100% / $B$1</f>
        <v>0.26315789473684209</v>
      </c>
      <c r="I17" s="4">
        <f>COUNTIF(outdoor_raw!G$2:G$58, "&lt;"&amp;outdoor_res!$G17) * 100% / $B$1</f>
        <v>0.54385964912280704</v>
      </c>
      <c r="J17" s="4">
        <f>COUNTIF(outdoor_raw!H$2:H$58, "&lt;"&amp;outdoor_res!$G17) * 100% / $B$1</f>
        <v>0.2807017543859649</v>
      </c>
      <c r="L17">
        <f>L$6 + L$8 * 2 *outdoor_raw!M7</f>
        <v>1.9168930838876772</v>
      </c>
      <c r="M17" s="4">
        <v>0.14035087719298245</v>
      </c>
      <c r="N17" s="4">
        <v>0.14035087719298245</v>
      </c>
      <c r="O17" s="4">
        <v>0.24561403508771928</v>
      </c>
    </row>
    <row r="18" spans="1:15" x14ac:dyDescent="0.25">
      <c r="A18">
        <f>J$6 + J$8 * outdoor_raw!M8</f>
        <v>2.146070915890327E-2</v>
      </c>
      <c r="B18">
        <f>COUNTIF(outdoor_raw!B$2:B$58, "&lt;"&amp;outdoor_res!$A18) * 100% / $B$1</f>
        <v>0.31578947368421051</v>
      </c>
      <c r="C18">
        <f>COUNTIF(outdoor_raw!C$2:C$58, "&lt;"&amp;outdoor_res!$A18) * 100% / $B$1</f>
        <v>0.63157894736842102</v>
      </c>
      <c r="D18">
        <f>COUNTIF(outdoor_raw!D$2:D$58, "&lt;"&amp;outdoor_res!$A18) * 100% / $B$1</f>
        <v>0.31578947368421051</v>
      </c>
      <c r="G18">
        <f>L$6 + L$8 * outdoor_raw!M8</f>
        <v>1.2296080601629082</v>
      </c>
      <c r="H18" s="4">
        <f>COUNTIF(outdoor_raw!F$2:F$58, "&lt;"&amp;outdoor_res!$G18) * 100% / $B$1</f>
        <v>0.31578947368421051</v>
      </c>
      <c r="I18" s="4">
        <f>COUNTIF(outdoor_raw!G$2:G$58, "&lt;"&amp;outdoor_res!$G18) * 100% / $B$1</f>
        <v>0.63157894736842102</v>
      </c>
      <c r="J18" s="4">
        <f>COUNTIF(outdoor_raw!H$2:H$58, "&lt;"&amp;outdoor_res!$G18) * 100% / $B$1</f>
        <v>0.31578947368421051</v>
      </c>
      <c r="L18">
        <f>L$6 + L$8 * 2 *outdoor_raw!M8</f>
        <v>2.2605355957500612</v>
      </c>
      <c r="M18" s="4">
        <v>0.12280701754385964</v>
      </c>
      <c r="N18" s="4">
        <v>5.2631578947368418E-2</v>
      </c>
      <c r="O18" s="4">
        <v>1.7543859649122806E-2</v>
      </c>
    </row>
    <row r="19" spans="1:15" x14ac:dyDescent="0.25">
      <c r="A19">
        <f>J$6 + J$8 * outdoor_raw!M9</f>
        <v>2.445955579981441E-2</v>
      </c>
      <c r="B19">
        <f>COUNTIF(outdoor_raw!B$2:B$58, "&lt;"&amp;outdoor_res!$A19) * 100% / $B$1</f>
        <v>0.42105263157894735</v>
      </c>
      <c r="C19">
        <f>COUNTIF(outdoor_raw!C$2:C$58, "&lt;"&amp;outdoor_res!$A19) * 100% / $B$1</f>
        <v>0.70175438596491224</v>
      </c>
      <c r="D19">
        <f>COUNTIF(outdoor_raw!D$2:D$58, "&lt;"&amp;outdoor_res!$A19) * 100% / $B$1</f>
        <v>0.38596491228070173</v>
      </c>
      <c r="G19">
        <f>L$6 + L$8 * outdoor_raw!M9</f>
        <v>1.4014293160941005</v>
      </c>
      <c r="H19" s="4">
        <f>COUNTIF(outdoor_raw!F$2:F$58, "&lt;"&amp;outdoor_res!$G19) * 100% / $B$1</f>
        <v>0.42105263157894735</v>
      </c>
      <c r="I19" s="4">
        <f>COUNTIF(outdoor_raw!G$2:G$58, "&lt;"&amp;outdoor_res!$G19) * 100% / $B$1</f>
        <v>0.70175438596491224</v>
      </c>
      <c r="J19" s="4">
        <f>COUNTIF(outdoor_raw!H$2:H$58, "&lt;"&amp;outdoor_res!$G19) * 100% / $B$1</f>
        <v>0.38596491228070173</v>
      </c>
      <c r="L19">
        <f>L$6 + L$8 * 2 *outdoor_raw!M9</f>
        <v>2.6041781076124457</v>
      </c>
      <c r="M19" s="4">
        <v>5.2631578947368418E-2</v>
      </c>
      <c r="N19" s="4">
        <v>1.7543859649122806E-2</v>
      </c>
      <c r="O19" s="4">
        <v>7.0175438596491224E-2</v>
      </c>
    </row>
    <row r="20" spans="1:15" x14ac:dyDescent="0.25">
      <c r="A20">
        <f>J$6 + J$8 * outdoor_raw!M10</f>
        <v>2.745840244072555E-2</v>
      </c>
      <c r="B20">
        <f>COUNTIF(outdoor_raw!B$2:B$58, "&lt;"&amp;outdoor_res!$A20) * 100% / $B$1</f>
        <v>0.52631578947368418</v>
      </c>
      <c r="C20">
        <f>COUNTIF(outdoor_raw!C$2:C$58, "&lt;"&amp;outdoor_res!$A20) * 100% / $B$1</f>
        <v>0.73684210526315785</v>
      </c>
      <c r="D20">
        <f>COUNTIF(outdoor_raw!D$2:D$58, "&lt;"&amp;outdoor_res!$A20) * 100% / $B$1</f>
        <v>0.43859649122807015</v>
      </c>
      <c r="G20">
        <f>L$6 + L$8 * outdoor_raw!M10</f>
        <v>1.5732505720252927</v>
      </c>
      <c r="H20" s="4">
        <f>COUNTIF(outdoor_raw!F$2:F$58, "&lt;"&amp;outdoor_res!$G20) * 100% / $B$1</f>
        <v>0.52631578947368418</v>
      </c>
      <c r="I20" s="4">
        <f>COUNTIF(outdoor_raw!G$2:G$58, "&lt;"&amp;outdoor_res!$G20) * 100% / $B$1</f>
        <v>0.73684210526315785</v>
      </c>
      <c r="J20" s="4">
        <f>COUNTIF(outdoor_raw!H$2:H$58, "&lt;"&amp;outdoor_res!$G20) * 100% / $B$1</f>
        <v>0.43859649122807015</v>
      </c>
      <c r="L20">
        <f>L$6 + L$8 * 2 *outdoor_raw!M10</f>
        <v>2.9478206194748302</v>
      </c>
      <c r="M20" s="4">
        <v>1.7543859649122806E-2</v>
      </c>
      <c r="N20" s="4">
        <v>5.2631578947368418E-2</v>
      </c>
      <c r="O20" s="4">
        <v>5.2631578947368418E-2</v>
      </c>
    </row>
    <row r="21" spans="1:15" x14ac:dyDescent="0.25">
      <c r="A21">
        <f>J$6 + J$8 * outdoor_raw!M11</f>
        <v>3.0457249081636689E-2</v>
      </c>
      <c r="B21">
        <f>COUNTIF(outdoor_raw!B$2:B$58, "&lt;"&amp;outdoor_res!$A21) * 100% / $B$1</f>
        <v>0.59649122807017541</v>
      </c>
      <c r="C21">
        <f>COUNTIF(outdoor_raw!C$2:C$58, "&lt;"&amp;outdoor_res!$A21) * 100% / $B$1</f>
        <v>0.82456140350877194</v>
      </c>
      <c r="D21">
        <f>COUNTIF(outdoor_raw!D$2:D$58, "&lt;"&amp;outdoor_res!$A21) * 100% / $B$1</f>
        <v>0.59649122807017541</v>
      </c>
      <c r="G21">
        <f>L$6 + L$8 * outdoor_raw!M11</f>
        <v>1.745071827956485</v>
      </c>
      <c r="H21" s="4">
        <f>COUNTIF(outdoor_raw!F$2:F$58, "&lt;"&amp;outdoor_res!$G21) * 100% / $B$1</f>
        <v>0.59649122807017541</v>
      </c>
      <c r="I21" s="4">
        <f>COUNTIF(outdoor_raw!G$2:G$58, "&lt;"&amp;outdoor_res!$G21) * 100% / $B$1</f>
        <v>0.82456140350877194</v>
      </c>
      <c r="J21" s="4">
        <f>COUNTIF(outdoor_raw!H$2:H$58, "&lt;"&amp;outdoor_res!$G21) * 100% / $B$1</f>
        <v>0.59649122807017541</v>
      </c>
      <c r="L21">
        <f>L$6 + L$8 * 2 *outdoor_raw!M11</f>
        <v>3.2914631313372147</v>
      </c>
      <c r="M21" s="4">
        <v>0</v>
      </c>
      <c r="N21" s="4">
        <v>0</v>
      </c>
      <c r="O21" s="4">
        <v>5.2631578947368418E-2</v>
      </c>
    </row>
    <row r="22" spans="1:15" x14ac:dyDescent="0.25">
      <c r="A22">
        <f>J$6 + J$8 * outdoor_raw!M12</f>
        <v>3.3456095722547832E-2</v>
      </c>
      <c r="B22">
        <f>COUNTIF(outdoor_raw!B$2:B$58, "&lt;"&amp;outdoor_res!$A22) * 100% / $B$1</f>
        <v>0.66666666666666663</v>
      </c>
      <c r="C22">
        <f>COUNTIF(outdoor_raw!C$2:C$58, "&lt;"&amp;outdoor_res!$A22) * 100% / $B$1</f>
        <v>0.8771929824561403</v>
      </c>
      <c r="D22">
        <f>COUNTIF(outdoor_raw!D$2:D$58, "&lt;"&amp;outdoor_res!$A22) * 100% / $B$1</f>
        <v>0.68421052631578949</v>
      </c>
      <c r="G22">
        <f>L$6 + L$8 * outdoor_raw!M12</f>
        <v>1.9168930838876772</v>
      </c>
      <c r="H22" s="4">
        <f>COUNTIF(outdoor_raw!F$2:F$58, "&lt;"&amp;outdoor_res!$G22) * 100% / $B$1</f>
        <v>0.66666666666666663</v>
      </c>
      <c r="I22" s="4">
        <f>COUNTIF(outdoor_raw!G$2:G$58, "&lt;"&amp;outdoor_res!$G22) * 100% / $B$1</f>
        <v>0.8771929824561403</v>
      </c>
      <c r="J22" s="4">
        <f>COUNTIF(outdoor_raw!H$2:H$58, "&lt;"&amp;outdoor_res!$G22) * 100% / $B$1</f>
        <v>0.68421052631578949</v>
      </c>
      <c r="L22">
        <f>L$6 + L$8 * 2 *outdoor_raw!M12</f>
        <v>3.6351056431995992</v>
      </c>
      <c r="M22" s="4">
        <v>5.2631578947368418E-2</v>
      </c>
      <c r="N22" s="4">
        <v>0</v>
      </c>
      <c r="O22" s="4">
        <v>1.7543859649122806E-2</v>
      </c>
    </row>
    <row r="23" spans="1:15" x14ac:dyDescent="0.25">
      <c r="A23">
        <f>J$6 + J$8 * outdoor_raw!M13</f>
        <v>3.6454942363458961E-2</v>
      </c>
      <c r="B23">
        <f>COUNTIF(outdoor_raw!B$2:B$58, "&lt;"&amp;outdoor_res!$A23) * 100% / $B$1</f>
        <v>0.70175438596491224</v>
      </c>
      <c r="C23">
        <f>COUNTIF(outdoor_raw!C$2:C$58, "&lt;"&amp;outdoor_res!$A23) * 100% / $B$1</f>
        <v>0.91228070175438591</v>
      </c>
      <c r="D23">
        <f>COUNTIF(outdoor_raw!D$2:D$58, "&lt;"&amp;outdoor_res!$A23) * 100% / $B$1</f>
        <v>0.70175438596491224</v>
      </c>
      <c r="G23">
        <f>L$6 + L$8 * outdoor_raw!M13</f>
        <v>2.0887143398188694</v>
      </c>
      <c r="H23" s="4">
        <f>COUNTIF(outdoor_raw!F$2:F$58, "&lt;"&amp;outdoor_res!$G23) * 100% / $B$1</f>
        <v>0.70175438596491224</v>
      </c>
      <c r="I23" s="4">
        <f>COUNTIF(outdoor_raw!G$2:G$58, "&lt;"&amp;outdoor_res!$G23) * 100% / $B$1</f>
        <v>0.91228070175438591</v>
      </c>
      <c r="J23" s="4">
        <f>COUNTIF(outdoor_raw!H$2:H$58, "&lt;"&amp;outdoor_res!$G23) * 100% / $B$1</f>
        <v>0.70175438596491224</v>
      </c>
      <c r="L23">
        <f>L$6 + L$8 * 2 *outdoor_raw!M13</f>
        <v>3.9787481550619832</v>
      </c>
      <c r="M23" s="4">
        <v>1.7543859649122806E-2</v>
      </c>
      <c r="N23" s="4">
        <v>0</v>
      </c>
      <c r="O23" s="4">
        <v>1.7543859649122806E-2</v>
      </c>
    </row>
    <row r="24" spans="1:15" x14ac:dyDescent="0.25">
      <c r="A24">
        <f>J$6 + J$8 * outdoor_raw!M14</f>
        <v>3.9453789004370104E-2</v>
      </c>
      <c r="B24">
        <f>COUNTIF(outdoor_raw!B$2:B$58, "&lt;"&amp;outdoor_res!$A24) * 100% / $B$1</f>
        <v>0.78947368421052633</v>
      </c>
      <c r="C24">
        <f>COUNTIF(outdoor_raw!C$2:C$58, "&lt;"&amp;outdoor_res!$A24) * 100% / $B$1</f>
        <v>0.92982456140350878</v>
      </c>
      <c r="D24">
        <f>COUNTIF(outdoor_raw!D$2:D$58, "&lt;"&amp;outdoor_res!$A24) * 100% / $B$1</f>
        <v>0.70175438596491224</v>
      </c>
      <c r="G24">
        <f>L$6 + L$8 * outdoor_raw!M14</f>
        <v>2.2605355957500612</v>
      </c>
      <c r="H24" s="4">
        <f>COUNTIF(outdoor_raw!F$2:F$58, "&lt;"&amp;outdoor_res!$G24) * 100% / $B$1</f>
        <v>0.78947368421052633</v>
      </c>
      <c r="I24" s="4">
        <f>COUNTIF(outdoor_raw!G$2:G$58, "&lt;"&amp;outdoor_res!$G24) * 100% / $B$1</f>
        <v>0.92982456140350878</v>
      </c>
      <c r="J24" s="4">
        <f>COUNTIF(outdoor_raw!H$2:H$58, "&lt;"&amp;outdoor_res!$G24) * 100% / $B$1</f>
        <v>0.70175438596491224</v>
      </c>
      <c r="L24">
        <f>L$6 + L$8 * 2 *outdoor_raw!M14</f>
        <v>4.3223906669243677</v>
      </c>
      <c r="M24" s="4">
        <v>0</v>
      </c>
      <c r="N24" s="4">
        <v>0</v>
      </c>
      <c r="O24" s="4">
        <v>1.7543859649122806E-2</v>
      </c>
    </row>
    <row r="25" spans="1:15" x14ac:dyDescent="0.25">
      <c r="A25">
        <f>J$6 + J$8 * outdoor_raw!M15</f>
        <v>4.2452635645281248E-2</v>
      </c>
      <c r="B25">
        <f>COUNTIF(outdoor_raw!B$2:B$58, "&lt;"&amp;outdoor_res!$A25) * 100% / $B$1</f>
        <v>0.82456140350877194</v>
      </c>
      <c r="C25">
        <f>COUNTIF(outdoor_raw!C$2:C$58, "&lt;"&amp;outdoor_res!$A25) * 100% / $B$1</f>
        <v>0.92982456140350878</v>
      </c>
      <c r="D25">
        <f>COUNTIF(outdoor_raw!D$2:D$58, "&lt;"&amp;outdoor_res!$A25) * 100% / $B$1</f>
        <v>0.73684210526315785</v>
      </c>
      <c r="G25">
        <f>L$6 + L$8 * outdoor_raw!M15</f>
        <v>2.4323568516812535</v>
      </c>
      <c r="H25" s="4">
        <f>COUNTIF(outdoor_raw!F$2:F$58, "&lt;"&amp;outdoor_res!$G25) * 100% / $B$1</f>
        <v>0.82456140350877194</v>
      </c>
      <c r="I25" s="4">
        <f>COUNTIF(outdoor_raw!G$2:G$58, "&lt;"&amp;outdoor_res!$G25) * 100% / $B$1</f>
        <v>0.92982456140350878</v>
      </c>
      <c r="J25" s="4">
        <f>COUNTIF(outdoor_raw!H$2:H$58, "&lt;"&amp;outdoor_res!$G25) * 100% / $B$1</f>
        <v>0.73684210526315785</v>
      </c>
      <c r="L25">
        <f>L$6 + L$8 * 2 *outdoor_raw!M15</f>
        <v>4.6660331787867522</v>
      </c>
      <c r="M25" s="4">
        <v>0</v>
      </c>
      <c r="N25" s="4">
        <v>0</v>
      </c>
      <c r="O25" s="4">
        <v>1.7543859649122806E-2</v>
      </c>
    </row>
    <row r="26" spans="1:15" x14ac:dyDescent="0.25">
      <c r="A26">
        <f>J$6 + J$8 * outdoor_raw!M16</f>
        <v>4.5451482286192377E-2</v>
      </c>
      <c r="B26">
        <f>COUNTIF(outdoor_raw!B$2:B$58, "&lt;"&amp;outdoor_res!$A26) * 100% / $B$1</f>
        <v>0.84210526315789469</v>
      </c>
      <c r="C26">
        <f>COUNTIF(outdoor_raw!C$2:C$58, "&lt;"&amp;outdoor_res!$A26) * 100% / $B$1</f>
        <v>0.94736842105263153</v>
      </c>
      <c r="D26">
        <f>COUNTIF(outdoor_raw!D$2:D$58, "&lt;"&amp;outdoor_res!$A26) * 100% / $B$1</f>
        <v>0.77192982456140347</v>
      </c>
      <c r="G26">
        <f>L$6 + L$8 * outdoor_raw!M16</f>
        <v>2.6041781076124457</v>
      </c>
      <c r="H26" s="4">
        <f>COUNTIF(outdoor_raw!F$2:F$58, "&lt;"&amp;outdoor_res!$G26) * 100% / $B$1</f>
        <v>0.84210526315789469</v>
      </c>
      <c r="I26" s="4">
        <f>COUNTIF(outdoor_raw!G$2:G$58, "&lt;"&amp;outdoor_res!$G26) * 100% / $B$1</f>
        <v>0.94736842105263153</v>
      </c>
      <c r="J26" s="4">
        <f>COUNTIF(outdoor_raw!H$2:H$58, "&lt;"&amp;outdoor_res!$G26) * 100% / $B$1</f>
        <v>0.77192982456140347</v>
      </c>
      <c r="L26">
        <f>L$6 + L$8 * 2 *outdoor_raw!M16</f>
        <v>5.0096756906491366</v>
      </c>
      <c r="M26" s="4">
        <v>3.5087719298245612E-2</v>
      </c>
      <c r="N26" s="4">
        <v>0</v>
      </c>
      <c r="O26" s="4">
        <v>1.7543859649122806E-2</v>
      </c>
    </row>
    <row r="27" spans="1:15" x14ac:dyDescent="0.25">
      <c r="A27">
        <f>J$6 + J$8 * outdoor_raw!M17</f>
        <v>4.845032892710352E-2</v>
      </c>
      <c r="B27">
        <f>COUNTIF(outdoor_raw!B$2:B$58, "&lt;"&amp;outdoor_res!$A27) * 100% / $B$1</f>
        <v>0.85964912280701755</v>
      </c>
      <c r="C27">
        <f>COUNTIF(outdoor_raw!C$2:C$58, "&lt;"&amp;outdoor_res!$A27) * 100% / $B$1</f>
        <v>0.98245614035087714</v>
      </c>
      <c r="D27">
        <f>COUNTIF(outdoor_raw!D$2:D$58, "&lt;"&amp;outdoor_res!$A27) * 100% / $B$1</f>
        <v>0.77192982456140347</v>
      </c>
      <c r="G27">
        <f>L$6 + L$8 * outdoor_raw!M17</f>
        <v>2.775999363543638</v>
      </c>
      <c r="H27" s="4">
        <f>COUNTIF(outdoor_raw!F$2:F$58, "&lt;"&amp;outdoor_res!$G27) * 100% / $B$1</f>
        <v>0.85964912280701755</v>
      </c>
      <c r="I27" s="4">
        <f>COUNTIF(outdoor_raw!G$2:G$58, "&lt;"&amp;outdoor_res!$G27) * 100% / $B$1</f>
        <v>0.98245614035087714</v>
      </c>
      <c r="J27" s="4">
        <f>COUNTIF(outdoor_raw!H$2:H$58, "&lt;"&amp;outdoor_res!$G27) * 100% / $B$1</f>
        <v>0.77192982456140347</v>
      </c>
      <c r="L27">
        <f>L$6 + L$8 * 2 *outdoor_raw!M17</f>
        <v>5.3533182025115211</v>
      </c>
      <c r="M27" s="4">
        <v>0</v>
      </c>
      <c r="N27" s="4">
        <v>0</v>
      </c>
      <c r="O27" s="4">
        <v>0</v>
      </c>
    </row>
    <row r="28" spans="1:15" x14ac:dyDescent="0.25">
      <c r="A28">
        <f>J$6 + J$8 * outdoor_raw!M18</f>
        <v>5.1449175568014663E-2</v>
      </c>
      <c r="B28">
        <f>COUNTIF(outdoor_raw!B$2:B$58, "&lt;"&amp;outdoor_res!$A28) * 100% / $B$1</f>
        <v>0.85964912280701755</v>
      </c>
      <c r="C28">
        <f>COUNTIF(outdoor_raw!C$2:C$58, "&lt;"&amp;outdoor_res!$A28) * 100% / $B$1</f>
        <v>1</v>
      </c>
      <c r="D28">
        <f>COUNTIF(outdoor_raw!D$2:D$58, "&lt;"&amp;outdoor_res!$A28) * 100% / $B$1</f>
        <v>0.82456140350877194</v>
      </c>
      <c r="G28">
        <f>L$6 + L$8 * outdoor_raw!M18</f>
        <v>2.9478206194748302</v>
      </c>
      <c r="H28" s="4">
        <f>COUNTIF(outdoor_raw!F$2:F$58, "&lt;"&amp;outdoor_res!$G28) * 100% / $B$1</f>
        <v>0.85964912280701755</v>
      </c>
      <c r="I28" s="4">
        <f>COUNTIF(outdoor_raw!G$2:G$58, "&lt;"&amp;outdoor_res!$G28) * 100% / $B$1</f>
        <v>1</v>
      </c>
      <c r="J28" s="4">
        <f>COUNTIF(outdoor_raw!H$2:H$58, "&lt;"&amp;outdoor_res!$G28) * 100% / $B$1</f>
        <v>0.82456140350877194</v>
      </c>
      <c r="L28">
        <f>L$6 + L$8 * 2 *outdoor_raw!M18</f>
        <v>5.6969607143739056</v>
      </c>
      <c r="M28" s="4">
        <v>0</v>
      </c>
      <c r="N28" s="4">
        <v>0</v>
      </c>
      <c r="O28" s="4">
        <v>0</v>
      </c>
    </row>
    <row r="29" spans="1:15" x14ac:dyDescent="0.25">
      <c r="A29">
        <f>J$6 + J$8 * outdoor_raw!M19</f>
        <v>5.4448022208925792E-2</v>
      </c>
      <c r="B29">
        <f>COUNTIF(outdoor_raw!B$2:B$58, "&lt;"&amp;outdoor_res!$A29) * 100% / $B$1</f>
        <v>0.85964912280701755</v>
      </c>
      <c r="C29">
        <f>COUNTIF(outdoor_raw!C$2:C$58, "&lt;"&amp;outdoor_res!$A29) * 100% / $B$1</f>
        <v>1</v>
      </c>
      <c r="D29">
        <f>COUNTIF(outdoor_raw!D$2:D$58, "&lt;"&amp;outdoor_res!$A29) * 100% / $B$1</f>
        <v>0.84210526315789469</v>
      </c>
      <c r="G29">
        <f>L$6 + L$8 * outdoor_raw!M19</f>
        <v>3.1196418754060224</v>
      </c>
      <c r="H29" s="4">
        <f>COUNTIF(outdoor_raw!F$2:F$58, "&lt;"&amp;outdoor_res!$G29) * 100% / $B$1</f>
        <v>0.85964912280701755</v>
      </c>
      <c r="I29" s="4">
        <f>COUNTIF(outdoor_raw!G$2:G$58, "&lt;"&amp;outdoor_res!$G29) * 100% / $B$1</f>
        <v>1</v>
      </c>
      <c r="J29" s="4">
        <f>COUNTIF(outdoor_raw!H$2:H$58, "&lt;"&amp;outdoor_res!$G29) * 100% / $B$1</f>
        <v>0.84210526315789469</v>
      </c>
      <c r="L29">
        <f>L$6 + L$8 * 2 *outdoor_raw!M19</f>
        <v>6.0406032262362901</v>
      </c>
      <c r="M29" s="4">
        <v>0</v>
      </c>
      <c r="N29" s="4">
        <v>0</v>
      </c>
      <c r="O29" s="4">
        <v>0</v>
      </c>
    </row>
    <row r="30" spans="1:15" x14ac:dyDescent="0.25">
      <c r="A30">
        <f>J$6 + J$8 * outdoor_raw!M20</f>
        <v>5.7446868849836935E-2</v>
      </c>
      <c r="B30">
        <f>COUNTIF(outdoor_raw!B$2:B$58, "&lt;"&amp;outdoor_res!$A30) * 100% / $B$1</f>
        <v>0.85964912280701755</v>
      </c>
      <c r="C30">
        <f>COUNTIF(outdoor_raw!C$2:C$58, "&lt;"&amp;outdoor_res!$A30) * 100% / $B$1</f>
        <v>1</v>
      </c>
      <c r="D30">
        <f>COUNTIF(outdoor_raw!D$2:D$58, "&lt;"&amp;outdoor_res!$A30) * 100% / $B$1</f>
        <v>0.8771929824561403</v>
      </c>
      <c r="G30">
        <f>L$6 + L$8 * outdoor_raw!M20</f>
        <v>3.2914631313372147</v>
      </c>
      <c r="H30" s="4">
        <f>COUNTIF(outdoor_raw!F$2:F$58, "&lt;"&amp;outdoor_res!$G30) * 100% / $B$1</f>
        <v>0.85964912280701755</v>
      </c>
      <c r="I30" s="4">
        <f>COUNTIF(outdoor_raw!G$2:G$58, "&lt;"&amp;outdoor_res!$G30) * 100% / $B$1</f>
        <v>1</v>
      </c>
      <c r="J30" s="4">
        <f>COUNTIF(outdoor_raw!H$2:H$58, "&lt;"&amp;outdoor_res!$G30) * 100% / $B$1</f>
        <v>0.8771929824561403</v>
      </c>
      <c r="L30">
        <f>L$6 + L$8 * 2 *outdoor_raw!M20</f>
        <v>6.3842457380986746</v>
      </c>
      <c r="M30" s="4">
        <v>3.5087719298245612E-2</v>
      </c>
      <c r="N30" s="4">
        <v>0</v>
      </c>
      <c r="O30" s="4">
        <v>1.7543859649122806E-2</v>
      </c>
    </row>
    <row r="31" spans="1:15" x14ac:dyDescent="0.25">
      <c r="A31">
        <f>J$6 + J$8 * outdoor_raw!M21</f>
        <v>6.0445715490748078E-2</v>
      </c>
      <c r="B31">
        <f>COUNTIF(outdoor_raw!B$2:B$58, "&lt;"&amp;outdoor_res!$A31) * 100% / $B$1</f>
        <v>0.89473684210526316</v>
      </c>
      <c r="C31">
        <f>COUNTIF(outdoor_raw!C$2:C$58, "&lt;"&amp;outdoor_res!$A31) * 100% / $B$1</f>
        <v>1</v>
      </c>
      <c r="D31">
        <f>COUNTIF(outdoor_raw!D$2:D$58, "&lt;"&amp;outdoor_res!$A31) * 100% / $B$1</f>
        <v>0.89473684210526316</v>
      </c>
      <c r="G31">
        <f>L$6 + L$8 * outdoor_raw!M21</f>
        <v>3.4632843872684069</v>
      </c>
      <c r="H31" s="4">
        <f>COUNTIF(outdoor_raw!F$2:F$58, "&lt;"&amp;outdoor_res!$G31) * 100% / $B$1</f>
        <v>0.89473684210526316</v>
      </c>
      <c r="I31" s="4">
        <f>COUNTIF(outdoor_raw!G$2:G$58, "&lt;"&amp;outdoor_res!$G31) * 100% / $B$1</f>
        <v>1</v>
      </c>
      <c r="J31" s="4">
        <f>COUNTIF(outdoor_raw!H$2:H$58, "&lt;"&amp;outdoor_res!$G31) * 100% / $B$1</f>
        <v>0.89473684210526316</v>
      </c>
      <c r="L31">
        <f>L$6 + L$8 * 2 *outdoor_raw!M21</f>
        <v>6.7278882499610591</v>
      </c>
      <c r="M31" s="4">
        <v>0</v>
      </c>
      <c r="N31" s="4">
        <v>0</v>
      </c>
      <c r="O31" s="4">
        <v>0</v>
      </c>
    </row>
    <row r="32" spans="1:15" x14ac:dyDescent="0.25">
      <c r="A32">
        <f>J$6 + J$8 * outdoor_raw!M22</f>
        <v>6.3444562131659221E-2</v>
      </c>
      <c r="B32">
        <f>COUNTIF(outdoor_raw!B$2:B$58, "&lt;"&amp;outdoor_res!$A32) * 100% / $B$1</f>
        <v>0.91228070175438591</v>
      </c>
      <c r="C32">
        <f>COUNTIF(outdoor_raw!C$2:C$58, "&lt;"&amp;outdoor_res!$A32) * 100% / $B$1</f>
        <v>1</v>
      </c>
      <c r="D32">
        <f>COUNTIF(outdoor_raw!D$2:D$58, "&lt;"&amp;outdoor_res!$A32) * 100% / $B$1</f>
        <v>0.89473684210526316</v>
      </c>
      <c r="G32">
        <f>L$6 + L$8 * outdoor_raw!M22</f>
        <v>3.6351056431995992</v>
      </c>
      <c r="H32" s="4">
        <f>COUNTIF(outdoor_raw!F$2:F$58, "&lt;"&amp;outdoor_res!$G32) * 100% / $B$1</f>
        <v>0.91228070175438591</v>
      </c>
      <c r="I32" s="4">
        <f>COUNTIF(outdoor_raw!G$2:G$58, "&lt;"&amp;outdoor_res!$G32) * 100% / $B$1</f>
        <v>1</v>
      </c>
      <c r="J32" s="4">
        <f>COUNTIF(outdoor_raw!H$2:H$58, "&lt;"&amp;outdoor_res!$G32) * 100% / $B$1</f>
        <v>0.89473684210526316</v>
      </c>
      <c r="L32">
        <f>L$6 + L$8 * 2 *outdoor_raw!M22</f>
        <v>7.0715307618234435</v>
      </c>
      <c r="M32" s="4">
        <v>0</v>
      </c>
      <c r="N32" s="4">
        <v>0</v>
      </c>
      <c r="O32" s="4">
        <v>1.7543859649122806E-2</v>
      </c>
    </row>
    <row r="33" spans="1:15" x14ac:dyDescent="0.25">
      <c r="A33">
        <f>J$6 + J$8 * outdoor_raw!M23</f>
        <v>6.644340877257035E-2</v>
      </c>
      <c r="B33">
        <f>COUNTIF(outdoor_raw!B$2:B$58, "&lt;"&amp;outdoor_res!$A33) * 100% / $B$1</f>
        <v>0.91228070175438591</v>
      </c>
      <c r="C33">
        <f>COUNTIF(outdoor_raw!C$2:C$58, "&lt;"&amp;outdoor_res!$A33) * 100% / $B$1</f>
        <v>1</v>
      </c>
      <c r="D33">
        <f>COUNTIF(outdoor_raw!D$2:D$58, "&lt;"&amp;outdoor_res!$A33) * 100% / $B$1</f>
        <v>0.91228070175438591</v>
      </c>
      <c r="G33">
        <f>L$6 + L$8 * outdoor_raw!M23</f>
        <v>3.806926899130791</v>
      </c>
      <c r="H33" s="4">
        <f>COUNTIF(outdoor_raw!F$2:F$58, "&lt;"&amp;outdoor_res!$G33) * 100% / $B$1</f>
        <v>0.91228070175438591</v>
      </c>
      <c r="I33" s="4">
        <f>COUNTIF(outdoor_raw!G$2:G$58, "&lt;"&amp;outdoor_res!$G33) * 100% / $B$1</f>
        <v>1</v>
      </c>
      <c r="J33" s="4">
        <f>COUNTIF(outdoor_raw!H$2:H$58, "&lt;"&amp;outdoor_res!$G33) * 100% / $B$1</f>
        <v>0.91228070175438591</v>
      </c>
      <c r="L33">
        <f>L$6 + L$8 * 2 *outdoor_raw!M23</f>
        <v>7.4151732736858271</v>
      </c>
      <c r="M33" s="4">
        <v>0</v>
      </c>
      <c r="N33" s="4">
        <v>0</v>
      </c>
      <c r="O33" s="4">
        <v>0</v>
      </c>
    </row>
    <row r="34" spans="1:15" x14ac:dyDescent="0.25">
      <c r="A34">
        <f>J$6 + J$8 * outdoor_raw!M24</f>
        <v>6.9442255413481493E-2</v>
      </c>
      <c r="B34">
        <f>COUNTIF(outdoor_raw!B$2:B$58, "&lt;"&amp;outdoor_res!$A34) * 100% / $B$1</f>
        <v>0.92982456140350878</v>
      </c>
      <c r="C34">
        <f>COUNTIF(outdoor_raw!C$2:C$58, "&lt;"&amp;outdoor_res!$A34) * 100% / $B$1</f>
        <v>1</v>
      </c>
      <c r="D34">
        <f>COUNTIF(outdoor_raw!D$2:D$58, "&lt;"&amp;outdoor_res!$A34) * 100% / $B$1</f>
        <v>0.91228070175438591</v>
      </c>
      <c r="G34">
        <f>L$6 + L$8 * outdoor_raw!M24</f>
        <v>3.9787481550619832</v>
      </c>
      <c r="H34" s="4">
        <f>COUNTIF(outdoor_raw!F$2:F$58, "&lt;"&amp;outdoor_res!$G34) * 100% / $B$1</f>
        <v>0.92982456140350878</v>
      </c>
      <c r="I34" s="4">
        <f>COUNTIF(outdoor_raw!G$2:G$58, "&lt;"&amp;outdoor_res!$G34) * 100% / $B$1</f>
        <v>1</v>
      </c>
      <c r="J34" s="4">
        <f>COUNTIF(outdoor_raw!H$2:H$58, "&lt;"&amp;outdoor_res!$G34) * 100% / $B$1</f>
        <v>0.91228070175438591</v>
      </c>
      <c r="M34" s="4">
        <v>0</v>
      </c>
      <c r="N34" s="4">
        <v>0</v>
      </c>
      <c r="O34" s="4">
        <v>0</v>
      </c>
    </row>
    <row r="35" spans="1:15" x14ac:dyDescent="0.25">
      <c r="A35">
        <f>J$6 + J$8 * outdoor_raw!M25</f>
        <v>7.2441102054392637E-2</v>
      </c>
      <c r="B35">
        <f>COUNTIF(outdoor_raw!B$2:B$58, "&lt;"&amp;outdoor_res!$A35) * 100% / $B$1</f>
        <v>0.92982456140350878</v>
      </c>
      <c r="C35">
        <f>COUNTIF(outdoor_raw!C$2:C$58, "&lt;"&amp;outdoor_res!$A35) * 100% / $B$1</f>
        <v>1</v>
      </c>
      <c r="D35">
        <f>COUNTIF(outdoor_raw!D$2:D$58, "&lt;"&amp;outdoor_res!$A35) * 100% / $B$1</f>
        <v>0.92982456140350878</v>
      </c>
      <c r="G35">
        <f>L$6 + L$8 * outdoor_raw!M25</f>
        <v>4.1505694109931754</v>
      </c>
      <c r="H35" s="4">
        <f>COUNTIF(outdoor_raw!F$2:F$58, "&lt;"&amp;outdoor_res!$G35) * 100% / $B$1</f>
        <v>0.92982456140350878</v>
      </c>
      <c r="I35" s="4">
        <f>COUNTIF(outdoor_raw!G$2:G$58, "&lt;"&amp;outdoor_res!$G35) * 100% / $B$1</f>
        <v>1</v>
      </c>
      <c r="J35" s="4">
        <f>COUNTIF(outdoor_raw!H$2:H$58, "&lt;"&amp;outdoor_res!$G35) * 100% / $B$1</f>
        <v>0.92982456140350878</v>
      </c>
    </row>
    <row r="36" spans="1:15" x14ac:dyDescent="0.25">
      <c r="A36">
        <f>J$6 + J$8 * outdoor_raw!M26</f>
        <v>7.5439948695303766E-2</v>
      </c>
      <c r="B36">
        <f>COUNTIF(outdoor_raw!B$2:B$58, "&lt;"&amp;outdoor_res!$A36) * 100% / $B$1</f>
        <v>0.92982456140350878</v>
      </c>
      <c r="C36">
        <f>COUNTIF(outdoor_raw!C$2:C$58, "&lt;"&amp;outdoor_res!$A36) * 100% / $B$1</f>
        <v>1</v>
      </c>
      <c r="D36">
        <f>COUNTIF(outdoor_raw!D$2:D$58, "&lt;"&amp;outdoor_res!$A36) * 100% / $B$1</f>
        <v>0.92982456140350878</v>
      </c>
      <c r="G36">
        <f>L$6 + L$8 * outdoor_raw!M26</f>
        <v>4.3223906669243677</v>
      </c>
      <c r="H36" s="4">
        <f>COUNTIF(outdoor_raw!F$2:F$58, "&lt;"&amp;outdoor_res!$G36) * 100% / $B$1</f>
        <v>0.92982456140350878</v>
      </c>
      <c r="I36" s="4">
        <f>COUNTIF(outdoor_raw!G$2:G$58, "&lt;"&amp;outdoor_res!$G36) * 100% / $B$1</f>
        <v>1</v>
      </c>
      <c r="J36" s="4">
        <f>COUNTIF(outdoor_raw!H$2:H$58, "&lt;"&amp;outdoor_res!$G36) * 100% / $B$1</f>
        <v>0.92982456140350878</v>
      </c>
    </row>
    <row r="37" spans="1:15" x14ac:dyDescent="0.25">
      <c r="A37">
        <f>J$6 + J$8 * outdoor_raw!M27</f>
        <v>7.8438795336214909E-2</v>
      </c>
      <c r="B37">
        <f>COUNTIF(outdoor_raw!B$2:B$58, "&lt;"&amp;outdoor_res!$A37) * 100% / $B$1</f>
        <v>0.92982456140350878</v>
      </c>
      <c r="C37">
        <f>COUNTIF(outdoor_raw!C$2:C$58, "&lt;"&amp;outdoor_res!$A37) * 100% / $B$1</f>
        <v>1</v>
      </c>
      <c r="D37">
        <f>COUNTIF(outdoor_raw!D$2:D$58, "&lt;"&amp;outdoor_res!$A37) * 100% / $B$1</f>
        <v>0.92982456140350878</v>
      </c>
      <c r="G37">
        <f>L$6 + L$8 * outdoor_raw!M27</f>
        <v>4.4942119228555599</v>
      </c>
      <c r="H37" s="4">
        <f>COUNTIF(outdoor_raw!F$2:F$58, "&lt;"&amp;outdoor_res!$G37) * 100% / $B$1</f>
        <v>0.92982456140350878</v>
      </c>
      <c r="I37" s="4">
        <f>COUNTIF(outdoor_raw!G$2:G$58, "&lt;"&amp;outdoor_res!$G37) * 100% / $B$1</f>
        <v>1</v>
      </c>
      <c r="J37" s="4">
        <f>COUNTIF(outdoor_raw!H$2:H$58, "&lt;"&amp;outdoor_res!$G37) * 100% / $B$1</f>
        <v>0.92982456140350878</v>
      </c>
    </row>
    <row r="38" spans="1:15" x14ac:dyDescent="0.25">
      <c r="A38">
        <f>J$6 + J$8 * outdoor_raw!M28</f>
        <v>8.1437641977126052E-2</v>
      </c>
      <c r="B38">
        <f>COUNTIF(outdoor_raw!B$2:B$58, "&lt;"&amp;outdoor_res!$A38) * 100% / $B$1</f>
        <v>0.92982456140350878</v>
      </c>
      <c r="C38">
        <f>COUNTIF(outdoor_raw!C$2:C$58, "&lt;"&amp;outdoor_res!$A38) * 100% / $B$1</f>
        <v>1</v>
      </c>
      <c r="D38">
        <f>COUNTIF(outdoor_raw!D$2:D$58, "&lt;"&amp;outdoor_res!$A38) * 100% / $B$1</f>
        <v>0.94736842105263153</v>
      </c>
      <c r="G38">
        <f>L$6 + L$8 * outdoor_raw!M28</f>
        <v>4.6660331787867522</v>
      </c>
      <c r="H38" s="4">
        <f>COUNTIF(outdoor_raw!F$2:F$58, "&lt;"&amp;outdoor_res!$G38) * 100% / $B$1</f>
        <v>0.92982456140350878</v>
      </c>
      <c r="I38" s="4">
        <f>COUNTIF(outdoor_raw!G$2:G$58, "&lt;"&amp;outdoor_res!$G38) * 100% / $B$1</f>
        <v>1</v>
      </c>
      <c r="J38" s="4">
        <f>COUNTIF(outdoor_raw!H$2:H$58, "&lt;"&amp;outdoor_res!$G38) * 100% / $B$1</f>
        <v>0.94736842105263153</v>
      </c>
    </row>
    <row r="39" spans="1:15" x14ac:dyDescent="0.25">
      <c r="A39">
        <f>J$6 + J$8 * outdoor_raw!M29</f>
        <v>8.4436488618037195E-2</v>
      </c>
      <c r="B39">
        <f>COUNTIF(outdoor_raw!B$2:B$58, "&lt;"&amp;outdoor_res!$A39) * 100% / $B$1</f>
        <v>0.96491228070175439</v>
      </c>
      <c r="C39">
        <f>COUNTIF(outdoor_raw!C$2:C$58, "&lt;"&amp;outdoor_res!$A39) * 100% / $B$1</f>
        <v>1</v>
      </c>
      <c r="D39">
        <f>COUNTIF(outdoor_raw!D$2:D$58, "&lt;"&amp;outdoor_res!$A39) * 100% / $B$1</f>
        <v>0.96491228070175439</v>
      </c>
      <c r="G39">
        <f>L$6 + L$8 * outdoor_raw!M29</f>
        <v>4.8378544347179444</v>
      </c>
      <c r="H39" s="4">
        <f>COUNTIF(outdoor_raw!F$2:F$58, "&lt;"&amp;outdoor_res!$G39) * 100% / $B$1</f>
        <v>0.96491228070175439</v>
      </c>
      <c r="I39" s="4">
        <f>COUNTIF(outdoor_raw!G$2:G$58, "&lt;"&amp;outdoor_res!$G39) * 100% / $B$1</f>
        <v>1</v>
      </c>
      <c r="J39" s="4">
        <f>COUNTIF(outdoor_raw!H$2:H$58, "&lt;"&amp;outdoor_res!$G39) * 100% / $B$1</f>
        <v>0.96491228070175439</v>
      </c>
    </row>
    <row r="40" spans="1:15" x14ac:dyDescent="0.25">
      <c r="A40">
        <f>J$6 + J$8 * outdoor_raw!M30</f>
        <v>8.7435335258948324E-2</v>
      </c>
      <c r="B40">
        <f>COUNTIF(outdoor_raw!B$2:B$58, "&lt;"&amp;outdoor_res!$A40) * 100% / $B$1</f>
        <v>0.96491228070175439</v>
      </c>
      <c r="C40">
        <f>COUNTIF(outdoor_raw!C$2:C$58, "&lt;"&amp;outdoor_res!$A40) * 100% / $B$1</f>
        <v>1</v>
      </c>
      <c r="D40">
        <f>COUNTIF(outdoor_raw!D$2:D$58, "&lt;"&amp;outdoor_res!$A40) * 100% / $B$1</f>
        <v>0.96491228070175439</v>
      </c>
      <c r="G40">
        <f>L$6 + L$8 * outdoor_raw!M30</f>
        <v>5.0096756906491366</v>
      </c>
      <c r="H40" s="4">
        <f>COUNTIF(outdoor_raw!F$2:F$58, "&lt;"&amp;outdoor_res!$G40) * 100% / $B$1</f>
        <v>0.96491228070175439</v>
      </c>
      <c r="I40" s="4">
        <f>COUNTIF(outdoor_raw!G$2:G$58, "&lt;"&amp;outdoor_res!$G40) * 100% / $B$1</f>
        <v>1</v>
      </c>
      <c r="J40" s="4">
        <f>COUNTIF(outdoor_raw!H$2:H$58, "&lt;"&amp;outdoor_res!$G40) * 100% / $B$1</f>
        <v>0.96491228070175439</v>
      </c>
    </row>
    <row r="41" spans="1:15" x14ac:dyDescent="0.25">
      <c r="A41">
        <f>J$6 + J$8 * outdoor_raw!M31</f>
        <v>9.0434181899859467E-2</v>
      </c>
      <c r="B41">
        <f>COUNTIF(outdoor_raw!B$2:B$58, "&lt;"&amp;outdoor_res!$A41) * 100% / $B$1</f>
        <v>0.96491228070175439</v>
      </c>
      <c r="C41">
        <f>COUNTIF(outdoor_raw!C$2:C$58, "&lt;"&amp;outdoor_res!$A41) * 100% / $B$1</f>
        <v>1</v>
      </c>
      <c r="D41">
        <f>COUNTIF(outdoor_raw!D$2:D$58, "&lt;"&amp;outdoor_res!$A41) * 100% / $B$1</f>
        <v>0.96491228070175439</v>
      </c>
      <c r="G41">
        <f>L$6 + L$8 * outdoor_raw!M31</f>
        <v>5.1814969465803289</v>
      </c>
      <c r="H41" s="4">
        <f>COUNTIF(outdoor_raw!F$2:F$58, "&lt;"&amp;outdoor_res!$G41) * 100% / $B$1</f>
        <v>0.96491228070175439</v>
      </c>
      <c r="I41" s="4">
        <f>COUNTIF(outdoor_raw!G$2:G$58, "&lt;"&amp;outdoor_res!$G41) * 100% / $B$1</f>
        <v>1</v>
      </c>
      <c r="J41" s="4">
        <f>COUNTIF(outdoor_raw!H$2:H$58, "&lt;"&amp;outdoor_res!$G41) * 100% / $B$1</f>
        <v>0.96491228070175439</v>
      </c>
    </row>
    <row r="42" spans="1:15" x14ac:dyDescent="0.25">
      <c r="A42">
        <f>J$6 + J$8 * outdoor_raw!M32</f>
        <v>9.343302854077061E-2</v>
      </c>
      <c r="B42">
        <f>COUNTIF(outdoor_raw!B$2:B$58, "&lt;"&amp;outdoor_res!$A42) * 100% / $B$1</f>
        <v>0.96491228070175439</v>
      </c>
      <c r="C42">
        <f>COUNTIF(outdoor_raw!C$2:C$58, "&lt;"&amp;outdoor_res!$A42) * 100% / $B$1</f>
        <v>1</v>
      </c>
      <c r="D42">
        <f>COUNTIF(outdoor_raw!D$2:D$58, "&lt;"&amp;outdoor_res!$A42) * 100% / $B$1</f>
        <v>0.96491228070175439</v>
      </c>
      <c r="G42">
        <f>L$6 + L$8 * outdoor_raw!M32</f>
        <v>5.3533182025115211</v>
      </c>
      <c r="H42" s="4">
        <f>COUNTIF(outdoor_raw!F$2:F$58, "&lt;"&amp;outdoor_res!$G42) * 100% / $B$1</f>
        <v>0.96491228070175439</v>
      </c>
      <c r="I42" s="4">
        <f>COUNTIF(outdoor_raw!G$2:G$58, "&lt;"&amp;outdoor_res!$G42) * 100% / $B$1</f>
        <v>1</v>
      </c>
      <c r="J42" s="4">
        <f>COUNTIF(outdoor_raw!H$2:H$58, "&lt;"&amp;outdoor_res!$G42) * 100% / $B$1</f>
        <v>0.96491228070175439</v>
      </c>
    </row>
    <row r="43" spans="1:15" x14ac:dyDescent="0.25">
      <c r="A43">
        <f>J$6 + J$8 * outdoor_raw!M33</f>
        <v>9.6431875181681739E-2</v>
      </c>
      <c r="B43">
        <f>COUNTIF(outdoor_raw!B$2:B$58, "&lt;"&amp;outdoor_res!$A43) * 100% / $B$1</f>
        <v>0.96491228070175439</v>
      </c>
      <c r="C43">
        <f>COUNTIF(outdoor_raw!C$2:C$58, "&lt;"&amp;outdoor_res!$A43) * 100% / $B$1</f>
        <v>1</v>
      </c>
      <c r="D43">
        <f>COUNTIF(outdoor_raw!D$2:D$58, "&lt;"&amp;outdoor_res!$A43) * 100% / $B$1</f>
        <v>0.96491228070175439</v>
      </c>
      <c r="G43">
        <f>L$6 + L$8 * outdoor_raw!M33</f>
        <v>5.5251394584427134</v>
      </c>
      <c r="H43" s="4">
        <f>COUNTIF(outdoor_raw!F$2:F$58, "&lt;"&amp;outdoor_res!$G43) * 100% / $B$1</f>
        <v>0.96491228070175439</v>
      </c>
      <c r="I43" s="4">
        <f>COUNTIF(outdoor_raw!G$2:G$58, "&lt;"&amp;outdoor_res!$G43) * 100% / $B$1</f>
        <v>1</v>
      </c>
      <c r="J43" s="4">
        <f>COUNTIF(outdoor_raw!H$2:H$58, "&lt;"&amp;outdoor_res!$G43) * 100% / $B$1</f>
        <v>0.96491228070175439</v>
      </c>
    </row>
    <row r="44" spans="1:15" x14ac:dyDescent="0.25">
      <c r="A44">
        <f>J$6 + J$8 * outdoor_raw!M34</f>
        <v>9.9430721822592882E-2</v>
      </c>
      <c r="B44">
        <f>COUNTIF(outdoor_raw!B$2:B$58, "&lt;"&amp;outdoor_res!$A44) * 100% / $B$1</f>
        <v>0.96491228070175439</v>
      </c>
      <c r="C44">
        <f>COUNTIF(outdoor_raw!C$2:C$58, "&lt;"&amp;outdoor_res!$A44) * 100% / $B$1</f>
        <v>1</v>
      </c>
      <c r="D44">
        <f>COUNTIF(outdoor_raw!D$2:D$58, "&lt;"&amp;outdoor_res!$A44) * 100% / $B$1</f>
        <v>0.96491228070175439</v>
      </c>
      <c r="G44">
        <f>L$6 + L$8 * outdoor_raw!M34</f>
        <v>5.6969607143739056</v>
      </c>
      <c r="H44" s="4">
        <f>COUNTIF(outdoor_raw!F$2:F$58, "&lt;"&amp;outdoor_res!$G44) * 100% / $B$1</f>
        <v>0.96491228070175439</v>
      </c>
      <c r="I44" s="4">
        <f>COUNTIF(outdoor_raw!G$2:G$58, "&lt;"&amp;outdoor_res!$G44) * 100% / $B$1</f>
        <v>1</v>
      </c>
      <c r="J44" s="4">
        <f>COUNTIF(outdoor_raw!H$2:H$58, "&lt;"&amp;outdoor_res!$G44) * 100% / $B$1</f>
        <v>0.96491228070175439</v>
      </c>
    </row>
    <row r="45" spans="1:15" x14ac:dyDescent="0.25">
      <c r="A45">
        <f>J$6 + J$8 * outdoor_raw!M35</f>
        <v>0.10242956846350403</v>
      </c>
      <c r="B45">
        <f>COUNTIF(outdoor_raw!B$2:B$58, "&lt;"&amp;outdoor_res!$A45) * 100% / $B$1</f>
        <v>0.96491228070175439</v>
      </c>
      <c r="C45">
        <f>COUNTIF(outdoor_raw!C$2:C$58, "&lt;"&amp;outdoor_res!$A45) * 100% / $B$1</f>
        <v>1</v>
      </c>
      <c r="D45">
        <f>COUNTIF(outdoor_raw!D$2:D$58, "&lt;"&amp;outdoor_res!$A45) * 100% / $B$1</f>
        <v>0.96491228070175439</v>
      </c>
      <c r="G45">
        <f>L$6 + L$8 * outdoor_raw!M35</f>
        <v>5.8687819703050979</v>
      </c>
      <c r="H45" s="4">
        <f>COUNTIF(outdoor_raw!F$2:F$58, "&lt;"&amp;outdoor_res!$G45) * 100% / $B$1</f>
        <v>0.96491228070175439</v>
      </c>
      <c r="I45" s="4">
        <f>COUNTIF(outdoor_raw!G$2:G$58, "&lt;"&amp;outdoor_res!$G45) * 100% / $B$1</f>
        <v>1</v>
      </c>
      <c r="J45" s="4">
        <f>COUNTIF(outdoor_raw!H$2:H$58, "&lt;"&amp;outdoor_res!$G45) * 100% / $B$1</f>
        <v>0.96491228070175439</v>
      </c>
    </row>
    <row r="46" spans="1:15" x14ac:dyDescent="0.25">
      <c r="A46">
        <f>J$6 + J$8 * outdoor_raw!M36</f>
        <v>0.10542841510441515</v>
      </c>
      <c r="B46">
        <f>COUNTIF(outdoor_raw!B$2:B$58, "&lt;"&amp;outdoor_res!$A46) * 100% / $B$1</f>
        <v>0.96491228070175439</v>
      </c>
      <c r="C46">
        <f>COUNTIF(outdoor_raw!C$2:C$58, "&lt;"&amp;outdoor_res!$A46) * 100% / $B$1</f>
        <v>1</v>
      </c>
      <c r="D46">
        <f>COUNTIF(outdoor_raw!D$2:D$58, "&lt;"&amp;outdoor_res!$A46) * 100% / $B$1</f>
        <v>0.96491228070175439</v>
      </c>
      <c r="G46">
        <f>L$6 + L$8 * outdoor_raw!M36</f>
        <v>6.0406032262362901</v>
      </c>
      <c r="H46" s="4">
        <f>COUNTIF(outdoor_raw!F$2:F$58, "&lt;"&amp;outdoor_res!$G46) * 100% / $B$1</f>
        <v>0.96491228070175439</v>
      </c>
      <c r="I46" s="4">
        <f>COUNTIF(outdoor_raw!G$2:G$58, "&lt;"&amp;outdoor_res!$G46) * 100% / $B$1</f>
        <v>1</v>
      </c>
      <c r="J46" s="4">
        <f>COUNTIF(outdoor_raw!H$2:H$58, "&lt;"&amp;outdoor_res!$G46) * 100% / $B$1</f>
        <v>0.96491228070175439</v>
      </c>
    </row>
    <row r="47" spans="1:15" x14ac:dyDescent="0.25">
      <c r="A47">
        <f>J$6 + J$8 * outdoor_raw!M37</f>
        <v>0.1084272617453263</v>
      </c>
      <c r="B47">
        <f>COUNTIF(outdoor_raw!B$2:B$58, "&lt;"&amp;outdoor_res!$A47) * 100% / $B$1</f>
        <v>0.96491228070175439</v>
      </c>
      <c r="C47">
        <f>COUNTIF(outdoor_raw!C$2:C$58, "&lt;"&amp;outdoor_res!$A47) * 100% / $B$1</f>
        <v>1</v>
      </c>
      <c r="D47">
        <f>COUNTIF(outdoor_raw!D$2:D$58, "&lt;"&amp;outdoor_res!$A47) * 100% / $B$1</f>
        <v>0.96491228070175439</v>
      </c>
      <c r="G47">
        <f>L$6 + L$8 * outdoor_raw!M37</f>
        <v>6.2124244821674823</v>
      </c>
      <c r="H47" s="4">
        <f>COUNTIF(outdoor_raw!F$2:F$58, "&lt;"&amp;outdoor_res!$G47) * 100% / $B$1</f>
        <v>0.96491228070175439</v>
      </c>
      <c r="I47" s="4">
        <f>COUNTIF(outdoor_raw!G$2:G$58, "&lt;"&amp;outdoor_res!$G47) * 100% / $B$1</f>
        <v>1</v>
      </c>
      <c r="J47" s="4">
        <f>COUNTIF(outdoor_raw!H$2:H$58, "&lt;"&amp;outdoor_res!$G47) * 100% / $B$1</f>
        <v>0.96491228070175439</v>
      </c>
    </row>
    <row r="48" spans="1:15" x14ac:dyDescent="0.25">
      <c r="A48">
        <f>J$6 + J$8 * outdoor_raw!M38</f>
        <v>0.11142610838623744</v>
      </c>
      <c r="B48">
        <f>COUNTIF(outdoor_raw!B$2:B$58, "&lt;"&amp;outdoor_res!$A48) * 100% / $B$1</f>
        <v>1</v>
      </c>
      <c r="C48">
        <f>COUNTIF(outdoor_raw!C$2:C$58, "&lt;"&amp;outdoor_res!$A48) * 100% / $B$1</f>
        <v>1</v>
      </c>
      <c r="D48">
        <f>COUNTIF(outdoor_raw!D$2:D$58, "&lt;"&amp;outdoor_res!$A48) * 100% / $B$1</f>
        <v>0.98245614035087714</v>
      </c>
      <c r="G48">
        <f>L$6 + L$8 * outdoor_raw!M38</f>
        <v>6.3842457380986746</v>
      </c>
      <c r="H48" s="4">
        <f>COUNTIF(outdoor_raw!F$2:F$58, "&lt;"&amp;outdoor_res!$G48) * 100% / $B$1</f>
        <v>1</v>
      </c>
      <c r="I48" s="4">
        <f>COUNTIF(outdoor_raw!G$2:G$58, "&lt;"&amp;outdoor_res!$G48) * 100% / $B$1</f>
        <v>1</v>
      </c>
      <c r="J48" s="4">
        <f>COUNTIF(outdoor_raw!H$2:H$58, "&lt;"&amp;outdoor_res!$G48) * 100% / $B$1</f>
        <v>0.98245614035087714</v>
      </c>
    </row>
    <row r="49" spans="1:10" x14ac:dyDescent="0.25">
      <c r="A49">
        <f>J$6 + J$8 * outdoor_raw!M39</f>
        <v>0.11442495502714857</v>
      </c>
      <c r="B49">
        <f>COUNTIF(outdoor_raw!B$2:B$58, "&lt;"&amp;outdoor_res!$A49) * 100% / $B$1</f>
        <v>1</v>
      </c>
      <c r="C49">
        <f>COUNTIF(outdoor_raw!C$2:C$58, "&lt;"&amp;outdoor_res!$A49) * 100% / $B$1</f>
        <v>1</v>
      </c>
      <c r="D49">
        <f>COUNTIF(outdoor_raw!D$2:D$58, "&lt;"&amp;outdoor_res!$A49) * 100% / $B$1</f>
        <v>0.98245614035087714</v>
      </c>
      <c r="G49">
        <f>L$6 + L$8 * outdoor_raw!M39</f>
        <v>6.5560669940298668</v>
      </c>
      <c r="H49" s="4">
        <f>COUNTIF(outdoor_raw!F$2:F$58, "&lt;"&amp;outdoor_res!$G49) * 100% / $B$1</f>
        <v>1</v>
      </c>
      <c r="I49" s="4">
        <f>COUNTIF(outdoor_raw!G$2:G$58, "&lt;"&amp;outdoor_res!$G49) * 100% / $B$1</f>
        <v>1</v>
      </c>
      <c r="J49" s="4">
        <f>COUNTIF(outdoor_raw!H$2:H$58, "&lt;"&amp;outdoor_res!$G49) * 100% / $B$1</f>
        <v>0.98245614035087714</v>
      </c>
    </row>
    <row r="50" spans="1:10" x14ac:dyDescent="0.25">
      <c r="A50">
        <f>J$6 + J$8 * outdoor_raw!M40</f>
        <v>0.11742380166805971</v>
      </c>
      <c r="B50">
        <f>COUNTIF(outdoor_raw!B$2:B$58, "&lt;"&amp;outdoor_res!$A50) * 100% / $B$1</f>
        <v>1</v>
      </c>
      <c r="C50">
        <f>COUNTIF(outdoor_raw!C$2:C$58, "&lt;"&amp;outdoor_res!$A50) * 100% / $B$1</f>
        <v>1</v>
      </c>
      <c r="D50">
        <f>COUNTIF(outdoor_raw!D$2:D$58, "&lt;"&amp;outdoor_res!$A50) * 100% / $B$1</f>
        <v>0.98245614035087714</v>
      </c>
      <c r="G50">
        <f>L$6 + L$8 * outdoor_raw!M40</f>
        <v>6.7278882499610591</v>
      </c>
      <c r="H50" s="4">
        <f>COUNTIF(outdoor_raw!F$2:F$58, "&lt;"&amp;outdoor_res!$G50) * 100% / $B$1</f>
        <v>1</v>
      </c>
      <c r="I50" s="4">
        <f>COUNTIF(outdoor_raw!G$2:G$58, "&lt;"&amp;outdoor_res!$G50) * 100% / $B$1</f>
        <v>1</v>
      </c>
      <c r="J50" s="4">
        <f>COUNTIF(outdoor_raw!H$2:H$58, "&lt;"&amp;outdoor_res!$G50) * 100% / $B$1</f>
        <v>0.98245614035087714</v>
      </c>
    </row>
    <row r="51" spans="1:10" x14ac:dyDescent="0.25">
      <c r="A51">
        <f>J$6 + J$8 * outdoor_raw!M41</f>
        <v>0.12042264830897086</v>
      </c>
      <c r="B51">
        <f>COUNTIF(outdoor_raw!B$2:B$58, "&lt;"&amp;outdoor_res!$A51) * 100% / $B$1</f>
        <v>1</v>
      </c>
      <c r="C51">
        <f>COUNTIF(outdoor_raw!C$2:C$58, "&lt;"&amp;outdoor_res!$A51) * 100% / $B$1</f>
        <v>1</v>
      </c>
      <c r="D51">
        <f>COUNTIF(outdoor_raw!D$2:D$58, "&lt;"&amp;outdoor_res!$A51) * 100% / $B$1</f>
        <v>0.98245614035087714</v>
      </c>
      <c r="G51">
        <f>L$6 + L$8 * outdoor_raw!M41</f>
        <v>6.8997095058922513</v>
      </c>
      <c r="H51" s="4">
        <f>COUNTIF(outdoor_raw!F$2:F$58, "&lt;"&amp;outdoor_res!$G51) * 100% / $B$1</f>
        <v>1</v>
      </c>
      <c r="I51" s="4">
        <f>COUNTIF(outdoor_raw!G$2:G$58, "&lt;"&amp;outdoor_res!$G51) * 100% / $B$1</f>
        <v>1</v>
      </c>
      <c r="J51" s="4">
        <f>COUNTIF(outdoor_raw!H$2:H$58, "&lt;"&amp;outdoor_res!$G51) * 100% / $B$1</f>
        <v>0.98245614035087714</v>
      </c>
    </row>
    <row r="52" spans="1:10" x14ac:dyDescent="0.25">
      <c r="A52">
        <f>J$6 + J$8 * outdoor_raw!M42</f>
        <v>0.123421494949882</v>
      </c>
      <c r="B52">
        <f>COUNTIF(outdoor_raw!B$2:B$58, "&lt;"&amp;outdoor_res!$A52) * 100% / $B$1</f>
        <v>1</v>
      </c>
      <c r="C52">
        <f>COUNTIF(outdoor_raw!C$2:C$58, "&lt;"&amp;outdoor_res!$A52) * 100% / $B$1</f>
        <v>1</v>
      </c>
      <c r="D52">
        <f>COUNTIF(outdoor_raw!D$2:D$58, "&lt;"&amp;outdoor_res!$A52) * 100% / $B$1</f>
        <v>0.98245614035087714</v>
      </c>
      <c r="G52">
        <f>L$6 + L$8 * outdoor_raw!M42</f>
        <v>7.0715307618234435</v>
      </c>
      <c r="H52" s="4">
        <f>COUNTIF(outdoor_raw!F$2:F$58, "&lt;"&amp;outdoor_res!$G52) * 100% / $B$1</f>
        <v>1</v>
      </c>
      <c r="I52" s="4">
        <f>COUNTIF(outdoor_raw!G$2:G$58, "&lt;"&amp;outdoor_res!$G52) * 100% / $B$1</f>
        <v>1</v>
      </c>
      <c r="J52" s="4">
        <f>COUNTIF(outdoor_raw!H$2:H$58, "&lt;"&amp;outdoor_res!$G52) * 100% / $B$1</f>
        <v>0.98245614035087714</v>
      </c>
    </row>
    <row r="53" spans="1:10" x14ac:dyDescent="0.25">
      <c r="A53">
        <f>J$6 + J$8 * outdoor_raw!M43</f>
        <v>0.12642034159079313</v>
      </c>
      <c r="B53">
        <f>COUNTIF(outdoor_raw!B$2:B$58, "&lt;"&amp;outdoor_res!$A53) * 100% / $B$1</f>
        <v>1</v>
      </c>
      <c r="C53">
        <f>COUNTIF(outdoor_raw!C$2:C$58, "&lt;"&amp;outdoor_res!$A53) * 100% / $B$1</f>
        <v>1</v>
      </c>
      <c r="D53">
        <f>COUNTIF(outdoor_raw!D$2:D$58, "&lt;"&amp;outdoor_res!$A53) * 100% / $B$1</f>
        <v>1</v>
      </c>
      <c r="G53">
        <f>L$6 + L$8 * outdoor_raw!M43</f>
        <v>7.2433520177546349</v>
      </c>
      <c r="H53" s="4">
        <f>COUNTIF(outdoor_raw!F$2:F$58, "&lt;"&amp;outdoor_res!$G53) * 100% / $B$1</f>
        <v>1</v>
      </c>
      <c r="I53" s="4">
        <f>COUNTIF(outdoor_raw!G$2:G$58, "&lt;"&amp;outdoor_res!$G53) * 100% / $B$1</f>
        <v>1</v>
      </c>
      <c r="J53" s="4">
        <f>COUNTIF(outdoor_raw!H$2:H$58, "&lt;"&amp;outdoor_res!$G53) * 100% / $B$1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indoor_raw</vt:lpstr>
      <vt:lpstr>outdoor_raw</vt:lpstr>
      <vt:lpstr>indoor_res</vt:lpstr>
      <vt:lpstr>outdoor_res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Кудеров</dc:creator>
  <cp:lastModifiedBy>Петр Кудеров</cp:lastModifiedBy>
  <dcterms:created xsi:type="dcterms:W3CDTF">2015-06-04T12:10:45Z</dcterms:created>
  <dcterms:modified xsi:type="dcterms:W3CDTF">2015-06-13T23:39:44Z</dcterms:modified>
</cp:coreProperties>
</file>