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360" yWindow="440" windowWidth="41460" windowHeight="23620"/>
  </bookViews>
  <sheets>
    <sheet name="SalaryArb2013FINAL" sheetId="1" r:id="rId1"/>
    <sheet name="Totals" sheetId="5" r:id="rId2"/>
    <sheet name="Angels" sheetId="2" r:id="rId3"/>
    <sheet name="Astros" sheetId="3" r:id="rId4"/>
    <sheet name="A's" sheetId="4" r:id="rId5"/>
    <sheet name="Blue Jays" sheetId="6" r:id="rId6"/>
    <sheet name="Braves" sheetId="7" r:id="rId7"/>
    <sheet name="Brewers" sheetId="8" r:id="rId8"/>
    <sheet name="Cardinals" sheetId="9" r:id="rId9"/>
    <sheet name="Cubs" sheetId="10" r:id="rId10"/>
    <sheet name="DBacks" sheetId="11" r:id="rId11"/>
    <sheet name="Dodgers" sheetId="12" r:id="rId12"/>
    <sheet name="Giants" sheetId="13" r:id="rId13"/>
    <sheet name="Indians" sheetId="14" r:id="rId14"/>
    <sheet name="Mariners" sheetId="15" r:id="rId15"/>
    <sheet name="Mets" sheetId="16" r:id="rId16"/>
    <sheet name="Nationals" sheetId="17" r:id="rId17"/>
    <sheet name="Orioles" sheetId="18" r:id="rId18"/>
    <sheet name="Padres" sheetId="19" r:id="rId19"/>
    <sheet name="Phillies" sheetId="20" r:id="rId20"/>
    <sheet name="Pirates" sheetId="21" r:id="rId21"/>
    <sheet name="Rangers" sheetId="22" r:id="rId22"/>
    <sheet name="Rays" sheetId="23" r:id="rId23"/>
    <sheet name="Red Sox" sheetId="24" r:id="rId24"/>
    <sheet name="Reds" sheetId="25" r:id="rId25"/>
    <sheet name="Rockies" sheetId="26" r:id="rId26"/>
    <sheet name="Royals" sheetId="27" r:id="rId27"/>
    <sheet name="Tigers" sheetId="28" r:id="rId28"/>
    <sheet name="Twins" sheetId="29" r:id="rId29"/>
    <sheet name="White Sox" sheetId="30" r:id="rId30"/>
    <sheet name="Yankees" sheetId="31" r:id="rId31"/>
  </sheets>
  <definedNames>
    <definedName name="_xlnm._FilterDatabase" localSheetId="0" hidden="1">SalaryArb2013FINAL!$A$1:$W$169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53" i="1" l="1"/>
  <c r="M15" i="1"/>
  <c r="M95" i="1"/>
  <c r="M70" i="1"/>
  <c r="M102" i="1"/>
  <c r="M12" i="1"/>
  <c r="D31" i="5"/>
  <c r="F31" i="5"/>
  <c r="O7" i="31"/>
  <c r="T7" i="31"/>
  <c r="D30" i="5"/>
  <c r="F30" i="5"/>
  <c r="T4" i="30"/>
  <c r="D29" i="5"/>
  <c r="F29" i="5"/>
  <c r="O5" i="29"/>
  <c r="T5" i="29"/>
  <c r="D28" i="5"/>
  <c r="F28" i="5"/>
  <c r="T9" i="28"/>
  <c r="D27" i="5"/>
  <c r="F27" i="5"/>
  <c r="T7" i="27"/>
  <c r="D26" i="5"/>
  <c r="F26" i="5"/>
  <c r="T8" i="26"/>
  <c r="O8" i="26"/>
  <c r="D25" i="5"/>
  <c r="O9" i="25"/>
  <c r="F25" i="5"/>
  <c r="T9" i="25"/>
  <c r="T6" i="17"/>
  <c r="D24" i="5"/>
  <c r="F24" i="5"/>
  <c r="T11" i="24"/>
  <c r="O11" i="24"/>
  <c r="D23" i="5"/>
  <c r="F23" i="5"/>
  <c r="T8" i="23"/>
  <c r="D22" i="5"/>
  <c r="F22" i="5"/>
  <c r="O5" i="22"/>
  <c r="T5" i="22"/>
  <c r="D21" i="5"/>
  <c r="F21" i="5"/>
  <c r="T7" i="21"/>
  <c r="D20" i="5"/>
  <c r="F20" i="5"/>
  <c r="T4" i="20"/>
  <c r="D19" i="5"/>
  <c r="F19" i="5"/>
  <c r="T11" i="19"/>
  <c r="F18" i="5"/>
  <c r="D18" i="5"/>
  <c r="T13" i="18"/>
  <c r="O13" i="18"/>
  <c r="M152" i="1"/>
  <c r="F17" i="5"/>
  <c r="D17" i="5"/>
  <c r="T9" i="17"/>
  <c r="O9" i="17"/>
  <c r="M79" i="1"/>
  <c r="F16" i="5"/>
  <c r="D16" i="5"/>
  <c r="T5" i="16"/>
  <c r="O5" i="16"/>
  <c r="F15" i="5"/>
  <c r="D15" i="5"/>
  <c r="F14" i="5"/>
  <c r="D14" i="5"/>
  <c r="T6" i="15"/>
  <c r="O6" i="15"/>
  <c r="D13" i="5"/>
  <c r="F13" i="5"/>
  <c r="T10" i="14"/>
  <c r="O10" i="14"/>
  <c r="F12" i="5"/>
  <c r="T9" i="13"/>
  <c r="D12" i="5"/>
  <c r="O9" i="13"/>
  <c r="F11" i="5"/>
  <c r="D11" i="5"/>
  <c r="T4" i="12"/>
  <c r="O4" i="12"/>
  <c r="F10" i="5"/>
  <c r="T9" i="11"/>
  <c r="D10" i="5"/>
  <c r="O9" i="11"/>
  <c r="F3" i="5"/>
  <c r="F4" i="5"/>
  <c r="F5" i="5"/>
  <c r="F6" i="5"/>
  <c r="F7" i="5"/>
  <c r="F8" i="5"/>
  <c r="F9" i="5"/>
  <c r="F2" i="5"/>
  <c r="D3" i="5"/>
  <c r="D4" i="5"/>
  <c r="D5" i="5"/>
  <c r="D6" i="5"/>
  <c r="D7" i="5"/>
  <c r="D8" i="5"/>
  <c r="D9" i="5"/>
  <c r="D2" i="5"/>
  <c r="T6" i="10"/>
  <c r="O6" i="10"/>
  <c r="T7" i="9"/>
  <c r="O7" i="9"/>
  <c r="T7" i="8"/>
  <c r="M30" i="1"/>
  <c r="M29" i="1"/>
  <c r="S8" i="7"/>
  <c r="N8" i="7"/>
  <c r="S7" i="6"/>
  <c r="N7" i="6"/>
  <c r="N7" i="2"/>
  <c r="S10" i="4"/>
  <c r="N10" i="4"/>
  <c r="S5" i="3"/>
  <c r="L5" i="3"/>
  <c r="L7" i="2"/>
  <c r="S7" i="2"/>
  <c r="J81" i="1"/>
  <c r="N81" i="1"/>
  <c r="J108" i="1"/>
  <c r="N108" i="1"/>
  <c r="J133" i="1"/>
  <c r="N133" i="1"/>
  <c r="J151" i="1"/>
  <c r="N151" i="1"/>
  <c r="J38" i="1"/>
  <c r="N38" i="1"/>
  <c r="J58" i="1"/>
  <c r="N58" i="1"/>
  <c r="J161" i="1"/>
  <c r="N161" i="1"/>
  <c r="J98" i="1"/>
  <c r="N98" i="1"/>
  <c r="J47" i="1"/>
  <c r="N47" i="1"/>
  <c r="J46" i="1"/>
  <c r="N46" i="1"/>
  <c r="J45" i="1"/>
  <c r="N45" i="1"/>
  <c r="J88" i="1"/>
  <c r="N88" i="1"/>
  <c r="J111" i="1"/>
  <c r="N111" i="1"/>
  <c r="J73" i="1"/>
  <c r="N73" i="1"/>
  <c r="J36" i="1"/>
  <c r="N36" i="1"/>
  <c r="J106" i="1"/>
  <c r="N106" i="1"/>
  <c r="J131" i="1"/>
  <c r="N131" i="1"/>
  <c r="J130" i="1"/>
  <c r="N130" i="1"/>
  <c r="J67" i="1"/>
  <c r="N67" i="1"/>
  <c r="J86" i="1"/>
  <c r="N86" i="1"/>
  <c r="J4" i="1"/>
  <c r="N4" i="1"/>
  <c r="J137" i="1"/>
  <c r="N137" i="1"/>
  <c r="J129" i="1"/>
  <c r="N129" i="1"/>
  <c r="J97" i="1"/>
  <c r="N97" i="1"/>
  <c r="J85" i="1"/>
  <c r="N85" i="1"/>
  <c r="J96" i="1"/>
  <c r="N96" i="1"/>
  <c r="J35" i="1"/>
  <c r="N35" i="1"/>
  <c r="J136" i="1"/>
  <c r="N136" i="1"/>
  <c r="J72" i="1"/>
  <c r="N72" i="1"/>
  <c r="J128" i="1"/>
  <c r="N128" i="1"/>
  <c r="J134" i="1"/>
  <c r="N134" i="1"/>
  <c r="J121" i="1"/>
  <c r="N121" i="1"/>
  <c r="J127" i="1"/>
  <c r="N127" i="1"/>
  <c r="J60" i="1"/>
  <c r="N60" i="1"/>
  <c r="J53" i="1"/>
  <c r="N53" i="1"/>
  <c r="L162" i="1"/>
  <c r="O162" i="1"/>
  <c r="K81" i="1"/>
  <c r="K108" i="1"/>
  <c r="K133" i="1"/>
  <c r="K151" i="1"/>
  <c r="K38" i="1"/>
  <c r="K58" i="1"/>
  <c r="K161" i="1"/>
  <c r="K98" i="1"/>
  <c r="K47" i="1"/>
  <c r="K46" i="1"/>
  <c r="K45" i="1"/>
  <c r="K88" i="1"/>
  <c r="K111" i="1"/>
  <c r="K73" i="1"/>
  <c r="K36" i="1"/>
  <c r="K106" i="1"/>
  <c r="K131" i="1"/>
  <c r="K130" i="1"/>
  <c r="K67" i="1"/>
  <c r="K86" i="1"/>
  <c r="K4" i="1"/>
  <c r="K137" i="1"/>
  <c r="K129" i="1"/>
  <c r="K97" i="1"/>
  <c r="K85" i="1"/>
  <c r="K96" i="1"/>
  <c r="K35" i="1"/>
  <c r="K136" i="1"/>
  <c r="K72" i="1"/>
  <c r="K128" i="1"/>
  <c r="K134" i="1"/>
  <c r="K121" i="1"/>
  <c r="K127" i="1"/>
  <c r="K60" i="1"/>
  <c r="M9" i="1"/>
  <c r="M6" i="1"/>
  <c r="M27" i="1"/>
  <c r="M5" i="1"/>
  <c r="M20" i="1"/>
  <c r="M14" i="1"/>
  <c r="M17" i="1"/>
  <c r="M16" i="1"/>
  <c r="M22" i="1"/>
  <c r="M26" i="1"/>
  <c r="M8" i="1"/>
  <c r="M33" i="1"/>
  <c r="M25" i="1"/>
  <c r="M24" i="1"/>
  <c r="M7" i="1"/>
  <c r="M4" i="1"/>
  <c r="M11" i="1"/>
  <c r="M28" i="1"/>
  <c r="M23" i="1"/>
  <c r="M19" i="1"/>
  <c r="M3" i="1"/>
  <c r="M32" i="1"/>
  <c r="M31" i="1"/>
  <c r="M21" i="1"/>
  <c r="M2" i="1"/>
  <c r="M18" i="1"/>
  <c r="M10" i="1"/>
  <c r="M13" i="1"/>
  <c r="M161" i="1"/>
  <c r="M160" i="1"/>
  <c r="M159" i="1"/>
  <c r="M157" i="1"/>
  <c r="M155" i="1"/>
  <c r="M158" i="1"/>
  <c r="M156" i="1"/>
  <c r="M154" i="1"/>
  <c r="M151" i="1"/>
  <c r="M150" i="1"/>
  <c r="M149" i="1"/>
  <c r="M148" i="1"/>
  <c r="M147" i="1"/>
  <c r="M146" i="1"/>
  <c r="M145" i="1"/>
  <c r="M143" i="1"/>
  <c r="M142" i="1"/>
  <c r="M138" i="1"/>
  <c r="M144" i="1"/>
  <c r="M141" i="1"/>
  <c r="M140" i="1"/>
  <c r="M139" i="1"/>
  <c r="M137" i="1"/>
  <c r="M136" i="1"/>
  <c r="M135" i="1"/>
  <c r="M134" i="1"/>
  <c r="M133" i="1"/>
  <c r="M132" i="1"/>
  <c r="M131" i="1"/>
  <c r="M130" i="1"/>
  <c r="M129" i="1"/>
  <c r="M128" i="1"/>
  <c r="M127" i="1"/>
  <c r="M126" i="1"/>
  <c r="M125" i="1"/>
  <c r="M124" i="1"/>
  <c r="M123" i="1"/>
  <c r="M122" i="1"/>
  <c r="M121" i="1"/>
  <c r="M120" i="1"/>
  <c r="M119" i="1"/>
  <c r="M118" i="1"/>
  <c r="M117" i="1"/>
  <c r="M115" i="1"/>
  <c r="M116" i="1"/>
  <c r="M114" i="1"/>
  <c r="M113" i="1"/>
  <c r="M112" i="1"/>
  <c r="M111" i="1"/>
  <c r="M110" i="1"/>
  <c r="M109" i="1"/>
  <c r="M108" i="1"/>
  <c r="M107" i="1"/>
  <c r="M104" i="1"/>
  <c r="M106" i="1"/>
  <c r="M105" i="1"/>
  <c r="M103" i="1"/>
  <c r="M101" i="1"/>
  <c r="M100" i="1"/>
  <c r="M99" i="1"/>
  <c r="M98" i="1"/>
  <c r="M97" i="1"/>
  <c r="M96" i="1"/>
  <c r="M93" i="1"/>
  <c r="M94" i="1"/>
  <c r="M90" i="1"/>
  <c r="M92" i="1"/>
  <c r="M91" i="1"/>
  <c r="M89" i="1"/>
  <c r="M88" i="1"/>
  <c r="M87" i="1"/>
  <c r="M86" i="1"/>
  <c r="M83" i="1"/>
  <c r="M85" i="1"/>
  <c r="M84" i="1"/>
  <c r="M77" i="1"/>
  <c r="M82" i="1"/>
  <c r="M80" i="1"/>
  <c r="M81" i="1"/>
  <c r="U79" i="1"/>
  <c r="M78" i="1"/>
  <c r="M76" i="1"/>
  <c r="M75" i="1"/>
  <c r="M74" i="1"/>
  <c r="M73" i="1"/>
  <c r="M72" i="1"/>
  <c r="M71" i="1"/>
  <c r="M69" i="1"/>
  <c r="M68" i="1"/>
  <c r="M67" i="1"/>
  <c r="M66" i="1"/>
  <c r="M65" i="1"/>
  <c r="M64" i="1"/>
  <c r="M58" i="1"/>
  <c r="M63" i="1"/>
  <c r="M62" i="1"/>
  <c r="M61" i="1"/>
  <c r="M60" i="1"/>
  <c r="M59" i="1"/>
  <c r="M57" i="1"/>
  <c r="M56" i="1"/>
  <c r="M55" i="1"/>
  <c r="M52" i="1"/>
  <c r="M54" i="1"/>
  <c r="M53" i="1"/>
  <c r="M51" i="1"/>
  <c r="M50" i="1"/>
  <c r="M48" i="1"/>
  <c r="M47" i="1"/>
  <c r="M49" i="1"/>
  <c r="M46" i="1"/>
  <c r="M45" i="1"/>
  <c r="M44" i="1"/>
  <c r="M43" i="1"/>
  <c r="M42" i="1"/>
  <c r="M41" i="1"/>
  <c r="M40" i="1"/>
  <c r="M39" i="1"/>
  <c r="M38" i="1"/>
  <c r="M37" i="1"/>
  <c r="M36" i="1"/>
  <c r="M35" i="1"/>
  <c r="M34" i="1"/>
  <c r="K53" i="1"/>
  <c r="T20" i="1"/>
  <c r="U20" i="1"/>
  <c r="T58" i="1"/>
  <c r="U58" i="1"/>
  <c r="T47" i="1"/>
  <c r="U47" i="1"/>
  <c r="T46" i="1"/>
  <c r="U46" i="1"/>
  <c r="T132" i="1"/>
  <c r="U132" i="1"/>
  <c r="T88" i="1"/>
  <c r="U88" i="1"/>
  <c r="T36" i="1"/>
  <c r="U36" i="1"/>
  <c r="T130" i="1"/>
  <c r="U130" i="1"/>
  <c r="T52" i="1"/>
  <c r="U52" i="1"/>
  <c r="T110" i="1"/>
  <c r="U110" i="1"/>
  <c r="T136" i="1"/>
  <c r="U136" i="1"/>
  <c r="T134" i="1"/>
  <c r="U134" i="1"/>
  <c r="T2" i="1"/>
  <c r="U2" i="1"/>
  <c r="T152" i="1"/>
  <c r="U152" i="1"/>
  <c r="T121" i="1"/>
  <c r="U121" i="1"/>
  <c r="T60" i="1"/>
  <c r="U60" i="1"/>
  <c r="M162" i="1"/>
  <c r="U162" i="1"/>
  <c r="T162" i="1"/>
</calcChain>
</file>

<file path=xl/sharedStrings.xml><?xml version="1.0" encoding="utf-8"?>
<sst xmlns="http://schemas.openxmlformats.org/spreadsheetml/2006/main" count="1876" uniqueCount="286">
  <si>
    <t>Alfredo Aceves</t>
  </si>
  <si>
    <t>Red Sox</t>
  </si>
  <si>
    <t>Matt Albers</t>
  </si>
  <si>
    <t>Indians</t>
  </si>
  <si>
    <t>Joaquin Arias</t>
  </si>
  <si>
    <t>Giants</t>
  </si>
  <si>
    <t>Alex Avila</t>
  </si>
  <si>
    <t>Tigers</t>
  </si>
  <si>
    <t>Mike Aviles</t>
  </si>
  <si>
    <t>John Axford</t>
  </si>
  <si>
    <t>Brewers</t>
  </si>
  <si>
    <t>Burke Badenhop</t>
  </si>
  <si>
    <t>Andrew Bailey</t>
  </si>
  <si>
    <t>Homer Bailey</t>
  </si>
  <si>
    <t>Reds</t>
  </si>
  <si>
    <t>John Baker</t>
  </si>
  <si>
    <t>Padres</t>
  </si>
  <si>
    <t>Daniel Bard</t>
  </si>
  <si>
    <t>Daric Barton</t>
  </si>
  <si>
    <t>Athletics</t>
  </si>
  <si>
    <t>Antonio Bastardo</t>
  </si>
  <si>
    <t>Phillies</t>
  </si>
  <si>
    <t>Gordon Beckham</t>
  </si>
  <si>
    <t>White Sox</t>
  </si>
  <si>
    <t>Ronald Belisario</t>
  </si>
  <si>
    <t>Dodgers</t>
  </si>
  <si>
    <t>Roger Bernadina</t>
  </si>
  <si>
    <t>Nationals</t>
  </si>
  <si>
    <t>Gregor Blanco</t>
  </si>
  <si>
    <t>Kyle Blanks</t>
  </si>
  <si>
    <t>Jerry Blevins</t>
  </si>
  <si>
    <t>Brennan Boesch</t>
  </si>
  <si>
    <t>Mitchell Boggs</t>
  </si>
  <si>
    <t>Cardinals</t>
  </si>
  <si>
    <t>Emilio Bonifacio</t>
  </si>
  <si>
    <t>Blue Jays</t>
  </si>
  <si>
    <t>Craig Breslow</t>
  </si>
  <si>
    <t>Jared Burton</t>
  </si>
  <si>
    <t>Twins</t>
  </si>
  <si>
    <t>Drew Butera</t>
  </si>
  <si>
    <t>Everth Cabrera</t>
  </si>
  <si>
    <t>Alberto Callaspo</t>
  </si>
  <si>
    <t>Angels</t>
  </si>
  <si>
    <t>Alexi Casilla</t>
  </si>
  <si>
    <t>Orioles</t>
  </si>
  <si>
    <t>Santiago Casilla</t>
  </si>
  <si>
    <t>Jhoulys Chacin</t>
  </si>
  <si>
    <t>Rockies</t>
  </si>
  <si>
    <t>Joba Chamberlain</t>
  </si>
  <si>
    <t>Yankees</t>
  </si>
  <si>
    <t>Shin-Soo Choo</t>
  </si>
  <si>
    <t>Tyler Clippard</t>
  </si>
  <si>
    <t>Phil Coke</t>
  </si>
  <si>
    <t>Tyler Colvin</t>
  </si>
  <si>
    <t>Chris Davis</t>
  </si>
  <si>
    <t>Ike Davis</t>
  </si>
  <si>
    <t>Mets</t>
  </si>
  <si>
    <t>Rajai Davis</t>
  </si>
  <si>
    <t>Alejandro de Aza</t>
  </si>
  <si>
    <t>Ian Desmond</t>
  </si>
  <si>
    <t>Ross Detwiler</t>
  </si>
  <si>
    <t>Brian Duensing</t>
  </si>
  <si>
    <t>A.J. Ellis</t>
  </si>
  <si>
    <t>Jacoby Ellsbury</t>
  </si>
  <si>
    <t>Marco Estrada</t>
  </si>
  <si>
    <t>Neftali Feliz</t>
  </si>
  <si>
    <t>Rangers</t>
  </si>
  <si>
    <t>Doug Fister</t>
  </si>
  <si>
    <t>Dexter Fowler</t>
  </si>
  <si>
    <t>Kevin Frandsen</t>
  </si>
  <si>
    <t>David Freese</t>
  </si>
  <si>
    <t>Sam Fuld</t>
  </si>
  <si>
    <t>Rays</t>
  </si>
  <si>
    <t>Brett Gardner</t>
  </si>
  <si>
    <t>Matt Garza</t>
  </si>
  <si>
    <t>Cubs</t>
  </si>
  <si>
    <t>Chris Getz</t>
  </si>
  <si>
    <t>Royals</t>
  </si>
  <si>
    <t>Carlos Gomez</t>
  </si>
  <si>
    <t>Luke Gregerson</t>
  </si>
  <si>
    <t>Jason Hammel</t>
  </si>
  <si>
    <t>Joel Hanrahan</t>
  </si>
  <si>
    <t>Tommy Hanson</t>
  </si>
  <si>
    <t>J.A. Happ</t>
  </si>
  <si>
    <t>Matt Harrison</t>
  </si>
  <si>
    <t>Brett Hayes</t>
  </si>
  <si>
    <t>Chase Headley</t>
  </si>
  <si>
    <t>Chris Heisey</t>
  </si>
  <si>
    <t>Jonathan Herrera</t>
  </si>
  <si>
    <t>Jason Heyward</t>
  </si>
  <si>
    <t>Braves</t>
  </si>
  <si>
    <t>Luke Hochevar</t>
  </si>
  <si>
    <t>Phil Hughes</t>
  </si>
  <si>
    <t>Tommy Hunter</t>
  </si>
  <si>
    <t>Austin Jackson</t>
  </si>
  <si>
    <t>Paul Janish</t>
  </si>
  <si>
    <t>John Jaso</t>
  </si>
  <si>
    <t>Kevin Jepsen</t>
  </si>
  <si>
    <t>Chris Johnson</t>
  </si>
  <si>
    <t>Jim Johnson</t>
  </si>
  <si>
    <t>Garrett Jones</t>
  </si>
  <si>
    <t>Pirates</t>
  </si>
  <si>
    <t>Matt Joyce</t>
  </si>
  <si>
    <t>Shawn Kelley</t>
  </si>
  <si>
    <t>Mariners</t>
  </si>
  <si>
    <t>Ian Kennedy</t>
  </si>
  <si>
    <t>Josh Kinney</t>
  </si>
  <si>
    <t>George Kottaras</t>
  </si>
  <si>
    <t>Mat Latos</t>
  </si>
  <si>
    <t>Mike Leake</t>
  </si>
  <si>
    <t>Boone Logan</t>
  </si>
  <si>
    <t>Wilton Lopez</t>
  </si>
  <si>
    <t>Jed Lowrie</t>
  </si>
  <si>
    <t>Astros</t>
  </si>
  <si>
    <t>Lou Marson</t>
  </si>
  <si>
    <t>Cristhian Martinez</t>
  </si>
  <si>
    <t>Justin Masterson</t>
  </si>
  <si>
    <t>Brian Matusz</t>
  </si>
  <si>
    <t>James McDonald</t>
  </si>
  <si>
    <t>Kris Medlen</t>
  </si>
  <si>
    <t>Jose Mijares</t>
  </si>
  <si>
    <t>Andrew Miller</t>
  </si>
  <si>
    <t>Franklin Morales</t>
  </si>
  <si>
    <t>Kendrys Morales</t>
  </si>
  <si>
    <t>Charlie Morton</t>
  </si>
  <si>
    <t>Brandon Moss</t>
  </si>
  <si>
    <t>Jason Motte</t>
  </si>
  <si>
    <t>Edward Mujica</t>
  </si>
  <si>
    <t>Daniel Murphy</t>
  </si>
  <si>
    <t>David Murphy</t>
  </si>
  <si>
    <t>Chris Narveson</t>
  </si>
  <si>
    <t>Pat Neshek</t>
  </si>
  <si>
    <t>Jeff Niemann</t>
  </si>
  <si>
    <t>Bud Norris</t>
  </si>
  <si>
    <t>Darren O'Day</t>
  </si>
  <si>
    <t>Eric O'Flaherty</t>
  </si>
  <si>
    <t>Logan Ondrusek</t>
  </si>
  <si>
    <t>Josh Outman</t>
  </si>
  <si>
    <t>Bobby Parnell</t>
  </si>
  <si>
    <t>Gerardo Parra</t>
  </si>
  <si>
    <t>Troy Patton</t>
  </si>
  <si>
    <t>Felipe Paulino</t>
  </si>
  <si>
    <t>Hunter Pence</t>
  </si>
  <si>
    <t>Cliff Pennington</t>
  </si>
  <si>
    <t>Chris Perez</t>
  </si>
  <si>
    <t>Rick Porcello</t>
  </si>
  <si>
    <t>Buster Posey</t>
  </si>
  <si>
    <t>Martin Prado</t>
  </si>
  <si>
    <t>David Price</t>
  </si>
  <si>
    <t>Colby Rasmus</t>
  </si>
  <si>
    <t>Nolan Reimold</t>
  </si>
  <si>
    <t>Chris Resop</t>
  </si>
  <si>
    <t>Clayton Richard</t>
  </si>
  <si>
    <t>Ryan Roberts</t>
  </si>
  <si>
    <t>David Robertson</t>
  </si>
  <si>
    <t>Sean Rodriguez</t>
  </si>
  <si>
    <t>Sergio Romo</t>
  </si>
  <si>
    <t>Adam Rosales</t>
  </si>
  <si>
    <t>James Russell</t>
  </si>
  <si>
    <t>Brendan Ryan</t>
  </si>
  <si>
    <t>Marc Rzepczynski</t>
  </si>
  <si>
    <t>Jarrod Saltalamacchia</t>
  </si>
  <si>
    <t>Jeff Samardzija</t>
  </si>
  <si>
    <t>Gaby Sanchez</t>
  </si>
  <si>
    <t>Max Scherzer</t>
  </si>
  <si>
    <t>Alfredo Simon</t>
  </si>
  <si>
    <t>Tony Sipp</t>
  </si>
  <si>
    <t>Joe Smith</t>
  </si>
  <si>
    <t>Seth Smith</t>
  </si>
  <si>
    <t>Craig Stammen</t>
  </si>
  <si>
    <t>Drew Storen</t>
  </si>
  <si>
    <t>Drew Stubbs</t>
  </si>
  <si>
    <t>Taylor Teagarden</t>
  </si>
  <si>
    <t>Joe Thatcher</t>
  </si>
  <si>
    <t>Josh Thole</t>
  </si>
  <si>
    <t>Luis Valbuena</t>
  </si>
  <si>
    <t>Jason Vargas</t>
  </si>
  <si>
    <t>Will Venable</t>
  </si>
  <si>
    <t>Jonny Venters</t>
  </si>
  <si>
    <t>Edinson Volquez</t>
  </si>
  <si>
    <t>Neil Walker</t>
  </si>
  <si>
    <t>Ryan Webb</t>
  </si>
  <si>
    <t>Marlins</t>
  </si>
  <si>
    <t>Matt Wieters</t>
  </si>
  <si>
    <t>Jerome Williams</t>
  </si>
  <si>
    <t>Blake Wood</t>
  </si>
  <si>
    <t>Wesley Wright</t>
  </si>
  <si>
    <t>Brad Ziegler</t>
  </si>
  <si>
    <t>Jordan Zimmermann</t>
  </si>
  <si>
    <t>Player</t>
  </si>
  <si>
    <t>Club</t>
  </si>
  <si>
    <t>POS</t>
  </si>
  <si>
    <t>ST</t>
  </si>
  <si>
    <t>ASK</t>
  </si>
  <si>
    <t>OFFER</t>
  </si>
  <si>
    <t>MID</t>
  </si>
  <si>
    <t>Notes</t>
  </si>
  <si>
    <t>Total  deal would be worth $9.25 million over three years if the option is exercised, and he could earn $500,000 annually in performance bonuses. The 31-year-old receives a $1 million signing bonus. The Indians hold a $3.5 million option in 2015 with a $250,000 buyout.</t>
  </si>
  <si>
    <t>$3.6 million club option for 2015 that can be bought out for $200,000.</t>
  </si>
  <si>
    <t>SPREAD</t>
  </si>
  <si>
    <t>TOTAL</t>
  </si>
  <si>
    <t>AAV</t>
  </si>
  <si>
    <t>$1 million buyout.Club option for 2016 based on performance</t>
  </si>
  <si>
    <t>The club option for 2015 is  worth $4 million. $100,000 buyout</t>
  </si>
  <si>
    <t>$1 million signing bonus</t>
  </si>
  <si>
    <t>Option?</t>
  </si>
  <si>
    <t>$4.25 million club option, $400,000 buyout</t>
  </si>
  <si>
    <t>2014 salary may increase based on 2013 performance: $25,000 each for 50, 55, 60, 65, 70 games and 50, 55, 60, 65 innings. 2014 performance bonuses: $25,000 each for 50, 55, 60, 65, 70 games and 50, 55, 60, 65 innings. If traded, additional performance bonuses: $25,000 for 20 games finished. $50,000 each for 25, 30 GF. $0.1M for 40 GF</t>
  </si>
  <si>
    <t xml:space="preserve">2013 performance bonuses: $50,000 each for 35, 40, 45, 50 games finished. 2014 salary increases to $5.6M with $5.6M for 30 GF in 2013, $5.7M for 32 GF, $5.85M for 37 GF, $6M for 42 GF, $6.15M for 47 GF, $6.3M for 52 GF, $6.5M for 55 GF </t>
  </si>
  <si>
    <t>$1.75 million club option</t>
  </si>
  <si>
    <t>DBacks</t>
  </si>
  <si>
    <t>Class</t>
  </si>
  <si>
    <t>3B</t>
  </si>
  <si>
    <t>RP</t>
  </si>
  <si>
    <t>SP</t>
  </si>
  <si>
    <t>SS</t>
  </si>
  <si>
    <t>LF</t>
  </si>
  <si>
    <t>CF</t>
  </si>
  <si>
    <t>RF</t>
  </si>
  <si>
    <t>Closer</t>
  </si>
  <si>
    <t>OF</t>
  </si>
  <si>
    <t>C</t>
  </si>
  <si>
    <t>IF</t>
  </si>
  <si>
    <t>DH</t>
  </si>
  <si>
    <t>1B</t>
  </si>
  <si>
    <t>2B</t>
  </si>
  <si>
    <t>DH/1B</t>
  </si>
  <si>
    <t>N/A</t>
  </si>
  <si>
    <t>RF/OF</t>
  </si>
  <si>
    <t>2012 - Had minor league contract purchased</t>
  </si>
  <si>
    <t>1B/RF</t>
  </si>
  <si>
    <t>RF/LF</t>
  </si>
  <si>
    <t>2012 - Had Tommy John surgury</t>
  </si>
  <si>
    <t>2b</t>
  </si>
  <si>
    <t>CF/2B</t>
  </si>
  <si>
    <t>2012 - Signed as FA to minor league contract</t>
  </si>
  <si>
    <t>1B / OF</t>
  </si>
  <si>
    <t>2012 - Signed as an FA to a minor league deal.</t>
  </si>
  <si>
    <t>KEY</t>
  </si>
  <si>
    <t>Salary N/A</t>
  </si>
  <si>
    <t>Below 2012 salary</t>
  </si>
  <si>
    <t>Mid-point deal</t>
  </si>
  <si>
    <t>Bold - Totals for 2012, 2013, total contract dollars (includes multis), percent increase, average AAV</t>
  </si>
  <si>
    <t>(+/- from '12)</t>
  </si>
  <si>
    <t>(+/-) mid</t>
  </si>
  <si>
    <t>$13.25 million club option for 2018 with a $2 million buyout. 2018 option guaranteed with 600 innings in 2015-17, including 200 IP in 2017. Salary for 2018 option increases $0.5M for each season of 200 IP in 2013-17</t>
  </si>
  <si>
    <t>Super 2</t>
  </si>
  <si>
    <t>Y</t>
  </si>
  <si>
    <t>Below mid-point</t>
  </si>
  <si>
    <t>Above mid-point</t>
  </si>
  <si>
    <t>Total Players</t>
  </si>
  <si>
    <t>Total Contract</t>
  </si>
  <si>
    <t>A's</t>
  </si>
  <si>
    <t>Filed?</t>
  </si>
  <si>
    <t>Avg ('13)</t>
  </si>
  <si>
    <t>Avg (Total)</t>
  </si>
  <si>
    <t>Dbacks</t>
  </si>
  <si>
    <t>W Sox</t>
  </si>
  <si>
    <t>2013</t>
  </si>
  <si>
    <t>In 2012, Moss had a contract of $106,000 in the minors and $480,000 in MLB after signing with the club. His MLB salary in this data is not prorated to show exact amount in 2012, just his flat MLB salary figure for that season</t>
  </si>
  <si>
    <t>In 2012, Frasden had a contract of $100,000 in the minors and $575,000 in MLB after signing with the club. His MLB salary in this data is not prorated to show exact amount in 2012, just his flat MLB salary figure for that seasonn</t>
  </si>
  <si>
    <t>In 2012, Kinney had a  contract of $90,000 in the minors and $550,000 in MLB after signing with the club. His MLB salary in this data is not prorated to show exact amount in 2012, just his flat MLB salary figure for that season</t>
  </si>
  <si>
    <t>In 2012, Cabrera had a  contract of $151,292 in the minors and $495,600 in MLB after signing with the club. His MLB salary in this data is not prorated to show exact amount in 2012, just his flat MLB salary figure for that season</t>
  </si>
  <si>
    <t>In 2012, Neshek had a  contract of  $120,000 in the minors and $825,000 in MLB after signing with the club. His MLB salary in this data is not prorated to show exact amount in 2012, just his flat MLB salary figure for that season</t>
  </si>
  <si>
    <t>$13.25 million club option for 2018 with a $2 million buyout. 2018 option guaranteed with 600 innings in 2015-17, including 200 IP in 2017. Salary for 2018 option increases $0.5M for each seasonn of 200 IP in 2013-17</t>
  </si>
  <si>
    <t>In 2012, Butera had a  contract of $257,400 in the minors and $490,000 in MLB after signing with the club. His MLB salary in this data is not prorated to show exact amount in 2012, just his flat MLB salary figure for that season</t>
  </si>
  <si>
    <t>The following data is provided with the following for each player:</t>
  </si>
  <si>
    <t>Master tab</t>
  </si>
  <si>
    <t>Tab for each club</t>
  </si>
  <si>
    <t>Tab showing total counts per club</t>
  </si>
  <si>
    <t>Position</t>
  </si>
  <si>
    <t>Service Time</t>
  </si>
  <si>
    <t>Was player a Super 2?</t>
  </si>
  <si>
    <t>Class (number of times player has been in salary arb)</t>
  </si>
  <si>
    <t>Whether they filed for arbitration</t>
  </si>
  <si>
    <t>(If figures exchanged) Player asking figure</t>
  </si>
  <si>
    <t>(If figures exchanged) Club offering figure</t>
  </si>
  <si>
    <t>The midpoint between ask and offer</t>
  </si>
  <si>
    <t>The spread between ask and offer</t>
  </si>
  <si>
    <t>2012 salary</t>
  </si>
  <si>
    <t>Percentage of increase/decrease from ’12-‘13</t>
  </si>
  <si>
    <t>If player/club exchanged figures, the amount above mid settlement reached</t>
  </si>
  <si>
    <t>Each salary figure for years after 2013 if player and club had extension</t>
  </si>
  <si>
    <t>Total contract dollars</t>
  </si>
  <si>
    <t>Average Annual Value</t>
  </si>
  <si>
    <t>Did the multi have option years within 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</si>
</sst>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0.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rgb="FF333333"/>
      <name val="Helvetica"/>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4"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Alignment="1">
      <alignment wrapText="1"/>
    </xf>
    <xf numFmtId="164" fontId="0" fillId="0" borderId="0" xfId="0" applyNumberFormat="1"/>
    <xf numFmtId="165" fontId="0" fillId="0" borderId="0" xfId="0" applyNumberFormat="1"/>
    <xf numFmtId="0" fontId="16" fillId="0" borderId="0" xfId="0" applyFont="1"/>
    <xf numFmtId="164" fontId="16" fillId="0" borderId="0" xfId="0" applyNumberFormat="1" applyFont="1"/>
    <xf numFmtId="9" fontId="16" fillId="0" borderId="0" xfId="1" applyFont="1"/>
    <xf numFmtId="0" fontId="0" fillId="0" borderId="10" xfId="0" applyBorder="1"/>
    <xf numFmtId="165" fontId="0" fillId="0" borderId="10" xfId="0" applyNumberFormat="1" applyBorder="1"/>
    <xf numFmtId="1" fontId="0" fillId="0" borderId="10" xfId="0" applyNumberFormat="1" applyBorder="1"/>
    <xf numFmtId="164" fontId="0" fillId="0" borderId="10" xfId="0" applyNumberFormat="1" applyBorder="1"/>
    <xf numFmtId="0" fontId="0" fillId="0" borderId="10" xfId="0" applyBorder="1" applyAlignment="1">
      <alignment wrapText="1"/>
    </xf>
    <xf numFmtId="9" fontId="0" fillId="0" borderId="10" xfId="1" applyFont="1" applyBorder="1"/>
    <xf numFmtId="0" fontId="0" fillId="0" borderId="10" xfId="0" applyFill="1" applyBorder="1"/>
    <xf numFmtId="164" fontId="0" fillId="33" borderId="10" xfId="0" applyNumberFormat="1" applyFill="1" applyBorder="1"/>
    <xf numFmtId="0" fontId="0" fillId="33" borderId="10" xfId="0" applyFill="1" applyBorder="1"/>
    <xf numFmtId="165" fontId="0" fillId="0" borderId="10" xfId="0" applyNumberFormat="1" applyFill="1" applyBorder="1"/>
    <xf numFmtId="1" fontId="0" fillId="0" borderId="10" xfId="0" applyNumberFormat="1" applyFill="1" applyBorder="1"/>
    <xf numFmtId="164" fontId="0" fillId="0" borderId="10" xfId="0" applyNumberFormat="1" applyFill="1" applyBorder="1"/>
    <xf numFmtId="0" fontId="0" fillId="0" borderId="10" xfId="0" applyFont="1" applyFill="1" applyBorder="1"/>
    <xf numFmtId="164" fontId="0" fillId="33" borderId="10" xfId="0" applyNumberFormat="1" applyFont="1" applyFill="1" applyBorder="1"/>
    <xf numFmtId="9" fontId="0" fillId="34" borderId="10" xfId="1" applyFont="1" applyFill="1" applyBorder="1"/>
    <xf numFmtId="6" fontId="0" fillId="0" borderId="10" xfId="0" applyNumberFormat="1" applyBorder="1"/>
    <xf numFmtId="164" fontId="0" fillId="35" borderId="10" xfId="0" applyNumberFormat="1" applyFill="1" applyBorder="1"/>
    <xf numFmtId="0" fontId="16" fillId="0" borderId="10" xfId="0" applyFont="1" applyBorder="1" applyAlignment="1">
      <alignment horizontal="center"/>
    </xf>
    <xf numFmtId="165" fontId="16" fillId="0" borderId="10" xfId="0" applyNumberFormat="1" applyFont="1" applyBorder="1" applyAlignment="1">
      <alignment horizontal="center"/>
    </xf>
    <xf numFmtId="1" fontId="16" fillId="0" borderId="10" xfId="0" applyNumberFormat="1" applyFont="1" applyBorder="1" applyAlignment="1">
      <alignment horizontal="center"/>
    </xf>
    <xf numFmtId="164" fontId="16" fillId="0" borderId="10" xfId="0" applyNumberFormat="1" applyFont="1" applyBorder="1" applyAlignment="1">
      <alignment horizontal="center"/>
    </xf>
    <xf numFmtId="0" fontId="16" fillId="0" borderId="10" xfId="0" applyFont="1" applyBorder="1" applyAlignment="1">
      <alignment horizontal="center" wrapText="1"/>
    </xf>
    <xf numFmtId="164" fontId="0" fillId="35" borderId="10" xfId="1" applyNumberFormat="1" applyFont="1" applyFill="1" applyBorder="1"/>
    <xf numFmtId="164" fontId="0" fillId="0" borderId="10" xfId="1" applyNumberFormat="1" applyFont="1" applyFill="1" applyBorder="1"/>
    <xf numFmtId="164" fontId="18" fillId="35" borderId="10" xfId="1" applyNumberFormat="1" applyFont="1" applyFill="1" applyBorder="1"/>
    <xf numFmtId="165" fontId="0" fillId="0" borderId="10" xfId="0" applyNumberFormat="1" applyBorder="1" applyAlignment="1">
      <alignment horizontal="center"/>
    </xf>
    <xf numFmtId="9" fontId="0" fillId="0" borderId="10" xfId="1" applyFont="1" applyFill="1" applyBorder="1"/>
    <xf numFmtId="164" fontId="0" fillId="36" borderId="10" xfId="1" applyNumberFormat="1" applyFont="1" applyFill="1" applyBorder="1"/>
    <xf numFmtId="164" fontId="0" fillId="37" borderId="10" xfId="1" applyNumberFormat="1" applyFont="1" applyFill="1" applyBorder="1"/>
    <xf numFmtId="0" fontId="0" fillId="0" borderId="0" xfId="0" applyAlignment="1">
      <alignment horizontal="center"/>
    </xf>
    <xf numFmtId="0" fontId="16" fillId="0" borderId="11" xfId="0" applyFont="1" applyBorder="1" applyAlignment="1">
      <alignment horizontal="center"/>
    </xf>
    <xf numFmtId="0" fontId="0" fillId="33" borderId="12" xfId="0" applyFill="1" applyBorder="1"/>
    <xf numFmtId="0" fontId="0" fillId="34" borderId="12" xfId="0" applyFill="1" applyBorder="1"/>
    <xf numFmtId="0" fontId="0" fillId="35" borderId="12" xfId="0" applyFill="1" applyBorder="1"/>
    <xf numFmtId="0" fontId="0" fillId="37" borderId="12" xfId="0" applyFill="1" applyBorder="1"/>
    <xf numFmtId="0" fontId="0" fillId="36" borderId="13" xfId="0" applyFill="1" applyBorder="1"/>
    <xf numFmtId="9" fontId="0" fillId="0" borderId="0" xfId="0" applyNumberFormat="1"/>
    <xf numFmtId="0" fontId="0" fillId="0" borderId="10" xfId="0" applyBorder="1" applyAlignment="1">
      <alignment horizontal="center"/>
    </xf>
    <xf numFmtId="164" fontId="0" fillId="0" borderId="10" xfId="0" applyNumberFormat="1" applyBorder="1" applyAlignment="1">
      <alignment horizontal="right"/>
    </xf>
    <xf numFmtId="164" fontId="0" fillId="0" borderId="0" xfId="0" applyNumberFormat="1" applyAlignment="1">
      <alignment horizontal="right"/>
    </xf>
    <xf numFmtId="0" fontId="0" fillId="0" borderId="0" xfId="0" applyAlignment="1">
      <alignment horizontal="right"/>
    </xf>
    <xf numFmtId="1" fontId="0" fillId="0" borderId="10" xfId="0" applyNumberFormat="1" applyBorder="1" applyAlignment="1">
      <alignment horizontal="center"/>
    </xf>
    <xf numFmtId="1" fontId="0" fillId="0" borderId="0" xfId="0" applyNumberFormat="1" applyAlignment="1">
      <alignment horizontal="center"/>
    </xf>
    <xf numFmtId="1" fontId="0" fillId="0" borderId="10" xfId="0" applyNumberFormat="1" applyFill="1" applyBorder="1" applyAlignment="1">
      <alignment horizontal="center"/>
    </xf>
    <xf numFmtId="1" fontId="16" fillId="0" borderId="10" xfId="0" applyNumberFormat="1" applyFont="1" applyFill="1" applyBorder="1" applyAlignment="1">
      <alignment horizontal="center"/>
    </xf>
    <xf numFmtId="1" fontId="0" fillId="0" borderId="0" xfId="0" applyNumberFormat="1" applyFill="1" applyAlignment="1">
      <alignment horizontal="center"/>
    </xf>
    <xf numFmtId="9" fontId="0" fillId="0" borderId="10" xfId="1" applyFont="1" applyBorder="1" applyAlignment="1">
      <alignment horizontal="center"/>
    </xf>
    <xf numFmtId="0" fontId="0" fillId="0" borderId="14" xfId="0" applyBorder="1"/>
    <xf numFmtId="164" fontId="0" fillId="0" borderId="15" xfId="0" applyNumberFormat="1" applyBorder="1"/>
    <xf numFmtId="0" fontId="16" fillId="0" borderId="16" xfId="0" applyFont="1" applyBorder="1"/>
    <xf numFmtId="0" fontId="16" fillId="0" borderId="17" xfId="0" applyFont="1" applyBorder="1" applyAlignment="1">
      <alignment horizontal="center"/>
    </xf>
    <xf numFmtId="164" fontId="16" fillId="0" borderId="17" xfId="0" applyNumberFormat="1" applyFont="1" applyBorder="1" applyAlignment="1">
      <alignment horizontal="center"/>
    </xf>
    <xf numFmtId="164" fontId="16" fillId="0" borderId="18" xfId="0" applyNumberFormat="1" applyFont="1" applyFill="1" applyBorder="1" applyAlignment="1">
      <alignment horizontal="center"/>
    </xf>
    <xf numFmtId="0" fontId="0" fillId="0" borderId="19" xfId="0" applyBorder="1"/>
    <xf numFmtId="0" fontId="0" fillId="0" borderId="20" xfId="0" applyBorder="1" applyAlignment="1">
      <alignment horizontal="center"/>
    </xf>
    <xf numFmtId="164" fontId="0" fillId="0" borderId="20" xfId="0" applyNumberFormat="1" applyBorder="1" applyAlignment="1">
      <alignment horizontal="right"/>
    </xf>
    <xf numFmtId="164" fontId="0" fillId="0" borderId="21" xfId="0" applyNumberFormat="1" applyBorder="1"/>
    <xf numFmtId="0" fontId="0" fillId="33" borderId="10" xfId="0" applyFill="1" applyBorder="1" applyAlignment="1">
      <alignment wrapText="1"/>
    </xf>
    <xf numFmtId="9" fontId="0" fillId="33" borderId="10" xfId="1" applyFont="1" applyFill="1" applyBorder="1" applyAlignment="1">
      <alignment horizontal="center"/>
    </xf>
    <xf numFmtId="9" fontId="0" fillId="0" borderId="10" xfId="1" applyFont="1" applyFill="1" applyBorder="1" applyAlignment="1">
      <alignment horizontal="center"/>
    </xf>
    <xf numFmtId="9" fontId="0" fillId="34" borderId="10" xfId="1" applyFont="1" applyFill="1" applyBorder="1" applyAlignment="1">
      <alignment horizontal="center"/>
    </xf>
    <xf numFmtId="9" fontId="16" fillId="0" borderId="0" xfId="1" applyFont="1" applyAlignment="1">
      <alignment horizontal="center"/>
    </xf>
    <xf numFmtId="165" fontId="0" fillId="0" borderId="10" xfId="0" applyNumberFormat="1" applyFill="1" applyBorder="1" applyAlignment="1">
      <alignment horizontal="center"/>
    </xf>
    <xf numFmtId="165" fontId="0" fillId="0" borderId="0" xfId="0" applyNumberFormat="1" applyAlignment="1">
      <alignment horizontal="center"/>
    </xf>
    <xf numFmtId="0" fontId="0" fillId="0" borderId="10" xfId="0" applyFill="1" applyBorder="1" applyAlignment="1">
      <alignment horizontal="center"/>
    </xf>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1">
    <dxf>
      <numFmt numFmtId="164" formatCode="&quot;$&quot;#,##0"/>
      <border diagonalUp="0" diagonalDown="0">
        <left style="thin">
          <color indexed="64"/>
        </left>
        <right/>
        <top style="thin">
          <color indexed="64"/>
        </top>
        <bottom style="thin">
          <color indexed="64"/>
        </bottom>
        <vertical/>
        <horizontal/>
      </border>
    </dxf>
    <dxf>
      <numFmt numFmtId="164" formatCode="&quot;$&quot;#,##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3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ables/table1.xml><?xml version="1.0" encoding="utf-8"?>
<table xmlns="http://schemas.openxmlformats.org/spreadsheetml/2006/main" id="1" name="Table1" displayName="Table1" ref="A1:F31" totalsRowShown="0" headerRowDxfId="10" dataDxfId="8" headerRowBorderDxfId="9" tableBorderDxfId="7" totalsRowBorderDxfId="6">
  <autoFilter ref="A1:F31"/>
  <tableColumns count="6">
    <tableColumn id="1" name="Club" dataDxfId="5"/>
    <tableColumn id="2" name="Total Players" dataDxfId="4"/>
    <tableColumn id="3" name="2013" dataDxfId="3"/>
    <tableColumn id="4" name="Avg ('13)" dataDxfId="2">
      <calculatedColumnFormula>C2/B2</calculatedColumnFormula>
    </tableColumn>
    <tableColumn id="5" name="Total Contract" dataDxfId="1"/>
    <tableColumn id="6" name="Avg (Total)" dataDxfId="0">
      <calculatedColumnFormula>E2/B2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0.jpeg"/></Relationships>
</file>

<file path=xl/worksheets/_rels/sheet11.xml.rels><?xml version="1.0" encoding="UTF-8" standalone="yes"?>
<Relationships xmlns="http://schemas.openxmlformats.org/package/2006/relationships"><Relationship Id="rId1" Type="http://schemas.openxmlformats.org/officeDocument/2006/relationships/image" Target="../media/image11.jpeg"/></Relationships>
</file>

<file path=xl/worksheets/_rels/sheet12.xml.rels><?xml version="1.0" encoding="UTF-8" standalone="yes"?>
<Relationships xmlns="http://schemas.openxmlformats.org/package/2006/relationships"><Relationship Id="rId1" Type="http://schemas.openxmlformats.org/officeDocument/2006/relationships/image" Target="../media/image12.jpeg"/></Relationships>
</file>

<file path=xl/worksheets/_rels/sheet13.xml.rels><?xml version="1.0" encoding="UTF-8" standalone="yes"?>
<Relationships xmlns="http://schemas.openxmlformats.org/package/2006/relationships"><Relationship Id="rId1" Type="http://schemas.openxmlformats.org/officeDocument/2006/relationships/image" Target="../media/image13.jpeg"/></Relationships>
</file>

<file path=xl/worksheets/_rels/sheet14.xml.rels><?xml version="1.0" encoding="UTF-8" standalone="yes"?>
<Relationships xmlns="http://schemas.openxmlformats.org/package/2006/relationships"><Relationship Id="rId1" Type="http://schemas.openxmlformats.org/officeDocument/2006/relationships/image" Target="../media/image14.jpeg"/></Relationships>
</file>

<file path=xl/worksheets/_rels/sheet15.xml.rels><?xml version="1.0" encoding="UTF-8" standalone="yes"?>
<Relationships xmlns="http://schemas.openxmlformats.org/package/2006/relationships"><Relationship Id="rId1" Type="http://schemas.openxmlformats.org/officeDocument/2006/relationships/image" Target="../media/image15.jpeg"/></Relationships>
</file>

<file path=xl/worksheets/_rels/sheet16.xml.rels><?xml version="1.0" encoding="UTF-8" standalone="yes"?>
<Relationships xmlns="http://schemas.openxmlformats.org/package/2006/relationships"><Relationship Id="rId1" Type="http://schemas.openxmlformats.org/officeDocument/2006/relationships/image" Target="../media/image16.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7.jpeg"/></Relationships>
</file>

<file path=xl/worksheets/_rels/sheet2.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image" Target="../media/image18.jpeg"/></Relationships>
</file>

<file path=xl/worksheets/_rels/sheet21.xml.rels><?xml version="1.0" encoding="UTF-8" standalone="yes"?>
<Relationships xmlns="http://schemas.openxmlformats.org/package/2006/relationships"><Relationship Id="rId1" Type="http://schemas.openxmlformats.org/officeDocument/2006/relationships/image" Target="../media/image19.jpeg"/></Relationships>
</file>

<file path=xl/worksheets/_rels/sheet22.xml.rels><?xml version="1.0" encoding="UTF-8" standalone="yes"?>
<Relationships xmlns="http://schemas.openxmlformats.org/package/2006/relationships"><Relationship Id="rId1" Type="http://schemas.openxmlformats.org/officeDocument/2006/relationships/image" Target="../media/image20.jpeg"/></Relationships>
</file>

<file path=xl/worksheets/_rels/sheet23.xml.rels><?xml version="1.0" encoding="UTF-8" standalone="yes"?>
<Relationships xmlns="http://schemas.openxmlformats.org/package/2006/relationships"><Relationship Id="rId1" Type="http://schemas.openxmlformats.org/officeDocument/2006/relationships/image" Target="../media/image21.jpeg"/></Relationships>
</file>

<file path=xl/worksheets/_rels/sheet24.xml.rels><?xml version="1.0" encoding="UTF-8" standalone="yes"?>
<Relationships xmlns="http://schemas.openxmlformats.org/package/2006/relationships"><Relationship Id="rId1" Type="http://schemas.openxmlformats.org/officeDocument/2006/relationships/image" Target="../media/image22.jpeg"/></Relationships>
</file>

<file path=xl/worksheets/_rels/sheet25.xml.rels><?xml version="1.0" encoding="UTF-8" standalone="yes"?>
<Relationships xmlns="http://schemas.openxmlformats.org/package/2006/relationships"><Relationship Id="rId1" Type="http://schemas.openxmlformats.org/officeDocument/2006/relationships/image" Target="../media/image23.jpeg"/></Relationships>
</file>

<file path=xl/worksheets/_rels/sheet26.xml.rels><?xml version="1.0" encoding="UTF-8" standalone="yes"?>
<Relationships xmlns="http://schemas.openxmlformats.org/package/2006/relationships"><Relationship Id="rId1" Type="http://schemas.openxmlformats.org/officeDocument/2006/relationships/image" Target="../media/image24.jpeg"/></Relationships>
</file>

<file path=xl/worksheets/_rels/sheet27.xml.rels><?xml version="1.0" encoding="UTF-8" standalone="yes"?>
<Relationships xmlns="http://schemas.openxmlformats.org/package/2006/relationships"><Relationship Id="rId1" Type="http://schemas.openxmlformats.org/officeDocument/2006/relationships/image" Target="../media/image25.jpeg"/></Relationships>
</file>

<file path=xl/worksheets/_rels/sheet28.xml.rels><?xml version="1.0" encoding="UTF-8" standalone="yes"?>
<Relationships xmlns="http://schemas.openxmlformats.org/package/2006/relationships"><Relationship Id="rId1" Type="http://schemas.openxmlformats.org/officeDocument/2006/relationships/image" Target="../media/image26.jpeg"/></Relationships>
</file>

<file path=xl/worksheets/_rels/sheet29.xml.rels><?xml version="1.0" encoding="UTF-8" standalone="yes"?>
<Relationships xmlns="http://schemas.openxmlformats.org/package/2006/relationships"><Relationship Id="rId1" Type="http://schemas.openxmlformats.org/officeDocument/2006/relationships/image" Target="../media/image27.jpeg"/></Relationships>
</file>

<file path=xl/worksheets/_rels/sheet3.xml.rels><?xml version="1.0" encoding="UTF-8" standalone="yes"?>
<Relationships xmlns="http://schemas.openxmlformats.org/package/2006/relationships"><Relationship Id="rId1" Type="http://schemas.openxmlformats.org/officeDocument/2006/relationships/image" Target="../media/image3.jpeg"/></Relationships>
</file>

<file path=xl/worksheets/_rels/sheet30.xml.rels><?xml version="1.0" encoding="UTF-8" standalone="yes"?>
<Relationships xmlns="http://schemas.openxmlformats.org/package/2006/relationships"><Relationship Id="rId1" Type="http://schemas.openxmlformats.org/officeDocument/2006/relationships/image" Target="../media/image28.jpeg"/></Relationships>
</file>

<file path=xl/worksheets/_rels/sheet31.xml.rels><?xml version="1.0" encoding="UTF-8" standalone="yes"?>
<Relationships xmlns="http://schemas.openxmlformats.org/package/2006/relationships"><Relationship Id="rId1" Type="http://schemas.openxmlformats.org/officeDocument/2006/relationships/image" Target="../media/image29.jpeg"/></Relationships>
</file>

<file path=xl/worksheets/_rels/sheet4.xml.rels><?xml version="1.0" encoding="UTF-8" standalone="yes"?>
<Relationships xmlns="http://schemas.openxmlformats.org/package/2006/relationships"><Relationship Id="rId1" Type="http://schemas.openxmlformats.org/officeDocument/2006/relationships/image" Target="../media/image4.jpeg"/></Relationships>
</file>

<file path=xl/worksheets/_rels/sheet5.xml.rels><?xml version="1.0" encoding="UTF-8" standalone="yes"?>
<Relationships xmlns="http://schemas.openxmlformats.org/package/2006/relationships"><Relationship Id="rId1" Type="http://schemas.openxmlformats.org/officeDocument/2006/relationships/image" Target="../media/image5.jpeg"/></Relationships>
</file>

<file path=xl/worksheets/_rels/sheet6.xml.rels><?xml version="1.0" encoding="UTF-8" standalone="yes"?>
<Relationships xmlns="http://schemas.openxmlformats.org/package/2006/relationships"><Relationship Id="rId1" Type="http://schemas.openxmlformats.org/officeDocument/2006/relationships/image" Target="../media/image6.jpeg"/></Relationships>
</file>

<file path=xl/worksheets/_rels/sheet7.xml.rels><?xml version="1.0" encoding="UTF-8" standalone="yes"?>
<Relationships xmlns="http://schemas.openxmlformats.org/package/2006/relationships"><Relationship Id="rId1" Type="http://schemas.openxmlformats.org/officeDocument/2006/relationships/image" Target="../media/image7.jpeg"/></Relationships>
</file>

<file path=xl/worksheets/_rels/sheet8.xml.rels><?xml version="1.0" encoding="UTF-8" standalone="yes"?>
<Relationships xmlns="http://schemas.openxmlformats.org/package/2006/relationships"><Relationship Id="rId1" Type="http://schemas.openxmlformats.org/officeDocument/2006/relationships/image" Target="../media/image8.jpeg"/></Relationships>
</file>

<file path=xl/worksheets/_rels/sheet9.xml.rels><?xml version="1.0" encoding="UTF-8" standalone="yes"?>
<Relationships xmlns="http://schemas.openxmlformats.org/package/2006/relationships"><Relationship Id="rId1" Type="http://schemas.openxmlformats.org/officeDocument/2006/relationships/image" Target="../media/image9.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4"/>
  <sheetViews>
    <sheetView tabSelected="1" workbookViewId="0"/>
  </sheetViews>
  <sheetFormatPr baseColWidth="10" defaultColWidth="8.83203125" defaultRowHeight="14" x14ac:dyDescent="0"/>
  <cols>
    <col min="1" max="1" width="20.1640625" bestFit="1" customWidth="1"/>
    <col min="2" max="2" width="10.83203125" bestFit="1" customWidth="1"/>
    <col min="3" max="3" width="8.83203125" style="36"/>
    <col min="4" max="4" width="8.83203125" style="70"/>
    <col min="5" max="5" width="8.83203125" style="3"/>
    <col min="6" max="6" width="8.83203125" style="49"/>
    <col min="7" max="7" width="8.83203125" style="52"/>
    <col min="8" max="10" width="14.5" bestFit="1" customWidth="1"/>
    <col min="11" max="11" width="13.5" style="2" bestFit="1" customWidth="1"/>
    <col min="12" max="12" width="13.5" bestFit="1" customWidth="1"/>
    <col min="13" max="13" width="13.5" style="36" customWidth="1"/>
    <col min="14" max="14" width="13.5" customWidth="1"/>
    <col min="15" max="15" width="14.5" bestFit="1" customWidth="1"/>
    <col min="16" max="20" width="12" bestFit="1" customWidth="1"/>
    <col min="21" max="21" width="13.1640625" bestFit="1" customWidth="1"/>
    <col min="22" max="22" width="8.83203125" style="36"/>
    <col min="23" max="23" width="56.6640625" style="1" customWidth="1"/>
  </cols>
  <sheetData>
    <row r="1" spans="1:23">
      <c r="A1" s="24" t="s">
        <v>189</v>
      </c>
      <c r="B1" s="24" t="s">
        <v>190</v>
      </c>
      <c r="C1" s="24" t="s">
        <v>191</v>
      </c>
      <c r="D1" s="25" t="s">
        <v>192</v>
      </c>
      <c r="E1" s="25" t="s">
        <v>246</v>
      </c>
      <c r="F1" s="26" t="s">
        <v>211</v>
      </c>
      <c r="G1" s="51"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41</v>
      </c>
      <c r="B2" s="7" t="s">
        <v>42</v>
      </c>
      <c r="C2" s="71" t="s">
        <v>212</v>
      </c>
      <c r="D2" s="32">
        <v>5.1349999999999998</v>
      </c>
      <c r="E2" s="8"/>
      <c r="F2" s="48">
        <v>3</v>
      </c>
      <c r="G2" s="50" t="s">
        <v>247</v>
      </c>
      <c r="H2" s="10"/>
      <c r="I2" s="10"/>
      <c r="J2" s="10"/>
      <c r="K2" s="10"/>
      <c r="L2" s="10">
        <v>3150000</v>
      </c>
      <c r="M2" s="53">
        <f t="shared" ref="M2:M33" si="0">(O2-L2)/L2</f>
        <v>0.30158730158730157</v>
      </c>
      <c r="N2" s="12"/>
      <c r="O2" s="10">
        <v>4100000</v>
      </c>
      <c r="P2" s="10">
        <v>4875000</v>
      </c>
      <c r="Q2" s="10"/>
      <c r="R2" s="10"/>
      <c r="S2" s="10"/>
      <c r="T2" s="10">
        <f>SUBTOTAL(9,O2:Q2)</f>
        <v>8975000</v>
      </c>
      <c r="U2" s="10">
        <f>T2/2</f>
        <v>4487500</v>
      </c>
      <c r="V2" s="44"/>
      <c r="W2" s="11"/>
    </row>
    <row r="3" spans="1:23">
      <c r="A3" s="7" t="s">
        <v>82</v>
      </c>
      <c r="B3" s="7" t="s">
        <v>42</v>
      </c>
      <c r="C3" s="44" t="s">
        <v>214</v>
      </c>
      <c r="D3" s="32">
        <v>3.12</v>
      </c>
      <c r="E3" s="8"/>
      <c r="F3" s="48">
        <v>1</v>
      </c>
      <c r="G3" s="50" t="s">
        <v>247</v>
      </c>
      <c r="H3" s="10"/>
      <c r="I3" s="10"/>
      <c r="J3" s="10"/>
      <c r="K3" s="10"/>
      <c r="L3" s="10">
        <v>535000</v>
      </c>
      <c r="M3" s="53">
        <f t="shared" si="0"/>
        <v>5.962616822429907</v>
      </c>
      <c r="N3" s="12"/>
      <c r="O3" s="10">
        <v>3725000</v>
      </c>
      <c r="P3" s="10"/>
      <c r="Q3" s="10"/>
      <c r="R3" s="10"/>
      <c r="S3" s="10"/>
      <c r="T3" s="10">
        <v>3725000</v>
      </c>
      <c r="U3" s="10">
        <v>3725000</v>
      </c>
      <c r="V3" s="44"/>
      <c r="W3" s="11"/>
    </row>
    <row r="4" spans="1:23">
      <c r="A4" s="7" t="s">
        <v>97</v>
      </c>
      <c r="B4" s="7" t="s">
        <v>42</v>
      </c>
      <c r="C4" s="44" t="s">
        <v>213</v>
      </c>
      <c r="D4" s="32">
        <v>2.1629999999999998</v>
      </c>
      <c r="E4" s="32" t="s">
        <v>247</v>
      </c>
      <c r="F4" s="48">
        <v>1</v>
      </c>
      <c r="G4" s="50" t="s">
        <v>247</v>
      </c>
      <c r="H4" s="10">
        <v>1400000</v>
      </c>
      <c r="I4" s="10">
        <v>975000</v>
      </c>
      <c r="J4" s="10">
        <f>MEDIAN(H4:I4)</f>
        <v>1187500</v>
      </c>
      <c r="K4" s="10">
        <f>H4-I4</f>
        <v>425000</v>
      </c>
      <c r="L4" s="10">
        <v>501000</v>
      </c>
      <c r="M4" s="53">
        <f t="shared" si="0"/>
        <v>1.3572854291417165</v>
      </c>
      <c r="N4" s="35">
        <f>O4-J4</f>
        <v>-6500</v>
      </c>
      <c r="O4" s="10">
        <v>1181000</v>
      </c>
      <c r="P4" s="10"/>
      <c r="Q4" s="10"/>
      <c r="R4" s="10"/>
      <c r="S4" s="10"/>
      <c r="T4" s="10">
        <v>1181000</v>
      </c>
      <c r="U4" s="10">
        <v>1181000</v>
      </c>
      <c r="V4" s="44"/>
      <c r="W4" s="11"/>
    </row>
    <row r="5" spans="1:23">
      <c r="A5" s="7" t="s">
        <v>176</v>
      </c>
      <c r="B5" s="7" t="s">
        <v>42</v>
      </c>
      <c r="C5" s="44" t="s">
        <v>214</v>
      </c>
      <c r="D5" s="32">
        <v>5.1139999999999999</v>
      </c>
      <c r="E5" s="8"/>
      <c r="F5" s="48">
        <v>3</v>
      </c>
      <c r="G5" s="50" t="s">
        <v>247</v>
      </c>
      <c r="H5" s="10"/>
      <c r="I5" s="10"/>
      <c r="J5" s="10"/>
      <c r="K5" s="10"/>
      <c r="L5" s="10">
        <v>4850000</v>
      </c>
      <c r="M5" s="53">
        <f t="shared" si="0"/>
        <v>0.75257731958762886</v>
      </c>
      <c r="N5" s="12"/>
      <c r="O5" s="10">
        <v>8500000</v>
      </c>
      <c r="P5" s="7"/>
      <c r="Q5" s="7"/>
      <c r="R5" s="7"/>
      <c r="S5" s="7"/>
      <c r="T5" s="10">
        <v>8500000</v>
      </c>
      <c r="U5" s="10">
        <v>8500000</v>
      </c>
      <c r="V5" s="44"/>
      <c r="W5" s="11"/>
    </row>
    <row r="6" spans="1:23">
      <c r="A6" s="7" t="s">
        <v>184</v>
      </c>
      <c r="B6" s="7" t="s">
        <v>42</v>
      </c>
      <c r="C6" s="44" t="s">
        <v>214</v>
      </c>
      <c r="D6" s="32">
        <v>4.0490000000000004</v>
      </c>
      <c r="E6" s="8"/>
      <c r="F6" s="48">
        <v>2</v>
      </c>
      <c r="G6" s="50" t="s">
        <v>247</v>
      </c>
      <c r="H6" s="10"/>
      <c r="I6" s="10"/>
      <c r="J6" s="10"/>
      <c r="K6" s="10"/>
      <c r="L6" s="10">
        <v>820000</v>
      </c>
      <c r="M6" s="53">
        <f t="shared" si="0"/>
        <v>1.4390243902439024</v>
      </c>
      <c r="N6" s="12"/>
      <c r="O6" s="10">
        <v>2000000</v>
      </c>
      <c r="P6" s="7"/>
      <c r="Q6" s="7"/>
      <c r="R6" s="7"/>
      <c r="S6" s="7"/>
      <c r="T6" s="10">
        <v>2000000</v>
      </c>
      <c r="U6" s="10">
        <v>2000000</v>
      </c>
      <c r="V6" s="44"/>
      <c r="W6" s="11"/>
    </row>
    <row r="7" spans="1:23">
      <c r="A7" s="7" t="s">
        <v>112</v>
      </c>
      <c r="B7" s="7" t="s">
        <v>113</v>
      </c>
      <c r="C7" s="71" t="s">
        <v>215</v>
      </c>
      <c r="D7" s="32">
        <v>4.1109999999999998</v>
      </c>
      <c r="E7" s="8"/>
      <c r="F7" s="48">
        <v>2</v>
      </c>
      <c r="G7" s="50" t="s">
        <v>247</v>
      </c>
      <c r="H7" s="10"/>
      <c r="I7" s="10"/>
      <c r="J7" s="10"/>
      <c r="K7" s="10"/>
      <c r="L7" s="10">
        <v>511000</v>
      </c>
      <c r="M7" s="53">
        <f t="shared" si="0"/>
        <v>3.6966731898238749</v>
      </c>
      <c r="N7" s="12"/>
      <c r="O7" s="10">
        <v>2400000</v>
      </c>
      <c r="P7" s="10"/>
      <c r="Q7" s="10"/>
      <c r="R7" s="10"/>
      <c r="S7" s="10"/>
      <c r="T7" s="10">
        <v>2400000</v>
      </c>
      <c r="U7" s="10">
        <v>2400000</v>
      </c>
      <c r="V7" s="44"/>
      <c r="W7" s="11"/>
    </row>
    <row r="8" spans="1:23">
      <c r="A8" s="7" t="s">
        <v>133</v>
      </c>
      <c r="B8" s="7" t="s">
        <v>113</v>
      </c>
      <c r="C8" s="44" t="s">
        <v>214</v>
      </c>
      <c r="D8" s="32">
        <v>3.0680000000000001</v>
      </c>
      <c r="E8" s="8"/>
      <c r="F8" s="48">
        <v>1</v>
      </c>
      <c r="G8" s="50" t="s">
        <v>247</v>
      </c>
      <c r="H8" s="10"/>
      <c r="I8" s="10"/>
      <c r="J8" s="10"/>
      <c r="K8" s="10"/>
      <c r="L8" s="10">
        <v>511000</v>
      </c>
      <c r="M8" s="53">
        <f t="shared" si="0"/>
        <v>4.8708414872798436</v>
      </c>
      <c r="N8" s="12"/>
      <c r="O8" s="10">
        <v>3000000</v>
      </c>
      <c r="P8" s="10"/>
      <c r="Q8" s="10"/>
      <c r="R8" s="10"/>
      <c r="S8" s="10"/>
      <c r="T8" s="10">
        <v>3000000</v>
      </c>
      <c r="U8" s="10">
        <v>3000000</v>
      </c>
      <c r="V8" s="44"/>
      <c r="W8" s="11"/>
    </row>
    <row r="9" spans="1:23">
      <c r="A9" s="7" t="s">
        <v>186</v>
      </c>
      <c r="B9" s="7" t="s">
        <v>113</v>
      </c>
      <c r="C9" s="71" t="s">
        <v>213</v>
      </c>
      <c r="D9" s="32">
        <v>3.105</v>
      </c>
      <c r="E9" s="8"/>
      <c r="F9" s="48">
        <v>1</v>
      </c>
      <c r="G9" s="50" t="s">
        <v>247</v>
      </c>
      <c r="H9" s="10"/>
      <c r="I9" s="10"/>
      <c r="J9" s="10"/>
      <c r="K9" s="10"/>
      <c r="L9" s="10">
        <v>512000</v>
      </c>
      <c r="M9" s="53">
        <f t="shared" si="0"/>
        <v>1.001953125</v>
      </c>
      <c r="N9" s="12"/>
      <c r="O9" s="10">
        <v>1025000</v>
      </c>
      <c r="P9" s="7"/>
      <c r="Q9" s="7"/>
      <c r="R9" s="7"/>
      <c r="S9" s="7"/>
      <c r="T9" s="10">
        <v>1025000</v>
      </c>
      <c r="U9" s="10">
        <v>1025000</v>
      </c>
      <c r="V9" s="44"/>
      <c r="W9" s="11"/>
    </row>
    <row r="10" spans="1:23">
      <c r="A10" s="7" t="s">
        <v>30</v>
      </c>
      <c r="B10" s="7" t="s">
        <v>19</v>
      </c>
      <c r="C10" s="71" t="s">
        <v>213</v>
      </c>
      <c r="D10" s="32">
        <v>3.081</v>
      </c>
      <c r="E10" s="8"/>
      <c r="F10" s="48">
        <v>1</v>
      </c>
      <c r="G10" s="50" t="s">
        <v>247</v>
      </c>
      <c r="H10" s="10"/>
      <c r="I10" s="10"/>
      <c r="J10" s="10"/>
      <c r="K10" s="10"/>
      <c r="L10" s="10">
        <v>490000</v>
      </c>
      <c r="M10" s="53">
        <f t="shared" si="0"/>
        <v>1.2448979591836735</v>
      </c>
      <c r="N10" s="12"/>
      <c r="O10" s="10">
        <v>1100000</v>
      </c>
      <c r="P10" s="7"/>
      <c r="Q10" s="7"/>
      <c r="R10" s="7"/>
      <c r="S10" s="7"/>
      <c r="T10" s="10">
        <v>1100000</v>
      </c>
      <c r="U10" s="10">
        <v>1100000</v>
      </c>
      <c r="V10" s="44"/>
      <c r="W10" s="11"/>
    </row>
    <row r="11" spans="1:23">
      <c r="A11" s="7" t="s">
        <v>96</v>
      </c>
      <c r="B11" s="7" t="s">
        <v>19</v>
      </c>
      <c r="C11" s="44" t="s">
        <v>221</v>
      </c>
      <c r="D11" s="32">
        <v>3.032</v>
      </c>
      <c r="E11" s="8"/>
      <c r="F11" s="48">
        <v>1</v>
      </c>
      <c r="G11" s="50" t="s">
        <v>247</v>
      </c>
      <c r="H11" s="10"/>
      <c r="I11" s="10"/>
      <c r="J11" s="10"/>
      <c r="K11" s="10"/>
      <c r="L11" s="10">
        <v>495200</v>
      </c>
      <c r="M11" s="53">
        <f t="shared" si="0"/>
        <v>2.6348949919224554</v>
      </c>
      <c r="N11" s="12"/>
      <c r="O11" s="10">
        <v>1800000</v>
      </c>
      <c r="P11" s="10"/>
      <c r="Q11" s="10"/>
      <c r="R11" s="10"/>
      <c r="S11" s="10"/>
      <c r="T11" s="10">
        <v>1800000</v>
      </c>
      <c r="U11" s="10">
        <v>1800000</v>
      </c>
      <c r="V11" s="44"/>
      <c r="W11" s="11"/>
    </row>
    <row r="12" spans="1:23" ht="56">
      <c r="A12" s="7" t="s">
        <v>125</v>
      </c>
      <c r="B12" s="7" t="s">
        <v>19</v>
      </c>
      <c r="C12" s="71" t="s">
        <v>236</v>
      </c>
      <c r="D12" s="32">
        <v>2.16</v>
      </c>
      <c r="E12" s="32" t="s">
        <v>247</v>
      </c>
      <c r="F12" s="48">
        <v>1</v>
      </c>
      <c r="G12" s="50" t="s">
        <v>247</v>
      </c>
      <c r="H12" s="10"/>
      <c r="I12" s="10"/>
      <c r="J12" s="10"/>
      <c r="K12" s="10"/>
      <c r="L12" s="14">
        <v>480000</v>
      </c>
      <c r="M12" s="65">
        <f t="shared" si="0"/>
        <v>2.3333333333333335</v>
      </c>
      <c r="N12" s="13"/>
      <c r="O12" s="10">
        <v>1600000</v>
      </c>
      <c r="P12" s="10"/>
      <c r="Q12" s="10"/>
      <c r="R12" s="10"/>
      <c r="S12" s="10"/>
      <c r="T12" s="10">
        <v>1600000</v>
      </c>
      <c r="U12" s="10">
        <v>1600000</v>
      </c>
      <c r="V12" s="44"/>
      <c r="W12" s="64" t="s">
        <v>259</v>
      </c>
    </row>
    <row r="13" spans="1:23">
      <c r="A13" s="7" t="s">
        <v>18</v>
      </c>
      <c r="B13" s="7" t="s">
        <v>19</v>
      </c>
      <c r="C13" s="44" t="s">
        <v>224</v>
      </c>
      <c r="D13" s="32">
        <v>3.1480000000000001</v>
      </c>
      <c r="E13" s="8"/>
      <c r="F13" s="48">
        <v>2</v>
      </c>
      <c r="G13" s="50"/>
      <c r="H13" s="10"/>
      <c r="I13" s="10"/>
      <c r="J13" s="10"/>
      <c r="K13" s="10"/>
      <c r="L13" s="10">
        <v>1100000</v>
      </c>
      <c r="M13" s="53">
        <f t="shared" si="0"/>
        <v>0</v>
      </c>
      <c r="N13" s="12"/>
      <c r="O13" s="10">
        <v>1100000</v>
      </c>
      <c r="P13" s="7"/>
      <c r="Q13" s="7"/>
      <c r="R13" s="7"/>
      <c r="S13" s="7"/>
      <c r="T13" s="10">
        <v>1100000</v>
      </c>
      <c r="U13" s="10">
        <v>1100000</v>
      </c>
      <c r="V13" s="7"/>
      <c r="W13" s="11"/>
    </row>
    <row r="14" spans="1:23">
      <c r="A14" s="7" t="s">
        <v>168</v>
      </c>
      <c r="B14" s="7" t="s">
        <v>19</v>
      </c>
      <c r="C14" s="44" t="s">
        <v>216</v>
      </c>
      <c r="D14" s="32">
        <v>4.1189999999999998</v>
      </c>
      <c r="E14" s="8"/>
      <c r="F14" s="48">
        <v>2</v>
      </c>
      <c r="G14" s="50" t="s">
        <v>247</v>
      </c>
      <c r="H14" s="10"/>
      <c r="I14" s="10"/>
      <c r="J14" s="10"/>
      <c r="K14" s="10"/>
      <c r="L14" s="10">
        <v>2415000</v>
      </c>
      <c r="M14" s="53">
        <f t="shared" si="0"/>
        <v>0.52173913043478259</v>
      </c>
      <c r="N14" s="12"/>
      <c r="O14" s="10">
        <v>3675000</v>
      </c>
      <c r="P14" s="7"/>
      <c r="Q14" s="7"/>
      <c r="R14" s="7"/>
      <c r="S14" s="7"/>
      <c r="T14" s="10">
        <v>3675000</v>
      </c>
      <c r="U14" s="10">
        <v>3675000</v>
      </c>
      <c r="V14" s="44"/>
      <c r="W14" s="11"/>
    </row>
    <row r="15" spans="1:23" ht="56">
      <c r="A15" s="7" t="s">
        <v>131</v>
      </c>
      <c r="B15" s="7" t="s">
        <v>19</v>
      </c>
      <c r="C15" s="44" t="s">
        <v>213</v>
      </c>
      <c r="D15" s="32">
        <v>4.1589999999999998</v>
      </c>
      <c r="E15" s="8"/>
      <c r="F15" s="48">
        <v>3</v>
      </c>
      <c r="G15" s="50"/>
      <c r="H15" s="10"/>
      <c r="I15" s="10"/>
      <c r="J15" s="10"/>
      <c r="K15" s="10"/>
      <c r="L15" s="14">
        <v>825000</v>
      </c>
      <c r="M15" s="65">
        <f t="shared" si="0"/>
        <v>0.18181818181818182</v>
      </c>
      <c r="N15" s="13"/>
      <c r="O15" s="10">
        <v>975000</v>
      </c>
      <c r="P15" s="10"/>
      <c r="Q15" s="10"/>
      <c r="R15" s="10"/>
      <c r="S15" s="10"/>
      <c r="T15" s="10">
        <v>975000</v>
      </c>
      <c r="U15" s="10">
        <v>975000</v>
      </c>
      <c r="V15" s="7"/>
      <c r="W15" s="64" t="s">
        <v>263</v>
      </c>
    </row>
    <row r="16" spans="1:23">
      <c r="A16" s="7" t="s">
        <v>151</v>
      </c>
      <c r="B16" s="7" t="s">
        <v>19</v>
      </c>
      <c r="C16" s="44" t="s">
        <v>213</v>
      </c>
      <c r="D16" s="32">
        <v>4.0380000000000003</v>
      </c>
      <c r="E16" s="8"/>
      <c r="F16" s="48">
        <v>2</v>
      </c>
      <c r="G16" s="50"/>
      <c r="H16" s="10"/>
      <c r="I16" s="10"/>
      <c r="J16" s="10"/>
      <c r="K16" s="10"/>
      <c r="L16" s="10">
        <v>850000</v>
      </c>
      <c r="M16" s="53">
        <f t="shared" si="0"/>
        <v>0.58823529411764708</v>
      </c>
      <c r="N16" s="12"/>
      <c r="O16" s="10">
        <v>1350000</v>
      </c>
      <c r="P16" s="7"/>
      <c r="Q16" s="7"/>
      <c r="R16" s="7"/>
      <c r="S16" s="7"/>
      <c r="T16" s="10">
        <v>1350000</v>
      </c>
      <c r="U16" s="10">
        <v>1350000</v>
      </c>
      <c r="V16" s="7"/>
      <c r="W16" s="11"/>
    </row>
    <row r="17" spans="1:23">
      <c r="A17" s="7" t="s">
        <v>157</v>
      </c>
      <c r="B17" s="7" t="s">
        <v>19</v>
      </c>
      <c r="C17" s="44" t="s">
        <v>222</v>
      </c>
      <c r="D17" s="32">
        <v>3.0990000000000002</v>
      </c>
      <c r="E17" s="8"/>
      <c r="F17" s="48">
        <v>2</v>
      </c>
      <c r="G17" s="50"/>
      <c r="H17" s="10"/>
      <c r="I17" s="10"/>
      <c r="J17" s="10"/>
      <c r="K17" s="10"/>
      <c r="L17" s="10">
        <v>600000</v>
      </c>
      <c r="M17" s="53">
        <f t="shared" si="0"/>
        <v>0.16666666666666666</v>
      </c>
      <c r="N17" s="12"/>
      <c r="O17" s="10">
        <v>700000</v>
      </c>
      <c r="P17" s="7"/>
      <c r="Q17" s="7"/>
      <c r="R17" s="7"/>
      <c r="S17" s="7"/>
      <c r="T17" s="10">
        <v>700000</v>
      </c>
      <c r="U17" s="10">
        <v>700000</v>
      </c>
      <c r="V17" s="7"/>
      <c r="W17" s="11"/>
    </row>
    <row r="18" spans="1:23">
      <c r="A18" s="7" t="s">
        <v>34</v>
      </c>
      <c r="B18" s="7" t="s">
        <v>35</v>
      </c>
      <c r="C18" s="44" t="s">
        <v>234</v>
      </c>
      <c r="D18" s="32">
        <v>4.0659999999999998</v>
      </c>
      <c r="E18" s="8"/>
      <c r="F18" s="48">
        <v>2</v>
      </c>
      <c r="G18" s="50" t="s">
        <v>247</v>
      </c>
      <c r="H18" s="10"/>
      <c r="I18" s="10"/>
      <c r="J18" s="10"/>
      <c r="K18" s="10"/>
      <c r="L18" s="10">
        <v>2200000</v>
      </c>
      <c r="M18" s="53">
        <f t="shared" si="0"/>
        <v>0.18181818181818182</v>
      </c>
      <c r="N18" s="12"/>
      <c r="O18" s="10">
        <v>2600000</v>
      </c>
      <c r="P18" s="7"/>
      <c r="Q18" s="7"/>
      <c r="R18" s="7"/>
      <c r="S18" s="7"/>
      <c r="T18" s="10">
        <v>2600000</v>
      </c>
      <c r="U18" s="10">
        <v>2600000</v>
      </c>
      <c r="V18" s="44"/>
      <c r="W18" s="11"/>
    </row>
    <row r="19" spans="1:23">
      <c r="A19" s="7" t="s">
        <v>83</v>
      </c>
      <c r="B19" s="7" t="s">
        <v>35</v>
      </c>
      <c r="C19" s="71" t="s">
        <v>214</v>
      </c>
      <c r="D19" s="32">
        <v>4.0469999999999997</v>
      </c>
      <c r="E19" s="8"/>
      <c r="F19" s="48">
        <v>2</v>
      </c>
      <c r="G19" s="50" t="s">
        <v>247</v>
      </c>
      <c r="H19" s="10"/>
      <c r="I19" s="10"/>
      <c r="J19" s="10"/>
      <c r="K19" s="10"/>
      <c r="L19" s="10">
        <v>2350000</v>
      </c>
      <c r="M19" s="53">
        <f t="shared" si="0"/>
        <v>0.57446808510638303</v>
      </c>
      <c r="N19" s="12"/>
      <c r="O19" s="10">
        <v>3700000</v>
      </c>
      <c r="P19" s="10"/>
      <c r="Q19" s="10"/>
      <c r="R19" s="10"/>
      <c r="S19" s="10"/>
      <c r="T19" s="10">
        <v>3700000</v>
      </c>
      <c r="U19" s="10">
        <v>3700000</v>
      </c>
      <c r="V19" s="44"/>
      <c r="W19" s="11"/>
    </row>
    <row r="20" spans="1:23">
      <c r="A20" s="7" t="s">
        <v>174</v>
      </c>
      <c r="B20" s="7" t="s">
        <v>35</v>
      </c>
      <c r="C20" s="71" t="s">
        <v>221</v>
      </c>
      <c r="D20" s="32">
        <v>2.1419999999999999</v>
      </c>
      <c r="E20" s="32" t="s">
        <v>247</v>
      </c>
      <c r="F20" s="48">
        <v>1</v>
      </c>
      <c r="G20" s="50" t="s">
        <v>247</v>
      </c>
      <c r="H20" s="10"/>
      <c r="I20" s="10"/>
      <c r="J20" s="10"/>
      <c r="K20" s="10"/>
      <c r="L20" s="10">
        <v>498920</v>
      </c>
      <c r="M20" s="53">
        <f t="shared" si="0"/>
        <v>1.5054116892487774</v>
      </c>
      <c r="N20" s="12"/>
      <c r="O20" s="10">
        <v>1250000</v>
      </c>
      <c r="P20" s="10">
        <v>1250000</v>
      </c>
      <c r="Q20" s="10"/>
      <c r="R20" s="10"/>
      <c r="S20" s="10"/>
      <c r="T20" s="10">
        <f>SUBTOTAL(9,O20:S20)</f>
        <v>2500000</v>
      </c>
      <c r="U20" s="10">
        <f>T20/2</f>
        <v>1250000</v>
      </c>
      <c r="V20" s="44" t="s">
        <v>190</v>
      </c>
      <c r="W20" s="11" t="s">
        <v>209</v>
      </c>
    </row>
    <row r="21" spans="1:23">
      <c r="A21" s="7" t="s">
        <v>57</v>
      </c>
      <c r="B21" s="7" t="s">
        <v>35</v>
      </c>
      <c r="C21" s="71" t="s">
        <v>216</v>
      </c>
      <c r="D21" s="32">
        <v>5.1669999999999998</v>
      </c>
      <c r="E21" s="8"/>
      <c r="F21" s="48">
        <v>3</v>
      </c>
      <c r="G21" s="50"/>
      <c r="H21" s="10"/>
      <c r="I21" s="10"/>
      <c r="J21" s="10"/>
      <c r="K21" s="10"/>
      <c r="L21" s="10">
        <v>2750000</v>
      </c>
      <c r="M21" s="67">
        <f t="shared" si="0"/>
        <v>-9.0909090909090912E-2</v>
      </c>
      <c r="N21" s="33"/>
      <c r="O21" s="10">
        <v>2500000</v>
      </c>
      <c r="P21" s="10"/>
      <c r="Q21" s="10"/>
      <c r="R21" s="10"/>
      <c r="S21" s="10"/>
      <c r="T21" s="10">
        <v>2500000</v>
      </c>
      <c r="U21" s="10">
        <v>2500000</v>
      </c>
      <c r="V21" s="7"/>
      <c r="W21" s="11"/>
    </row>
    <row r="22" spans="1:23">
      <c r="A22" s="7" t="s">
        <v>149</v>
      </c>
      <c r="B22" s="7" t="s">
        <v>35</v>
      </c>
      <c r="C22" s="71" t="s">
        <v>217</v>
      </c>
      <c r="D22" s="32">
        <v>4</v>
      </c>
      <c r="E22" s="8"/>
      <c r="F22" s="48">
        <v>2</v>
      </c>
      <c r="G22" s="50"/>
      <c r="H22" s="10"/>
      <c r="I22" s="10"/>
      <c r="J22" s="10"/>
      <c r="K22" s="10"/>
      <c r="L22" s="10">
        <v>600000</v>
      </c>
      <c r="M22" s="53">
        <f t="shared" si="0"/>
        <v>6.791666666666667</v>
      </c>
      <c r="N22" s="12"/>
      <c r="O22" s="10">
        <v>4675000</v>
      </c>
      <c r="P22" s="7"/>
      <c r="Q22" s="7"/>
      <c r="R22" s="7"/>
      <c r="S22" s="7"/>
      <c r="T22" s="10">
        <v>4675000</v>
      </c>
      <c r="U22" s="10">
        <v>4675000</v>
      </c>
      <c r="V22" s="7"/>
      <c r="W22" s="11"/>
    </row>
    <row r="23" spans="1:23">
      <c r="A23" s="7" t="s">
        <v>89</v>
      </c>
      <c r="B23" s="7" t="s">
        <v>90</v>
      </c>
      <c r="C23" s="71" t="s">
        <v>218</v>
      </c>
      <c r="D23" s="32">
        <v>3</v>
      </c>
      <c r="E23" s="8"/>
      <c r="F23" s="48">
        <v>1</v>
      </c>
      <c r="G23" s="48" t="s">
        <v>247</v>
      </c>
      <c r="H23" s="10"/>
      <c r="I23" s="10"/>
      <c r="J23" s="10"/>
      <c r="K23" s="10"/>
      <c r="L23" s="10">
        <v>565000</v>
      </c>
      <c r="M23" s="53">
        <f t="shared" si="0"/>
        <v>5.4601769911504423</v>
      </c>
      <c r="N23" s="12"/>
      <c r="O23" s="10">
        <v>3650000</v>
      </c>
      <c r="P23" s="10"/>
      <c r="Q23" s="10"/>
      <c r="R23" s="10"/>
      <c r="S23" s="10"/>
      <c r="T23" s="10">
        <v>3650000</v>
      </c>
      <c r="U23" s="10">
        <v>3650000</v>
      </c>
      <c r="V23" s="44"/>
      <c r="W23" s="11"/>
    </row>
    <row r="24" spans="1:23" ht="30.75" customHeight="1">
      <c r="A24" s="7" t="s">
        <v>115</v>
      </c>
      <c r="B24" s="7" t="s">
        <v>90</v>
      </c>
      <c r="C24" s="71" t="s">
        <v>213</v>
      </c>
      <c r="D24" s="32">
        <v>2.1579999999999999</v>
      </c>
      <c r="E24" s="32" t="s">
        <v>247</v>
      </c>
      <c r="F24" s="48">
        <v>1</v>
      </c>
      <c r="G24" s="48" t="s">
        <v>247</v>
      </c>
      <c r="H24" s="10"/>
      <c r="I24" s="10"/>
      <c r="J24" s="10"/>
      <c r="K24" s="10"/>
      <c r="L24" s="10">
        <v>491250</v>
      </c>
      <c r="M24" s="53">
        <f t="shared" si="0"/>
        <v>0.52671755725190839</v>
      </c>
      <c r="N24" s="12"/>
      <c r="O24" s="10">
        <v>750000</v>
      </c>
      <c r="P24" s="10"/>
      <c r="Q24" s="10"/>
      <c r="R24" s="10"/>
      <c r="S24" s="10"/>
      <c r="T24" s="10">
        <v>750000</v>
      </c>
      <c r="U24" s="10">
        <v>750000</v>
      </c>
      <c r="V24" s="44"/>
      <c r="W24" s="11"/>
    </row>
    <row r="25" spans="1:23">
      <c r="A25" s="7" t="s">
        <v>119</v>
      </c>
      <c r="B25" s="7" t="s">
        <v>90</v>
      </c>
      <c r="C25" s="71" t="s">
        <v>214</v>
      </c>
      <c r="D25" s="32">
        <v>3.137</v>
      </c>
      <c r="E25" s="8"/>
      <c r="F25" s="48">
        <v>1</v>
      </c>
      <c r="G25" s="48" t="s">
        <v>247</v>
      </c>
      <c r="H25" s="10"/>
      <c r="I25" s="10"/>
      <c r="J25" s="10"/>
      <c r="K25" s="10"/>
      <c r="L25" s="10">
        <v>565000</v>
      </c>
      <c r="M25" s="53">
        <f t="shared" si="0"/>
        <v>3.6017699115044248</v>
      </c>
      <c r="N25" s="12"/>
      <c r="O25" s="10">
        <v>2600000</v>
      </c>
      <c r="P25" s="10"/>
      <c r="Q25" s="10"/>
      <c r="R25" s="10"/>
      <c r="S25" s="10"/>
      <c r="T25" s="10">
        <v>2600000</v>
      </c>
      <c r="U25" s="10">
        <v>2600000</v>
      </c>
      <c r="V25" s="44"/>
      <c r="W25" s="11"/>
    </row>
    <row r="26" spans="1:23">
      <c r="A26" s="7" t="s">
        <v>135</v>
      </c>
      <c r="B26" s="7" t="s">
        <v>90</v>
      </c>
      <c r="C26" s="71" t="s">
        <v>213</v>
      </c>
      <c r="D26" s="32">
        <v>5.0620000000000003</v>
      </c>
      <c r="E26" s="8"/>
      <c r="F26" s="48">
        <v>3</v>
      </c>
      <c r="G26" s="48" t="s">
        <v>247</v>
      </c>
      <c r="H26" s="10"/>
      <c r="I26" s="10"/>
      <c r="J26" s="10"/>
      <c r="K26" s="10"/>
      <c r="L26" s="10">
        <v>2490000</v>
      </c>
      <c r="M26" s="53">
        <f t="shared" si="0"/>
        <v>0.73493975903614461</v>
      </c>
      <c r="N26" s="12"/>
      <c r="O26" s="10">
        <v>4320000</v>
      </c>
      <c r="P26" s="10"/>
      <c r="Q26" s="10"/>
      <c r="R26" s="10"/>
      <c r="S26" s="10"/>
      <c r="T26" s="10">
        <v>4320000</v>
      </c>
      <c r="U26" s="10">
        <v>4320000</v>
      </c>
      <c r="V26" s="44"/>
      <c r="W26" s="11"/>
    </row>
    <row r="27" spans="1:23">
      <c r="A27" s="7" t="s">
        <v>178</v>
      </c>
      <c r="B27" s="7" t="s">
        <v>90</v>
      </c>
      <c r="C27" s="71" t="s">
        <v>213</v>
      </c>
      <c r="D27" s="32">
        <v>3</v>
      </c>
      <c r="E27" s="8"/>
      <c r="F27" s="48">
        <v>1</v>
      </c>
      <c r="G27" s="48" t="s">
        <v>247</v>
      </c>
      <c r="H27" s="10"/>
      <c r="I27" s="10"/>
      <c r="J27" s="10"/>
      <c r="K27" s="10"/>
      <c r="L27" s="10">
        <v>533000</v>
      </c>
      <c r="M27" s="53">
        <f t="shared" si="0"/>
        <v>2.0487804878048781</v>
      </c>
      <c r="N27" s="12"/>
      <c r="O27" s="10">
        <v>1625000</v>
      </c>
      <c r="P27" s="7"/>
      <c r="Q27" s="7"/>
      <c r="R27" s="7"/>
      <c r="S27" s="7"/>
      <c r="T27" s="10">
        <v>1625000</v>
      </c>
      <c r="U27" s="10">
        <v>1625000</v>
      </c>
      <c r="V27" s="44"/>
      <c r="W27" s="11"/>
    </row>
    <row r="28" spans="1:23">
      <c r="A28" s="7" t="s">
        <v>95</v>
      </c>
      <c r="B28" s="7" t="s">
        <v>90</v>
      </c>
      <c r="C28" s="44" t="s">
        <v>215</v>
      </c>
      <c r="D28" s="32">
        <v>3.145</v>
      </c>
      <c r="E28" s="8"/>
      <c r="F28" s="48">
        <v>2</v>
      </c>
      <c r="G28" s="50"/>
      <c r="H28" s="10"/>
      <c r="I28" s="10"/>
      <c r="J28" s="10"/>
      <c r="K28" s="10"/>
      <c r="L28" s="10">
        <v>850000</v>
      </c>
      <c r="M28" s="67">
        <f t="shared" si="0"/>
        <v>-0.14705882352941177</v>
      </c>
      <c r="N28" s="33"/>
      <c r="O28" s="10">
        <v>725000</v>
      </c>
      <c r="P28" s="10"/>
      <c r="Q28" s="10"/>
      <c r="R28" s="10"/>
      <c r="S28" s="10"/>
      <c r="T28" s="10">
        <v>725000</v>
      </c>
      <c r="U28" s="10">
        <v>725000</v>
      </c>
      <c r="V28" s="7"/>
      <c r="W28" s="11"/>
    </row>
    <row r="29" spans="1:23">
      <c r="A29" s="7" t="s">
        <v>9</v>
      </c>
      <c r="B29" s="7" t="s">
        <v>10</v>
      </c>
      <c r="C29" s="44" t="s">
        <v>219</v>
      </c>
      <c r="D29" s="32">
        <v>2.17</v>
      </c>
      <c r="E29" s="32" t="s">
        <v>247</v>
      </c>
      <c r="F29" s="48">
        <v>1</v>
      </c>
      <c r="G29" s="48" t="s">
        <v>247</v>
      </c>
      <c r="H29" s="10"/>
      <c r="I29" s="10"/>
      <c r="J29" s="10"/>
      <c r="K29" s="10"/>
      <c r="L29" s="10">
        <v>525000</v>
      </c>
      <c r="M29" s="53">
        <f t="shared" si="0"/>
        <v>8.5238095238095237</v>
      </c>
      <c r="N29" s="7"/>
      <c r="O29" s="10">
        <v>5000000</v>
      </c>
      <c r="P29" s="7"/>
      <c r="Q29" s="7"/>
      <c r="R29" s="7"/>
      <c r="S29" s="7"/>
      <c r="T29" s="10">
        <v>5000000</v>
      </c>
      <c r="U29" s="10">
        <v>5000000</v>
      </c>
      <c r="V29" s="44"/>
      <c r="W29" s="11"/>
    </row>
    <row r="30" spans="1:23">
      <c r="A30" s="7" t="s">
        <v>11</v>
      </c>
      <c r="B30" s="7" t="s">
        <v>10</v>
      </c>
      <c r="C30" s="44" t="s">
        <v>213</v>
      </c>
      <c r="D30" s="32">
        <v>4.1159999999999997</v>
      </c>
      <c r="E30" s="8"/>
      <c r="F30" s="48">
        <v>3</v>
      </c>
      <c r="G30" s="48" t="s">
        <v>247</v>
      </c>
      <c r="H30" s="10"/>
      <c r="I30" s="10"/>
      <c r="J30" s="10"/>
      <c r="K30" s="10"/>
      <c r="L30" s="10">
        <v>1075000</v>
      </c>
      <c r="M30" s="53">
        <f t="shared" si="0"/>
        <v>0.44186046511627908</v>
      </c>
      <c r="N30" s="7"/>
      <c r="O30" s="10">
        <v>1550000</v>
      </c>
      <c r="P30" s="7"/>
      <c r="Q30" s="7"/>
      <c r="R30" s="7"/>
      <c r="S30" s="7"/>
      <c r="T30" s="10">
        <v>1550000</v>
      </c>
      <c r="U30" s="10">
        <v>1550000</v>
      </c>
      <c r="V30" s="44"/>
      <c r="W30" s="11"/>
    </row>
    <row r="31" spans="1:23">
      <c r="A31" s="7" t="s">
        <v>64</v>
      </c>
      <c r="B31" s="7" t="s">
        <v>10</v>
      </c>
      <c r="C31" s="44" t="s">
        <v>214</v>
      </c>
      <c r="D31" s="32">
        <v>3.0350000000000001</v>
      </c>
      <c r="E31" s="8"/>
      <c r="F31" s="48">
        <v>1</v>
      </c>
      <c r="G31" s="48" t="s">
        <v>247</v>
      </c>
      <c r="H31" s="10"/>
      <c r="I31" s="10"/>
      <c r="J31" s="10"/>
      <c r="K31" s="10"/>
      <c r="L31" s="10">
        <v>486000</v>
      </c>
      <c r="M31" s="53">
        <f t="shared" si="0"/>
        <v>3.022633744855967</v>
      </c>
      <c r="N31" s="12"/>
      <c r="O31" s="10">
        <v>1955000</v>
      </c>
      <c r="P31" s="10"/>
      <c r="Q31" s="10"/>
      <c r="R31" s="10"/>
      <c r="S31" s="10"/>
      <c r="T31" s="10">
        <v>1955000</v>
      </c>
      <c r="U31" s="10">
        <v>1955000</v>
      </c>
      <c r="V31" s="44"/>
      <c r="W31" s="11"/>
    </row>
    <row r="32" spans="1:23">
      <c r="A32" s="7" t="s">
        <v>78</v>
      </c>
      <c r="B32" s="7" t="s">
        <v>10</v>
      </c>
      <c r="C32" s="44" t="s">
        <v>217</v>
      </c>
      <c r="D32" s="32">
        <v>5.141</v>
      </c>
      <c r="E32" s="8"/>
      <c r="F32" s="48">
        <v>4</v>
      </c>
      <c r="G32" s="48" t="s">
        <v>247</v>
      </c>
      <c r="H32" s="10"/>
      <c r="I32" s="10"/>
      <c r="J32" s="10"/>
      <c r="K32" s="10"/>
      <c r="L32" s="10">
        <v>1962500</v>
      </c>
      <c r="M32" s="53">
        <f t="shared" si="0"/>
        <v>1.1910828025477707</v>
      </c>
      <c r="N32" s="12"/>
      <c r="O32" s="10">
        <v>4300000</v>
      </c>
      <c r="P32" s="10"/>
      <c r="Q32" s="10"/>
      <c r="R32" s="10"/>
      <c r="S32" s="10"/>
      <c r="T32" s="10">
        <v>4300000</v>
      </c>
      <c r="U32" s="10">
        <v>4300000</v>
      </c>
      <c r="V32" s="44"/>
      <c r="W32" s="11"/>
    </row>
    <row r="33" spans="1:23">
      <c r="A33" s="7" t="s">
        <v>130</v>
      </c>
      <c r="B33" s="7" t="s">
        <v>10</v>
      </c>
      <c r="C33" s="44" t="s">
        <v>214</v>
      </c>
      <c r="D33" s="32">
        <v>3.1019999999999999</v>
      </c>
      <c r="E33" s="8"/>
      <c r="F33" s="48">
        <v>1</v>
      </c>
      <c r="G33" s="50"/>
      <c r="H33" s="10"/>
      <c r="I33" s="10"/>
      <c r="J33" s="10"/>
      <c r="K33" s="10"/>
      <c r="L33" s="10">
        <v>500000</v>
      </c>
      <c r="M33" s="53">
        <f t="shared" si="0"/>
        <v>0.68</v>
      </c>
      <c r="N33" s="12"/>
      <c r="O33" s="10">
        <v>840000</v>
      </c>
      <c r="P33" s="10"/>
      <c r="Q33" s="10"/>
      <c r="R33" s="10"/>
      <c r="S33" s="10"/>
      <c r="T33" s="10">
        <v>840000</v>
      </c>
      <c r="U33" s="10">
        <v>840000</v>
      </c>
      <c r="V33" s="7"/>
      <c r="W33" s="11"/>
    </row>
    <row r="34" spans="1:23">
      <c r="A34" s="7" t="s">
        <v>32</v>
      </c>
      <c r="B34" s="7" t="s">
        <v>33</v>
      </c>
      <c r="C34" s="44" t="s">
        <v>213</v>
      </c>
      <c r="D34" s="32">
        <v>3.125</v>
      </c>
      <c r="E34" s="8"/>
      <c r="F34" s="48">
        <v>1</v>
      </c>
      <c r="G34" s="48" t="s">
        <v>247</v>
      </c>
      <c r="H34" s="10"/>
      <c r="I34" s="10"/>
      <c r="J34" s="10"/>
      <c r="K34" s="10"/>
      <c r="L34" s="10">
        <v>506000</v>
      </c>
      <c r="M34" s="53">
        <f t="shared" ref="M34:M65" si="1">(O34-L34)/L34</f>
        <v>1.9150197628458498</v>
      </c>
      <c r="N34" s="12"/>
      <c r="O34" s="10">
        <v>1475000</v>
      </c>
      <c r="P34" s="7"/>
      <c r="Q34" s="7"/>
      <c r="R34" s="7"/>
      <c r="S34" s="7"/>
      <c r="T34" s="10">
        <v>1475000</v>
      </c>
      <c r="U34" s="10">
        <v>1475000</v>
      </c>
      <c r="V34" s="44"/>
      <c r="W34" s="11"/>
    </row>
    <row r="35" spans="1:23">
      <c r="A35" s="7" t="s">
        <v>70</v>
      </c>
      <c r="B35" s="7" t="s">
        <v>33</v>
      </c>
      <c r="C35" s="44" t="s">
        <v>212</v>
      </c>
      <c r="D35" s="32">
        <v>3.028</v>
      </c>
      <c r="E35" s="8"/>
      <c r="F35" s="48">
        <v>1</v>
      </c>
      <c r="G35" s="48" t="s">
        <v>247</v>
      </c>
      <c r="H35" s="10">
        <v>3750000</v>
      </c>
      <c r="I35" s="10">
        <v>2400000</v>
      </c>
      <c r="J35" s="10">
        <f>MEDIAN(H35:I35)</f>
        <v>3075000</v>
      </c>
      <c r="K35" s="10">
        <f>H35-I35</f>
        <v>1350000</v>
      </c>
      <c r="L35" s="10">
        <v>508000</v>
      </c>
      <c r="M35" s="53">
        <f t="shared" si="1"/>
        <v>5.2007874015748028</v>
      </c>
      <c r="N35" s="34">
        <f>O35-J35</f>
        <v>75000</v>
      </c>
      <c r="O35" s="10">
        <v>3150000</v>
      </c>
      <c r="P35" s="10"/>
      <c r="Q35" s="10"/>
      <c r="R35" s="10"/>
      <c r="S35" s="10"/>
      <c r="T35" s="10">
        <v>3150000</v>
      </c>
      <c r="U35" s="10">
        <v>3150000</v>
      </c>
      <c r="V35" s="44"/>
      <c r="W35" s="11"/>
    </row>
    <row r="36" spans="1:23">
      <c r="A36" s="7" t="s">
        <v>126</v>
      </c>
      <c r="B36" s="7" t="s">
        <v>33</v>
      </c>
      <c r="C36" s="44" t="s">
        <v>219</v>
      </c>
      <c r="D36" s="32">
        <v>4.0270000000000001</v>
      </c>
      <c r="E36" s="8"/>
      <c r="F36" s="48">
        <v>2</v>
      </c>
      <c r="G36" s="48" t="s">
        <v>247</v>
      </c>
      <c r="H36" s="10">
        <v>5500000</v>
      </c>
      <c r="I36" s="10">
        <v>4500000</v>
      </c>
      <c r="J36" s="10">
        <f>MEDIAN(H36:I36)</f>
        <v>5000000</v>
      </c>
      <c r="K36" s="10">
        <f>H36-I36</f>
        <v>1000000</v>
      </c>
      <c r="L36" s="10">
        <v>1950000</v>
      </c>
      <c r="M36" s="53">
        <f t="shared" si="1"/>
        <v>1.0512820512820513</v>
      </c>
      <c r="N36" s="35">
        <f>O36-J36</f>
        <v>-1000000</v>
      </c>
      <c r="O36" s="10">
        <v>4000000</v>
      </c>
      <c r="P36" s="10">
        <v>7000000</v>
      </c>
      <c r="Q36" s="10"/>
      <c r="R36" s="10"/>
      <c r="S36" s="10"/>
      <c r="T36" s="10">
        <f>SUBTOTAL(9,O36:S36)</f>
        <v>11000000</v>
      </c>
      <c r="U36" s="10">
        <f>T36/2</f>
        <v>5500000</v>
      </c>
      <c r="V36" s="44"/>
      <c r="W36" s="11" t="s">
        <v>204</v>
      </c>
    </row>
    <row r="37" spans="1:23">
      <c r="A37" s="7" t="s">
        <v>127</v>
      </c>
      <c r="B37" s="7" t="s">
        <v>33</v>
      </c>
      <c r="C37" s="71" t="s">
        <v>213</v>
      </c>
      <c r="D37" s="32">
        <v>5.1150000000000002</v>
      </c>
      <c r="E37" s="8"/>
      <c r="F37" s="48">
        <v>3</v>
      </c>
      <c r="G37" s="48" t="s">
        <v>247</v>
      </c>
      <c r="H37" s="10"/>
      <c r="I37" s="10"/>
      <c r="J37" s="10"/>
      <c r="K37" s="10"/>
      <c r="L37" s="10">
        <v>1625000</v>
      </c>
      <c r="M37" s="53">
        <f t="shared" si="1"/>
        <v>0.96923076923076923</v>
      </c>
      <c r="N37" s="12"/>
      <c r="O37" s="10">
        <v>3200000</v>
      </c>
      <c r="P37" s="10"/>
      <c r="Q37" s="10"/>
      <c r="R37" s="10"/>
      <c r="S37" s="10"/>
      <c r="T37" s="10">
        <v>3200000</v>
      </c>
      <c r="U37" s="10">
        <v>3200000</v>
      </c>
      <c r="V37" s="44"/>
      <c r="W37" s="11"/>
    </row>
    <row r="38" spans="1:23">
      <c r="A38" s="7" t="s">
        <v>160</v>
      </c>
      <c r="B38" s="7" t="s">
        <v>33</v>
      </c>
      <c r="C38" s="71" t="s">
        <v>213</v>
      </c>
      <c r="D38" s="32">
        <v>3.036</v>
      </c>
      <c r="E38" s="8"/>
      <c r="F38" s="48">
        <v>1</v>
      </c>
      <c r="G38" s="48" t="s">
        <v>247</v>
      </c>
      <c r="H38" s="10">
        <v>1300000</v>
      </c>
      <c r="I38" s="10">
        <v>900000</v>
      </c>
      <c r="J38" s="23">
        <f>MEDIAN(H38:I38)</f>
        <v>1100000</v>
      </c>
      <c r="K38" s="10">
        <f>H38-I38</f>
        <v>400000</v>
      </c>
      <c r="L38" s="10">
        <v>504000</v>
      </c>
      <c r="M38" s="53">
        <f t="shared" si="1"/>
        <v>1.1825396825396826</v>
      </c>
      <c r="N38" s="29">
        <f>O38-J38</f>
        <v>0</v>
      </c>
      <c r="O38" s="23">
        <v>1100000</v>
      </c>
      <c r="P38" s="7"/>
      <c r="Q38" s="7"/>
      <c r="R38" s="7"/>
      <c r="S38" s="7"/>
      <c r="T38" s="10">
        <v>1100000</v>
      </c>
      <c r="U38" s="10">
        <v>1100000</v>
      </c>
      <c r="V38" s="44"/>
      <c r="W38" s="11"/>
    </row>
    <row r="39" spans="1:23">
      <c r="A39" s="7" t="s">
        <v>74</v>
      </c>
      <c r="B39" s="7" t="s">
        <v>75</v>
      </c>
      <c r="C39" s="44" t="s">
        <v>214</v>
      </c>
      <c r="D39" s="32">
        <v>5.149</v>
      </c>
      <c r="E39" s="8"/>
      <c r="F39" s="48">
        <v>4</v>
      </c>
      <c r="G39" s="48" t="s">
        <v>247</v>
      </c>
      <c r="H39" s="10"/>
      <c r="I39" s="10"/>
      <c r="J39" s="10"/>
      <c r="K39" s="10"/>
      <c r="L39" s="10">
        <v>9500000</v>
      </c>
      <c r="M39" s="53">
        <f t="shared" si="1"/>
        <v>7.8947368421052627E-2</v>
      </c>
      <c r="N39" s="12"/>
      <c r="O39" s="10">
        <v>10250000</v>
      </c>
      <c r="P39" s="10"/>
      <c r="Q39" s="10"/>
      <c r="R39" s="10"/>
      <c r="S39" s="10"/>
      <c r="T39" s="10">
        <v>10250000</v>
      </c>
      <c r="U39" s="10">
        <v>10250000</v>
      </c>
      <c r="V39" s="44"/>
      <c r="W39" s="11"/>
    </row>
    <row r="40" spans="1:23">
      <c r="A40" s="7" t="s">
        <v>158</v>
      </c>
      <c r="B40" s="7" t="s">
        <v>75</v>
      </c>
      <c r="C40" s="44" t="s">
        <v>213</v>
      </c>
      <c r="D40" s="32">
        <v>3</v>
      </c>
      <c r="E40" s="8"/>
      <c r="F40" s="48">
        <v>1</v>
      </c>
      <c r="G40" s="48" t="s">
        <v>247</v>
      </c>
      <c r="H40" s="10"/>
      <c r="I40" s="10"/>
      <c r="J40" s="10"/>
      <c r="K40" s="10"/>
      <c r="L40" s="10">
        <v>512500</v>
      </c>
      <c r="M40" s="53">
        <f t="shared" si="1"/>
        <v>1.0975609756097562</v>
      </c>
      <c r="N40" s="12"/>
      <c r="O40" s="10">
        <v>1075000</v>
      </c>
      <c r="P40" s="7"/>
      <c r="Q40" s="7"/>
      <c r="R40" s="7"/>
      <c r="S40" s="7"/>
      <c r="T40" s="10">
        <v>1075000</v>
      </c>
      <c r="U40" s="10">
        <v>1075000</v>
      </c>
      <c r="V40" s="44"/>
      <c r="W40" s="11"/>
    </row>
    <row r="41" spans="1:23">
      <c r="A41" s="7" t="s">
        <v>162</v>
      </c>
      <c r="B41" s="7" t="s">
        <v>75</v>
      </c>
      <c r="C41" s="71" t="s">
        <v>214</v>
      </c>
      <c r="D41" s="32">
        <v>3.028</v>
      </c>
      <c r="E41" s="8"/>
      <c r="F41" s="48">
        <v>1</v>
      </c>
      <c r="G41" s="48" t="s">
        <v>247</v>
      </c>
      <c r="H41" s="10"/>
      <c r="I41" s="10"/>
      <c r="J41" s="10"/>
      <c r="K41" s="10"/>
      <c r="L41" s="10">
        <v>2640000</v>
      </c>
      <c r="M41" s="53">
        <f t="shared" si="1"/>
        <v>0</v>
      </c>
      <c r="N41" s="12"/>
      <c r="O41" s="10">
        <v>2640000</v>
      </c>
      <c r="P41" s="7"/>
      <c r="Q41" s="7"/>
      <c r="R41" s="7"/>
      <c r="S41" s="7"/>
      <c r="T41" s="10">
        <v>2640000</v>
      </c>
      <c r="U41" s="10">
        <v>2640000</v>
      </c>
      <c r="V41" s="44"/>
      <c r="W41" s="11"/>
    </row>
    <row r="42" spans="1:23">
      <c r="A42" s="7" t="s">
        <v>175</v>
      </c>
      <c r="B42" s="7" t="s">
        <v>75</v>
      </c>
      <c r="C42" s="71" t="s">
        <v>212</v>
      </c>
      <c r="D42" s="32">
        <v>2.1480000000000001</v>
      </c>
      <c r="E42" s="32" t="s">
        <v>247</v>
      </c>
      <c r="F42" s="48">
        <v>1</v>
      </c>
      <c r="G42" s="50"/>
      <c r="H42" s="10"/>
      <c r="I42" s="10"/>
      <c r="J42" s="10"/>
      <c r="K42" s="10"/>
      <c r="L42" s="10">
        <v>495200</v>
      </c>
      <c r="M42" s="53">
        <f t="shared" si="1"/>
        <v>0.87802907915993533</v>
      </c>
      <c r="N42" s="12"/>
      <c r="O42" s="10">
        <v>930000</v>
      </c>
      <c r="P42" s="7"/>
      <c r="Q42" s="7"/>
      <c r="R42" s="7"/>
      <c r="S42" s="7"/>
      <c r="T42" s="10">
        <v>930000</v>
      </c>
      <c r="U42" s="10">
        <v>930000</v>
      </c>
      <c r="V42" s="7"/>
      <c r="W42" s="11"/>
    </row>
    <row r="43" spans="1:23">
      <c r="A43" s="7" t="s">
        <v>98</v>
      </c>
      <c r="B43" s="7" t="s">
        <v>210</v>
      </c>
      <c r="C43" s="71" t="s">
        <v>212</v>
      </c>
      <c r="D43" s="32">
        <v>2.1440000000000001</v>
      </c>
      <c r="E43" s="32" t="s">
        <v>247</v>
      </c>
      <c r="F43" s="48">
        <v>1</v>
      </c>
      <c r="G43" s="48" t="s">
        <v>247</v>
      </c>
      <c r="H43" s="10"/>
      <c r="I43" s="10"/>
      <c r="J43" s="10"/>
      <c r="K43" s="10"/>
      <c r="L43" s="10">
        <v>495000</v>
      </c>
      <c r="M43" s="53">
        <f t="shared" si="1"/>
        <v>3.6222222222222222</v>
      </c>
      <c r="N43" s="12"/>
      <c r="O43" s="10">
        <v>2288000</v>
      </c>
      <c r="P43" s="10"/>
      <c r="Q43" s="10"/>
      <c r="R43" s="10"/>
      <c r="S43" s="10"/>
      <c r="T43" s="10">
        <v>2288000</v>
      </c>
      <c r="U43" s="10">
        <v>2288000</v>
      </c>
      <c r="V43" s="44"/>
      <c r="W43" s="11"/>
    </row>
    <row r="44" spans="1:23">
      <c r="A44" s="7" t="s">
        <v>105</v>
      </c>
      <c r="B44" s="7" t="s">
        <v>210</v>
      </c>
      <c r="C44" s="71" t="s">
        <v>214</v>
      </c>
      <c r="D44" s="32">
        <v>3.1240000000000001</v>
      </c>
      <c r="E44" s="8"/>
      <c r="F44" s="48">
        <v>1</v>
      </c>
      <c r="G44" s="48" t="s">
        <v>247</v>
      </c>
      <c r="H44" s="10"/>
      <c r="I44" s="10"/>
      <c r="J44" s="10"/>
      <c r="K44" s="10"/>
      <c r="L44" s="10">
        <v>519500</v>
      </c>
      <c r="M44" s="53">
        <f t="shared" si="1"/>
        <v>7.2098171318575552</v>
      </c>
      <c r="N44" s="12"/>
      <c r="O44" s="10">
        <v>4265000</v>
      </c>
      <c r="P44" s="10"/>
      <c r="Q44" s="10"/>
      <c r="R44" s="10"/>
      <c r="S44" s="10"/>
      <c r="T44" s="10">
        <v>4265000</v>
      </c>
      <c r="U44" s="10">
        <v>4265000</v>
      </c>
      <c r="V44" s="44"/>
      <c r="W44" s="11"/>
    </row>
    <row r="45" spans="1:23">
      <c r="A45" s="7" t="s">
        <v>139</v>
      </c>
      <c r="B45" s="7" t="s">
        <v>210</v>
      </c>
      <c r="C45" s="71" t="s">
        <v>220</v>
      </c>
      <c r="D45" s="32">
        <v>3.145</v>
      </c>
      <c r="E45" s="8"/>
      <c r="F45" s="48">
        <v>1</v>
      </c>
      <c r="G45" s="48" t="s">
        <v>247</v>
      </c>
      <c r="H45" s="10">
        <v>2700000</v>
      </c>
      <c r="I45" s="10">
        <v>2100000</v>
      </c>
      <c r="J45" s="10">
        <f>MEDIAN(H45:I45)</f>
        <v>2400000</v>
      </c>
      <c r="K45" s="10">
        <f>H45-I45</f>
        <v>600000</v>
      </c>
      <c r="L45" s="10">
        <v>502000</v>
      </c>
      <c r="M45" s="53">
        <f t="shared" si="1"/>
        <v>3.6812749003984062</v>
      </c>
      <c r="N45" s="35">
        <f>O45-J45</f>
        <v>-50000</v>
      </c>
      <c r="O45" s="10">
        <v>2350000</v>
      </c>
      <c r="P45" s="10"/>
      <c r="Q45" s="10"/>
      <c r="R45" s="10"/>
      <c r="S45" s="10"/>
      <c r="T45" s="10">
        <v>2350000</v>
      </c>
      <c r="U45" s="10">
        <v>2350000</v>
      </c>
      <c r="V45" s="44"/>
      <c r="W45" s="11"/>
    </row>
    <row r="46" spans="1:23">
      <c r="A46" s="7" t="s">
        <v>143</v>
      </c>
      <c r="B46" s="7" t="s">
        <v>210</v>
      </c>
      <c r="C46" s="71" t="s">
        <v>215</v>
      </c>
      <c r="D46" s="32">
        <v>3.1139999999999999</v>
      </c>
      <c r="E46" s="8"/>
      <c r="F46" s="48">
        <v>1</v>
      </c>
      <c r="G46" s="48" t="s">
        <v>247</v>
      </c>
      <c r="H46" s="10">
        <v>2800000</v>
      </c>
      <c r="I46" s="10">
        <v>1800000</v>
      </c>
      <c r="J46" s="10">
        <f>MEDIAN(H46:I46)</f>
        <v>2300000</v>
      </c>
      <c r="K46" s="10">
        <f>H46-I46</f>
        <v>1000000</v>
      </c>
      <c r="L46" s="10">
        <v>490000</v>
      </c>
      <c r="M46" s="53">
        <f t="shared" si="1"/>
        <v>1.5510204081632653</v>
      </c>
      <c r="N46" s="35">
        <f>O46-J46</f>
        <v>-1050000</v>
      </c>
      <c r="O46" s="10">
        <v>1250000</v>
      </c>
      <c r="P46" s="10">
        <v>2750000</v>
      </c>
      <c r="Q46" s="10"/>
      <c r="R46" s="10"/>
      <c r="S46" s="10"/>
      <c r="T46" s="10">
        <f>SUBTOTAL(9,O46:S46)</f>
        <v>4000000</v>
      </c>
      <c r="U46" s="10">
        <f>T46/2</f>
        <v>2000000</v>
      </c>
      <c r="V46" s="44"/>
      <c r="W46" s="11" t="s">
        <v>204</v>
      </c>
    </row>
    <row r="47" spans="1:23">
      <c r="A47" s="7" t="s">
        <v>147</v>
      </c>
      <c r="B47" s="7" t="s">
        <v>210</v>
      </c>
      <c r="C47" s="71" t="s">
        <v>216</v>
      </c>
      <c r="D47" s="32">
        <v>5.1050000000000004</v>
      </c>
      <c r="E47" s="8"/>
      <c r="F47" s="48">
        <v>3</v>
      </c>
      <c r="G47" s="48" t="s">
        <v>247</v>
      </c>
      <c r="H47" s="10">
        <v>7050000</v>
      </c>
      <c r="I47" s="10">
        <v>6650000</v>
      </c>
      <c r="J47" s="10">
        <f>MEDIAN(H47:I47)</f>
        <v>6850000</v>
      </c>
      <c r="K47" s="10">
        <f>H47-I47</f>
        <v>400000</v>
      </c>
      <c r="L47" s="10">
        <v>4750000</v>
      </c>
      <c r="M47" s="53">
        <f t="shared" si="1"/>
        <v>0.47368421052631576</v>
      </c>
      <c r="N47" s="34">
        <f>O47-J47</f>
        <v>150000</v>
      </c>
      <c r="O47" s="10">
        <v>7000000</v>
      </c>
      <c r="P47" s="10">
        <v>11000000</v>
      </c>
      <c r="Q47" s="10">
        <v>11000000</v>
      </c>
      <c r="R47" s="10">
        <v>11000000</v>
      </c>
      <c r="S47" s="10"/>
      <c r="T47" s="10">
        <f>SUBTOTAL(9,O47:S47)</f>
        <v>40000000</v>
      </c>
      <c r="U47" s="10">
        <f>T47/4</f>
        <v>10000000</v>
      </c>
      <c r="V47" s="44"/>
      <c r="W47" s="11"/>
    </row>
    <row r="48" spans="1:23">
      <c r="A48" s="7" t="s">
        <v>166</v>
      </c>
      <c r="B48" s="7" t="s">
        <v>210</v>
      </c>
      <c r="C48" s="71" t="s">
        <v>213</v>
      </c>
      <c r="D48" s="32">
        <v>3.1379999999999999</v>
      </c>
      <c r="E48" s="8"/>
      <c r="F48" s="48">
        <v>1</v>
      </c>
      <c r="G48" s="48" t="s">
        <v>247</v>
      </c>
      <c r="H48" s="10"/>
      <c r="I48" s="10"/>
      <c r="J48" s="10"/>
      <c r="K48" s="10"/>
      <c r="L48" s="10">
        <v>504900</v>
      </c>
      <c r="M48" s="53">
        <f t="shared" si="1"/>
        <v>1.5252525252525253</v>
      </c>
      <c r="N48" s="12"/>
      <c r="O48" s="10">
        <v>1275000</v>
      </c>
      <c r="P48" s="7"/>
      <c r="Q48" s="7"/>
      <c r="R48" s="7"/>
      <c r="S48" s="7"/>
      <c r="T48" s="10">
        <v>1275000</v>
      </c>
      <c r="U48" s="10">
        <v>1275000</v>
      </c>
      <c r="V48" s="44"/>
      <c r="W48" s="11"/>
    </row>
    <row r="49" spans="1:23">
      <c r="A49" s="7" t="s">
        <v>187</v>
      </c>
      <c r="B49" s="7" t="s">
        <v>210</v>
      </c>
      <c r="C49" s="71" t="s">
        <v>213</v>
      </c>
      <c r="D49" s="32">
        <v>4.1219999999999999</v>
      </c>
      <c r="E49" s="8"/>
      <c r="F49" s="48">
        <v>2</v>
      </c>
      <c r="G49" s="48" t="s">
        <v>247</v>
      </c>
      <c r="H49" s="10"/>
      <c r="I49" s="10"/>
      <c r="J49" s="10"/>
      <c r="K49" s="10"/>
      <c r="L49" s="10">
        <v>1795000</v>
      </c>
      <c r="M49" s="53">
        <f t="shared" si="1"/>
        <v>0.754874651810585</v>
      </c>
      <c r="N49" s="12"/>
      <c r="O49" s="10">
        <v>3150000</v>
      </c>
      <c r="P49" s="7"/>
      <c r="Q49" s="7"/>
      <c r="R49" s="7"/>
      <c r="S49" s="7"/>
      <c r="T49" s="10">
        <v>3150000</v>
      </c>
      <c r="U49" s="10">
        <v>3150000</v>
      </c>
      <c r="V49" s="44"/>
      <c r="W49" s="11"/>
    </row>
    <row r="50" spans="1:23">
      <c r="A50" s="7" t="s">
        <v>24</v>
      </c>
      <c r="B50" s="7" t="s">
        <v>25</v>
      </c>
      <c r="C50" s="44" t="s">
        <v>213</v>
      </c>
      <c r="D50" s="32">
        <v>2.1509999999999998</v>
      </c>
      <c r="E50" s="32" t="s">
        <v>247</v>
      </c>
      <c r="F50" s="48">
        <v>1</v>
      </c>
      <c r="G50" s="48" t="s">
        <v>247</v>
      </c>
      <c r="H50" s="10"/>
      <c r="I50" s="10"/>
      <c r="J50" s="10"/>
      <c r="K50" s="10"/>
      <c r="L50" s="10">
        <v>480000</v>
      </c>
      <c r="M50" s="53">
        <f t="shared" si="1"/>
        <v>2.0208333333333335</v>
      </c>
      <c r="N50" s="12"/>
      <c r="O50" s="10">
        <v>1450000</v>
      </c>
      <c r="P50" s="7"/>
      <c r="Q50" s="7"/>
      <c r="R50" s="7"/>
      <c r="S50" s="7"/>
      <c r="T50" s="10">
        <v>1450000</v>
      </c>
      <c r="U50" s="10">
        <v>1450000</v>
      </c>
      <c r="V50" s="44"/>
      <c r="W50" s="11"/>
    </row>
    <row r="51" spans="1:23">
      <c r="A51" s="7" t="s">
        <v>62</v>
      </c>
      <c r="B51" s="7" t="s">
        <v>25</v>
      </c>
      <c r="C51" s="44" t="s">
        <v>221</v>
      </c>
      <c r="D51" s="32">
        <v>2.1509999999999998</v>
      </c>
      <c r="E51" s="32" t="s">
        <v>247</v>
      </c>
      <c r="F51" s="48">
        <v>1</v>
      </c>
      <c r="G51" s="48" t="s">
        <v>247</v>
      </c>
      <c r="H51" s="10"/>
      <c r="I51" s="10"/>
      <c r="J51" s="10"/>
      <c r="K51" s="10"/>
      <c r="L51" s="10">
        <v>490000</v>
      </c>
      <c r="M51" s="53">
        <f t="shared" si="1"/>
        <v>3.0816326530612246</v>
      </c>
      <c r="N51" s="12"/>
      <c r="O51" s="10">
        <v>2000000</v>
      </c>
      <c r="P51" s="10"/>
      <c r="Q51" s="10"/>
      <c r="R51" s="10"/>
      <c r="S51" s="10"/>
      <c r="T51" s="10">
        <v>2000000</v>
      </c>
      <c r="U51" s="10">
        <v>2000000</v>
      </c>
      <c r="V51" s="44"/>
      <c r="W51" s="11"/>
    </row>
    <row r="52" spans="1:23">
      <c r="A52" s="7" t="s">
        <v>45</v>
      </c>
      <c r="B52" s="7" t="s">
        <v>5</v>
      </c>
      <c r="C52" s="44" t="s">
        <v>219</v>
      </c>
      <c r="D52" s="32">
        <v>5.1479999999999997</v>
      </c>
      <c r="E52" s="8"/>
      <c r="F52" s="48">
        <v>3</v>
      </c>
      <c r="G52" s="50"/>
      <c r="H52" s="10"/>
      <c r="I52" s="10"/>
      <c r="J52" s="10"/>
      <c r="K52" s="10"/>
      <c r="L52" s="10">
        <v>2200000</v>
      </c>
      <c r="M52" s="53">
        <f t="shared" si="1"/>
        <v>1.0454545454545454</v>
      </c>
      <c r="N52" s="12"/>
      <c r="O52" s="10">
        <v>4500000</v>
      </c>
      <c r="P52" s="10">
        <v>4500000</v>
      </c>
      <c r="Q52" s="10">
        <v>5000000</v>
      </c>
      <c r="R52" s="10"/>
      <c r="S52" s="10"/>
      <c r="T52" s="10">
        <f>SUBTOTAL(9,O52:Q52)</f>
        <v>14000000</v>
      </c>
      <c r="U52" s="10">
        <f>T52/3</f>
        <v>4666666.666666667</v>
      </c>
      <c r="V52" s="7" t="s">
        <v>190</v>
      </c>
      <c r="W52" s="11" t="s">
        <v>202</v>
      </c>
    </row>
    <row r="53" spans="1:23">
      <c r="A53" s="7" t="s">
        <v>4</v>
      </c>
      <c r="B53" s="7" t="s">
        <v>5</v>
      </c>
      <c r="C53" s="44" t="s">
        <v>222</v>
      </c>
      <c r="D53" s="32">
        <v>3.0710000000000002</v>
      </c>
      <c r="E53" s="8"/>
      <c r="F53" s="48">
        <v>1</v>
      </c>
      <c r="G53" s="48" t="s">
        <v>247</v>
      </c>
      <c r="H53" s="10">
        <v>1100000</v>
      </c>
      <c r="I53" s="10">
        <v>750000</v>
      </c>
      <c r="J53" s="23">
        <f>MEDIAN(H53:I53)</f>
        <v>925000</v>
      </c>
      <c r="K53" s="10">
        <f>H53-I53</f>
        <v>350000</v>
      </c>
      <c r="L53" s="10">
        <v>525000</v>
      </c>
      <c r="M53" s="53">
        <f t="shared" si="1"/>
        <v>0.76190476190476186</v>
      </c>
      <c r="N53" s="29">
        <f>O53-J53</f>
        <v>0</v>
      </c>
      <c r="O53" s="23">
        <v>925000</v>
      </c>
      <c r="P53" s="7"/>
      <c r="Q53" s="7"/>
      <c r="R53" s="7"/>
      <c r="S53" s="7"/>
      <c r="T53" s="10">
        <v>925000</v>
      </c>
      <c r="U53" s="10">
        <v>925000</v>
      </c>
      <c r="V53" s="44"/>
      <c r="W53" s="11"/>
    </row>
    <row r="54" spans="1:23">
      <c r="A54" s="7" t="s">
        <v>28</v>
      </c>
      <c r="B54" s="7" t="s">
        <v>5</v>
      </c>
      <c r="C54" s="44" t="s">
        <v>220</v>
      </c>
      <c r="D54" s="32">
        <v>2.1640000000000001</v>
      </c>
      <c r="E54" s="32" t="s">
        <v>247</v>
      </c>
      <c r="F54" s="48">
        <v>1</v>
      </c>
      <c r="G54" s="48" t="s">
        <v>247</v>
      </c>
      <c r="H54" s="10"/>
      <c r="I54" s="10"/>
      <c r="J54" s="10"/>
      <c r="K54" s="10"/>
      <c r="L54" s="10">
        <v>516000</v>
      </c>
      <c r="M54" s="53">
        <f t="shared" si="1"/>
        <v>1.6162790697674418</v>
      </c>
      <c r="N54" s="12"/>
      <c r="O54" s="10">
        <v>1350000</v>
      </c>
      <c r="P54" s="7"/>
      <c r="Q54" s="7"/>
      <c r="R54" s="7"/>
      <c r="S54" s="7"/>
      <c r="T54" s="10">
        <v>1350000</v>
      </c>
      <c r="U54" s="10">
        <v>1350000</v>
      </c>
      <c r="V54" s="44"/>
      <c r="W54" s="11"/>
    </row>
    <row r="55" spans="1:23">
      <c r="A55" s="7" t="s">
        <v>120</v>
      </c>
      <c r="B55" s="7" t="s">
        <v>5</v>
      </c>
      <c r="C55" s="44" t="s">
        <v>213</v>
      </c>
      <c r="D55" s="32">
        <v>4.024</v>
      </c>
      <c r="E55" s="8"/>
      <c r="F55" s="48">
        <v>2</v>
      </c>
      <c r="G55" s="48" t="s">
        <v>247</v>
      </c>
      <c r="H55" s="10"/>
      <c r="I55" s="10"/>
      <c r="J55" s="10"/>
      <c r="K55" s="10"/>
      <c r="L55" s="10">
        <v>925000</v>
      </c>
      <c r="M55" s="53">
        <f t="shared" si="1"/>
        <v>0.94594594594594594</v>
      </c>
      <c r="N55" s="12"/>
      <c r="O55" s="10">
        <v>1800000</v>
      </c>
      <c r="P55" s="10"/>
      <c r="Q55" s="10"/>
      <c r="R55" s="10"/>
      <c r="S55" s="10"/>
      <c r="T55" s="10">
        <v>1800000</v>
      </c>
      <c r="U55" s="10">
        <v>1800000</v>
      </c>
      <c r="V55" s="44"/>
      <c r="W55" s="11"/>
    </row>
    <row r="56" spans="1:23">
      <c r="A56" s="7" t="s">
        <v>142</v>
      </c>
      <c r="B56" s="7" t="s">
        <v>5</v>
      </c>
      <c r="C56" s="44" t="s">
        <v>218</v>
      </c>
      <c r="D56" s="32">
        <v>5.1559999999999997</v>
      </c>
      <c r="E56" s="8"/>
      <c r="F56" s="48">
        <v>4</v>
      </c>
      <c r="G56" s="48" t="s">
        <v>247</v>
      </c>
      <c r="H56" s="10"/>
      <c r="I56" s="10"/>
      <c r="J56" s="10"/>
      <c r="K56" s="10"/>
      <c r="L56" s="10">
        <v>10400000</v>
      </c>
      <c r="M56" s="53">
        <f t="shared" si="1"/>
        <v>0.32692307692307693</v>
      </c>
      <c r="N56" s="12"/>
      <c r="O56" s="10">
        <v>13800000</v>
      </c>
      <c r="P56" s="10"/>
      <c r="Q56" s="10"/>
      <c r="R56" s="10"/>
      <c r="S56" s="10"/>
      <c r="T56" s="10">
        <v>13800000</v>
      </c>
      <c r="U56" s="10">
        <v>13800000</v>
      </c>
      <c r="V56" s="44"/>
      <c r="W56" s="11"/>
    </row>
    <row r="57" spans="1:23">
      <c r="A57" s="7" t="s">
        <v>146</v>
      </c>
      <c r="B57" s="7" t="s">
        <v>5</v>
      </c>
      <c r="C57" s="44" t="s">
        <v>221</v>
      </c>
      <c r="D57" s="32">
        <v>2.161</v>
      </c>
      <c r="E57" s="32" t="s">
        <v>247</v>
      </c>
      <c r="F57" s="48">
        <v>1</v>
      </c>
      <c r="G57" s="48" t="s">
        <v>247</v>
      </c>
      <c r="H57" s="10"/>
      <c r="I57" s="10"/>
      <c r="J57" s="10"/>
      <c r="K57" s="10"/>
      <c r="L57" s="10">
        <v>615000</v>
      </c>
      <c r="M57" s="53">
        <f t="shared" si="1"/>
        <v>12.008130081300813</v>
      </c>
      <c r="N57" s="12"/>
      <c r="O57" s="10">
        <v>8000000</v>
      </c>
      <c r="P57" s="10"/>
      <c r="Q57" s="10"/>
      <c r="R57" s="10"/>
      <c r="S57" s="10"/>
      <c r="T57" s="10">
        <v>8000000</v>
      </c>
      <c r="U57" s="10">
        <v>8000000</v>
      </c>
      <c r="V57" s="44"/>
      <c r="W57" s="11"/>
    </row>
    <row r="58" spans="1:23" ht="56">
      <c r="A58" s="7" t="s">
        <v>156</v>
      </c>
      <c r="B58" s="7" t="s">
        <v>5</v>
      </c>
      <c r="C58" s="44" t="s">
        <v>219</v>
      </c>
      <c r="D58" s="32">
        <v>4.0970000000000004</v>
      </c>
      <c r="E58" s="8"/>
      <c r="F58" s="48">
        <v>2</v>
      </c>
      <c r="G58" s="48" t="s">
        <v>247</v>
      </c>
      <c r="H58" s="10">
        <v>4500000</v>
      </c>
      <c r="I58" s="10">
        <v>2675000</v>
      </c>
      <c r="J58" s="10">
        <f>MEDIAN(H58:I58)</f>
        <v>3587500</v>
      </c>
      <c r="K58" s="10">
        <f>H58-I58</f>
        <v>1825000</v>
      </c>
      <c r="L58" s="10">
        <v>1575000</v>
      </c>
      <c r="M58" s="53">
        <f t="shared" si="1"/>
        <v>1.2222222222222223</v>
      </c>
      <c r="N58" s="35">
        <f>O58-J58</f>
        <v>-87500</v>
      </c>
      <c r="O58" s="10">
        <v>3500000</v>
      </c>
      <c r="P58" s="10">
        <v>5500000</v>
      </c>
      <c r="Q58" s="10"/>
      <c r="R58" s="10"/>
      <c r="S58" s="10"/>
      <c r="T58" s="10">
        <f>SUBTOTAL(9,O58:S58)</f>
        <v>9000000</v>
      </c>
      <c r="U58" s="10">
        <f>T58/2</f>
        <v>4500000</v>
      </c>
      <c r="V58" s="44"/>
      <c r="W58" s="11" t="s">
        <v>208</v>
      </c>
    </row>
    <row r="59" spans="1:23">
      <c r="A59" s="7" t="s">
        <v>2</v>
      </c>
      <c r="B59" s="7" t="s">
        <v>3</v>
      </c>
      <c r="C59" s="44" t="s">
        <v>213</v>
      </c>
      <c r="D59" s="32">
        <v>5.141</v>
      </c>
      <c r="E59" s="8"/>
      <c r="F59" s="48">
        <v>3</v>
      </c>
      <c r="G59" s="48" t="s">
        <v>247</v>
      </c>
      <c r="H59" s="7"/>
      <c r="I59" s="7"/>
      <c r="J59" s="10"/>
      <c r="K59" s="10"/>
      <c r="L59" s="10">
        <v>1075000</v>
      </c>
      <c r="M59" s="53">
        <f t="shared" si="1"/>
        <v>0.62790697674418605</v>
      </c>
      <c r="N59" s="12"/>
      <c r="O59" s="10">
        <v>1750000</v>
      </c>
      <c r="P59" s="7"/>
      <c r="Q59" s="7"/>
      <c r="R59" s="7"/>
      <c r="S59" s="7"/>
      <c r="T59" s="10">
        <v>1750000</v>
      </c>
      <c r="U59" s="10">
        <v>1750000</v>
      </c>
      <c r="V59" s="44"/>
      <c r="W59" s="11"/>
    </row>
    <row r="60" spans="1:23" ht="56">
      <c r="A60" s="7" t="s">
        <v>8</v>
      </c>
      <c r="B60" s="7" t="s">
        <v>3</v>
      </c>
      <c r="C60" s="44" t="s">
        <v>215</v>
      </c>
      <c r="D60" s="32">
        <v>4.0910000000000002</v>
      </c>
      <c r="E60" s="8"/>
      <c r="F60" s="48">
        <v>2</v>
      </c>
      <c r="G60" s="48" t="s">
        <v>247</v>
      </c>
      <c r="H60" s="10">
        <v>3400000</v>
      </c>
      <c r="I60" s="10">
        <v>2400000</v>
      </c>
      <c r="J60" s="10">
        <f>MEDIAN(H60:I60)</f>
        <v>2900000</v>
      </c>
      <c r="K60" s="10">
        <f>H60-I60</f>
        <v>1000000</v>
      </c>
      <c r="L60" s="10">
        <v>1200000</v>
      </c>
      <c r="M60" s="53">
        <f t="shared" si="1"/>
        <v>0.45833333333333331</v>
      </c>
      <c r="N60" s="35">
        <f>O60-J60</f>
        <v>-1150000</v>
      </c>
      <c r="O60" s="10">
        <v>1750000</v>
      </c>
      <c r="P60" s="10">
        <v>3000000</v>
      </c>
      <c r="Q60" s="10"/>
      <c r="R60" s="10"/>
      <c r="S60" s="10"/>
      <c r="T60" s="10">
        <f>SUBTOTAL(9,O60:Q60)</f>
        <v>4750000</v>
      </c>
      <c r="U60" s="10">
        <f>T60/2</f>
        <v>2375000</v>
      </c>
      <c r="V60" s="44" t="s">
        <v>190</v>
      </c>
      <c r="W60" s="11" t="s">
        <v>197</v>
      </c>
    </row>
    <row r="61" spans="1:23">
      <c r="A61" s="7" t="s">
        <v>114</v>
      </c>
      <c r="B61" s="7" t="s">
        <v>3</v>
      </c>
      <c r="C61" s="44" t="s">
        <v>221</v>
      </c>
      <c r="D61" s="32">
        <v>3.036</v>
      </c>
      <c r="E61" s="8"/>
      <c r="F61" s="48">
        <v>1</v>
      </c>
      <c r="G61" s="48" t="s">
        <v>247</v>
      </c>
      <c r="H61" s="10"/>
      <c r="I61" s="10"/>
      <c r="J61" s="10"/>
      <c r="K61" s="10"/>
      <c r="L61" s="10">
        <v>491700</v>
      </c>
      <c r="M61" s="53">
        <f t="shared" si="1"/>
        <v>1.033760423022168</v>
      </c>
      <c r="N61" s="12"/>
      <c r="O61" s="10">
        <v>1000000</v>
      </c>
      <c r="P61" s="10"/>
      <c r="Q61" s="10"/>
      <c r="R61" s="10"/>
      <c r="S61" s="10"/>
      <c r="T61" s="10">
        <v>1000000</v>
      </c>
      <c r="U61" s="10">
        <v>1000000</v>
      </c>
      <c r="V61" s="44"/>
      <c r="W61" s="11"/>
    </row>
    <row r="62" spans="1:23">
      <c r="A62" s="7" t="s">
        <v>116</v>
      </c>
      <c r="B62" s="7" t="s">
        <v>3</v>
      </c>
      <c r="C62" s="44" t="s">
        <v>214</v>
      </c>
      <c r="D62" s="32">
        <v>4.1079999999999997</v>
      </c>
      <c r="E62" s="8"/>
      <c r="F62" s="48">
        <v>2</v>
      </c>
      <c r="G62" s="48" t="s">
        <v>247</v>
      </c>
      <c r="H62" s="10"/>
      <c r="I62" s="10"/>
      <c r="J62" s="10"/>
      <c r="K62" s="10"/>
      <c r="L62" s="10">
        <v>3825000</v>
      </c>
      <c r="M62" s="53">
        <f t="shared" si="1"/>
        <v>0.48705882352941177</v>
      </c>
      <c r="N62" s="12"/>
      <c r="O62" s="10">
        <v>5688000</v>
      </c>
      <c r="P62" s="10"/>
      <c r="Q62" s="10"/>
      <c r="R62" s="10"/>
      <c r="S62" s="10"/>
      <c r="T62" s="10">
        <v>5688000</v>
      </c>
      <c r="U62" s="10">
        <v>5688000</v>
      </c>
      <c r="V62" s="44"/>
      <c r="W62" s="11"/>
    </row>
    <row r="63" spans="1:23">
      <c r="A63" s="7" t="s">
        <v>144</v>
      </c>
      <c r="B63" s="7" t="s">
        <v>3</v>
      </c>
      <c r="C63" s="44" t="s">
        <v>219</v>
      </c>
      <c r="D63" s="32">
        <v>4.1360000000000001</v>
      </c>
      <c r="E63" s="8"/>
      <c r="F63" s="48">
        <v>3</v>
      </c>
      <c r="G63" s="48" t="s">
        <v>247</v>
      </c>
      <c r="H63" s="10"/>
      <c r="I63" s="10"/>
      <c r="J63" s="10"/>
      <c r="K63" s="10"/>
      <c r="L63" s="10">
        <v>4500000</v>
      </c>
      <c r="M63" s="53">
        <f t="shared" si="1"/>
        <v>0.62222222222222223</v>
      </c>
      <c r="N63" s="12"/>
      <c r="O63" s="10">
        <v>7300000</v>
      </c>
      <c r="P63" s="10"/>
      <c r="Q63" s="10"/>
      <c r="R63" s="10"/>
      <c r="S63" s="10"/>
      <c r="T63" s="10">
        <v>7300000</v>
      </c>
      <c r="U63" s="10">
        <v>7300000</v>
      </c>
      <c r="V63" s="44"/>
      <c r="W63" s="11"/>
    </row>
    <row r="64" spans="1:23">
      <c r="A64" s="7" t="s">
        <v>167</v>
      </c>
      <c r="B64" s="7" t="s">
        <v>3</v>
      </c>
      <c r="C64" s="44" t="s">
        <v>213</v>
      </c>
      <c r="D64" s="32">
        <v>5.0910000000000002</v>
      </c>
      <c r="E64" s="8"/>
      <c r="F64" s="48">
        <v>3</v>
      </c>
      <c r="G64" s="48" t="s">
        <v>247</v>
      </c>
      <c r="H64" s="10"/>
      <c r="I64" s="10"/>
      <c r="J64" s="10"/>
      <c r="K64" s="10"/>
      <c r="L64" s="10">
        <v>1750000</v>
      </c>
      <c r="M64" s="53">
        <f t="shared" si="1"/>
        <v>0.8</v>
      </c>
      <c r="N64" s="12"/>
      <c r="O64" s="10">
        <v>3150000</v>
      </c>
      <c r="P64" s="7"/>
      <c r="Q64" s="7"/>
      <c r="R64" s="7"/>
      <c r="S64" s="7"/>
      <c r="T64" s="10">
        <v>3150000</v>
      </c>
      <c r="U64" s="10">
        <v>3150000</v>
      </c>
      <c r="V64" s="44"/>
      <c r="W64" s="11"/>
    </row>
    <row r="65" spans="1:23">
      <c r="A65" s="7" t="s">
        <v>171</v>
      </c>
      <c r="B65" s="7" t="s">
        <v>3</v>
      </c>
      <c r="C65" s="44" t="s">
        <v>217</v>
      </c>
      <c r="D65" s="32">
        <v>3.0470000000000002</v>
      </c>
      <c r="E65" s="8"/>
      <c r="F65" s="48">
        <v>1</v>
      </c>
      <c r="G65" s="48" t="s">
        <v>247</v>
      </c>
      <c r="H65" s="10"/>
      <c r="I65" s="10"/>
      <c r="J65" s="10"/>
      <c r="K65" s="10"/>
      <c r="L65" s="10">
        <v>527500</v>
      </c>
      <c r="M65" s="53">
        <f t="shared" si="1"/>
        <v>4.3554502369668242</v>
      </c>
      <c r="N65" s="12"/>
      <c r="O65" s="10">
        <v>2825000</v>
      </c>
      <c r="P65" s="7"/>
      <c r="Q65" s="7"/>
      <c r="R65" s="7"/>
      <c r="S65" s="7"/>
      <c r="T65" s="10">
        <v>2825000</v>
      </c>
      <c r="U65" s="10">
        <v>2825000</v>
      </c>
      <c r="V65" s="44"/>
      <c r="W65" s="11"/>
    </row>
    <row r="66" spans="1:23">
      <c r="A66" s="7" t="s">
        <v>185</v>
      </c>
      <c r="B66" s="7" t="s">
        <v>3</v>
      </c>
      <c r="C66" s="44" t="s">
        <v>213</v>
      </c>
      <c r="D66" s="32">
        <v>2.145</v>
      </c>
      <c r="E66" s="32" t="s">
        <v>247</v>
      </c>
      <c r="F66" s="48">
        <v>1</v>
      </c>
      <c r="G66" s="50"/>
      <c r="H66" s="10"/>
      <c r="I66" s="10"/>
      <c r="J66" s="10"/>
      <c r="K66" s="10"/>
      <c r="L66" s="10">
        <v>502000</v>
      </c>
      <c r="M66" s="53">
        <f t="shared" ref="M66:M97" si="2">(O66-L66)/L66</f>
        <v>0.11553784860557768</v>
      </c>
      <c r="N66" s="12"/>
      <c r="O66" s="10">
        <v>560000</v>
      </c>
      <c r="P66" s="7"/>
      <c r="Q66" s="7"/>
      <c r="R66" s="7"/>
      <c r="S66" s="7"/>
      <c r="T66" s="10">
        <v>560000</v>
      </c>
      <c r="U66" s="10">
        <v>560000</v>
      </c>
      <c r="V66" s="7"/>
      <c r="W66" s="11"/>
    </row>
    <row r="67" spans="1:23">
      <c r="A67" s="7" t="s">
        <v>103</v>
      </c>
      <c r="B67" s="7" t="s">
        <v>104</v>
      </c>
      <c r="C67" s="44" t="s">
        <v>213</v>
      </c>
      <c r="D67" s="32">
        <v>3.1280000000000001</v>
      </c>
      <c r="E67" s="8"/>
      <c r="F67" s="48">
        <v>2</v>
      </c>
      <c r="G67" s="48" t="s">
        <v>247</v>
      </c>
      <c r="H67" s="10">
        <v>1200000</v>
      </c>
      <c r="I67" s="10">
        <v>750000</v>
      </c>
      <c r="J67" s="10">
        <f>MEDIAN(H67:I67)</f>
        <v>975000</v>
      </c>
      <c r="K67" s="10">
        <f>H67-I67</f>
        <v>450000</v>
      </c>
      <c r="L67" s="10">
        <v>600000</v>
      </c>
      <c r="M67" s="53">
        <f t="shared" si="2"/>
        <v>0.55833333333333335</v>
      </c>
      <c r="N67" s="35">
        <f>O67-J67</f>
        <v>-40000</v>
      </c>
      <c r="O67" s="10">
        <v>935000</v>
      </c>
      <c r="P67" s="10"/>
      <c r="Q67" s="10"/>
      <c r="R67" s="10"/>
      <c r="S67" s="10"/>
      <c r="T67" s="10">
        <v>935000</v>
      </c>
      <c r="U67" s="10">
        <v>935000</v>
      </c>
      <c r="V67" s="44"/>
      <c r="W67" s="11"/>
    </row>
    <row r="68" spans="1:23">
      <c r="A68" s="7" t="s">
        <v>123</v>
      </c>
      <c r="B68" s="7" t="s">
        <v>104</v>
      </c>
      <c r="C68" s="44" t="s">
        <v>223</v>
      </c>
      <c r="D68" s="32">
        <v>5.0570000000000004</v>
      </c>
      <c r="E68" s="8"/>
      <c r="F68" s="48">
        <v>3</v>
      </c>
      <c r="G68" s="48" t="s">
        <v>247</v>
      </c>
      <c r="H68" s="10"/>
      <c r="I68" s="10"/>
      <c r="J68" s="10"/>
      <c r="K68" s="10"/>
      <c r="L68" s="10">
        <v>2975000</v>
      </c>
      <c r="M68" s="53">
        <f t="shared" si="2"/>
        <v>0.76470588235294112</v>
      </c>
      <c r="N68" s="12"/>
      <c r="O68" s="10">
        <v>5250000</v>
      </c>
      <c r="P68" s="10"/>
      <c r="Q68" s="10"/>
      <c r="R68" s="10"/>
      <c r="S68" s="10"/>
      <c r="T68" s="10">
        <v>5250000</v>
      </c>
      <c r="U68" s="10">
        <v>5250000</v>
      </c>
      <c r="V68" s="44"/>
      <c r="W68" s="11"/>
    </row>
    <row r="69" spans="1:23">
      <c r="A69" s="7" t="s">
        <v>159</v>
      </c>
      <c r="B69" s="7" t="s">
        <v>104</v>
      </c>
      <c r="C69" s="44" t="s">
        <v>215</v>
      </c>
      <c r="D69" s="32">
        <v>5.0819999999999999</v>
      </c>
      <c r="E69" s="8"/>
      <c r="F69" s="48">
        <v>3</v>
      </c>
      <c r="G69" s="48" t="s">
        <v>247</v>
      </c>
      <c r="H69" s="10"/>
      <c r="I69" s="10"/>
      <c r="J69" s="10"/>
      <c r="K69" s="10"/>
      <c r="L69" s="10">
        <v>1750000</v>
      </c>
      <c r="M69" s="53">
        <f t="shared" si="2"/>
        <v>0.8571428571428571</v>
      </c>
      <c r="N69" s="12"/>
      <c r="O69" s="10">
        <v>3250000</v>
      </c>
      <c r="P69" s="7"/>
      <c r="Q69" s="7"/>
      <c r="R69" s="7"/>
      <c r="S69" s="7"/>
      <c r="T69" s="10">
        <v>3250000</v>
      </c>
      <c r="U69" s="10">
        <v>3250000</v>
      </c>
      <c r="V69" s="44"/>
      <c r="W69" s="11"/>
    </row>
    <row r="70" spans="1:23" ht="56">
      <c r="A70" s="19" t="s">
        <v>106</v>
      </c>
      <c r="B70" s="7" t="s">
        <v>104</v>
      </c>
      <c r="C70" s="44" t="s">
        <v>213</v>
      </c>
      <c r="D70" s="32">
        <v>3.0859999999999999</v>
      </c>
      <c r="E70" s="8"/>
      <c r="F70" s="48">
        <v>1</v>
      </c>
      <c r="G70" s="50"/>
      <c r="H70" s="10"/>
      <c r="I70" s="10"/>
      <c r="J70" s="10"/>
      <c r="K70" s="10"/>
      <c r="L70" s="20">
        <v>550000</v>
      </c>
      <c r="M70" s="65">
        <f t="shared" si="2"/>
        <v>0.27272727272727271</v>
      </c>
      <c r="N70" s="13"/>
      <c r="O70" s="10">
        <v>700000</v>
      </c>
      <c r="P70" s="10"/>
      <c r="Q70" s="10"/>
      <c r="R70" s="10"/>
      <c r="S70" s="10"/>
      <c r="T70" s="10">
        <v>700000</v>
      </c>
      <c r="U70" s="10">
        <v>700000</v>
      </c>
      <c r="V70" s="7"/>
      <c r="W70" s="64" t="s">
        <v>261</v>
      </c>
    </row>
    <row r="71" spans="1:23">
      <c r="A71" s="7" t="s">
        <v>181</v>
      </c>
      <c r="B71" s="7" t="s">
        <v>182</v>
      </c>
      <c r="C71" s="44" t="s">
        <v>213</v>
      </c>
      <c r="D71" s="32">
        <v>3.0289999999999999</v>
      </c>
      <c r="E71" s="8"/>
      <c r="F71" s="48">
        <v>1</v>
      </c>
      <c r="G71" s="48" t="s">
        <v>247</v>
      </c>
      <c r="H71" s="10"/>
      <c r="I71" s="10"/>
      <c r="J71" s="10"/>
      <c r="K71" s="10"/>
      <c r="L71" s="10">
        <v>480000</v>
      </c>
      <c r="M71" s="53">
        <f t="shared" si="2"/>
        <v>1.03125</v>
      </c>
      <c r="N71" s="12"/>
      <c r="O71" s="10">
        <v>975000</v>
      </c>
      <c r="P71" s="7"/>
      <c r="Q71" s="7"/>
      <c r="R71" s="7"/>
      <c r="S71" s="7"/>
      <c r="T71" s="10">
        <v>975000</v>
      </c>
      <c r="U71" s="10">
        <v>975000</v>
      </c>
      <c r="V71" s="44"/>
      <c r="W71" s="11"/>
    </row>
    <row r="72" spans="1:23">
      <c r="A72" s="7" t="s">
        <v>55</v>
      </c>
      <c r="B72" s="7" t="s">
        <v>56</v>
      </c>
      <c r="C72" s="44" t="s">
        <v>224</v>
      </c>
      <c r="D72" s="32">
        <v>2.1680000000000001</v>
      </c>
      <c r="E72" s="32" t="s">
        <v>247</v>
      </c>
      <c r="F72" s="48">
        <v>1</v>
      </c>
      <c r="G72" s="48" t="s">
        <v>247</v>
      </c>
      <c r="H72" s="10">
        <v>3700000</v>
      </c>
      <c r="I72" s="10">
        <v>2825000</v>
      </c>
      <c r="J72" s="10">
        <f>MEDIAN(H72:I72)</f>
        <v>3262500</v>
      </c>
      <c r="K72" s="10">
        <f>H72-I72</f>
        <v>875000</v>
      </c>
      <c r="L72" s="10">
        <v>506690</v>
      </c>
      <c r="M72" s="53">
        <f t="shared" si="2"/>
        <v>5.1674791292506264</v>
      </c>
      <c r="N72" s="35">
        <f>O72-J72</f>
        <v>-137500</v>
      </c>
      <c r="O72" s="10">
        <v>3125000</v>
      </c>
      <c r="P72" s="10"/>
      <c r="Q72" s="10"/>
      <c r="R72" s="10"/>
      <c r="S72" s="10"/>
      <c r="T72" s="10">
        <v>3125000</v>
      </c>
      <c r="U72" s="10">
        <v>3125000</v>
      </c>
      <c r="V72" s="44"/>
      <c r="W72" s="11"/>
    </row>
    <row r="73" spans="1:23">
      <c r="A73" s="7" t="s">
        <v>128</v>
      </c>
      <c r="B73" s="7" t="s">
        <v>56</v>
      </c>
      <c r="C73" s="44" t="s">
        <v>225</v>
      </c>
      <c r="D73" s="32">
        <v>3.109</v>
      </c>
      <c r="E73" s="8"/>
      <c r="F73" s="48">
        <v>1</v>
      </c>
      <c r="G73" s="48" t="s">
        <v>247</v>
      </c>
      <c r="H73" s="10">
        <v>3400000</v>
      </c>
      <c r="I73" s="10">
        <v>2550000</v>
      </c>
      <c r="J73" s="10">
        <f>MEDIAN(H73:I73)</f>
        <v>2975000</v>
      </c>
      <c r="K73" s="10">
        <f>H73-I73</f>
        <v>850000</v>
      </c>
      <c r="L73" s="10">
        <v>512196</v>
      </c>
      <c r="M73" s="53">
        <f t="shared" si="2"/>
        <v>4.7107044959351496</v>
      </c>
      <c r="N73" s="35">
        <f>O73-J73</f>
        <v>-50000</v>
      </c>
      <c r="O73" s="10">
        <v>2925000</v>
      </c>
      <c r="P73" s="10"/>
      <c r="Q73" s="10"/>
      <c r="R73" s="10"/>
      <c r="S73" s="10"/>
      <c r="T73" s="10">
        <v>2925000</v>
      </c>
      <c r="U73" s="10">
        <v>2925000</v>
      </c>
      <c r="V73" s="44"/>
      <c r="W73" s="11"/>
    </row>
    <row r="74" spans="1:23">
      <c r="A74" s="7" t="s">
        <v>138</v>
      </c>
      <c r="B74" s="7" t="s">
        <v>56</v>
      </c>
      <c r="C74" s="44" t="s">
        <v>213</v>
      </c>
      <c r="D74" s="32">
        <v>3.1320000000000001</v>
      </c>
      <c r="E74" s="8"/>
      <c r="F74" s="48">
        <v>1</v>
      </c>
      <c r="G74" s="48" t="s">
        <v>247</v>
      </c>
      <c r="H74" s="10"/>
      <c r="I74" s="10"/>
      <c r="J74" s="10"/>
      <c r="K74" s="10"/>
      <c r="L74" s="10">
        <v>504000</v>
      </c>
      <c r="M74" s="53">
        <f t="shared" si="2"/>
        <v>2.373015873015873</v>
      </c>
      <c r="N74" s="12"/>
      <c r="O74" s="10">
        <v>1700000</v>
      </c>
      <c r="P74" s="10"/>
      <c r="Q74" s="10"/>
      <c r="R74" s="10"/>
      <c r="S74" s="10"/>
      <c r="T74" s="10">
        <v>1700000</v>
      </c>
      <c r="U74" s="10">
        <v>1700000</v>
      </c>
      <c r="V74" s="44"/>
      <c r="W74" s="11"/>
    </row>
    <row r="75" spans="1:23">
      <c r="A75" s="7" t="s">
        <v>26</v>
      </c>
      <c r="B75" s="7" t="s">
        <v>27</v>
      </c>
      <c r="C75" s="44" t="s">
        <v>220</v>
      </c>
      <c r="D75" s="32">
        <v>3.1459999999999999</v>
      </c>
      <c r="E75" s="8"/>
      <c r="F75" s="48">
        <v>1</v>
      </c>
      <c r="G75" s="48" t="s">
        <v>247</v>
      </c>
      <c r="H75" s="10"/>
      <c r="I75" s="10"/>
      <c r="J75" s="10"/>
      <c r="K75" s="10"/>
      <c r="L75" s="10">
        <v>493500</v>
      </c>
      <c r="M75" s="53">
        <f t="shared" si="2"/>
        <v>1.4559270516717324</v>
      </c>
      <c r="N75" s="12"/>
      <c r="O75" s="10">
        <v>1212000</v>
      </c>
      <c r="P75" s="7"/>
      <c r="Q75" s="7"/>
      <c r="R75" s="7"/>
      <c r="S75" s="7"/>
      <c r="T75" s="10">
        <v>1212000</v>
      </c>
      <c r="U75" s="10">
        <v>1212000</v>
      </c>
      <c r="V75" s="44"/>
      <c r="W75" s="11"/>
    </row>
    <row r="76" spans="1:23">
      <c r="A76" s="7" t="s">
        <v>51</v>
      </c>
      <c r="B76" s="7" t="s">
        <v>27</v>
      </c>
      <c r="C76" s="44" t="s">
        <v>219</v>
      </c>
      <c r="D76" s="32">
        <v>3.1480000000000001</v>
      </c>
      <c r="E76" s="8"/>
      <c r="F76" s="48">
        <v>2</v>
      </c>
      <c r="G76" s="48" t="s">
        <v>247</v>
      </c>
      <c r="H76" s="10"/>
      <c r="I76" s="10"/>
      <c r="J76" s="10"/>
      <c r="K76" s="10"/>
      <c r="L76" s="10">
        <v>1650000</v>
      </c>
      <c r="M76" s="53">
        <f t="shared" si="2"/>
        <v>1.4242424242424243</v>
      </c>
      <c r="N76" s="12"/>
      <c r="O76" s="10">
        <v>4000000</v>
      </c>
      <c r="P76" s="10"/>
      <c r="Q76" s="10"/>
      <c r="R76" s="10"/>
      <c r="S76" s="10"/>
      <c r="T76" s="10">
        <v>4000000</v>
      </c>
      <c r="U76" s="10">
        <v>4000000</v>
      </c>
      <c r="V76" s="44"/>
      <c r="W76" s="11"/>
    </row>
    <row r="77" spans="1:23">
      <c r="A77" s="7" t="s">
        <v>59</v>
      </c>
      <c r="B77" s="7" t="s">
        <v>27</v>
      </c>
      <c r="C77" s="44" t="s">
        <v>215</v>
      </c>
      <c r="D77" s="32">
        <v>3.0270000000000001</v>
      </c>
      <c r="E77" s="8"/>
      <c r="F77" s="48">
        <v>1</v>
      </c>
      <c r="G77" s="48" t="s">
        <v>247</v>
      </c>
      <c r="H77" s="10"/>
      <c r="I77" s="10"/>
      <c r="J77" s="10"/>
      <c r="K77" s="10"/>
      <c r="L77" s="10">
        <v>512500</v>
      </c>
      <c r="M77" s="53">
        <f t="shared" si="2"/>
        <v>6.4146341463414638</v>
      </c>
      <c r="N77" s="12"/>
      <c r="O77" s="10">
        <v>3800000</v>
      </c>
      <c r="P77" s="10"/>
      <c r="Q77" s="10"/>
      <c r="R77" s="10"/>
      <c r="S77" s="10"/>
      <c r="T77" s="10">
        <v>3800000</v>
      </c>
      <c r="U77" s="10">
        <v>3800000</v>
      </c>
      <c r="V77" s="44"/>
      <c r="W77" s="11"/>
    </row>
    <row r="78" spans="1:23">
      <c r="A78" s="7" t="s">
        <v>60</v>
      </c>
      <c r="B78" s="7" t="s">
        <v>27</v>
      </c>
      <c r="C78" s="44" t="s">
        <v>214</v>
      </c>
      <c r="D78" s="32">
        <v>3.0019999999999998</v>
      </c>
      <c r="E78" s="8"/>
      <c r="F78" s="48">
        <v>1</v>
      </c>
      <c r="G78" s="48" t="s">
        <v>247</v>
      </c>
      <c r="H78" s="10"/>
      <c r="I78" s="10"/>
      <c r="J78" s="10"/>
      <c r="K78" s="10"/>
      <c r="L78" s="10">
        <v>485000</v>
      </c>
      <c r="M78" s="53">
        <f t="shared" si="2"/>
        <v>3.818556701030928</v>
      </c>
      <c r="N78" s="12"/>
      <c r="O78" s="10">
        <v>2337000</v>
      </c>
      <c r="P78" s="10"/>
      <c r="Q78" s="10"/>
      <c r="R78" s="10"/>
      <c r="S78" s="10"/>
      <c r="T78" s="10">
        <v>2337000</v>
      </c>
      <c r="U78" s="10">
        <v>2337000</v>
      </c>
      <c r="V78" s="44"/>
      <c r="W78" s="11"/>
    </row>
    <row r="79" spans="1:23">
      <c r="A79" s="13" t="s">
        <v>169</v>
      </c>
      <c r="B79" s="13" t="s">
        <v>27</v>
      </c>
      <c r="C79" s="71" t="s">
        <v>213</v>
      </c>
      <c r="D79" s="69">
        <v>2.16</v>
      </c>
      <c r="E79" s="32" t="s">
        <v>247</v>
      </c>
      <c r="F79" s="50">
        <v>1</v>
      </c>
      <c r="G79" s="50" t="s">
        <v>247</v>
      </c>
      <c r="H79" s="18"/>
      <c r="I79" s="18"/>
      <c r="J79" s="18"/>
      <c r="K79" s="18"/>
      <c r="L79" s="18">
        <v>485000</v>
      </c>
      <c r="M79" s="53">
        <f t="shared" si="2"/>
        <v>1.3195876288659794</v>
      </c>
      <c r="N79" s="13"/>
      <c r="O79" s="18">
        <v>1125000</v>
      </c>
      <c r="P79" s="18">
        <v>1125000</v>
      </c>
      <c r="Q79" s="7"/>
      <c r="R79" s="7"/>
      <c r="S79" s="7"/>
      <c r="T79" s="10">
        <v>2250000</v>
      </c>
      <c r="U79" s="10">
        <f>T79/2</f>
        <v>1125000</v>
      </c>
      <c r="V79" s="44"/>
      <c r="W79" s="11"/>
    </row>
    <row r="80" spans="1:23">
      <c r="A80" s="7" t="s">
        <v>170</v>
      </c>
      <c r="B80" s="7" t="s">
        <v>27</v>
      </c>
      <c r="C80" s="44" t="s">
        <v>219</v>
      </c>
      <c r="D80" s="32">
        <v>2.14</v>
      </c>
      <c r="E80" s="32" t="s">
        <v>247</v>
      </c>
      <c r="F80" s="48">
        <v>1</v>
      </c>
      <c r="G80" s="48" t="s">
        <v>247</v>
      </c>
      <c r="H80" s="10"/>
      <c r="I80" s="10"/>
      <c r="J80" s="10"/>
      <c r="K80" s="10"/>
      <c r="L80" s="10">
        <v>498750</v>
      </c>
      <c r="M80" s="53">
        <f t="shared" si="2"/>
        <v>4.0125313283208017</v>
      </c>
      <c r="N80" s="12"/>
      <c r="O80" s="10">
        <v>2500000</v>
      </c>
      <c r="P80" s="7"/>
      <c r="Q80" s="7"/>
      <c r="R80" s="7"/>
      <c r="S80" s="7"/>
      <c r="T80" s="10">
        <v>2500000</v>
      </c>
      <c r="U80" s="10">
        <v>2500000</v>
      </c>
      <c r="V80" s="44"/>
      <c r="W80" s="11"/>
    </row>
    <row r="81" spans="1:23">
      <c r="A81" s="7" t="s">
        <v>188</v>
      </c>
      <c r="B81" s="7" t="s">
        <v>27</v>
      </c>
      <c r="C81" s="44" t="s">
        <v>214</v>
      </c>
      <c r="D81" s="32">
        <v>3.1539999999999999</v>
      </c>
      <c r="E81" s="8"/>
      <c r="F81" s="48">
        <v>2</v>
      </c>
      <c r="G81" s="48" t="s">
        <v>247</v>
      </c>
      <c r="H81" s="10">
        <v>5800000</v>
      </c>
      <c r="I81" s="10">
        <v>5350000</v>
      </c>
      <c r="J81" s="10">
        <f>MEDIAN(H81:I81)</f>
        <v>5575000</v>
      </c>
      <c r="K81" s="10">
        <f>H81-I81</f>
        <v>450000</v>
      </c>
      <c r="L81" s="22">
        <v>2300000</v>
      </c>
      <c r="M81" s="53">
        <f t="shared" si="2"/>
        <v>1.326086956521739</v>
      </c>
      <c r="N81" s="35">
        <f>O81-J81</f>
        <v>-225000</v>
      </c>
      <c r="O81" s="10">
        <v>5350000</v>
      </c>
      <c r="P81" s="7"/>
      <c r="Q81" s="7"/>
      <c r="R81" s="7"/>
      <c r="S81" s="7"/>
      <c r="T81" s="10">
        <v>5350000</v>
      </c>
      <c r="U81" s="10">
        <v>5350000</v>
      </c>
      <c r="V81" s="44"/>
      <c r="W81" s="11"/>
    </row>
    <row r="82" spans="1:23">
      <c r="A82" s="7" t="s">
        <v>43</v>
      </c>
      <c r="B82" s="7" t="s">
        <v>44</v>
      </c>
      <c r="C82" s="44" t="s">
        <v>225</v>
      </c>
      <c r="D82" s="32">
        <v>5.0380000000000003</v>
      </c>
      <c r="E82" s="8"/>
      <c r="F82" s="48">
        <v>3</v>
      </c>
      <c r="G82" s="50"/>
      <c r="H82" s="10"/>
      <c r="I82" s="10"/>
      <c r="J82" s="10"/>
      <c r="K82" s="10"/>
      <c r="L82" s="10">
        <v>1382500</v>
      </c>
      <c r="M82" s="53">
        <f t="shared" si="2"/>
        <v>0.22965641952983726</v>
      </c>
      <c r="N82" s="12"/>
      <c r="O82" s="10">
        <v>1700000</v>
      </c>
      <c r="P82" s="10"/>
      <c r="Q82" s="10"/>
      <c r="R82" s="10"/>
      <c r="S82" s="10"/>
      <c r="T82" s="10">
        <v>1700000</v>
      </c>
      <c r="U82" s="10">
        <v>1700000</v>
      </c>
      <c r="V82" s="7"/>
      <c r="W82" s="11"/>
    </row>
    <row r="83" spans="1:23">
      <c r="A83" s="7" t="s">
        <v>93</v>
      </c>
      <c r="B83" s="7" t="s">
        <v>44</v>
      </c>
      <c r="C83" s="44" t="s">
        <v>214</v>
      </c>
      <c r="D83" s="32">
        <v>3.0659999999999998</v>
      </c>
      <c r="E83" s="8"/>
      <c r="F83" s="48">
        <v>1</v>
      </c>
      <c r="G83" s="50"/>
      <c r="H83" s="10"/>
      <c r="I83" s="10"/>
      <c r="J83" s="10"/>
      <c r="K83" s="10"/>
      <c r="L83" s="10">
        <v>493500</v>
      </c>
      <c r="M83" s="53">
        <f t="shared" si="2"/>
        <v>2.6879432624113475</v>
      </c>
      <c r="N83" s="12"/>
      <c r="O83" s="10">
        <v>1820000</v>
      </c>
      <c r="P83" s="10"/>
      <c r="Q83" s="10"/>
      <c r="R83" s="10"/>
      <c r="S83" s="10"/>
      <c r="T83" s="10">
        <v>1820000</v>
      </c>
      <c r="U83" s="10">
        <v>1820000</v>
      </c>
      <c r="V83" s="7"/>
      <c r="W83" s="11"/>
    </row>
    <row r="84" spans="1:23">
      <c r="A84" s="7" t="s">
        <v>54</v>
      </c>
      <c r="B84" s="7" t="s">
        <v>44</v>
      </c>
      <c r="C84" s="44" t="s">
        <v>226</v>
      </c>
      <c r="D84" s="32">
        <v>3.0609999999999999</v>
      </c>
      <c r="E84" s="8"/>
      <c r="F84" s="48">
        <v>1</v>
      </c>
      <c r="G84" s="48" t="s">
        <v>247</v>
      </c>
      <c r="H84" s="10"/>
      <c r="I84" s="10"/>
      <c r="J84" s="10"/>
      <c r="K84" s="10"/>
      <c r="L84" s="10">
        <v>488000</v>
      </c>
      <c r="M84" s="53">
        <f t="shared" si="2"/>
        <v>5.7622950819672134</v>
      </c>
      <c r="N84" s="12"/>
      <c r="O84" s="10">
        <v>3300000</v>
      </c>
      <c r="P84" s="10"/>
      <c r="Q84" s="10"/>
      <c r="R84" s="10"/>
      <c r="S84" s="10"/>
      <c r="T84" s="10">
        <v>3300000</v>
      </c>
      <c r="U84" s="10">
        <v>3300000</v>
      </c>
      <c r="V84" s="44"/>
      <c r="W84" s="11"/>
    </row>
    <row r="85" spans="1:23">
      <c r="A85" s="7" t="s">
        <v>80</v>
      </c>
      <c r="B85" s="7" t="s">
        <v>44</v>
      </c>
      <c r="C85" s="44" t="s">
        <v>214</v>
      </c>
      <c r="D85" s="32">
        <v>5.1529999999999996</v>
      </c>
      <c r="E85" s="8"/>
      <c r="F85" s="48">
        <v>3</v>
      </c>
      <c r="G85" s="48" t="s">
        <v>247</v>
      </c>
      <c r="H85" s="10">
        <v>8250000</v>
      </c>
      <c r="I85" s="10">
        <v>5700000</v>
      </c>
      <c r="J85" s="10">
        <f>MEDIAN(H85:I85)</f>
        <v>6975000</v>
      </c>
      <c r="K85" s="10">
        <f>H85-I85</f>
        <v>2550000</v>
      </c>
      <c r="L85" s="10">
        <v>4750000</v>
      </c>
      <c r="M85" s="53">
        <f t="shared" si="2"/>
        <v>0.42105263157894735</v>
      </c>
      <c r="N85" s="35">
        <f>O85-J85</f>
        <v>-225000</v>
      </c>
      <c r="O85" s="10">
        <v>6750000</v>
      </c>
      <c r="P85" s="10"/>
      <c r="Q85" s="10"/>
      <c r="R85" s="10"/>
      <c r="S85" s="10"/>
      <c r="T85" s="10">
        <v>6750000</v>
      </c>
      <c r="U85" s="10">
        <v>6750000</v>
      </c>
      <c r="V85" s="44"/>
      <c r="W85" s="11"/>
    </row>
    <row r="86" spans="1:23">
      <c r="A86" s="7" t="s">
        <v>99</v>
      </c>
      <c r="B86" s="7" t="s">
        <v>44</v>
      </c>
      <c r="C86" s="44" t="s">
        <v>219</v>
      </c>
      <c r="D86" s="32">
        <v>4.165</v>
      </c>
      <c r="E86" s="8"/>
      <c r="F86" s="48">
        <v>3</v>
      </c>
      <c r="G86" s="48" t="s">
        <v>247</v>
      </c>
      <c r="H86" s="10">
        <v>7100000</v>
      </c>
      <c r="I86" s="10">
        <v>5700000</v>
      </c>
      <c r="J86" s="10">
        <f>MEDIAN(H86:I86)</f>
        <v>6400000</v>
      </c>
      <c r="K86" s="10">
        <f>H86-I86</f>
        <v>1400000</v>
      </c>
      <c r="L86" s="10">
        <v>2625000</v>
      </c>
      <c r="M86" s="53">
        <f t="shared" si="2"/>
        <v>1.4761904761904763</v>
      </c>
      <c r="N86" s="34">
        <f>O86-J86</f>
        <v>100000</v>
      </c>
      <c r="O86" s="10">
        <v>6500000</v>
      </c>
      <c r="P86" s="10"/>
      <c r="Q86" s="10"/>
      <c r="R86" s="10"/>
      <c r="S86" s="10"/>
      <c r="T86" s="10">
        <v>6500000</v>
      </c>
      <c r="U86" s="10">
        <v>6500000</v>
      </c>
      <c r="V86" s="44"/>
      <c r="W86" s="11"/>
    </row>
    <row r="87" spans="1:23">
      <c r="A87" s="7" t="s">
        <v>117</v>
      </c>
      <c r="B87" s="7" t="s">
        <v>44</v>
      </c>
      <c r="C87" s="44" t="s">
        <v>214</v>
      </c>
      <c r="D87" s="32">
        <v>2.1560000000000001</v>
      </c>
      <c r="E87" s="32" t="s">
        <v>247</v>
      </c>
      <c r="F87" s="48">
        <v>1</v>
      </c>
      <c r="G87" s="48" t="s">
        <v>247</v>
      </c>
      <c r="H87" s="10"/>
      <c r="I87" s="10"/>
      <c r="J87" s="10"/>
      <c r="K87" s="10"/>
      <c r="L87" s="10">
        <v>650000</v>
      </c>
      <c r="M87" s="53">
        <f t="shared" si="2"/>
        <v>1.4615384615384615</v>
      </c>
      <c r="N87" s="12"/>
      <c r="O87" s="10">
        <v>1600000</v>
      </c>
      <c r="P87" s="10"/>
      <c r="Q87" s="10"/>
      <c r="R87" s="10"/>
      <c r="S87" s="10"/>
      <c r="T87" s="10">
        <v>1600000</v>
      </c>
      <c r="U87" s="10">
        <v>1600000</v>
      </c>
      <c r="V87" s="44"/>
      <c r="W87" s="11"/>
    </row>
    <row r="88" spans="1:23">
      <c r="A88" s="7" t="s">
        <v>134</v>
      </c>
      <c r="B88" s="7" t="s">
        <v>44</v>
      </c>
      <c r="C88" s="44" t="s">
        <v>213</v>
      </c>
      <c r="D88" s="32">
        <v>4.1029999999999998</v>
      </c>
      <c r="E88" s="8"/>
      <c r="F88" s="48">
        <v>3</v>
      </c>
      <c r="G88" s="48" t="s">
        <v>247</v>
      </c>
      <c r="H88" s="10">
        <v>3200000</v>
      </c>
      <c r="I88" s="10">
        <v>1800000</v>
      </c>
      <c r="J88" s="10">
        <f>MEDIAN(H88:I88)</f>
        <v>2500000</v>
      </c>
      <c r="K88" s="10">
        <f>H88-I88</f>
        <v>1400000</v>
      </c>
      <c r="L88" s="10">
        <v>1350000</v>
      </c>
      <c r="M88" s="53">
        <f t="shared" si="2"/>
        <v>0.62962962962962965</v>
      </c>
      <c r="N88" s="35">
        <f>O88-J88</f>
        <v>-300000</v>
      </c>
      <c r="O88" s="10">
        <v>2200000</v>
      </c>
      <c r="P88" s="10">
        <v>3200000</v>
      </c>
      <c r="Q88" s="10"/>
      <c r="R88" s="10"/>
      <c r="S88" s="10"/>
      <c r="T88" s="10">
        <f>SUBTOTAL(9,O88:S88)</f>
        <v>5400000</v>
      </c>
      <c r="U88" s="10">
        <f>T88/2</f>
        <v>2700000</v>
      </c>
      <c r="V88" s="44" t="s">
        <v>190</v>
      </c>
      <c r="W88" s="11" t="s">
        <v>206</v>
      </c>
    </row>
    <row r="89" spans="1:23">
      <c r="A89" s="7" t="s">
        <v>140</v>
      </c>
      <c r="B89" s="7" t="s">
        <v>44</v>
      </c>
      <c r="C89" s="44" t="s">
        <v>213</v>
      </c>
      <c r="D89" s="32">
        <v>2.15</v>
      </c>
      <c r="E89" s="32" t="s">
        <v>247</v>
      </c>
      <c r="F89" s="48">
        <v>1</v>
      </c>
      <c r="G89" s="48" t="s">
        <v>247</v>
      </c>
      <c r="H89" s="10"/>
      <c r="I89" s="10"/>
      <c r="J89" s="10"/>
      <c r="K89" s="10"/>
      <c r="L89" s="10">
        <v>483500</v>
      </c>
      <c r="M89" s="53">
        <f t="shared" si="2"/>
        <v>0.68562564632885215</v>
      </c>
      <c r="N89" s="12"/>
      <c r="O89" s="10">
        <v>815000</v>
      </c>
      <c r="P89" s="10"/>
      <c r="Q89" s="10"/>
      <c r="R89" s="10"/>
      <c r="S89" s="10"/>
      <c r="T89" s="10">
        <v>815000</v>
      </c>
      <c r="U89" s="10">
        <v>815000</v>
      </c>
      <c r="V89" s="44"/>
      <c r="W89" s="11"/>
    </row>
    <row r="90" spans="1:23">
      <c r="A90" s="7" t="s">
        <v>183</v>
      </c>
      <c r="B90" s="7" t="s">
        <v>44</v>
      </c>
      <c r="C90" s="44" t="s">
        <v>221</v>
      </c>
      <c r="D90" s="32">
        <v>3.129</v>
      </c>
      <c r="E90" s="8"/>
      <c r="F90" s="48">
        <v>1</v>
      </c>
      <c r="G90" s="48" t="s">
        <v>247</v>
      </c>
      <c r="H90" s="10"/>
      <c r="I90" s="10"/>
      <c r="J90" s="10"/>
      <c r="K90" s="10"/>
      <c r="L90" s="10">
        <v>500000</v>
      </c>
      <c r="M90" s="53">
        <f t="shared" si="2"/>
        <v>10</v>
      </c>
      <c r="N90" s="12"/>
      <c r="O90" s="10">
        <v>5500000</v>
      </c>
      <c r="P90" s="7"/>
      <c r="Q90" s="7"/>
      <c r="R90" s="7"/>
      <c r="S90" s="7"/>
      <c r="T90" s="10">
        <v>5500000</v>
      </c>
      <c r="U90" s="10">
        <v>5500000</v>
      </c>
      <c r="V90" s="44"/>
      <c r="W90" s="11"/>
    </row>
    <row r="91" spans="1:23">
      <c r="A91" s="7" t="s">
        <v>150</v>
      </c>
      <c r="B91" s="7" t="s">
        <v>44</v>
      </c>
      <c r="C91" s="44" t="s">
        <v>216</v>
      </c>
      <c r="D91" s="32">
        <v>3.004</v>
      </c>
      <c r="E91" s="8"/>
      <c r="F91" s="48">
        <v>1</v>
      </c>
      <c r="G91" s="50"/>
      <c r="H91" s="10"/>
      <c r="I91" s="10"/>
      <c r="J91" s="10"/>
      <c r="K91" s="10"/>
      <c r="L91" s="10">
        <v>490500</v>
      </c>
      <c r="M91" s="53">
        <f t="shared" si="2"/>
        <v>1.0387359836901122</v>
      </c>
      <c r="N91" s="12"/>
      <c r="O91" s="10">
        <v>1000000</v>
      </c>
      <c r="P91" s="7"/>
      <c r="Q91" s="7"/>
      <c r="R91" s="7"/>
      <c r="S91" s="7"/>
      <c r="T91" s="10">
        <v>1000000</v>
      </c>
      <c r="U91" s="10">
        <v>1000000</v>
      </c>
      <c r="V91" s="7"/>
      <c r="W91" s="11"/>
    </row>
    <row r="92" spans="1:23">
      <c r="A92" s="7" t="s">
        <v>172</v>
      </c>
      <c r="B92" s="7" t="s">
        <v>44</v>
      </c>
      <c r="C92" s="44" t="s">
        <v>221</v>
      </c>
      <c r="D92" s="32">
        <v>3.02</v>
      </c>
      <c r="E92" s="8"/>
      <c r="F92" s="48">
        <v>1</v>
      </c>
      <c r="G92" s="50"/>
      <c r="H92" s="10"/>
      <c r="I92" s="10"/>
      <c r="J92" s="10"/>
      <c r="K92" s="10"/>
      <c r="L92" s="10">
        <v>489500</v>
      </c>
      <c r="M92" s="53">
        <f t="shared" si="2"/>
        <v>0.32788559754851887</v>
      </c>
      <c r="N92" s="12"/>
      <c r="O92" s="10">
        <v>650000</v>
      </c>
      <c r="P92" s="7"/>
      <c r="Q92" s="7"/>
      <c r="R92" s="7"/>
      <c r="S92" s="7"/>
      <c r="T92" s="10">
        <v>650000</v>
      </c>
      <c r="U92" s="10">
        <v>650000</v>
      </c>
      <c r="V92" s="7"/>
      <c r="W92" s="11"/>
    </row>
    <row r="93" spans="1:23">
      <c r="A93" s="7" t="s">
        <v>29</v>
      </c>
      <c r="B93" s="7" t="s">
        <v>16</v>
      </c>
      <c r="C93" s="44" t="s">
        <v>216</v>
      </c>
      <c r="D93" s="32">
        <v>3.032</v>
      </c>
      <c r="E93" s="8"/>
      <c r="F93" s="48">
        <v>1</v>
      </c>
      <c r="G93" s="50"/>
      <c r="H93" s="10"/>
      <c r="I93" s="10"/>
      <c r="J93" s="10"/>
      <c r="K93" s="10"/>
      <c r="L93" s="10">
        <v>492400</v>
      </c>
      <c r="M93" s="53">
        <f t="shared" si="2"/>
        <v>0.22867587327376118</v>
      </c>
      <c r="N93" s="12"/>
      <c r="O93" s="10">
        <v>605000</v>
      </c>
      <c r="P93" s="7"/>
      <c r="Q93" s="7"/>
      <c r="R93" s="7"/>
      <c r="S93" s="7"/>
      <c r="T93" s="10">
        <v>605000</v>
      </c>
      <c r="U93" s="10">
        <v>605000</v>
      </c>
      <c r="V93" s="7"/>
      <c r="W93" s="11"/>
    </row>
    <row r="94" spans="1:23">
      <c r="A94" s="7" t="s">
        <v>15</v>
      </c>
      <c r="B94" s="7" t="s">
        <v>16</v>
      </c>
      <c r="C94" s="44" t="s">
        <v>221</v>
      </c>
      <c r="D94" s="32">
        <v>4.0830000000000002</v>
      </c>
      <c r="E94" s="8"/>
      <c r="F94" s="48">
        <v>2</v>
      </c>
      <c r="G94" s="48" t="s">
        <v>247</v>
      </c>
      <c r="H94" s="10"/>
      <c r="I94" s="10"/>
      <c r="J94" s="10"/>
      <c r="K94" s="10"/>
      <c r="L94" s="10">
        <v>750000</v>
      </c>
      <c r="M94" s="53">
        <f t="shared" si="2"/>
        <v>0.24</v>
      </c>
      <c r="N94" s="12"/>
      <c r="O94" s="10">
        <v>930000</v>
      </c>
      <c r="P94" s="7"/>
      <c r="Q94" s="7"/>
      <c r="R94" s="7"/>
      <c r="S94" s="7"/>
      <c r="T94" s="10">
        <v>930000</v>
      </c>
      <c r="U94" s="10">
        <v>930000</v>
      </c>
      <c r="V94" s="44"/>
      <c r="W94" s="11"/>
    </row>
    <row r="95" spans="1:23" ht="56">
      <c r="A95" s="13" t="s">
        <v>40</v>
      </c>
      <c r="B95" s="13" t="s">
        <v>16</v>
      </c>
      <c r="C95" s="71" t="s">
        <v>215</v>
      </c>
      <c r="D95" s="69">
        <v>2.1440000000000001</v>
      </c>
      <c r="E95" s="32" t="s">
        <v>247</v>
      </c>
      <c r="F95" s="50">
        <v>1</v>
      </c>
      <c r="G95" s="50" t="s">
        <v>247</v>
      </c>
      <c r="H95" s="18"/>
      <c r="I95" s="18"/>
      <c r="J95" s="18"/>
      <c r="K95" s="18"/>
      <c r="L95" s="14">
        <v>495600</v>
      </c>
      <c r="M95" s="65">
        <f t="shared" si="2"/>
        <v>1.5726392251815982</v>
      </c>
      <c r="N95" s="13"/>
      <c r="O95" s="10">
        <v>1275000</v>
      </c>
      <c r="P95" s="10"/>
      <c r="Q95" s="10"/>
      <c r="R95" s="10"/>
      <c r="S95" s="10"/>
      <c r="T95" s="10">
        <v>1275000</v>
      </c>
      <c r="U95" s="10">
        <v>1275000</v>
      </c>
      <c r="V95" s="44"/>
      <c r="W95" s="64" t="s">
        <v>262</v>
      </c>
    </row>
    <row r="96" spans="1:23">
      <c r="A96" s="7" t="s">
        <v>79</v>
      </c>
      <c r="B96" s="7" t="s">
        <v>16</v>
      </c>
      <c r="C96" s="44" t="s">
        <v>213</v>
      </c>
      <c r="D96" s="32">
        <v>4</v>
      </c>
      <c r="E96" s="8"/>
      <c r="F96" s="48">
        <v>2</v>
      </c>
      <c r="G96" s="48" t="s">
        <v>247</v>
      </c>
      <c r="H96" s="10">
        <v>3750000</v>
      </c>
      <c r="I96" s="10">
        <v>2875000</v>
      </c>
      <c r="J96" s="10">
        <f>MEDIAN(H96:I96)</f>
        <v>3312500</v>
      </c>
      <c r="K96" s="10">
        <f>H96-I96</f>
        <v>875000</v>
      </c>
      <c r="L96" s="10">
        <v>1550000</v>
      </c>
      <c r="M96" s="53">
        <f t="shared" si="2"/>
        <v>1.064516129032258</v>
      </c>
      <c r="N96" s="35">
        <f>O96-J96</f>
        <v>-112500</v>
      </c>
      <c r="O96" s="10">
        <v>3200000</v>
      </c>
      <c r="P96" s="10"/>
      <c r="Q96" s="10"/>
      <c r="R96" s="10"/>
      <c r="S96" s="10"/>
      <c r="T96" s="10">
        <v>3200000</v>
      </c>
      <c r="U96" s="10">
        <v>3200000</v>
      </c>
      <c r="V96" s="44"/>
      <c r="W96" s="11"/>
    </row>
    <row r="97" spans="1:23">
      <c r="A97" s="7" t="s">
        <v>86</v>
      </c>
      <c r="B97" s="7" t="s">
        <v>16</v>
      </c>
      <c r="C97" s="44" t="s">
        <v>212</v>
      </c>
      <c r="D97" s="32">
        <v>4.1230000000000002</v>
      </c>
      <c r="E97" s="8"/>
      <c r="F97" s="48">
        <v>3</v>
      </c>
      <c r="G97" s="48" t="s">
        <v>247</v>
      </c>
      <c r="H97" s="10">
        <v>10300000</v>
      </c>
      <c r="I97" s="10">
        <v>7075000</v>
      </c>
      <c r="J97" s="10">
        <f>MEDIAN(H97:I97)</f>
        <v>8687500</v>
      </c>
      <c r="K97" s="10">
        <f>H97-I97</f>
        <v>3225000</v>
      </c>
      <c r="L97" s="10">
        <v>3475000</v>
      </c>
      <c r="M97" s="53">
        <f t="shared" si="2"/>
        <v>1.4676258992805755</v>
      </c>
      <c r="N97" s="35">
        <f>O97-J97</f>
        <v>-112500</v>
      </c>
      <c r="O97" s="10">
        <v>8575000</v>
      </c>
      <c r="P97" s="10"/>
      <c r="Q97" s="10"/>
      <c r="R97" s="10"/>
      <c r="S97" s="10"/>
      <c r="T97" s="10">
        <v>8575000</v>
      </c>
      <c r="U97" s="10">
        <v>8575000</v>
      </c>
      <c r="V97" s="44"/>
      <c r="W97" s="11"/>
    </row>
    <row r="98" spans="1:23">
      <c r="A98" s="7" t="s">
        <v>152</v>
      </c>
      <c r="B98" s="7" t="s">
        <v>16</v>
      </c>
      <c r="C98" s="44" t="s">
        <v>214</v>
      </c>
      <c r="D98" s="32">
        <v>4.07</v>
      </c>
      <c r="E98" s="8"/>
      <c r="F98" s="48">
        <v>2</v>
      </c>
      <c r="G98" s="48" t="s">
        <v>247</v>
      </c>
      <c r="H98" s="10">
        <v>5550000</v>
      </c>
      <c r="I98" s="10">
        <v>4905000</v>
      </c>
      <c r="J98" s="10">
        <f>MEDIAN(H98:I98)</f>
        <v>5227500</v>
      </c>
      <c r="K98" s="10">
        <f>H98-I98</f>
        <v>645000</v>
      </c>
      <c r="L98" s="10">
        <v>2705000</v>
      </c>
      <c r="M98" s="53">
        <f t="shared" ref="M98:M129" si="3">(O98-L98)/L98</f>
        <v>0.93715341959334564</v>
      </c>
      <c r="N98" s="34">
        <f>O98-J98</f>
        <v>12500</v>
      </c>
      <c r="O98" s="10">
        <v>5240000</v>
      </c>
      <c r="P98" s="7"/>
      <c r="Q98" s="7"/>
      <c r="R98" s="7"/>
      <c r="S98" s="7"/>
      <c r="T98" s="10">
        <v>5240000</v>
      </c>
      <c r="U98" s="10">
        <v>5240000</v>
      </c>
      <c r="V98" s="44"/>
      <c r="W98" s="11"/>
    </row>
    <row r="99" spans="1:23">
      <c r="A99" s="7" t="s">
        <v>173</v>
      </c>
      <c r="B99" s="7" t="s">
        <v>16</v>
      </c>
      <c r="C99" s="44" t="s">
        <v>213</v>
      </c>
      <c r="D99" s="32">
        <v>4.0679999999999996</v>
      </c>
      <c r="E99" s="8"/>
      <c r="F99" s="48">
        <v>2</v>
      </c>
      <c r="G99" s="48" t="s">
        <v>247</v>
      </c>
      <c r="H99" s="10"/>
      <c r="I99" s="10"/>
      <c r="J99" s="10"/>
      <c r="K99" s="10"/>
      <c r="L99" s="10">
        <v>700000</v>
      </c>
      <c r="M99" s="53">
        <f t="shared" si="3"/>
        <v>0.9285714285714286</v>
      </c>
      <c r="N99" s="12"/>
      <c r="O99" s="10">
        <v>1350000</v>
      </c>
      <c r="P99" s="7"/>
      <c r="Q99" s="7"/>
      <c r="R99" s="7"/>
      <c r="S99" s="7"/>
      <c r="T99" s="10">
        <v>1350000</v>
      </c>
      <c r="U99" s="10">
        <v>1350000</v>
      </c>
      <c r="V99" s="44"/>
      <c r="W99" s="11"/>
    </row>
    <row r="100" spans="1:23">
      <c r="A100" s="7" t="s">
        <v>177</v>
      </c>
      <c r="B100" s="7" t="s">
        <v>16</v>
      </c>
      <c r="C100" s="44" t="s">
        <v>228</v>
      </c>
      <c r="D100" s="32">
        <v>3.1549999999999998</v>
      </c>
      <c r="E100" s="8"/>
      <c r="F100" s="48">
        <v>2</v>
      </c>
      <c r="G100" s="48" t="s">
        <v>247</v>
      </c>
      <c r="H100" s="10"/>
      <c r="I100" s="10"/>
      <c r="J100" s="10"/>
      <c r="K100" s="10"/>
      <c r="L100" s="10">
        <v>1475000</v>
      </c>
      <c r="M100" s="53">
        <f t="shared" si="3"/>
        <v>0.81355932203389836</v>
      </c>
      <c r="N100" s="12"/>
      <c r="O100" s="10">
        <v>2675000</v>
      </c>
      <c r="P100" s="7"/>
      <c r="Q100" s="7"/>
      <c r="R100" s="7"/>
      <c r="S100" s="7"/>
      <c r="T100" s="10">
        <v>2675000</v>
      </c>
      <c r="U100" s="10">
        <v>2675000</v>
      </c>
      <c r="V100" s="44"/>
      <c r="W100" s="11"/>
    </row>
    <row r="101" spans="1:23">
      <c r="A101" s="7" t="s">
        <v>179</v>
      </c>
      <c r="B101" s="7" t="s">
        <v>16</v>
      </c>
      <c r="C101" s="44" t="s">
        <v>214</v>
      </c>
      <c r="D101" s="32">
        <v>5.0590000000000002</v>
      </c>
      <c r="E101" s="8"/>
      <c r="F101" s="48">
        <v>3</v>
      </c>
      <c r="G101" s="48" t="s">
        <v>247</v>
      </c>
      <c r="H101" s="10"/>
      <c r="I101" s="10"/>
      <c r="J101" s="10"/>
      <c r="K101" s="10"/>
      <c r="L101" s="10">
        <v>2237500</v>
      </c>
      <c r="M101" s="53">
        <f t="shared" si="3"/>
        <v>1.558659217877095</v>
      </c>
      <c r="N101" s="12"/>
      <c r="O101" s="10">
        <v>5725000</v>
      </c>
      <c r="P101" s="7"/>
      <c r="Q101" s="7"/>
      <c r="R101" s="7"/>
      <c r="S101" s="7"/>
      <c r="T101" s="10">
        <v>5725000</v>
      </c>
      <c r="U101" s="10">
        <v>5725000</v>
      </c>
      <c r="V101" s="44"/>
      <c r="W101" s="11"/>
    </row>
    <row r="102" spans="1:23" ht="56">
      <c r="A102" s="13" t="s">
        <v>69</v>
      </c>
      <c r="B102" s="13" t="s">
        <v>21</v>
      </c>
      <c r="C102" s="71" t="s">
        <v>212</v>
      </c>
      <c r="D102" s="69">
        <v>3.1509999999999998</v>
      </c>
      <c r="E102" s="16"/>
      <c r="F102" s="50">
        <v>1</v>
      </c>
      <c r="G102" s="50"/>
      <c r="H102" s="18"/>
      <c r="I102" s="18"/>
      <c r="J102" s="18"/>
      <c r="K102" s="18"/>
      <c r="L102" s="14">
        <v>575000</v>
      </c>
      <c r="M102" s="65">
        <f t="shared" si="3"/>
        <v>0.47826086956521741</v>
      </c>
      <c r="N102" s="13"/>
      <c r="O102" s="10">
        <v>850000</v>
      </c>
      <c r="P102" s="10"/>
      <c r="Q102" s="10"/>
      <c r="R102" s="10"/>
      <c r="S102" s="10"/>
      <c r="T102" s="10">
        <v>850000</v>
      </c>
      <c r="U102" s="10">
        <v>850000</v>
      </c>
      <c r="V102" s="7"/>
      <c r="W102" s="64" t="s">
        <v>260</v>
      </c>
    </row>
    <row r="103" spans="1:23">
      <c r="A103" s="7" t="s">
        <v>20</v>
      </c>
      <c r="B103" s="7" t="s">
        <v>21</v>
      </c>
      <c r="C103" s="44" t="s">
        <v>213</v>
      </c>
      <c r="D103" s="32">
        <v>3.0539999999999998</v>
      </c>
      <c r="E103" s="8"/>
      <c r="F103" s="48">
        <v>1</v>
      </c>
      <c r="G103" s="48" t="s">
        <v>247</v>
      </c>
      <c r="H103" s="10"/>
      <c r="I103" s="10"/>
      <c r="J103" s="10"/>
      <c r="K103" s="10"/>
      <c r="L103" s="10">
        <v>505000</v>
      </c>
      <c r="M103" s="53">
        <f t="shared" si="3"/>
        <v>1.7722772277227723</v>
      </c>
      <c r="N103" s="12"/>
      <c r="O103" s="10">
        <v>1400000</v>
      </c>
      <c r="P103" s="7"/>
      <c r="Q103" s="7"/>
      <c r="R103" s="7"/>
      <c r="S103" s="7"/>
      <c r="T103" s="10">
        <v>1400000</v>
      </c>
      <c r="U103" s="10">
        <v>1400000</v>
      </c>
      <c r="V103" s="44"/>
      <c r="W103" s="11"/>
    </row>
    <row r="104" spans="1:23">
      <c r="A104" s="7" t="s">
        <v>124</v>
      </c>
      <c r="B104" s="7" t="s">
        <v>101</v>
      </c>
      <c r="C104" s="44" t="s">
        <v>214</v>
      </c>
      <c r="D104" s="32">
        <v>4.01</v>
      </c>
      <c r="E104" s="8"/>
      <c r="F104" s="48">
        <v>2</v>
      </c>
      <c r="G104" s="50"/>
      <c r="H104" s="10"/>
      <c r="I104" s="10"/>
      <c r="J104" s="10"/>
      <c r="K104" s="10"/>
      <c r="L104" s="10">
        <v>2445000</v>
      </c>
      <c r="M104" s="67">
        <f t="shared" si="3"/>
        <v>-0.18200408997955012</v>
      </c>
      <c r="N104" s="33"/>
      <c r="O104" s="10">
        <v>2000000</v>
      </c>
      <c r="P104" s="10"/>
      <c r="Q104" s="10"/>
      <c r="R104" s="10"/>
      <c r="S104" s="10"/>
      <c r="T104" s="10">
        <v>2000000</v>
      </c>
      <c r="U104" s="10">
        <v>2000000</v>
      </c>
      <c r="V104" s="7"/>
      <c r="W104" s="11"/>
    </row>
    <row r="105" spans="1:23">
      <c r="A105" s="7" t="s">
        <v>100</v>
      </c>
      <c r="B105" s="7" t="s">
        <v>101</v>
      </c>
      <c r="C105" s="44" t="s">
        <v>230</v>
      </c>
      <c r="D105" s="32">
        <v>3.1579999999999999</v>
      </c>
      <c r="E105" s="8"/>
      <c r="F105" s="48">
        <v>2</v>
      </c>
      <c r="G105" s="48" t="s">
        <v>247</v>
      </c>
      <c r="H105" s="10"/>
      <c r="I105" s="10"/>
      <c r="J105" s="10"/>
      <c r="K105" s="10"/>
      <c r="L105" s="10">
        <v>2250000</v>
      </c>
      <c r="M105" s="53">
        <f t="shared" si="3"/>
        <v>1</v>
      </c>
      <c r="N105" s="12"/>
      <c r="O105" s="10">
        <v>4500000</v>
      </c>
      <c r="P105" s="10"/>
      <c r="Q105" s="10"/>
      <c r="R105" s="10"/>
      <c r="S105" s="10"/>
      <c r="T105" s="10">
        <v>4500000</v>
      </c>
      <c r="U105" s="10">
        <v>4500000</v>
      </c>
      <c r="V105" s="44"/>
      <c r="W105" s="11"/>
    </row>
    <row r="106" spans="1:23">
      <c r="A106" s="7" t="s">
        <v>118</v>
      </c>
      <c r="B106" s="7" t="s">
        <v>101</v>
      </c>
      <c r="C106" s="44" t="s">
        <v>214</v>
      </c>
      <c r="D106" s="32">
        <v>3.08</v>
      </c>
      <c r="E106" s="8"/>
      <c r="F106" s="48">
        <v>1</v>
      </c>
      <c r="G106" s="48" t="s">
        <v>247</v>
      </c>
      <c r="H106" s="10">
        <v>3400000</v>
      </c>
      <c r="I106" s="10">
        <v>2650000</v>
      </c>
      <c r="J106" s="23">
        <f>MEDIAN(H106:I106)</f>
        <v>3025000</v>
      </c>
      <c r="K106" s="10">
        <f>H106-I106</f>
        <v>750000</v>
      </c>
      <c r="L106" s="10">
        <v>502500</v>
      </c>
      <c r="M106" s="53">
        <f t="shared" si="3"/>
        <v>5.0199004975124382</v>
      </c>
      <c r="N106" s="29">
        <f>O106-J106</f>
        <v>0</v>
      </c>
      <c r="O106" s="23">
        <v>3025000</v>
      </c>
      <c r="P106" s="10"/>
      <c r="Q106" s="10"/>
      <c r="R106" s="10"/>
      <c r="S106" s="10"/>
      <c r="T106" s="10">
        <v>3025000</v>
      </c>
      <c r="U106" s="10">
        <v>3025000</v>
      </c>
      <c r="V106" s="44"/>
      <c r="W106" s="11"/>
    </row>
    <row r="107" spans="1:23">
      <c r="A107" s="7" t="s">
        <v>163</v>
      </c>
      <c r="B107" s="7" t="s">
        <v>101</v>
      </c>
      <c r="C107" s="44" t="s">
        <v>224</v>
      </c>
      <c r="D107" s="32">
        <v>3.0249999999999999</v>
      </c>
      <c r="E107" s="8"/>
      <c r="F107" s="48">
        <v>1</v>
      </c>
      <c r="G107" s="48" t="s">
        <v>247</v>
      </c>
      <c r="H107" s="10"/>
      <c r="I107" s="10"/>
      <c r="J107" s="10"/>
      <c r="K107" s="10"/>
      <c r="L107" s="10">
        <v>483000</v>
      </c>
      <c r="M107" s="53">
        <f t="shared" si="3"/>
        <v>2.6231884057971016</v>
      </c>
      <c r="N107" s="12"/>
      <c r="O107" s="10">
        <v>1750000</v>
      </c>
      <c r="P107" s="7"/>
      <c r="Q107" s="7"/>
      <c r="R107" s="7"/>
      <c r="S107" s="7"/>
      <c r="T107" s="10">
        <v>1750000</v>
      </c>
      <c r="U107" s="10">
        <v>1750000</v>
      </c>
      <c r="V107" s="44"/>
      <c r="W107" s="11"/>
    </row>
    <row r="108" spans="1:23">
      <c r="A108" s="7" t="s">
        <v>180</v>
      </c>
      <c r="B108" s="7" t="s">
        <v>101</v>
      </c>
      <c r="C108" s="44" t="s">
        <v>225</v>
      </c>
      <c r="D108" s="32">
        <v>2.1659999999999999</v>
      </c>
      <c r="E108" s="32" t="s">
        <v>247</v>
      </c>
      <c r="F108" s="48">
        <v>1</v>
      </c>
      <c r="G108" s="48" t="s">
        <v>247</v>
      </c>
      <c r="H108" s="10">
        <v>3600000</v>
      </c>
      <c r="I108" s="10">
        <v>3000000</v>
      </c>
      <c r="J108" s="23">
        <f>MEDIAN(H108:I108)</f>
        <v>3300000</v>
      </c>
      <c r="K108" s="10">
        <f>H108-I108</f>
        <v>600000</v>
      </c>
      <c r="L108" s="10">
        <v>500000</v>
      </c>
      <c r="M108" s="53">
        <f t="shared" si="3"/>
        <v>5.6</v>
      </c>
      <c r="N108" s="29">
        <f>O108-J108</f>
        <v>0</v>
      </c>
      <c r="O108" s="23">
        <v>3300000</v>
      </c>
      <c r="P108" s="7"/>
      <c r="Q108" s="7"/>
      <c r="R108" s="7"/>
      <c r="S108" s="7"/>
      <c r="T108" s="10">
        <v>3300000</v>
      </c>
      <c r="U108" s="10">
        <v>3300000</v>
      </c>
      <c r="V108" s="44"/>
      <c r="W108" s="11"/>
    </row>
    <row r="109" spans="1:23">
      <c r="A109" s="7" t="s">
        <v>65</v>
      </c>
      <c r="B109" s="7" t="s">
        <v>66</v>
      </c>
      <c r="C109" s="44" t="s">
        <v>214</v>
      </c>
      <c r="D109" s="32">
        <v>3.0640000000000001</v>
      </c>
      <c r="E109" s="8"/>
      <c r="F109" s="48">
        <v>1</v>
      </c>
      <c r="G109" s="48" t="s">
        <v>247</v>
      </c>
      <c r="H109" s="10"/>
      <c r="I109" s="10"/>
      <c r="J109" s="10"/>
      <c r="K109" s="10"/>
      <c r="L109" s="10">
        <v>502000</v>
      </c>
      <c r="M109" s="53">
        <f t="shared" si="3"/>
        <v>4.7768924302788847</v>
      </c>
      <c r="N109" s="12"/>
      <c r="O109" s="10">
        <v>2900000</v>
      </c>
      <c r="P109" s="10"/>
      <c r="Q109" s="10"/>
      <c r="R109" s="10"/>
      <c r="S109" s="10"/>
      <c r="T109" s="10">
        <v>2900000</v>
      </c>
      <c r="U109" s="10">
        <v>2900000</v>
      </c>
      <c r="V109" s="44"/>
      <c r="W109" s="11"/>
    </row>
    <row r="110" spans="1:23" ht="42">
      <c r="A110" s="7" t="s">
        <v>84</v>
      </c>
      <c r="B110" s="7" t="s">
        <v>66</v>
      </c>
      <c r="C110" s="44" t="s">
        <v>214</v>
      </c>
      <c r="D110" s="32">
        <v>4.0830000000000002</v>
      </c>
      <c r="E110" s="8"/>
      <c r="F110" s="48">
        <v>2</v>
      </c>
      <c r="G110" s="48" t="s">
        <v>247</v>
      </c>
      <c r="H110" s="10"/>
      <c r="I110" s="10"/>
      <c r="J110" s="10"/>
      <c r="K110" s="10"/>
      <c r="L110" s="10">
        <v>2950000</v>
      </c>
      <c r="M110" s="53">
        <f t="shared" si="3"/>
        <v>0.69491525423728817</v>
      </c>
      <c r="N110" s="12"/>
      <c r="O110" s="10">
        <v>5000000</v>
      </c>
      <c r="P110" s="10">
        <v>8000000</v>
      </c>
      <c r="Q110" s="10">
        <v>13000000</v>
      </c>
      <c r="R110" s="10">
        <v>13000000</v>
      </c>
      <c r="S110" s="10">
        <v>13000000</v>
      </c>
      <c r="T110" s="10">
        <f>SUBTOTAL(9,O110:S110)</f>
        <v>52000000</v>
      </c>
      <c r="U110" s="10">
        <f>T110/5</f>
        <v>10400000</v>
      </c>
      <c r="V110" s="44" t="s">
        <v>190</v>
      </c>
      <c r="W110" s="11" t="s">
        <v>264</v>
      </c>
    </row>
    <row r="111" spans="1:23">
      <c r="A111" s="7" t="s">
        <v>129</v>
      </c>
      <c r="B111" s="7" t="s">
        <v>66</v>
      </c>
      <c r="C111" s="44" t="s">
        <v>216</v>
      </c>
      <c r="D111" s="32">
        <v>5.0869999999999997</v>
      </c>
      <c r="E111" s="8"/>
      <c r="F111" s="48">
        <v>3</v>
      </c>
      <c r="G111" s="48" t="s">
        <v>247</v>
      </c>
      <c r="H111" s="10">
        <v>6500000</v>
      </c>
      <c r="I111" s="10">
        <v>5050000</v>
      </c>
      <c r="J111" s="23">
        <f>MEDIAN(H111:I111)</f>
        <v>5775000</v>
      </c>
      <c r="K111" s="10">
        <f>H111-I111</f>
        <v>1450000</v>
      </c>
      <c r="L111" s="10">
        <v>3625000</v>
      </c>
      <c r="M111" s="53">
        <f t="shared" si="3"/>
        <v>0.59310344827586203</v>
      </c>
      <c r="N111" s="29">
        <f>O111-J111</f>
        <v>0</v>
      </c>
      <c r="O111" s="23">
        <v>5775000</v>
      </c>
      <c r="P111" s="10"/>
      <c r="Q111" s="10"/>
      <c r="R111" s="10"/>
      <c r="S111" s="10"/>
      <c r="T111" s="10">
        <v>5775000</v>
      </c>
      <c r="U111" s="10">
        <v>5775000</v>
      </c>
      <c r="V111" s="44"/>
      <c r="W111" s="11"/>
    </row>
    <row r="112" spans="1:23">
      <c r="A112" s="7" t="s">
        <v>71</v>
      </c>
      <c r="B112" s="7" t="s">
        <v>72</v>
      </c>
      <c r="C112" s="44" t="s">
        <v>220</v>
      </c>
      <c r="D112" s="32">
        <v>2.14</v>
      </c>
      <c r="E112" s="32" t="s">
        <v>247</v>
      </c>
      <c r="F112" s="48">
        <v>1</v>
      </c>
      <c r="G112" s="48" t="s">
        <v>247</v>
      </c>
      <c r="H112" s="10"/>
      <c r="I112" s="10"/>
      <c r="J112" s="10"/>
      <c r="K112" s="10"/>
      <c r="L112" s="10">
        <v>489400</v>
      </c>
      <c r="M112" s="53">
        <f t="shared" si="3"/>
        <v>0.48140580302411118</v>
      </c>
      <c r="N112" s="12"/>
      <c r="O112" s="10">
        <v>725000</v>
      </c>
      <c r="P112" s="10"/>
      <c r="Q112" s="10"/>
      <c r="R112" s="10"/>
      <c r="S112" s="10"/>
      <c r="T112" s="10">
        <v>725000</v>
      </c>
      <c r="U112" s="10">
        <v>725000</v>
      </c>
      <c r="V112" s="44"/>
      <c r="W112" s="11"/>
    </row>
    <row r="113" spans="1:23">
      <c r="A113" s="7" t="s">
        <v>102</v>
      </c>
      <c r="B113" s="7" t="s">
        <v>72</v>
      </c>
      <c r="C113" s="44" t="s">
        <v>231</v>
      </c>
      <c r="D113" s="32">
        <v>3.1230000000000002</v>
      </c>
      <c r="E113" s="8"/>
      <c r="F113" s="48">
        <v>1</v>
      </c>
      <c r="G113" s="48" t="s">
        <v>247</v>
      </c>
      <c r="H113" s="10"/>
      <c r="I113" s="10"/>
      <c r="J113" s="10"/>
      <c r="K113" s="10"/>
      <c r="L113" s="10">
        <v>499500</v>
      </c>
      <c r="M113" s="53">
        <f t="shared" si="3"/>
        <v>3.9049049049049049</v>
      </c>
      <c r="N113" s="12"/>
      <c r="O113" s="10">
        <v>2450000</v>
      </c>
      <c r="P113" s="10"/>
      <c r="Q113" s="10"/>
      <c r="R113" s="10"/>
      <c r="S113" s="10"/>
      <c r="T113" s="10">
        <v>2450000</v>
      </c>
      <c r="U113" s="10">
        <v>2450000</v>
      </c>
      <c r="V113" s="44"/>
      <c r="W113" s="11"/>
    </row>
    <row r="114" spans="1:23">
      <c r="A114" s="7" t="s">
        <v>132</v>
      </c>
      <c r="B114" s="7" t="s">
        <v>72</v>
      </c>
      <c r="C114" s="44" t="s">
        <v>214</v>
      </c>
      <c r="D114" s="32">
        <v>4.0220000000000002</v>
      </c>
      <c r="E114" s="8"/>
      <c r="F114" s="48">
        <v>2</v>
      </c>
      <c r="G114" s="48" t="s">
        <v>247</v>
      </c>
      <c r="H114" s="10"/>
      <c r="I114" s="10"/>
      <c r="J114" s="10"/>
      <c r="K114" s="10"/>
      <c r="L114" s="10">
        <v>2750000</v>
      </c>
      <c r="M114" s="53">
        <f t="shared" si="3"/>
        <v>9.0909090909090912E-2</v>
      </c>
      <c r="N114" s="12"/>
      <c r="O114" s="10">
        <v>3000000</v>
      </c>
      <c r="P114" s="10"/>
      <c r="Q114" s="10"/>
      <c r="R114" s="10"/>
      <c r="S114" s="10"/>
      <c r="T114" s="10">
        <v>3000000</v>
      </c>
      <c r="U114" s="10">
        <v>3000000</v>
      </c>
      <c r="V114" s="44"/>
      <c r="W114" s="11"/>
    </row>
    <row r="115" spans="1:23">
      <c r="A115" s="7" t="s">
        <v>153</v>
      </c>
      <c r="B115" s="7" t="s">
        <v>72</v>
      </c>
      <c r="C115" s="44" t="s">
        <v>222</v>
      </c>
      <c r="D115" s="32">
        <v>3.15</v>
      </c>
      <c r="E115" s="8"/>
      <c r="F115" s="48">
        <v>2</v>
      </c>
      <c r="G115" s="48" t="s">
        <v>247</v>
      </c>
      <c r="H115" s="10"/>
      <c r="I115" s="10"/>
      <c r="J115" s="10"/>
      <c r="K115" s="10"/>
      <c r="L115" s="10">
        <v>2012500</v>
      </c>
      <c r="M115" s="53">
        <f t="shared" si="3"/>
        <v>0.46583850931677018</v>
      </c>
      <c r="N115" s="12"/>
      <c r="O115" s="10">
        <v>2950000</v>
      </c>
      <c r="P115" s="7"/>
      <c r="Q115" s="7"/>
      <c r="R115" s="7"/>
      <c r="S115" s="7"/>
      <c r="T115" s="10">
        <v>2950000</v>
      </c>
      <c r="U115" s="10">
        <v>2950000</v>
      </c>
      <c r="V115" s="44"/>
      <c r="W115" s="11"/>
    </row>
    <row r="116" spans="1:23">
      <c r="A116" s="7" t="s">
        <v>148</v>
      </c>
      <c r="B116" s="7" t="s">
        <v>72</v>
      </c>
      <c r="C116" s="44" t="s">
        <v>214</v>
      </c>
      <c r="D116" s="32">
        <v>3.1640000000000001</v>
      </c>
      <c r="E116" s="8"/>
      <c r="F116" s="48">
        <v>2</v>
      </c>
      <c r="G116" s="50"/>
      <c r="H116" s="10"/>
      <c r="I116" s="10"/>
      <c r="J116" s="10"/>
      <c r="K116" s="10"/>
      <c r="L116" s="10">
        <v>4350000</v>
      </c>
      <c r="M116" s="53">
        <f t="shared" si="3"/>
        <v>1.3248275862068966</v>
      </c>
      <c r="N116" s="12"/>
      <c r="O116" s="10">
        <v>10113000</v>
      </c>
      <c r="P116" s="7"/>
      <c r="Q116" s="7"/>
      <c r="R116" s="7"/>
      <c r="S116" s="7"/>
      <c r="T116" s="10">
        <v>10113000</v>
      </c>
      <c r="U116" s="10">
        <v>10113000</v>
      </c>
      <c r="V116" s="7"/>
      <c r="W116" s="11"/>
    </row>
    <row r="117" spans="1:23">
      <c r="A117" s="7" t="s">
        <v>155</v>
      </c>
      <c r="B117" s="7" t="s">
        <v>72</v>
      </c>
      <c r="C117" s="44" t="s">
        <v>222</v>
      </c>
      <c r="D117" s="32">
        <v>3.133</v>
      </c>
      <c r="E117" s="8"/>
      <c r="F117" s="48">
        <v>1</v>
      </c>
      <c r="G117" s="50"/>
      <c r="H117" s="10"/>
      <c r="I117" s="10"/>
      <c r="J117" s="10"/>
      <c r="K117" s="10"/>
      <c r="L117" s="10">
        <v>492800</v>
      </c>
      <c r="M117" s="53">
        <f t="shared" si="3"/>
        <v>1.0292207792207793</v>
      </c>
      <c r="N117" s="12"/>
      <c r="O117" s="10">
        <v>1000000</v>
      </c>
      <c r="P117" s="7"/>
      <c r="Q117" s="7"/>
      <c r="R117" s="7"/>
      <c r="S117" s="7"/>
      <c r="T117" s="10">
        <v>1000000</v>
      </c>
      <c r="U117" s="10">
        <v>1000000</v>
      </c>
      <c r="V117" s="7"/>
      <c r="W117" s="11"/>
    </row>
    <row r="118" spans="1:23">
      <c r="A118" s="7" t="s">
        <v>0</v>
      </c>
      <c r="B118" s="7" t="s">
        <v>1</v>
      </c>
      <c r="C118" s="44" t="s">
        <v>219</v>
      </c>
      <c r="D118" s="32">
        <v>4.0010000000000003</v>
      </c>
      <c r="E118" s="8"/>
      <c r="F118" s="48">
        <v>2</v>
      </c>
      <c r="G118" s="48" t="s">
        <v>247</v>
      </c>
      <c r="H118" s="7"/>
      <c r="I118" s="7"/>
      <c r="J118" s="10"/>
      <c r="K118" s="10"/>
      <c r="L118" s="10">
        <v>1200000</v>
      </c>
      <c r="M118" s="53">
        <f t="shared" si="3"/>
        <v>1.2083333333333333</v>
      </c>
      <c r="N118" s="12"/>
      <c r="O118" s="10">
        <v>2650000</v>
      </c>
      <c r="P118" s="7"/>
      <c r="Q118" s="7"/>
      <c r="R118" s="7"/>
      <c r="S118" s="7"/>
      <c r="T118" s="10">
        <v>2650000</v>
      </c>
      <c r="U118" s="10">
        <v>2650000</v>
      </c>
      <c r="V118" s="44"/>
      <c r="W118" s="11"/>
    </row>
    <row r="119" spans="1:23">
      <c r="A119" s="7" t="s">
        <v>12</v>
      </c>
      <c r="B119" s="7" t="s">
        <v>1</v>
      </c>
      <c r="C119" s="44" t="s">
        <v>219</v>
      </c>
      <c r="D119" s="32">
        <v>4</v>
      </c>
      <c r="E119" s="8"/>
      <c r="F119" s="48">
        <v>2</v>
      </c>
      <c r="G119" s="48" t="s">
        <v>247</v>
      </c>
      <c r="H119" s="10"/>
      <c r="I119" s="10"/>
      <c r="J119" s="10"/>
      <c r="K119" s="10"/>
      <c r="L119" s="10">
        <v>3900000</v>
      </c>
      <c r="M119" s="53">
        <f t="shared" si="3"/>
        <v>5.128205128205128E-2</v>
      </c>
      <c r="N119" s="12"/>
      <c r="O119" s="10">
        <v>4100000</v>
      </c>
      <c r="P119" s="7"/>
      <c r="Q119" s="7"/>
      <c r="R119" s="7"/>
      <c r="S119" s="7"/>
      <c r="T119" s="10">
        <v>4100000</v>
      </c>
      <c r="U119" s="10">
        <v>4100000</v>
      </c>
      <c r="V119" s="44"/>
      <c r="W119" s="11"/>
    </row>
    <row r="120" spans="1:23">
      <c r="A120" s="7" t="s">
        <v>17</v>
      </c>
      <c r="B120" s="7" t="s">
        <v>1</v>
      </c>
      <c r="C120" s="44" t="s">
        <v>213</v>
      </c>
      <c r="D120" s="32">
        <v>3.0739999999999998</v>
      </c>
      <c r="E120" s="8"/>
      <c r="F120" s="48">
        <v>2</v>
      </c>
      <c r="G120" s="48" t="s">
        <v>247</v>
      </c>
      <c r="H120" s="10"/>
      <c r="I120" s="10"/>
      <c r="J120" s="10"/>
      <c r="K120" s="10"/>
      <c r="L120" s="10">
        <v>1612500</v>
      </c>
      <c r="M120" s="53">
        <f t="shared" si="3"/>
        <v>0.15534883720930232</v>
      </c>
      <c r="N120" s="12"/>
      <c r="O120" s="10">
        <v>1863000</v>
      </c>
      <c r="P120" s="7"/>
      <c r="Q120" s="7"/>
      <c r="R120" s="7"/>
      <c r="S120" s="7"/>
      <c r="T120" s="10">
        <v>1863000</v>
      </c>
      <c r="U120" s="10">
        <v>1863000</v>
      </c>
      <c r="V120" s="44"/>
      <c r="W120" s="11"/>
    </row>
    <row r="121" spans="1:23">
      <c r="A121" s="7" t="s">
        <v>36</v>
      </c>
      <c r="B121" s="7" t="s">
        <v>1</v>
      </c>
      <c r="C121" s="44" t="s">
        <v>213</v>
      </c>
      <c r="D121" s="32">
        <v>5.0880000000000001</v>
      </c>
      <c r="E121" s="8"/>
      <c r="F121" s="48">
        <v>3</v>
      </c>
      <c r="G121" s="48" t="s">
        <v>247</v>
      </c>
      <c r="H121" s="10">
        <v>2375000</v>
      </c>
      <c r="I121" s="10">
        <v>2325000</v>
      </c>
      <c r="J121" s="10">
        <f>MEDIAN(H121:I121)</f>
        <v>2350000</v>
      </c>
      <c r="K121" s="10">
        <f>H121-I121</f>
        <v>50000</v>
      </c>
      <c r="L121" s="10">
        <v>1795000</v>
      </c>
      <c r="M121" s="53">
        <f t="shared" si="3"/>
        <v>0.29526462395543174</v>
      </c>
      <c r="N121" s="35">
        <f>O121-J121</f>
        <v>-25000</v>
      </c>
      <c r="O121" s="10">
        <v>2325000</v>
      </c>
      <c r="P121" s="10">
        <v>3825000</v>
      </c>
      <c r="Q121" s="10"/>
      <c r="R121" s="10"/>
      <c r="S121" s="10"/>
      <c r="T121" s="10">
        <f>SUBTOTAL(9,O121:Q121)</f>
        <v>6150000</v>
      </c>
      <c r="U121" s="10">
        <f>T121/2</f>
        <v>3075000</v>
      </c>
      <c r="V121" s="44" t="s">
        <v>190</v>
      </c>
      <c r="W121" s="11" t="s">
        <v>203</v>
      </c>
    </row>
    <row r="122" spans="1:23">
      <c r="A122" s="7" t="s">
        <v>63</v>
      </c>
      <c r="B122" s="7" t="s">
        <v>1</v>
      </c>
      <c r="C122" s="44" t="s">
        <v>217</v>
      </c>
      <c r="D122" s="32">
        <v>5.0369999999999999</v>
      </c>
      <c r="E122" s="8"/>
      <c r="F122" s="48">
        <v>3</v>
      </c>
      <c r="G122" s="48" t="s">
        <v>247</v>
      </c>
      <c r="H122" s="10"/>
      <c r="I122" s="10"/>
      <c r="J122" s="10"/>
      <c r="K122" s="10"/>
      <c r="L122" s="10">
        <v>8050000</v>
      </c>
      <c r="M122" s="53">
        <f t="shared" si="3"/>
        <v>0.11801242236024845</v>
      </c>
      <c r="N122" s="12"/>
      <c r="O122" s="10">
        <v>9000000</v>
      </c>
      <c r="P122" s="10"/>
      <c r="Q122" s="10"/>
      <c r="R122" s="10"/>
      <c r="S122" s="10"/>
      <c r="T122" s="10">
        <v>9000000</v>
      </c>
      <c r="U122" s="10">
        <v>9000000</v>
      </c>
      <c r="V122" s="44"/>
      <c r="W122" s="11"/>
    </row>
    <row r="123" spans="1:23">
      <c r="A123" s="7" t="s">
        <v>81</v>
      </c>
      <c r="B123" s="7" t="s">
        <v>1</v>
      </c>
      <c r="C123" s="44" t="s">
        <v>219</v>
      </c>
      <c r="D123" s="32">
        <v>5.0650000000000004</v>
      </c>
      <c r="E123" s="8"/>
      <c r="F123" s="48">
        <v>3</v>
      </c>
      <c r="G123" s="48" t="s">
        <v>247</v>
      </c>
      <c r="H123" s="10"/>
      <c r="I123" s="10"/>
      <c r="J123" s="10"/>
      <c r="K123" s="10"/>
      <c r="L123" s="10">
        <v>4100000</v>
      </c>
      <c r="M123" s="53">
        <f t="shared" si="3"/>
        <v>0.71707317073170729</v>
      </c>
      <c r="N123" s="12"/>
      <c r="O123" s="10">
        <v>7040000</v>
      </c>
      <c r="P123" s="10"/>
      <c r="Q123" s="10"/>
      <c r="R123" s="10"/>
      <c r="S123" s="10"/>
      <c r="T123" s="10">
        <v>7040000</v>
      </c>
      <c r="U123" s="10">
        <v>7040000</v>
      </c>
      <c r="V123" s="44"/>
      <c r="W123" s="11"/>
    </row>
    <row r="124" spans="1:23">
      <c r="A124" s="7" t="s">
        <v>121</v>
      </c>
      <c r="B124" s="7" t="s">
        <v>1</v>
      </c>
      <c r="C124" s="44" t="s">
        <v>213</v>
      </c>
      <c r="D124" s="32">
        <v>4.0620000000000003</v>
      </c>
      <c r="E124" s="8"/>
      <c r="F124" s="48">
        <v>2</v>
      </c>
      <c r="G124" s="48" t="s">
        <v>247</v>
      </c>
      <c r="H124" s="10"/>
      <c r="I124" s="10"/>
      <c r="J124" s="10"/>
      <c r="K124" s="10"/>
      <c r="L124" s="10">
        <v>1040000</v>
      </c>
      <c r="M124" s="53">
        <f t="shared" si="3"/>
        <v>0.41826923076923078</v>
      </c>
      <c r="N124" s="12"/>
      <c r="O124" s="10">
        <v>1475000</v>
      </c>
      <c r="P124" s="10"/>
      <c r="Q124" s="10"/>
      <c r="R124" s="10"/>
      <c r="S124" s="10"/>
      <c r="T124" s="10">
        <v>1475000</v>
      </c>
      <c r="U124" s="10">
        <v>1475000</v>
      </c>
      <c r="V124" s="44"/>
      <c r="W124" s="11"/>
    </row>
    <row r="125" spans="1:23">
      <c r="A125" s="7" t="s">
        <v>122</v>
      </c>
      <c r="B125" s="7" t="s">
        <v>1</v>
      </c>
      <c r="C125" s="44" t="s">
        <v>213</v>
      </c>
      <c r="D125" s="32">
        <v>4.0069999999999997</v>
      </c>
      <c r="E125" s="8"/>
      <c r="F125" s="48">
        <v>2</v>
      </c>
      <c r="G125" s="48" t="s">
        <v>247</v>
      </c>
      <c r="H125" s="10"/>
      <c r="I125" s="10"/>
      <c r="J125" s="10"/>
      <c r="K125" s="10"/>
      <c r="L125" s="10">
        <v>850000</v>
      </c>
      <c r="M125" s="53">
        <f t="shared" si="3"/>
        <v>0.75058823529411767</v>
      </c>
      <c r="N125" s="12"/>
      <c r="O125" s="10">
        <v>1488000</v>
      </c>
      <c r="P125" s="10"/>
      <c r="Q125" s="10"/>
      <c r="R125" s="10"/>
      <c r="S125" s="10"/>
      <c r="T125" s="10">
        <v>1488000</v>
      </c>
      <c r="U125" s="10">
        <v>1488000</v>
      </c>
      <c r="V125" s="44"/>
      <c r="W125" s="11"/>
    </row>
    <row r="126" spans="1:23">
      <c r="A126" s="7" t="s">
        <v>161</v>
      </c>
      <c r="B126" s="7" t="s">
        <v>1</v>
      </c>
      <c r="C126" s="44" t="s">
        <v>221</v>
      </c>
      <c r="D126" s="32">
        <v>5.0430000000000001</v>
      </c>
      <c r="E126" s="8"/>
      <c r="F126" s="48">
        <v>2</v>
      </c>
      <c r="G126" s="48" t="s">
        <v>247</v>
      </c>
      <c r="H126" s="10"/>
      <c r="I126" s="10"/>
      <c r="J126" s="10"/>
      <c r="K126" s="10"/>
      <c r="L126" s="10">
        <v>2500000</v>
      </c>
      <c r="M126" s="53">
        <f t="shared" si="3"/>
        <v>0.8</v>
      </c>
      <c r="N126" s="12"/>
      <c r="O126" s="10">
        <v>4500000</v>
      </c>
      <c r="P126" s="7"/>
      <c r="Q126" s="7"/>
      <c r="R126" s="7"/>
      <c r="S126" s="7"/>
      <c r="T126" s="10">
        <v>4500000</v>
      </c>
      <c r="U126" s="10">
        <v>4500000</v>
      </c>
      <c r="V126" s="44"/>
      <c r="W126" s="11"/>
    </row>
    <row r="127" spans="1:23">
      <c r="A127" s="7" t="s">
        <v>13</v>
      </c>
      <c r="B127" s="7" t="s">
        <v>14</v>
      </c>
      <c r="C127" s="44" t="s">
        <v>214</v>
      </c>
      <c r="D127" s="32">
        <v>4.0170000000000003</v>
      </c>
      <c r="E127" s="8"/>
      <c r="F127" s="48">
        <v>2</v>
      </c>
      <c r="G127" s="48" t="s">
        <v>247</v>
      </c>
      <c r="H127" s="10">
        <v>5800000</v>
      </c>
      <c r="I127" s="10">
        <v>4750000</v>
      </c>
      <c r="J127" s="10">
        <f>MEDIAN(H127:I127)</f>
        <v>5275000</v>
      </c>
      <c r="K127" s="10">
        <f>H127-I127</f>
        <v>1050000</v>
      </c>
      <c r="L127" s="10">
        <v>2425000</v>
      </c>
      <c r="M127" s="53">
        <f t="shared" si="3"/>
        <v>1.2061855670103092</v>
      </c>
      <c r="N127" s="34">
        <f>O127-J127</f>
        <v>75000</v>
      </c>
      <c r="O127" s="10">
        <v>5350000</v>
      </c>
      <c r="P127" s="7"/>
      <c r="Q127" s="7"/>
      <c r="R127" s="7"/>
      <c r="S127" s="7"/>
      <c r="T127" s="10">
        <v>5350000</v>
      </c>
      <c r="U127" s="10">
        <v>5350000</v>
      </c>
      <c r="V127" s="44"/>
      <c r="W127" s="11"/>
    </row>
    <row r="128" spans="1:23">
      <c r="A128" s="7" t="s">
        <v>50</v>
      </c>
      <c r="B128" s="7" t="s">
        <v>14</v>
      </c>
      <c r="C128" s="44" t="s">
        <v>218</v>
      </c>
      <c r="D128" s="32">
        <v>5.1189999999999998</v>
      </c>
      <c r="E128" s="8"/>
      <c r="F128" s="48">
        <v>3</v>
      </c>
      <c r="G128" s="48" t="s">
        <v>247</v>
      </c>
      <c r="H128" s="10">
        <v>8000000</v>
      </c>
      <c r="I128" s="10">
        <v>6750000</v>
      </c>
      <c r="J128" s="23">
        <f>MEDIAN(H128:I128)</f>
        <v>7375000</v>
      </c>
      <c r="K128" s="10">
        <f>H128-I128</f>
        <v>1250000</v>
      </c>
      <c r="L128" s="10">
        <v>4900000</v>
      </c>
      <c r="M128" s="53">
        <f t="shared" si="3"/>
        <v>0.50510204081632648</v>
      </c>
      <c r="N128" s="29">
        <f>O128-J128</f>
        <v>0</v>
      </c>
      <c r="O128" s="23">
        <v>7375000</v>
      </c>
      <c r="P128" s="10"/>
      <c r="Q128" s="10"/>
      <c r="R128" s="10"/>
      <c r="S128" s="10"/>
      <c r="T128" s="10">
        <v>7375000</v>
      </c>
      <c r="U128" s="10">
        <v>7375000</v>
      </c>
      <c r="V128" s="44"/>
      <c r="W128" s="11"/>
    </row>
    <row r="129" spans="1:23">
      <c r="A129" s="7" t="s">
        <v>87</v>
      </c>
      <c r="B129" s="7" t="s">
        <v>14</v>
      </c>
      <c r="C129" s="44" t="s">
        <v>220</v>
      </c>
      <c r="D129" s="32">
        <v>2.157</v>
      </c>
      <c r="E129" s="32" t="s">
        <v>247</v>
      </c>
      <c r="F129" s="48">
        <v>1</v>
      </c>
      <c r="G129" s="48" t="s">
        <v>247</v>
      </c>
      <c r="H129" s="10">
        <v>1650000</v>
      </c>
      <c r="I129" s="10">
        <v>1050000</v>
      </c>
      <c r="J129" s="10">
        <f>MEDIAN(H129:I129)</f>
        <v>1350000</v>
      </c>
      <c r="K129" s="10">
        <f>H129-I129</f>
        <v>600000</v>
      </c>
      <c r="L129" s="10">
        <v>495000</v>
      </c>
      <c r="M129" s="53">
        <f t="shared" si="3"/>
        <v>1.6767676767676767</v>
      </c>
      <c r="N129" s="35">
        <f>O129-J129</f>
        <v>-25000</v>
      </c>
      <c r="O129" s="10">
        <v>1325000</v>
      </c>
      <c r="P129" s="10"/>
      <c r="Q129" s="10"/>
      <c r="R129" s="10"/>
      <c r="S129" s="10"/>
      <c r="T129" s="10">
        <v>1325000</v>
      </c>
      <c r="U129" s="10">
        <v>1325000</v>
      </c>
      <c r="V129" s="44"/>
      <c r="W129" s="11"/>
    </row>
    <row r="130" spans="1:23">
      <c r="A130" s="7" t="s">
        <v>108</v>
      </c>
      <c r="B130" s="7" t="s">
        <v>14</v>
      </c>
      <c r="C130" s="44" t="s">
        <v>214</v>
      </c>
      <c r="D130" s="32">
        <v>3.0790000000000002</v>
      </c>
      <c r="E130" s="8"/>
      <c r="F130" s="48">
        <v>1</v>
      </c>
      <c r="G130" s="48" t="s">
        <v>247</v>
      </c>
      <c r="H130" s="10">
        <v>4700000</v>
      </c>
      <c r="I130" s="10">
        <v>4150000</v>
      </c>
      <c r="J130" s="10">
        <f>MEDIAN(H130:I130)</f>
        <v>4425000</v>
      </c>
      <c r="K130" s="10">
        <f>H130-I130</f>
        <v>550000</v>
      </c>
      <c r="L130" s="10">
        <v>550000</v>
      </c>
      <c r="M130" s="53">
        <f t="shared" ref="M130:M161" si="4">(O130-L130)/L130</f>
        <v>6.7272727272727275</v>
      </c>
      <c r="N130" s="35">
        <f>O130-J130</f>
        <v>-175000</v>
      </c>
      <c r="O130" s="10">
        <v>4250000</v>
      </c>
      <c r="P130" s="10">
        <v>7250000</v>
      </c>
      <c r="Q130" s="10"/>
      <c r="R130" s="10"/>
      <c r="S130" s="10"/>
      <c r="T130" s="10">
        <f>SUBTOTAL(9,O130:S130)</f>
        <v>11500000</v>
      </c>
      <c r="U130" s="10">
        <f>T130/2</f>
        <v>5750000</v>
      </c>
      <c r="V130" s="44"/>
      <c r="W130" s="11"/>
    </row>
    <row r="131" spans="1:23">
      <c r="A131" s="7" t="s">
        <v>109</v>
      </c>
      <c r="B131" s="7" t="s">
        <v>14</v>
      </c>
      <c r="C131" s="44" t="s">
        <v>214</v>
      </c>
      <c r="D131" s="32">
        <v>3</v>
      </c>
      <c r="E131" s="8"/>
      <c r="F131" s="48">
        <v>1</v>
      </c>
      <c r="G131" s="48" t="s">
        <v>247</v>
      </c>
      <c r="H131" s="10">
        <v>3500000</v>
      </c>
      <c r="I131" s="10">
        <v>2650000</v>
      </c>
      <c r="J131" s="10">
        <f>MEDIAN(H131:I131)</f>
        <v>3075000</v>
      </c>
      <c r="K131" s="10">
        <f>H131-I131</f>
        <v>850000</v>
      </c>
      <c r="L131" s="10">
        <v>507500</v>
      </c>
      <c r="M131" s="53">
        <f t="shared" si="4"/>
        <v>5.0295566502463052</v>
      </c>
      <c r="N131" s="35">
        <f>O131-J131</f>
        <v>-15000</v>
      </c>
      <c r="O131" s="10">
        <v>3060000</v>
      </c>
      <c r="P131" s="10"/>
      <c r="Q131" s="10"/>
      <c r="R131" s="10"/>
      <c r="S131" s="10"/>
      <c r="T131" s="10">
        <v>3060000</v>
      </c>
      <c r="U131" s="10">
        <v>3060000</v>
      </c>
      <c r="V131" s="44"/>
      <c r="W131" s="11"/>
    </row>
    <row r="132" spans="1:23" ht="70">
      <c r="A132" s="7" t="s">
        <v>136</v>
      </c>
      <c r="B132" s="7" t="s">
        <v>14</v>
      </c>
      <c r="C132" s="44" t="s">
        <v>213</v>
      </c>
      <c r="D132" s="32">
        <v>2.1440000000000001</v>
      </c>
      <c r="E132" s="32" t="s">
        <v>247</v>
      </c>
      <c r="F132" s="48">
        <v>1</v>
      </c>
      <c r="G132" s="48" t="s">
        <v>247</v>
      </c>
      <c r="H132" s="10"/>
      <c r="I132" s="10"/>
      <c r="J132" s="10"/>
      <c r="K132" s="10"/>
      <c r="L132" s="10">
        <v>492500</v>
      </c>
      <c r="M132" s="53">
        <f t="shared" si="4"/>
        <v>0.92893401015228427</v>
      </c>
      <c r="N132" s="12"/>
      <c r="O132" s="10">
        <v>950000</v>
      </c>
      <c r="P132" s="10">
        <v>1350000</v>
      </c>
      <c r="Q132" s="10"/>
      <c r="R132" s="10"/>
      <c r="S132" s="10"/>
      <c r="T132" s="10">
        <f>SUBTOTAL(9,O132:S132)</f>
        <v>2300000</v>
      </c>
      <c r="U132" s="10">
        <f>T132/2</f>
        <v>1150000</v>
      </c>
      <c r="V132" s="44"/>
      <c r="W132" s="11" t="s">
        <v>207</v>
      </c>
    </row>
    <row r="133" spans="1:23">
      <c r="A133" s="7" t="s">
        <v>165</v>
      </c>
      <c r="B133" s="7" t="s">
        <v>14</v>
      </c>
      <c r="C133" s="44" t="s">
        <v>213</v>
      </c>
      <c r="D133" s="32">
        <v>3.1419999999999999</v>
      </c>
      <c r="E133" s="8"/>
      <c r="F133" s="48">
        <v>1</v>
      </c>
      <c r="G133" s="48" t="s">
        <v>247</v>
      </c>
      <c r="H133" s="10">
        <v>1050000</v>
      </c>
      <c r="I133" s="10">
        <v>750000</v>
      </c>
      <c r="J133" s="10">
        <f>MEDIAN(H133:I133)</f>
        <v>900000</v>
      </c>
      <c r="K133" s="10">
        <f>H133-I133</f>
        <v>300000</v>
      </c>
      <c r="L133" s="10">
        <v>487500</v>
      </c>
      <c r="M133" s="53">
        <f t="shared" si="4"/>
        <v>0.82564102564102559</v>
      </c>
      <c r="N133" s="35">
        <f>O133-J133</f>
        <v>-10000</v>
      </c>
      <c r="O133" s="10">
        <v>890000</v>
      </c>
      <c r="P133" s="7"/>
      <c r="Q133" s="7"/>
      <c r="R133" s="7"/>
      <c r="S133" s="7"/>
      <c r="T133" s="10">
        <v>890000</v>
      </c>
      <c r="U133" s="10">
        <v>890000</v>
      </c>
      <c r="V133" s="44"/>
      <c r="W133" s="11"/>
    </row>
    <row r="134" spans="1:23">
      <c r="A134" s="7" t="s">
        <v>46</v>
      </c>
      <c r="B134" s="7" t="s">
        <v>47</v>
      </c>
      <c r="C134" s="44" t="s">
        <v>214</v>
      </c>
      <c r="D134" s="32">
        <v>3.012</v>
      </c>
      <c r="E134" s="8"/>
      <c r="F134" s="48">
        <v>1</v>
      </c>
      <c r="G134" s="48" t="s">
        <v>247</v>
      </c>
      <c r="H134" s="10">
        <v>2600000</v>
      </c>
      <c r="I134" s="10">
        <v>1700000</v>
      </c>
      <c r="J134" s="10">
        <f>MEDIAN(H134:I134)</f>
        <v>2150000</v>
      </c>
      <c r="K134" s="10">
        <f>H134-I134</f>
        <v>900000</v>
      </c>
      <c r="L134" s="10">
        <v>482000</v>
      </c>
      <c r="M134" s="53">
        <f t="shared" si="4"/>
        <v>2.4232365145228214</v>
      </c>
      <c r="N134" s="35">
        <f>O134-J134</f>
        <v>-500000</v>
      </c>
      <c r="O134" s="10">
        <v>1650000</v>
      </c>
      <c r="P134" s="10">
        <v>4850000</v>
      </c>
      <c r="Q134" s="10"/>
      <c r="R134" s="10"/>
      <c r="S134" s="10"/>
      <c r="T134" s="10">
        <f>SUBTOTAL(9,O134:Q134)</f>
        <v>6500000</v>
      </c>
      <c r="U134" s="10">
        <f>T134/2</f>
        <v>3250000</v>
      </c>
      <c r="V134" s="44"/>
      <c r="W134" s="11"/>
    </row>
    <row r="135" spans="1:23">
      <c r="A135" s="7" t="s">
        <v>53</v>
      </c>
      <c r="B135" s="7" t="s">
        <v>47</v>
      </c>
      <c r="C135" s="44" t="s">
        <v>218</v>
      </c>
      <c r="D135" s="32">
        <v>2.1389999999999998</v>
      </c>
      <c r="E135" s="32" t="s">
        <v>247</v>
      </c>
      <c r="F135" s="48">
        <v>1</v>
      </c>
      <c r="G135" s="48" t="s">
        <v>247</v>
      </c>
      <c r="H135" s="10"/>
      <c r="I135" s="10"/>
      <c r="J135" s="10"/>
      <c r="K135" s="10"/>
      <c r="L135" s="10">
        <v>481000</v>
      </c>
      <c r="M135" s="53">
        <f t="shared" si="4"/>
        <v>3.7297297297297298</v>
      </c>
      <c r="N135" s="12"/>
      <c r="O135" s="10">
        <v>2275000</v>
      </c>
      <c r="P135" s="10"/>
      <c r="Q135" s="10"/>
      <c r="R135" s="10"/>
      <c r="S135" s="10"/>
      <c r="T135" s="10">
        <v>2275000</v>
      </c>
      <c r="U135" s="10">
        <v>2275000</v>
      </c>
      <c r="V135" s="44"/>
      <c r="W135" s="11"/>
    </row>
    <row r="136" spans="1:23">
      <c r="A136" s="7" t="s">
        <v>68</v>
      </c>
      <c r="B136" s="7" t="s">
        <v>47</v>
      </c>
      <c r="C136" s="44" t="s">
        <v>217</v>
      </c>
      <c r="D136" s="32">
        <v>3.1680000000000001</v>
      </c>
      <c r="E136" s="8"/>
      <c r="F136" s="48">
        <v>2</v>
      </c>
      <c r="G136" s="48" t="s">
        <v>247</v>
      </c>
      <c r="H136" s="10">
        <v>5150000</v>
      </c>
      <c r="I136" s="10">
        <v>4250000</v>
      </c>
      <c r="J136" s="10">
        <f>MEDIAN(H136:I136)</f>
        <v>4700000</v>
      </c>
      <c r="K136" s="10">
        <f>H136-I136</f>
        <v>900000</v>
      </c>
      <c r="L136" s="10">
        <v>2350000</v>
      </c>
      <c r="M136" s="53">
        <f t="shared" si="4"/>
        <v>0.38297872340425532</v>
      </c>
      <c r="N136" s="35">
        <f>O136-J136</f>
        <v>-1450000</v>
      </c>
      <c r="O136" s="10">
        <v>3250000</v>
      </c>
      <c r="P136" s="10">
        <v>7350000</v>
      </c>
      <c r="Q136" s="10"/>
      <c r="R136" s="10"/>
      <c r="S136" s="10"/>
      <c r="T136" s="10">
        <f>SUBTOTAL(9,O136:Q136)</f>
        <v>10600000</v>
      </c>
      <c r="U136" s="10">
        <f>T136/2</f>
        <v>5300000</v>
      </c>
      <c r="V136" s="44"/>
      <c r="W136" s="11" t="s">
        <v>204</v>
      </c>
    </row>
    <row r="137" spans="1:23">
      <c r="A137" s="7" t="s">
        <v>88</v>
      </c>
      <c r="B137" s="7" t="s">
        <v>47</v>
      </c>
      <c r="C137" s="44" t="s">
        <v>222</v>
      </c>
      <c r="D137" s="32">
        <v>3.0009999999999999</v>
      </c>
      <c r="E137" s="8"/>
      <c r="F137" s="48">
        <v>1</v>
      </c>
      <c r="G137" s="48" t="s">
        <v>247</v>
      </c>
      <c r="H137" s="10">
        <v>1000000</v>
      </c>
      <c r="I137" s="10">
        <v>800000</v>
      </c>
      <c r="J137" s="23">
        <f>MEDIAN(H137:I137)</f>
        <v>900000</v>
      </c>
      <c r="K137" s="10">
        <f>H137-I137</f>
        <v>200000</v>
      </c>
      <c r="L137" s="10">
        <v>482000</v>
      </c>
      <c r="M137" s="53">
        <f t="shared" si="4"/>
        <v>0.86721991701244816</v>
      </c>
      <c r="N137" s="29">
        <f>O137-J137</f>
        <v>0</v>
      </c>
      <c r="O137" s="23">
        <v>900000</v>
      </c>
      <c r="P137" s="10"/>
      <c r="Q137" s="10"/>
      <c r="R137" s="10"/>
      <c r="S137" s="10"/>
      <c r="T137" s="10">
        <v>900000</v>
      </c>
      <c r="U137" s="10">
        <v>900000</v>
      </c>
      <c r="V137" s="44"/>
      <c r="W137" s="11"/>
    </row>
    <row r="138" spans="1:23">
      <c r="A138" s="7" t="s">
        <v>111</v>
      </c>
      <c r="B138" s="7" t="s">
        <v>47</v>
      </c>
      <c r="C138" s="44" t="s">
        <v>213</v>
      </c>
      <c r="D138" s="32">
        <v>3.0379999999999998</v>
      </c>
      <c r="E138" s="8"/>
      <c r="F138" s="48">
        <v>1</v>
      </c>
      <c r="G138" s="48" t="s">
        <v>247</v>
      </c>
      <c r="H138" s="10"/>
      <c r="I138" s="10"/>
      <c r="J138" s="10"/>
      <c r="K138" s="10"/>
      <c r="L138" s="10">
        <v>515500</v>
      </c>
      <c r="M138" s="53">
        <f t="shared" si="4"/>
        <v>2.4141610087293888</v>
      </c>
      <c r="N138" s="12"/>
      <c r="O138" s="10">
        <v>1760000</v>
      </c>
      <c r="P138" s="10"/>
      <c r="Q138" s="10"/>
      <c r="R138" s="10"/>
      <c r="S138" s="10"/>
      <c r="T138" s="10">
        <v>1760000</v>
      </c>
      <c r="U138" s="10">
        <v>1760000</v>
      </c>
      <c r="V138" s="44"/>
      <c r="W138" s="11"/>
    </row>
    <row r="139" spans="1:23">
      <c r="A139" s="7" t="s">
        <v>137</v>
      </c>
      <c r="B139" s="7" t="s">
        <v>47</v>
      </c>
      <c r="C139" s="44" t="s">
        <v>214</v>
      </c>
      <c r="D139" s="32">
        <v>3.0459999999999998</v>
      </c>
      <c r="E139" s="8"/>
      <c r="F139" s="48">
        <v>1</v>
      </c>
      <c r="G139" s="48" t="s">
        <v>247</v>
      </c>
      <c r="H139" s="10"/>
      <c r="I139" s="10"/>
      <c r="J139" s="10"/>
      <c r="K139" s="10"/>
      <c r="L139" s="10">
        <v>482000</v>
      </c>
      <c r="M139" s="53">
        <f t="shared" si="4"/>
        <v>0.40041493775933612</v>
      </c>
      <c r="N139" s="12"/>
      <c r="O139" s="10">
        <v>675000</v>
      </c>
      <c r="P139" s="10"/>
      <c r="Q139" s="10"/>
      <c r="R139" s="10"/>
      <c r="S139" s="10"/>
      <c r="T139" s="10">
        <v>675000</v>
      </c>
      <c r="U139" s="10">
        <v>675000</v>
      </c>
      <c r="V139" s="44"/>
      <c r="W139" s="11"/>
    </row>
    <row r="140" spans="1:23">
      <c r="A140" s="7" t="s">
        <v>76</v>
      </c>
      <c r="B140" s="7" t="s">
        <v>77</v>
      </c>
      <c r="C140" s="44" t="s">
        <v>225</v>
      </c>
      <c r="D140" s="32">
        <v>4.05</v>
      </c>
      <c r="E140" s="8"/>
      <c r="F140" s="48">
        <v>2</v>
      </c>
      <c r="G140" s="50"/>
      <c r="H140" s="10"/>
      <c r="I140" s="10"/>
      <c r="J140" s="10"/>
      <c r="K140" s="10"/>
      <c r="L140" s="10">
        <v>967500</v>
      </c>
      <c r="M140" s="53">
        <f t="shared" si="4"/>
        <v>8.5271317829457363E-2</v>
      </c>
      <c r="N140" s="12"/>
      <c r="O140" s="10">
        <v>1050000</v>
      </c>
      <c r="P140" s="10"/>
      <c r="Q140" s="10"/>
      <c r="R140" s="10"/>
      <c r="S140" s="10"/>
      <c r="T140" s="10">
        <v>1050000</v>
      </c>
      <c r="U140" s="10">
        <v>1050000</v>
      </c>
      <c r="V140" s="7"/>
      <c r="W140" s="11"/>
    </row>
    <row r="141" spans="1:23">
      <c r="A141" s="7" t="s">
        <v>85</v>
      </c>
      <c r="B141" s="7" t="s">
        <v>77</v>
      </c>
      <c r="C141" s="44" t="s">
        <v>221</v>
      </c>
      <c r="D141" s="32">
        <v>2.1480000000000001</v>
      </c>
      <c r="E141" s="32" t="s">
        <v>247</v>
      </c>
      <c r="F141" s="48">
        <v>1</v>
      </c>
      <c r="G141" s="50"/>
      <c r="H141" s="10"/>
      <c r="I141" s="10"/>
      <c r="J141" s="10"/>
      <c r="K141" s="10"/>
      <c r="L141" s="10">
        <v>480000</v>
      </c>
      <c r="M141" s="53">
        <f t="shared" si="4"/>
        <v>0.25</v>
      </c>
      <c r="N141" s="12"/>
      <c r="O141" s="10">
        <v>600000</v>
      </c>
      <c r="P141" s="10"/>
      <c r="Q141" s="10"/>
      <c r="R141" s="10"/>
      <c r="S141" s="10"/>
      <c r="T141" s="10">
        <v>600000</v>
      </c>
      <c r="U141" s="10">
        <v>600000</v>
      </c>
      <c r="V141" s="7"/>
      <c r="W141" s="11"/>
    </row>
    <row r="142" spans="1:23">
      <c r="A142" s="7" t="s">
        <v>107</v>
      </c>
      <c r="B142" s="7" t="s">
        <v>77</v>
      </c>
      <c r="C142" s="44" t="s">
        <v>221</v>
      </c>
      <c r="D142" s="32">
        <v>3.149</v>
      </c>
      <c r="E142" s="8"/>
      <c r="F142" s="48">
        <v>2</v>
      </c>
      <c r="G142" s="50"/>
      <c r="H142" s="10"/>
      <c r="I142" s="10"/>
      <c r="J142" s="10"/>
      <c r="K142" s="10"/>
      <c r="L142" s="10">
        <v>700000</v>
      </c>
      <c r="M142" s="53">
        <f t="shared" si="4"/>
        <v>0.42857142857142855</v>
      </c>
      <c r="N142" s="12"/>
      <c r="O142" s="10">
        <v>1000000</v>
      </c>
      <c r="P142" s="10"/>
      <c r="Q142" s="10"/>
      <c r="R142" s="10"/>
      <c r="S142" s="10"/>
      <c r="T142" s="10">
        <v>1000000</v>
      </c>
      <c r="U142" s="10">
        <v>1000000</v>
      </c>
      <c r="V142" s="7"/>
      <c r="W142" s="11"/>
    </row>
    <row r="143" spans="1:23">
      <c r="A143" s="7" t="s">
        <v>141</v>
      </c>
      <c r="B143" s="7" t="s">
        <v>77</v>
      </c>
      <c r="C143" s="44" t="s">
        <v>214</v>
      </c>
      <c r="D143" s="32">
        <v>4.1630000000000003</v>
      </c>
      <c r="E143" s="8"/>
      <c r="F143" s="48">
        <v>3</v>
      </c>
      <c r="G143" s="50"/>
      <c r="H143" s="10"/>
      <c r="I143" s="10"/>
      <c r="J143" s="10"/>
      <c r="K143" s="10"/>
      <c r="L143" s="10">
        <v>1900000</v>
      </c>
      <c r="M143" s="67">
        <f t="shared" si="4"/>
        <v>-7.8947368421052627E-2</v>
      </c>
      <c r="N143" s="33"/>
      <c r="O143" s="10">
        <v>1750000</v>
      </c>
      <c r="P143" s="10"/>
      <c r="Q143" s="10"/>
      <c r="R143" s="10"/>
      <c r="S143" s="10"/>
      <c r="T143" s="10">
        <v>1750000</v>
      </c>
      <c r="U143" s="10">
        <v>1750000</v>
      </c>
      <c r="V143" s="7"/>
      <c r="W143" s="11" t="s">
        <v>232</v>
      </c>
    </row>
    <row r="144" spans="1:23">
      <c r="A144" s="7" t="s">
        <v>91</v>
      </c>
      <c r="B144" s="7" t="s">
        <v>77</v>
      </c>
      <c r="C144" s="44" t="s">
        <v>214</v>
      </c>
      <c r="D144" s="32">
        <v>4.1509999999999998</v>
      </c>
      <c r="E144" s="8"/>
      <c r="F144" s="48">
        <v>3</v>
      </c>
      <c r="G144" s="48" t="s">
        <v>247</v>
      </c>
      <c r="H144" s="10"/>
      <c r="I144" s="10"/>
      <c r="J144" s="10"/>
      <c r="K144" s="10"/>
      <c r="L144" s="10">
        <v>3100000</v>
      </c>
      <c r="M144" s="53">
        <f t="shared" si="4"/>
        <v>0.47096774193548385</v>
      </c>
      <c r="N144" s="12"/>
      <c r="O144" s="10">
        <v>4560000</v>
      </c>
      <c r="P144" s="10"/>
      <c r="Q144" s="10"/>
      <c r="R144" s="10"/>
      <c r="S144" s="10"/>
      <c r="T144" s="10">
        <v>4560000</v>
      </c>
      <c r="U144" s="10">
        <v>4560000</v>
      </c>
      <c r="V144" s="44"/>
      <c r="W144" s="11"/>
    </row>
    <row r="145" spans="1:23">
      <c r="A145" s="7" t="s">
        <v>6</v>
      </c>
      <c r="B145" s="7" t="s">
        <v>7</v>
      </c>
      <c r="C145" s="44" t="s">
        <v>221</v>
      </c>
      <c r="D145" s="32">
        <v>3.0609999999999999</v>
      </c>
      <c r="E145" s="8"/>
      <c r="F145" s="48">
        <v>1</v>
      </c>
      <c r="G145" s="48" t="s">
        <v>247</v>
      </c>
      <c r="H145" s="10"/>
      <c r="I145" s="10"/>
      <c r="J145" s="10"/>
      <c r="K145" s="10"/>
      <c r="L145" s="10">
        <v>510000</v>
      </c>
      <c r="M145" s="53">
        <f t="shared" si="4"/>
        <v>4.784313725490196</v>
      </c>
      <c r="N145" s="12"/>
      <c r="O145" s="10">
        <v>2950000</v>
      </c>
      <c r="P145" s="7"/>
      <c r="Q145" s="7"/>
      <c r="R145" s="7"/>
      <c r="S145" s="7"/>
      <c r="T145" s="10">
        <v>2950000</v>
      </c>
      <c r="U145" s="10">
        <v>2950000</v>
      </c>
      <c r="V145" s="44"/>
      <c r="W145" s="11"/>
    </row>
    <row r="146" spans="1:23">
      <c r="A146" s="7" t="s">
        <v>31</v>
      </c>
      <c r="B146" s="7" t="s">
        <v>7</v>
      </c>
      <c r="C146" s="44" t="s">
        <v>218</v>
      </c>
      <c r="D146" s="32">
        <v>3</v>
      </c>
      <c r="E146" s="8"/>
      <c r="F146" s="48">
        <v>1</v>
      </c>
      <c r="G146" s="48" t="s">
        <v>247</v>
      </c>
      <c r="H146" s="10"/>
      <c r="I146" s="10"/>
      <c r="J146" s="10"/>
      <c r="K146" s="10"/>
      <c r="L146" s="10">
        <v>502500</v>
      </c>
      <c r="M146" s="53">
        <f t="shared" si="4"/>
        <v>3.5771144278606966</v>
      </c>
      <c r="N146" s="12"/>
      <c r="O146" s="10">
        <v>2300000</v>
      </c>
      <c r="P146" s="7"/>
      <c r="Q146" s="7"/>
      <c r="R146" s="7"/>
      <c r="S146" s="7"/>
      <c r="T146" s="10">
        <v>2300000</v>
      </c>
      <c r="U146" s="10">
        <v>2300000</v>
      </c>
      <c r="V146" s="44"/>
      <c r="W146" s="11"/>
    </row>
    <row r="147" spans="1:23">
      <c r="A147" s="7" t="s">
        <v>52</v>
      </c>
      <c r="B147" s="7" t="s">
        <v>7</v>
      </c>
      <c r="C147" s="44" t="s">
        <v>213</v>
      </c>
      <c r="D147" s="32">
        <v>4.0279999999999996</v>
      </c>
      <c r="E147" s="8"/>
      <c r="F147" s="48">
        <v>2</v>
      </c>
      <c r="G147" s="48" t="s">
        <v>247</v>
      </c>
      <c r="H147" s="10"/>
      <c r="I147" s="10"/>
      <c r="J147" s="10"/>
      <c r="K147" s="10"/>
      <c r="L147" s="10">
        <v>1100000</v>
      </c>
      <c r="M147" s="53">
        <f t="shared" si="4"/>
        <v>0.68181818181818177</v>
      </c>
      <c r="N147" s="12"/>
      <c r="O147" s="10">
        <v>1850000</v>
      </c>
      <c r="P147" s="10"/>
      <c r="Q147" s="10"/>
      <c r="R147" s="10"/>
      <c r="S147" s="10"/>
      <c r="T147" s="10">
        <v>1850000</v>
      </c>
      <c r="U147" s="10">
        <v>1850000</v>
      </c>
      <c r="V147" s="44"/>
      <c r="W147" s="11"/>
    </row>
    <row r="148" spans="1:23">
      <c r="A148" s="7" t="s">
        <v>67</v>
      </c>
      <c r="B148" s="7" t="s">
        <v>7</v>
      </c>
      <c r="C148" s="44" t="s">
        <v>214</v>
      </c>
      <c r="D148" s="32">
        <v>3.0579999999999998</v>
      </c>
      <c r="E148" s="8"/>
      <c r="F148" s="48">
        <v>1</v>
      </c>
      <c r="G148" s="48" t="s">
        <v>247</v>
      </c>
      <c r="H148" s="10"/>
      <c r="I148" s="10"/>
      <c r="J148" s="10"/>
      <c r="K148" s="10"/>
      <c r="L148" s="10">
        <v>507500</v>
      </c>
      <c r="M148" s="53">
        <f t="shared" si="4"/>
        <v>6.8817733990147785</v>
      </c>
      <c r="N148" s="12"/>
      <c r="O148" s="10">
        <v>4000000</v>
      </c>
      <c r="P148" s="10"/>
      <c r="Q148" s="10"/>
      <c r="R148" s="10"/>
      <c r="S148" s="10"/>
      <c r="T148" s="10">
        <v>4000000</v>
      </c>
      <c r="U148" s="10">
        <v>4000000</v>
      </c>
      <c r="V148" s="44"/>
      <c r="W148" s="11"/>
    </row>
    <row r="149" spans="1:23">
      <c r="A149" s="7" t="s">
        <v>94</v>
      </c>
      <c r="B149" s="7" t="s">
        <v>7</v>
      </c>
      <c r="C149" s="44" t="s">
        <v>217</v>
      </c>
      <c r="D149" s="32">
        <v>3</v>
      </c>
      <c r="E149" s="8"/>
      <c r="F149" s="48">
        <v>1</v>
      </c>
      <c r="G149" s="48" t="s">
        <v>247</v>
      </c>
      <c r="H149" s="10"/>
      <c r="I149" s="10"/>
      <c r="J149" s="10"/>
      <c r="K149" s="10"/>
      <c r="L149" s="10">
        <v>500000</v>
      </c>
      <c r="M149" s="53">
        <f t="shared" si="4"/>
        <v>6</v>
      </c>
      <c r="N149" s="33"/>
      <c r="O149" s="10">
        <v>3500000</v>
      </c>
      <c r="P149" s="10"/>
      <c r="Q149" s="10"/>
      <c r="R149" s="10"/>
      <c r="S149" s="10"/>
      <c r="T149" s="10">
        <v>3500000</v>
      </c>
      <c r="U149" s="10">
        <v>3500000</v>
      </c>
      <c r="V149" s="44"/>
      <c r="W149" s="11"/>
    </row>
    <row r="150" spans="1:23">
      <c r="A150" s="7" t="s">
        <v>145</v>
      </c>
      <c r="B150" s="7" t="s">
        <v>7</v>
      </c>
      <c r="C150" s="44" t="s">
        <v>214</v>
      </c>
      <c r="D150" s="32">
        <v>3.17</v>
      </c>
      <c r="E150" s="8"/>
      <c r="F150" s="48">
        <v>2</v>
      </c>
      <c r="G150" s="48" t="s">
        <v>247</v>
      </c>
      <c r="H150" s="10"/>
      <c r="I150" s="10"/>
      <c r="J150" s="10"/>
      <c r="K150" s="10"/>
      <c r="L150" s="10">
        <v>3100000</v>
      </c>
      <c r="M150" s="53">
        <f t="shared" si="4"/>
        <v>0.64516129032258063</v>
      </c>
      <c r="N150" s="12"/>
      <c r="O150" s="10">
        <v>5100000</v>
      </c>
      <c r="P150" s="10"/>
      <c r="Q150" s="10"/>
      <c r="R150" s="10"/>
      <c r="S150" s="10"/>
      <c r="T150" s="10">
        <v>5100000</v>
      </c>
      <c r="U150" s="10">
        <v>5100000</v>
      </c>
      <c r="V150" s="44"/>
      <c r="W150" s="11"/>
    </row>
    <row r="151" spans="1:23">
      <c r="A151" s="7" t="s">
        <v>164</v>
      </c>
      <c r="B151" s="7" t="s">
        <v>7</v>
      </c>
      <c r="C151" s="44" t="s">
        <v>214</v>
      </c>
      <c r="D151" s="32">
        <v>4.0789999999999997</v>
      </c>
      <c r="E151" s="8"/>
      <c r="F151" s="48">
        <v>2</v>
      </c>
      <c r="G151" s="48" t="s">
        <v>247</v>
      </c>
      <c r="H151" s="10">
        <v>7400000</v>
      </c>
      <c r="I151" s="10">
        <v>6050000</v>
      </c>
      <c r="J151" s="23">
        <f>MEDIAN(H151:I151)</f>
        <v>6725000</v>
      </c>
      <c r="K151" s="10">
        <f>H151-I151</f>
        <v>1350000</v>
      </c>
      <c r="L151" s="10">
        <v>3750000</v>
      </c>
      <c r="M151" s="53">
        <f t="shared" si="4"/>
        <v>0.79333333333333333</v>
      </c>
      <c r="N151" s="31">
        <f>O151-J151</f>
        <v>0</v>
      </c>
      <c r="O151" s="23">
        <v>6725000</v>
      </c>
      <c r="P151" s="7"/>
      <c r="Q151" s="7"/>
      <c r="R151" s="7"/>
      <c r="S151" s="7"/>
      <c r="T151" s="10">
        <v>6725000</v>
      </c>
      <c r="U151" s="10">
        <v>6725000</v>
      </c>
      <c r="V151" s="44"/>
      <c r="W151" s="11"/>
    </row>
    <row r="152" spans="1:23">
      <c r="A152" s="7" t="s">
        <v>37</v>
      </c>
      <c r="B152" s="7" t="s">
        <v>38</v>
      </c>
      <c r="C152" s="44" t="s">
        <v>213</v>
      </c>
      <c r="D152" s="32">
        <v>5.0140000000000002</v>
      </c>
      <c r="E152" s="8"/>
      <c r="F152" s="48">
        <v>3</v>
      </c>
      <c r="G152" s="50"/>
      <c r="H152" s="10"/>
      <c r="I152" s="10"/>
      <c r="J152" s="10"/>
      <c r="K152" s="10"/>
      <c r="L152" s="10">
        <v>750000</v>
      </c>
      <c r="M152" s="66">
        <f t="shared" si="4"/>
        <v>1.6666666666666667</v>
      </c>
      <c r="N152" s="30"/>
      <c r="O152" s="10">
        <v>2000000</v>
      </c>
      <c r="P152" s="10">
        <v>3250000</v>
      </c>
      <c r="Q152" s="10"/>
      <c r="R152" s="10"/>
      <c r="S152" s="10"/>
      <c r="T152" s="10">
        <f>SUBTOTAL(9,O152:Q152)</f>
        <v>5250000</v>
      </c>
      <c r="U152" s="10">
        <f>T152/2</f>
        <v>2625000</v>
      </c>
      <c r="V152" s="7" t="s">
        <v>190</v>
      </c>
      <c r="W152" s="11" t="s">
        <v>198</v>
      </c>
    </row>
    <row r="153" spans="1:23" ht="56">
      <c r="A153" s="7" t="s">
        <v>39</v>
      </c>
      <c r="B153" s="7" t="s">
        <v>38</v>
      </c>
      <c r="C153" s="44" t="s">
        <v>221</v>
      </c>
      <c r="D153" s="32">
        <v>2.1560000000000001</v>
      </c>
      <c r="E153" s="32" t="s">
        <v>247</v>
      </c>
      <c r="F153" s="48">
        <v>1</v>
      </c>
      <c r="G153" s="48" t="s">
        <v>247</v>
      </c>
      <c r="H153" s="10"/>
      <c r="I153" s="10"/>
      <c r="J153" s="10"/>
      <c r="K153" s="10"/>
      <c r="L153" s="14">
        <v>490000</v>
      </c>
      <c r="M153" s="65">
        <f t="shared" si="4"/>
        <v>0.42857142857142855</v>
      </c>
      <c r="N153" s="13"/>
      <c r="O153" s="10">
        <v>700000</v>
      </c>
      <c r="P153" s="10"/>
      <c r="Q153" s="10"/>
      <c r="R153" s="10"/>
      <c r="S153" s="10"/>
      <c r="T153" s="10">
        <v>700000</v>
      </c>
      <c r="U153" s="10">
        <v>700000</v>
      </c>
      <c r="V153" s="44"/>
      <c r="W153" s="64" t="s">
        <v>265</v>
      </c>
    </row>
    <row r="154" spans="1:23">
      <c r="A154" s="7" t="s">
        <v>61</v>
      </c>
      <c r="B154" s="7" t="s">
        <v>38</v>
      </c>
      <c r="C154" s="44" t="s">
        <v>213</v>
      </c>
      <c r="D154" s="32">
        <v>3.1040000000000001</v>
      </c>
      <c r="E154" s="8"/>
      <c r="F154" s="48">
        <v>1</v>
      </c>
      <c r="G154" s="48" t="s">
        <v>247</v>
      </c>
      <c r="H154" s="10"/>
      <c r="I154" s="10"/>
      <c r="J154" s="10"/>
      <c r="K154" s="10"/>
      <c r="L154" s="10">
        <v>515000</v>
      </c>
      <c r="M154" s="53">
        <f t="shared" si="4"/>
        <v>1.5242718446601942</v>
      </c>
      <c r="N154" s="12"/>
      <c r="O154" s="10">
        <v>1300000</v>
      </c>
      <c r="P154" s="10"/>
      <c r="Q154" s="10"/>
      <c r="R154" s="10"/>
      <c r="S154" s="10"/>
      <c r="T154" s="10">
        <v>1300000</v>
      </c>
      <c r="U154" s="10">
        <v>1300000</v>
      </c>
      <c r="V154" s="44"/>
      <c r="W154" s="11"/>
    </row>
    <row r="155" spans="1:23">
      <c r="A155" s="7" t="s">
        <v>22</v>
      </c>
      <c r="B155" s="7" t="s">
        <v>23</v>
      </c>
      <c r="C155" s="44" t="s">
        <v>233</v>
      </c>
      <c r="D155" s="32">
        <v>3.1230000000000002</v>
      </c>
      <c r="E155" s="8"/>
      <c r="F155" s="48">
        <v>1</v>
      </c>
      <c r="G155" s="48" t="s">
        <v>247</v>
      </c>
      <c r="H155" s="10"/>
      <c r="I155" s="10"/>
      <c r="J155" s="10"/>
      <c r="K155" s="10"/>
      <c r="L155" s="10">
        <v>520000</v>
      </c>
      <c r="M155" s="53">
        <f t="shared" si="4"/>
        <v>4.625</v>
      </c>
      <c r="N155" s="12"/>
      <c r="O155" s="10">
        <v>2925000</v>
      </c>
      <c r="P155" s="7"/>
      <c r="Q155" s="7"/>
      <c r="R155" s="7"/>
      <c r="S155" s="7"/>
      <c r="T155" s="10">
        <v>2925000</v>
      </c>
      <c r="U155" s="10">
        <v>2925000</v>
      </c>
      <c r="V155" s="44"/>
      <c r="W155" s="11"/>
    </row>
    <row r="156" spans="1:23">
      <c r="A156" s="7" t="s">
        <v>58</v>
      </c>
      <c r="B156" s="7" t="s">
        <v>23</v>
      </c>
      <c r="C156" s="44" t="s">
        <v>220</v>
      </c>
      <c r="D156" s="32">
        <v>3.1389999999999998</v>
      </c>
      <c r="E156" s="8"/>
      <c r="F156" s="48">
        <v>1</v>
      </c>
      <c r="G156" s="48" t="s">
        <v>247</v>
      </c>
      <c r="H156" s="10"/>
      <c r="I156" s="10"/>
      <c r="J156" s="10"/>
      <c r="K156" s="10"/>
      <c r="L156" s="10">
        <v>495000</v>
      </c>
      <c r="M156" s="53">
        <f t="shared" si="4"/>
        <v>3.191919191919192</v>
      </c>
      <c r="N156" s="12"/>
      <c r="O156" s="10">
        <v>2075000</v>
      </c>
      <c r="P156" s="10"/>
      <c r="Q156" s="10"/>
      <c r="R156" s="10"/>
      <c r="S156" s="10"/>
      <c r="T156" s="10">
        <v>2075000</v>
      </c>
      <c r="U156" s="10">
        <v>2075000</v>
      </c>
      <c r="V156" s="44"/>
      <c r="W156" s="11"/>
    </row>
    <row r="157" spans="1:23">
      <c r="A157" s="7" t="s">
        <v>73</v>
      </c>
      <c r="B157" s="7" t="s">
        <v>49</v>
      </c>
      <c r="C157" s="44" t="s">
        <v>216</v>
      </c>
      <c r="D157" s="32">
        <v>4.0720000000000001</v>
      </c>
      <c r="E157" s="8"/>
      <c r="F157" s="48">
        <v>2</v>
      </c>
      <c r="G157" s="50"/>
      <c r="H157" s="10"/>
      <c r="I157" s="10"/>
      <c r="J157" s="10"/>
      <c r="K157" s="10"/>
      <c r="L157" s="10">
        <v>2800000</v>
      </c>
      <c r="M157" s="53">
        <f t="shared" si="4"/>
        <v>1.7857142857142856E-2</v>
      </c>
      <c r="N157" s="12"/>
      <c r="O157" s="10">
        <v>2850000</v>
      </c>
      <c r="P157" s="10"/>
      <c r="Q157" s="10"/>
      <c r="R157" s="10"/>
      <c r="S157" s="10"/>
      <c r="T157" s="10">
        <v>2850000</v>
      </c>
      <c r="U157" s="10">
        <v>2850000</v>
      </c>
      <c r="V157" s="7"/>
      <c r="W157" s="11"/>
    </row>
    <row r="158" spans="1:23">
      <c r="A158" s="7" t="s">
        <v>48</v>
      </c>
      <c r="B158" s="7" t="s">
        <v>49</v>
      </c>
      <c r="C158" s="44" t="s">
        <v>213</v>
      </c>
      <c r="D158" s="32">
        <v>5.0549999999999997</v>
      </c>
      <c r="E158" s="8"/>
      <c r="F158" s="48">
        <v>3</v>
      </c>
      <c r="G158" s="48" t="s">
        <v>247</v>
      </c>
      <c r="H158" s="10"/>
      <c r="I158" s="10"/>
      <c r="J158" s="10"/>
      <c r="K158" s="10"/>
      <c r="L158" s="10">
        <v>1675000</v>
      </c>
      <c r="M158" s="53">
        <f t="shared" si="4"/>
        <v>0.11940298507462686</v>
      </c>
      <c r="N158" s="12"/>
      <c r="O158" s="10">
        <v>1875000</v>
      </c>
      <c r="P158" s="10"/>
      <c r="Q158" s="10"/>
      <c r="R158" s="10"/>
      <c r="S158" s="10"/>
      <c r="T158" s="10">
        <v>1875000</v>
      </c>
      <c r="U158" s="10">
        <v>1875000</v>
      </c>
      <c r="V158" s="44"/>
      <c r="W158" s="11"/>
    </row>
    <row r="159" spans="1:23">
      <c r="A159" s="7" t="s">
        <v>92</v>
      </c>
      <c r="B159" s="7" t="s">
        <v>49</v>
      </c>
      <c r="C159" s="44" t="s">
        <v>214</v>
      </c>
      <c r="D159" s="32">
        <v>5.1130000000000004</v>
      </c>
      <c r="E159" s="8"/>
      <c r="F159" s="48">
        <v>3</v>
      </c>
      <c r="G159" s="48" t="s">
        <v>247</v>
      </c>
      <c r="H159" s="10"/>
      <c r="I159" s="10"/>
      <c r="J159" s="10"/>
      <c r="K159" s="10"/>
      <c r="L159" s="10">
        <v>3200000</v>
      </c>
      <c r="M159" s="53">
        <f t="shared" si="4"/>
        <v>1.234375</v>
      </c>
      <c r="N159" s="12"/>
      <c r="O159" s="10">
        <v>7150000</v>
      </c>
      <c r="P159" s="10"/>
      <c r="Q159" s="10"/>
      <c r="R159" s="10"/>
      <c r="S159" s="10"/>
      <c r="T159" s="10">
        <v>7150000</v>
      </c>
      <c r="U159" s="10">
        <v>7150000</v>
      </c>
      <c r="V159" s="44"/>
      <c r="W159" s="11"/>
    </row>
    <row r="160" spans="1:23">
      <c r="A160" s="7" t="s">
        <v>110</v>
      </c>
      <c r="B160" s="7" t="s">
        <v>49</v>
      </c>
      <c r="C160" s="44" t="s">
        <v>213</v>
      </c>
      <c r="D160" s="32">
        <v>5.14</v>
      </c>
      <c r="E160" s="8"/>
      <c r="F160" s="48">
        <v>4</v>
      </c>
      <c r="G160" s="48" t="s">
        <v>247</v>
      </c>
      <c r="H160" s="10"/>
      <c r="I160" s="10"/>
      <c r="J160" s="10"/>
      <c r="K160" s="10"/>
      <c r="L160" s="10">
        <v>1875000</v>
      </c>
      <c r="M160" s="53">
        <f t="shared" si="4"/>
        <v>0.68</v>
      </c>
      <c r="N160" s="12"/>
      <c r="O160" s="10">
        <v>3150000</v>
      </c>
      <c r="P160" s="10"/>
      <c r="Q160" s="10"/>
      <c r="R160" s="10"/>
      <c r="S160" s="10"/>
      <c r="T160" s="10">
        <v>3150000</v>
      </c>
      <c r="U160" s="10">
        <v>3150000</v>
      </c>
      <c r="V160" s="44"/>
      <c r="W160" s="11"/>
    </row>
    <row r="161" spans="1:23">
      <c r="A161" s="7" t="s">
        <v>154</v>
      </c>
      <c r="B161" s="7" t="s">
        <v>49</v>
      </c>
      <c r="C161" s="44" t="s">
        <v>213</v>
      </c>
      <c r="D161" s="32">
        <v>4.07</v>
      </c>
      <c r="E161" s="8"/>
      <c r="F161" s="48">
        <v>2</v>
      </c>
      <c r="G161" s="48" t="s">
        <v>247</v>
      </c>
      <c r="H161" s="10">
        <v>3550000</v>
      </c>
      <c r="I161" s="10">
        <v>2850000</v>
      </c>
      <c r="J161" s="10">
        <f>MEDIAN(H161:I161)</f>
        <v>3200000</v>
      </c>
      <c r="K161" s="10">
        <f>H161-I161</f>
        <v>700000</v>
      </c>
      <c r="L161" s="10">
        <v>1600000</v>
      </c>
      <c r="M161" s="53">
        <f t="shared" si="4"/>
        <v>0.9375</v>
      </c>
      <c r="N161" s="35">
        <f>O161-J161</f>
        <v>-100000</v>
      </c>
      <c r="O161" s="10">
        <v>3100000</v>
      </c>
      <c r="P161" s="7"/>
      <c r="Q161" s="7"/>
      <c r="R161" s="7"/>
      <c r="S161" s="7"/>
      <c r="T161" s="10">
        <v>3100000</v>
      </c>
      <c r="U161" s="10">
        <v>3100000</v>
      </c>
      <c r="V161" s="44"/>
      <c r="W161" s="11"/>
    </row>
    <row r="162" spans="1:23" ht="15" thickBot="1">
      <c r="L162" s="5">
        <f>SUM(L2:L161)</f>
        <v>233533506</v>
      </c>
      <c r="M162" s="68">
        <f t="shared" ref="M162:M193" si="5">(O162-L162)/L162</f>
        <v>1.0254481170680494</v>
      </c>
      <c r="N162" s="6"/>
      <c r="O162" s="5">
        <f>SUM(O2:O161)</f>
        <v>473010000</v>
      </c>
      <c r="T162" s="5">
        <f>SUM(T2:T161)</f>
        <v>619085000</v>
      </c>
      <c r="U162" s="5">
        <f>AVERAGE(U2:U161)</f>
        <v>3081651.0416666665</v>
      </c>
      <c r="V162"/>
    </row>
    <row r="163" spans="1:23">
      <c r="A163" s="37" t="s">
        <v>238</v>
      </c>
      <c r="V163"/>
    </row>
    <row r="164" spans="1:23">
      <c r="A164" s="38" t="s">
        <v>239</v>
      </c>
      <c r="V164"/>
    </row>
    <row r="165" spans="1:23">
      <c r="A165" s="39" t="s">
        <v>240</v>
      </c>
      <c r="V165"/>
    </row>
    <row r="166" spans="1:23">
      <c r="A166" s="40" t="s">
        <v>241</v>
      </c>
      <c r="V166"/>
    </row>
    <row r="167" spans="1:23">
      <c r="A167" s="41" t="s">
        <v>248</v>
      </c>
      <c r="V167"/>
    </row>
    <row r="168" spans="1:23" ht="15" thickBot="1">
      <c r="A168" s="42" t="s">
        <v>249</v>
      </c>
      <c r="V168"/>
    </row>
    <row r="169" spans="1:23">
      <c r="A169" s="4" t="s">
        <v>242</v>
      </c>
      <c r="V169"/>
    </row>
    <row r="171" spans="1:23">
      <c r="A171" s="72" t="s">
        <v>266</v>
      </c>
    </row>
    <row r="173" spans="1:23">
      <c r="A173" s="72" t="s">
        <v>267</v>
      </c>
    </row>
    <row r="174" spans="1:23">
      <c r="A174" s="72" t="s">
        <v>268</v>
      </c>
    </row>
    <row r="175" spans="1:23">
      <c r="A175" s="72" t="s">
        <v>269</v>
      </c>
    </row>
    <row r="177" spans="1:1">
      <c r="A177" s="72" t="s">
        <v>190</v>
      </c>
    </row>
    <row r="178" spans="1:1">
      <c r="A178" s="72" t="s">
        <v>270</v>
      </c>
    </row>
    <row r="179" spans="1:1">
      <c r="A179" s="72" t="s">
        <v>271</v>
      </c>
    </row>
    <row r="180" spans="1:1">
      <c r="A180" s="72" t="s">
        <v>272</v>
      </c>
    </row>
    <row r="181" spans="1:1">
      <c r="A181" s="72" t="s">
        <v>273</v>
      </c>
    </row>
    <row r="182" spans="1:1">
      <c r="A182" s="72" t="s">
        <v>274</v>
      </c>
    </row>
    <row r="183" spans="1:1">
      <c r="A183" s="72" t="s">
        <v>275</v>
      </c>
    </row>
    <row r="184" spans="1:1">
      <c r="A184" s="72" t="s">
        <v>276</v>
      </c>
    </row>
    <row r="185" spans="1:1">
      <c r="A185" s="72" t="s">
        <v>277</v>
      </c>
    </row>
    <row r="186" spans="1:1">
      <c r="A186" s="72" t="s">
        <v>278</v>
      </c>
    </row>
    <row r="187" spans="1:1">
      <c r="A187" s="72" t="s">
        <v>279</v>
      </c>
    </row>
    <row r="188" spans="1:1">
      <c r="A188" s="72" t="s">
        <v>280</v>
      </c>
    </row>
    <row r="189" spans="1:1">
      <c r="A189" s="72" t="s">
        <v>281</v>
      </c>
    </row>
    <row r="190" spans="1:1">
      <c r="A190" s="72" t="s">
        <v>282</v>
      </c>
    </row>
    <row r="191" spans="1:1">
      <c r="A191" s="72" t="s">
        <v>283</v>
      </c>
    </row>
    <row r="192" spans="1:1">
      <c r="A192" s="72" t="s">
        <v>284</v>
      </c>
    </row>
    <row r="193" spans="1:1">
      <c r="A193" s="72" t="s">
        <v>285</v>
      </c>
    </row>
    <row r="194" spans="1:1">
      <c r="A194" s="72" t="s">
        <v>196</v>
      </c>
    </row>
  </sheetData>
  <pageMargins left="0.7" right="0.7" top="0.75" bottom="0.75" header="0.3" footer="0.3"/>
  <pageSetup orientation="portrait"/>
  <picture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heetViews>
  <sheetFormatPr baseColWidth="10" defaultColWidth="8.83203125" defaultRowHeight="14" x14ac:dyDescent="0"/>
  <cols>
    <col min="1" max="1" width="14.5" bestFit="1" customWidth="1"/>
    <col min="12" max="12" width="10.1640625" bestFit="1" customWidth="1"/>
    <col min="15" max="15" width="11.1640625" bestFit="1" customWidth="1"/>
    <col min="20" max="21" width="11.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74</v>
      </c>
      <c r="B2" s="7" t="s">
        <v>75</v>
      </c>
      <c r="C2" s="7" t="s">
        <v>214</v>
      </c>
      <c r="D2" s="8">
        <v>5.149</v>
      </c>
      <c r="E2" s="8"/>
      <c r="F2" s="9">
        <v>4</v>
      </c>
      <c r="G2" s="9" t="s">
        <v>247</v>
      </c>
      <c r="H2" s="10"/>
      <c r="I2" s="10"/>
      <c r="J2" s="10"/>
      <c r="K2" s="10"/>
      <c r="L2" s="10">
        <v>9500000</v>
      </c>
      <c r="M2" s="12">
        <v>7.8947368421052627E-2</v>
      </c>
      <c r="N2" s="12"/>
      <c r="O2" s="10">
        <v>10250000</v>
      </c>
      <c r="P2" s="10"/>
      <c r="Q2" s="10"/>
      <c r="R2" s="10"/>
      <c r="S2" s="10"/>
      <c r="T2" s="10">
        <v>10250000</v>
      </c>
      <c r="U2" s="10">
        <v>10250000</v>
      </c>
      <c r="V2" s="7"/>
      <c r="W2" s="7"/>
    </row>
    <row r="3" spans="1:23">
      <c r="A3" s="7" t="s">
        <v>158</v>
      </c>
      <c r="B3" s="7" t="s">
        <v>75</v>
      </c>
      <c r="C3" s="7" t="s">
        <v>213</v>
      </c>
      <c r="D3" s="8">
        <v>3</v>
      </c>
      <c r="E3" s="8"/>
      <c r="F3" s="9">
        <v>1</v>
      </c>
      <c r="G3" s="9" t="s">
        <v>247</v>
      </c>
      <c r="H3" s="10"/>
      <c r="I3" s="10"/>
      <c r="J3" s="10"/>
      <c r="K3" s="10"/>
      <c r="L3" s="10">
        <v>512500</v>
      </c>
      <c r="M3" s="12">
        <v>1.0975609756097562</v>
      </c>
      <c r="N3" s="12"/>
      <c r="O3" s="10">
        <v>1075000</v>
      </c>
      <c r="P3" s="7"/>
      <c r="Q3" s="7"/>
      <c r="R3" s="7"/>
      <c r="S3" s="7"/>
      <c r="T3" s="10">
        <v>1075000</v>
      </c>
      <c r="U3" s="10">
        <v>1075000</v>
      </c>
      <c r="V3" s="7"/>
      <c r="W3" s="7"/>
    </row>
    <row r="4" spans="1:23">
      <c r="A4" s="7" t="s">
        <v>162</v>
      </c>
      <c r="B4" s="7" t="s">
        <v>75</v>
      </c>
      <c r="C4" s="13" t="s">
        <v>214</v>
      </c>
      <c r="D4" s="8">
        <v>3.028</v>
      </c>
      <c r="E4" s="8"/>
      <c r="F4" s="9">
        <v>1</v>
      </c>
      <c r="G4" s="9" t="s">
        <v>247</v>
      </c>
      <c r="H4" s="10"/>
      <c r="I4" s="10"/>
      <c r="J4" s="10"/>
      <c r="K4" s="10"/>
      <c r="L4" s="10">
        <v>2640000</v>
      </c>
      <c r="M4" s="12">
        <v>0</v>
      </c>
      <c r="N4" s="12"/>
      <c r="O4" s="10">
        <v>2640000</v>
      </c>
      <c r="P4" s="7"/>
      <c r="Q4" s="7"/>
      <c r="R4" s="7"/>
      <c r="S4" s="7"/>
      <c r="T4" s="10">
        <v>2640000</v>
      </c>
      <c r="U4" s="10">
        <v>2640000</v>
      </c>
      <c r="V4" s="7"/>
      <c r="W4" s="7"/>
    </row>
    <row r="5" spans="1:23">
      <c r="A5" s="7" t="s">
        <v>175</v>
      </c>
      <c r="B5" s="7" t="s">
        <v>75</v>
      </c>
      <c r="C5" s="13" t="s">
        <v>212</v>
      </c>
      <c r="D5" s="8">
        <v>2.1480000000000001</v>
      </c>
      <c r="E5" s="32" t="s">
        <v>247</v>
      </c>
      <c r="F5" s="9">
        <v>1</v>
      </c>
      <c r="G5" s="9"/>
      <c r="H5" s="10"/>
      <c r="I5" s="10"/>
      <c r="J5" s="10"/>
      <c r="K5" s="10"/>
      <c r="L5" s="10">
        <v>495200</v>
      </c>
      <c r="M5" s="12">
        <v>0.87802907915993533</v>
      </c>
      <c r="N5" s="12"/>
      <c r="O5" s="10">
        <v>930000</v>
      </c>
      <c r="P5" s="7"/>
      <c r="Q5" s="7"/>
      <c r="R5" s="7"/>
      <c r="S5" s="7"/>
      <c r="T5" s="10">
        <v>930000</v>
      </c>
      <c r="U5" s="10">
        <v>930000</v>
      </c>
      <c r="V5" s="7"/>
      <c r="W5" s="7"/>
    </row>
    <row r="6" spans="1:23">
      <c r="O6">
        <f>SUM(O1:O5)</f>
        <v>14897013</v>
      </c>
      <c r="T6" s="2">
        <f>SUM(T2:T5)</f>
        <v>14895000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heetViews>
  <sheetFormatPr baseColWidth="10" defaultColWidth="8.83203125" defaultRowHeight="14" x14ac:dyDescent="0"/>
  <cols>
    <col min="1" max="1" width="15.5" bestFit="1" customWidth="1"/>
    <col min="8" max="12" width="10.1640625" bestFit="1" customWidth="1"/>
    <col min="20" max="21" width="11.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98</v>
      </c>
      <c r="B2" s="7" t="s">
        <v>210</v>
      </c>
      <c r="C2" s="13" t="s">
        <v>212</v>
      </c>
      <c r="D2" s="8">
        <v>2.1440000000000001</v>
      </c>
      <c r="E2" s="32" t="s">
        <v>247</v>
      </c>
      <c r="F2" s="9">
        <v>1</v>
      </c>
      <c r="G2" s="9" t="s">
        <v>247</v>
      </c>
      <c r="H2" s="10"/>
      <c r="I2" s="10"/>
      <c r="J2" s="10"/>
      <c r="K2" s="10"/>
      <c r="L2" s="10">
        <v>495000</v>
      </c>
      <c r="M2" s="12">
        <v>3.6222222222222222</v>
      </c>
      <c r="N2" s="12"/>
      <c r="O2" s="10">
        <v>2288000</v>
      </c>
      <c r="P2" s="10"/>
      <c r="Q2" s="10"/>
      <c r="R2" s="10"/>
      <c r="S2" s="10"/>
      <c r="T2" s="10">
        <v>2288000</v>
      </c>
      <c r="U2" s="10">
        <v>2288000</v>
      </c>
      <c r="V2" s="7"/>
      <c r="W2" s="7"/>
    </row>
    <row r="3" spans="1:23">
      <c r="A3" s="7" t="s">
        <v>105</v>
      </c>
      <c r="B3" s="7" t="s">
        <v>210</v>
      </c>
      <c r="C3" s="13" t="s">
        <v>214</v>
      </c>
      <c r="D3" s="8">
        <v>3.1240000000000001</v>
      </c>
      <c r="E3" s="8"/>
      <c r="F3" s="9">
        <v>1</v>
      </c>
      <c r="G3" s="9" t="s">
        <v>247</v>
      </c>
      <c r="H3" s="10"/>
      <c r="I3" s="10"/>
      <c r="J3" s="10"/>
      <c r="K3" s="10"/>
      <c r="L3" s="10">
        <v>519500</v>
      </c>
      <c r="M3" s="12">
        <v>7.2098171318575552</v>
      </c>
      <c r="N3" s="12"/>
      <c r="O3" s="10">
        <v>4265000</v>
      </c>
      <c r="P3" s="10"/>
      <c r="Q3" s="10"/>
      <c r="R3" s="10"/>
      <c r="S3" s="10"/>
      <c r="T3" s="10">
        <v>4265000</v>
      </c>
      <c r="U3" s="10">
        <v>4265000</v>
      </c>
      <c r="V3" s="7"/>
      <c r="W3" s="7"/>
    </row>
    <row r="4" spans="1:23">
      <c r="A4" s="7" t="s">
        <v>139</v>
      </c>
      <c r="B4" s="7" t="s">
        <v>210</v>
      </c>
      <c r="C4" s="13" t="s">
        <v>220</v>
      </c>
      <c r="D4" s="8">
        <v>3.145</v>
      </c>
      <c r="E4" s="8"/>
      <c r="F4" s="9">
        <v>1</v>
      </c>
      <c r="G4" s="9" t="s">
        <v>247</v>
      </c>
      <c r="H4" s="10">
        <v>2700000</v>
      </c>
      <c r="I4" s="10">
        <v>2100000</v>
      </c>
      <c r="J4" s="10">
        <v>2400000</v>
      </c>
      <c r="K4" s="10">
        <v>600000</v>
      </c>
      <c r="L4" s="10">
        <v>502000</v>
      </c>
      <c r="M4" s="12">
        <v>3.6812749003984062</v>
      </c>
      <c r="N4" s="35">
        <v>-50000</v>
      </c>
      <c r="O4" s="10">
        <v>2350000</v>
      </c>
      <c r="P4" s="10"/>
      <c r="Q4" s="10"/>
      <c r="R4" s="10"/>
      <c r="S4" s="10"/>
      <c r="T4" s="10">
        <v>2350000</v>
      </c>
      <c r="U4" s="10">
        <v>2350000</v>
      </c>
      <c r="V4" s="7"/>
      <c r="W4" s="7"/>
    </row>
    <row r="5" spans="1:23" ht="42">
      <c r="A5" s="7" t="s">
        <v>143</v>
      </c>
      <c r="B5" s="7" t="s">
        <v>210</v>
      </c>
      <c r="C5" s="13" t="s">
        <v>215</v>
      </c>
      <c r="D5" s="8">
        <v>3.1139999999999999</v>
      </c>
      <c r="E5" s="8"/>
      <c r="F5" s="9">
        <v>1</v>
      </c>
      <c r="G5" s="9" t="s">
        <v>247</v>
      </c>
      <c r="H5" s="10">
        <v>2800000</v>
      </c>
      <c r="I5" s="10">
        <v>1800000</v>
      </c>
      <c r="J5" s="10">
        <v>2300000</v>
      </c>
      <c r="K5" s="10">
        <v>1000000</v>
      </c>
      <c r="L5" s="10">
        <v>490000</v>
      </c>
      <c r="M5" s="12">
        <v>1.5510204081632653</v>
      </c>
      <c r="N5" s="35">
        <v>-1050000</v>
      </c>
      <c r="O5" s="10">
        <v>1250000</v>
      </c>
      <c r="P5" s="10">
        <v>2750000</v>
      </c>
      <c r="Q5" s="10"/>
      <c r="R5" s="10"/>
      <c r="S5" s="10"/>
      <c r="T5" s="10">
        <v>4000000</v>
      </c>
      <c r="U5" s="10">
        <v>2000000</v>
      </c>
      <c r="V5" s="7"/>
      <c r="W5" s="11" t="s">
        <v>204</v>
      </c>
    </row>
    <row r="6" spans="1:23">
      <c r="A6" s="7" t="s">
        <v>147</v>
      </c>
      <c r="B6" s="7" t="s">
        <v>210</v>
      </c>
      <c r="C6" s="13" t="s">
        <v>216</v>
      </c>
      <c r="D6" s="8">
        <v>5.1050000000000004</v>
      </c>
      <c r="E6" s="8"/>
      <c r="F6" s="9">
        <v>3</v>
      </c>
      <c r="G6" s="9" t="s">
        <v>247</v>
      </c>
      <c r="H6" s="10">
        <v>7050000</v>
      </c>
      <c r="I6" s="10">
        <v>6650000</v>
      </c>
      <c r="J6" s="10">
        <v>6850000</v>
      </c>
      <c r="K6" s="10">
        <v>400000</v>
      </c>
      <c r="L6" s="10">
        <v>4750000</v>
      </c>
      <c r="M6" s="12">
        <v>0.47368421052631576</v>
      </c>
      <c r="N6" s="34">
        <v>150000</v>
      </c>
      <c r="O6" s="10">
        <v>7000000</v>
      </c>
      <c r="P6" s="10">
        <v>11000000</v>
      </c>
      <c r="Q6" s="10">
        <v>11000000</v>
      </c>
      <c r="R6" s="10">
        <v>11000000</v>
      </c>
      <c r="S6" s="10"/>
      <c r="T6" s="10">
        <v>40000000</v>
      </c>
      <c r="U6" s="10">
        <v>10000000</v>
      </c>
      <c r="V6" s="7"/>
      <c r="W6" s="11"/>
    </row>
    <row r="7" spans="1:23">
      <c r="A7" s="7" t="s">
        <v>166</v>
      </c>
      <c r="B7" s="7" t="s">
        <v>210</v>
      </c>
      <c r="C7" s="13" t="s">
        <v>213</v>
      </c>
      <c r="D7" s="8">
        <v>3.1379999999999999</v>
      </c>
      <c r="E7" s="8"/>
      <c r="F7" s="9">
        <v>1</v>
      </c>
      <c r="G7" s="9" t="s">
        <v>247</v>
      </c>
      <c r="H7" s="10"/>
      <c r="I7" s="10"/>
      <c r="J7" s="10"/>
      <c r="K7" s="10"/>
      <c r="L7" s="10">
        <v>504900</v>
      </c>
      <c r="M7" s="12">
        <v>1.5252525252525253</v>
      </c>
      <c r="N7" s="12"/>
      <c r="O7" s="10">
        <v>1275000</v>
      </c>
      <c r="P7" s="7"/>
      <c r="Q7" s="7"/>
      <c r="R7" s="7"/>
      <c r="S7" s="7"/>
      <c r="T7" s="10">
        <v>1275000</v>
      </c>
      <c r="U7" s="10">
        <v>1275000</v>
      </c>
      <c r="V7" s="7"/>
      <c r="W7" s="7"/>
    </row>
    <row r="8" spans="1:23">
      <c r="A8" s="7" t="s">
        <v>187</v>
      </c>
      <c r="B8" s="7" t="s">
        <v>210</v>
      </c>
      <c r="C8" s="13" t="s">
        <v>213</v>
      </c>
      <c r="D8" s="8">
        <v>4.1219999999999999</v>
      </c>
      <c r="E8" s="8"/>
      <c r="F8" s="9">
        <v>2</v>
      </c>
      <c r="G8" s="9" t="s">
        <v>247</v>
      </c>
      <c r="H8" s="10"/>
      <c r="I8" s="10"/>
      <c r="J8" s="10"/>
      <c r="K8" s="10"/>
      <c r="L8" s="10">
        <v>1795000</v>
      </c>
      <c r="M8" s="12">
        <v>0.754874651810585</v>
      </c>
      <c r="N8" s="12"/>
      <c r="O8" s="10">
        <v>3150000</v>
      </c>
      <c r="P8" s="7"/>
      <c r="Q8" s="7"/>
      <c r="R8" s="7"/>
      <c r="S8" s="7"/>
      <c r="T8" s="10">
        <v>3150000</v>
      </c>
      <c r="U8" s="10">
        <v>3150000</v>
      </c>
      <c r="V8" s="7"/>
      <c r="W8" s="7"/>
    </row>
    <row r="9" spans="1:23">
      <c r="O9">
        <f>SUM(O1:O8)</f>
        <v>21580013</v>
      </c>
      <c r="T9" s="2">
        <f>SUM(T2:T8)</f>
        <v>57328000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heetViews>
  <sheetFormatPr baseColWidth="10" defaultColWidth="8.83203125" defaultRowHeight="14" x14ac:dyDescent="0"/>
  <cols>
    <col min="1" max="1" width="15.5" bestFit="1" customWidth="1"/>
    <col min="15" max="15" width="10.1640625" bestFit="1" customWidth="1"/>
    <col min="20"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24</v>
      </c>
      <c r="B2" s="7" t="s">
        <v>25</v>
      </c>
      <c r="C2" s="7" t="s">
        <v>213</v>
      </c>
      <c r="D2" s="8">
        <v>2.1509999999999998</v>
      </c>
      <c r="E2" s="32" t="s">
        <v>247</v>
      </c>
      <c r="F2" s="9">
        <v>1</v>
      </c>
      <c r="G2" s="9" t="s">
        <v>247</v>
      </c>
      <c r="H2" s="10"/>
      <c r="I2" s="10"/>
      <c r="J2" s="10"/>
      <c r="K2" s="10"/>
      <c r="L2" s="10">
        <v>480000</v>
      </c>
      <c r="M2" s="12">
        <v>2.0208333333333335</v>
      </c>
      <c r="N2" s="12"/>
      <c r="O2" s="10">
        <v>1450000</v>
      </c>
      <c r="P2" s="7"/>
      <c r="Q2" s="7"/>
      <c r="R2" s="7"/>
      <c r="S2" s="7"/>
      <c r="T2" s="10">
        <v>1450000</v>
      </c>
      <c r="U2" s="10">
        <v>1450000</v>
      </c>
      <c r="V2" s="7"/>
      <c r="W2" s="7"/>
    </row>
    <row r="3" spans="1:23">
      <c r="A3" s="7" t="s">
        <v>62</v>
      </c>
      <c r="B3" s="7" t="s">
        <v>25</v>
      </c>
      <c r="C3" s="7" t="s">
        <v>221</v>
      </c>
      <c r="D3" s="8">
        <v>2.1509999999999998</v>
      </c>
      <c r="E3" s="32" t="s">
        <v>247</v>
      </c>
      <c r="F3" s="9">
        <v>1</v>
      </c>
      <c r="G3" s="9" t="s">
        <v>247</v>
      </c>
      <c r="H3" s="10"/>
      <c r="I3" s="10"/>
      <c r="J3" s="10"/>
      <c r="K3" s="10"/>
      <c r="L3" s="10">
        <v>490000</v>
      </c>
      <c r="M3" s="12">
        <v>3.0816326530612246</v>
      </c>
      <c r="N3" s="12"/>
      <c r="O3" s="10">
        <v>2000000</v>
      </c>
      <c r="P3" s="10"/>
      <c r="Q3" s="10"/>
      <c r="R3" s="10"/>
      <c r="S3" s="10"/>
      <c r="T3" s="10">
        <v>2000000</v>
      </c>
      <c r="U3" s="10">
        <v>2000000</v>
      </c>
      <c r="V3" s="7"/>
      <c r="W3" s="7"/>
    </row>
    <row r="4" spans="1:23">
      <c r="O4">
        <f>SUM(O1:O3)</f>
        <v>3452013</v>
      </c>
      <c r="T4" s="2">
        <f>SUM(T2:T3)</f>
        <v>3450000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heetViews>
  <sheetFormatPr baseColWidth="10" defaultColWidth="8.83203125" defaultRowHeight="14" x14ac:dyDescent="0"/>
  <cols>
    <col min="1" max="1" width="17.33203125" bestFit="1" customWidth="1"/>
    <col min="8" max="11" width="10.83203125" bestFit="1" customWidth="1"/>
    <col min="12" max="12" width="12" bestFit="1" customWidth="1"/>
    <col min="14" max="14" width="11.5" customWidth="1"/>
    <col min="15" max="15" width="12" bestFit="1" customWidth="1"/>
    <col min="16" max="16" width="10.83203125" bestFit="1" customWidth="1"/>
    <col min="20" max="21" width="12" bestFit="1" customWidth="1"/>
    <col min="23" max="23" width="44.5"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4</v>
      </c>
      <c r="B2" s="7" t="s">
        <v>5</v>
      </c>
      <c r="C2" s="7" t="s">
        <v>222</v>
      </c>
      <c r="D2" s="8">
        <v>3.0710000000000002</v>
      </c>
      <c r="E2" s="8"/>
      <c r="F2" s="9">
        <v>1</v>
      </c>
      <c r="G2" s="9" t="s">
        <v>247</v>
      </c>
      <c r="H2" s="10">
        <v>1100000</v>
      </c>
      <c r="I2" s="10">
        <v>750000</v>
      </c>
      <c r="J2" s="23">
        <v>925000</v>
      </c>
      <c r="K2" s="10">
        <v>350000</v>
      </c>
      <c r="L2" s="10">
        <v>525000</v>
      </c>
      <c r="M2" s="12">
        <v>0.76190476190476186</v>
      </c>
      <c r="N2" s="29">
        <v>0</v>
      </c>
      <c r="O2" s="23">
        <v>925000</v>
      </c>
      <c r="P2" s="7"/>
      <c r="Q2" s="7"/>
      <c r="R2" s="7"/>
      <c r="S2" s="7"/>
      <c r="T2" s="10">
        <v>925000</v>
      </c>
      <c r="U2" s="10">
        <v>925000</v>
      </c>
      <c r="V2" s="7"/>
      <c r="W2" s="7"/>
    </row>
    <row r="3" spans="1:23">
      <c r="A3" s="7" t="s">
        <v>28</v>
      </c>
      <c r="B3" s="7" t="s">
        <v>5</v>
      </c>
      <c r="C3" s="7" t="s">
        <v>220</v>
      </c>
      <c r="D3" s="8">
        <v>2.1640000000000001</v>
      </c>
      <c r="E3" s="32" t="s">
        <v>247</v>
      </c>
      <c r="F3" s="9">
        <v>1</v>
      </c>
      <c r="G3" s="9" t="s">
        <v>247</v>
      </c>
      <c r="H3" s="10"/>
      <c r="I3" s="10"/>
      <c r="J3" s="10"/>
      <c r="K3" s="10"/>
      <c r="L3" s="10">
        <v>516000</v>
      </c>
      <c r="M3" s="12">
        <v>1.6162790697674418</v>
      </c>
      <c r="N3" s="12"/>
      <c r="O3" s="10">
        <v>1350000</v>
      </c>
      <c r="P3" s="7"/>
      <c r="Q3" s="7"/>
      <c r="R3" s="7"/>
      <c r="S3" s="7"/>
      <c r="T3" s="10">
        <v>1350000</v>
      </c>
      <c r="U3" s="10">
        <v>1350000</v>
      </c>
      <c r="V3" s="7"/>
      <c r="W3" s="7"/>
    </row>
    <row r="4" spans="1:23" ht="28">
      <c r="A4" s="7" t="s">
        <v>45</v>
      </c>
      <c r="B4" s="7" t="s">
        <v>5</v>
      </c>
      <c r="C4" s="7" t="s">
        <v>219</v>
      </c>
      <c r="D4" s="8">
        <v>5.1479999999999997</v>
      </c>
      <c r="E4" s="8"/>
      <c r="F4" s="9">
        <v>3</v>
      </c>
      <c r="G4" s="9"/>
      <c r="H4" s="10"/>
      <c r="I4" s="10"/>
      <c r="J4" s="10"/>
      <c r="K4" s="10"/>
      <c r="L4" s="10">
        <v>2200000</v>
      </c>
      <c r="M4" s="12">
        <v>1.0454545454545454</v>
      </c>
      <c r="N4" s="12"/>
      <c r="O4" s="10">
        <v>4500000</v>
      </c>
      <c r="P4" s="10">
        <v>4500000</v>
      </c>
      <c r="Q4" s="10">
        <v>5000000</v>
      </c>
      <c r="R4" s="10"/>
      <c r="S4" s="10"/>
      <c r="T4" s="10">
        <v>14000000</v>
      </c>
      <c r="U4" s="10">
        <v>4666666.666666667</v>
      </c>
      <c r="V4" s="7" t="s">
        <v>190</v>
      </c>
      <c r="W4" s="11" t="s">
        <v>202</v>
      </c>
    </row>
    <row r="5" spans="1:23">
      <c r="A5" s="7" t="s">
        <v>120</v>
      </c>
      <c r="B5" s="7" t="s">
        <v>5</v>
      </c>
      <c r="C5" s="7" t="s">
        <v>213</v>
      </c>
      <c r="D5" s="8">
        <v>4.024</v>
      </c>
      <c r="E5" s="8"/>
      <c r="F5" s="9">
        <v>2</v>
      </c>
      <c r="G5" s="9" t="s">
        <v>247</v>
      </c>
      <c r="H5" s="10"/>
      <c r="I5" s="10"/>
      <c r="J5" s="10"/>
      <c r="K5" s="10"/>
      <c r="L5" s="10">
        <v>925000</v>
      </c>
      <c r="M5" s="12">
        <v>0.94594594594594594</v>
      </c>
      <c r="N5" s="12"/>
      <c r="O5" s="10">
        <v>1800000</v>
      </c>
      <c r="P5" s="10"/>
      <c r="Q5" s="10"/>
      <c r="R5" s="10"/>
      <c r="S5" s="10"/>
      <c r="T5" s="10">
        <v>1800000</v>
      </c>
      <c r="U5" s="10">
        <v>1800000</v>
      </c>
      <c r="V5" s="7"/>
      <c r="W5" s="7"/>
    </row>
    <row r="6" spans="1:23">
      <c r="A6" s="7" t="s">
        <v>142</v>
      </c>
      <c r="B6" s="7" t="s">
        <v>5</v>
      </c>
      <c r="C6" s="7" t="s">
        <v>218</v>
      </c>
      <c r="D6" s="8">
        <v>5.1559999999999997</v>
      </c>
      <c r="E6" s="8"/>
      <c r="F6" s="9">
        <v>4</v>
      </c>
      <c r="G6" s="9" t="s">
        <v>247</v>
      </c>
      <c r="H6" s="10"/>
      <c r="I6" s="10"/>
      <c r="J6" s="10"/>
      <c r="K6" s="10"/>
      <c r="L6" s="10">
        <v>10400000</v>
      </c>
      <c r="M6" s="12">
        <v>0.32692307692307693</v>
      </c>
      <c r="N6" s="12"/>
      <c r="O6" s="10">
        <v>13800000</v>
      </c>
      <c r="P6" s="10"/>
      <c r="Q6" s="10"/>
      <c r="R6" s="10"/>
      <c r="S6" s="10"/>
      <c r="T6" s="10">
        <v>13800000</v>
      </c>
      <c r="U6" s="10">
        <v>13800000</v>
      </c>
      <c r="V6" s="7"/>
      <c r="W6" s="7"/>
    </row>
    <row r="7" spans="1:23">
      <c r="A7" s="7" t="s">
        <v>146</v>
      </c>
      <c r="B7" s="7" t="s">
        <v>5</v>
      </c>
      <c r="C7" s="7" t="s">
        <v>221</v>
      </c>
      <c r="D7" s="8">
        <v>2.161</v>
      </c>
      <c r="E7" s="32" t="s">
        <v>247</v>
      </c>
      <c r="F7" s="9">
        <v>1</v>
      </c>
      <c r="G7" s="9" t="s">
        <v>247</v>
      </c>
      <c r="H7" s="10"/>
      <c r="I7" s="10"/>
      <c r="J7" s="10"/>
      <c r="K7" s="10"/>
      <c r="L7" s="10">
        <v>615000</v>
      </c>
      <c r="M7" s="12">
        <v>12.008130081300813</v>
      </c>
      <c r="N7" s="12"/>
      <c r="O7" s="10">
        <v>8000000</v>
      </c>
      <c r="P7" s="10"/>
      <c r="Q7" s="10"/>
      <c r="R7" s="10"/>
      <c r="S7" s="10"/>
      <c r="T7" s="10">
        <v>8000000</v>
      </c>
      <c r="U7" s="10">
        <v>8000000</v>
      </c>
      <c r="V7" s="7"/>
      <c r="W7" s="7"/>
    </row>
    <row r="8" spans="1:23" ht="70">
      <c r="A8" s="7" t="s">
        <v>156</v>
      </c>
      <c r="B8" s="7" t="s">
        <v>5</v>
      </c>
      <c r="C8" s="7" t="s">
        <v>219</v>
      </c>
      <c r="D8" s="8">
        <v>4.0970000000000004</v>
      </c>
      <c r="E8" s="8"/>
      <c r="F8" s="9">
        <v>2</v>
      </c>
      <c r="G8" s="9" t="s">
        <v>247</v>
      </c>
      <c r="H8" s="10">
        <v>4500000</v>
      </c>
      <c r="I8" s="10">
        <v>2675000</v>
      </c>
      <c r="J8" s="10">
        <v>3587500</v>
      </c>
      <c r="K8" s="10">
        <v>1825000</v>
      </c>
      <c r="L8" s="10">
        <v>1575000</v>
      </c>
      <c r="M8" s="12">
        <v>1.2222222222222223</v>
      </c>
      <c r="N8" s="35">
        <v>-87500</v>
      </c>
      <c r="O8" s="10">
        <v>3500000</v>
      </c>
      <c r="P8" s="10">
        <v>5500000</v>
      </c>
      <c r="Q8" s="10"/>
      <c r="R8" s="10"/>
      <c r="S8" s="10"/>
      <c r="T8" s="10">
        <v>9000000</v>
      </c>
      <c r="U8" s="10">
        <v>4500000</v>
      </c>
      <c r="V8" s="7"/>
      <c r="W8" s="11" t="s">
        <v>208</v>
      </c>
    </row>
    <row r="9" spans="1:23">
      <c r="O9">
        <f>SUM(O1:O8)</f>
        <v>33877013</v>
      </c>
      <c r="T9" s="2">
        <f>SUM(T2:T8)</f>
        <v>48875000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workbookViewId="0"/>
  </sheetViews>
  <sheetFormatPr baseColWidth="10" defaultColWidth="8.83203125" defaultRowHeight="14" x14ac:dyDescent="0"/>
  <cols>
    <col min="1" max="1" width="18" bestFit="1" customWidth="1"/>
    <col min="8" max="12" width="10.83203125" bestFit="1" customWidth="1"/>
    <col min="13" max="13" width="13.5" bestFit="1" customWidth="1"/>
    <col min="14" max="14" width="11.5" bestFit="1" customWidth="1"/>
    <col min="15" max="16" width="10.83203125" bestFit="1" customWidth="1"/>
    <col min="20" max="20" width="12" bestFit="1" customWidth="1"/>
    <col min="21" max="21" width="10.83203125" bestFit="1" customWidth="1"/>
    <col min="23" max="23" width="83.5"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2</v>
      </c>
      <c r="B2" s="7" t="s">
        <v>3</v>
      </c>
      <c r="C2" s="7" t="s">
        <v>213</v>
      </c>
      <c r="D2" s="8">
        <v>5.141</v>
      </c>
      <c r="E2" s="8"/>
      <c r="F2" s="9">
        <v>3</v>
      </c>
      <c r="G2" s="9" t="s">
        <v>247</v>
      </c>
      <c r="H2" s="7"/>
      <c r="I2" s="7"/>
      <c r="J2" s="10"/>
      <c r="K2" s="10"/>
      <c r="L2" s="10">
        <v>1075000</v>
      </c>
      <c r="M2" s="12">
        <v>0.62790697674418605</v>
      </c>
      <c r="N2" s="12"/>
      <c r="O2" s="10">
        <v>1750000</v>
      </c>
      <c r="P2" s="7"/>
      <c r="Q2" s="7"/>
      <c r="R2" s="7"/>
      <c r="S2" s="7"/>
      <c r="T2" s="10">
        <v>1750000</v>
      </c>
      <c r="U2" s="10">
        <v>1750000</v>
      </c>
      <c r="V2" s="7"/>
      <c r="W2" s="7"/>
    </row>
    <row r="3" spans="1:23" ht="42">
      <c r="A3" s="7" t="s">
        <v>8</v>
      </c>
      <c r="B3" s="7" t="s">
        <v>3</v>
      </c>
      <c r="C3" s="7" t="s">
        <v>215</v>
      </c>
      <c r="D3" s="8">
        <v>4.0910000000000002</v>
      </c>
      <c r="E3" s="8"/>
      <c r="F3" s="9">
        <v>2</v>
      </c>
      <c r="G3" s="9" t="s">
        <v>247</v>
      </c>
      <c r="H3" s="10">
        <v>3400000</v>
      </c>
      <c r="I3" s="10">
        <v>2400000</v>
      </c>
      <c r="J3" s="10">
        <v>2900000</v>
      </c>
      <c r="K3" s="10">
        <v>1000000</v>
      </c>
      <c r="L3" s="10">
        <v>1200000</v>
      </c>
      <c r="M3" s="12">
        <v>0.45833333333333331</v>
      </c>
      <c r="N3" s="35">
        <v>-1150000</v>
      </c>
      <c r="O3" s="10">
        <v>1750000</v>
      </c>
      <c r="P3" s="10">
        <v>3000000</v>
      </c>
      <c r="Q3" s="10"/>
      <c r="R3" s="10"/>
      <c r="S3" s="10"/>
      <c r="T3" s="10">
        <v>4750000</v>
      </c>
      <c r="U3" s="10">
        <v>2375000</v>
      </c>
      <c r="V3" s="7" t="s">
        <v>190</v>
      </c>
      <c r="W3" s="11" t="s">
        <v>197</v>
      </c>
    </row>
    <row r="4" spans="1:23">
      <c r="A4" s="7" t="s">
        <v>114</v>
      </c>
      <c r="B4" s="7" t="s">
        <v>3</v>
      </c>
      <c r="C4" s="7" t="s">
        <v>221</v>
      </c>
      <c r="D4" s="8">
        <v>3.036</v>
      </c>
      <c r="E4" s="8"/>
      <c r="F4" s="9">
        <v>1</v>
      </c>
      <c r="G4" s="9" t="s">
        <v>247</v>
      </c>
      <c r="H4" s="10"/>
      <c r="I4" s="10"/>
      <c r="J4" s="10"/>
      <c r="K4" s="10"/>
      <c r="L4" s="10">
        <v>491700</v>
      </c>
      <c r="M4" s="12">
        <v>1.033760423022168</v>
      </c>
      <c r="N4" s="12"/>
      <c r="O4" s="10">
        <v>1000000</v>
      </c>
      <c r="P4" s="10"/>
      <c r="Q4" s="10"/>
      <c r="R4" s="10"/>
      <c r="S4" s="10"/>
      <c r="T4" s="10">
        <v>1000000</v>
      </c>
      <c r="U4" s="10">
        <v>1000000</v>
      </c>
      <c r="V4" s="7"/>
      <c r="W4" s="7"/>
    </row>
    <row r="5" spans="1:23">
      <c r="A5" s="7" t="s">
        <v>116</v>
      </c>
      <c r="B5" s="7" t="s">
        <v>3</v>
      </c>
      <c r="C5" s="7" t="s">
        <v>214</v>
      </c>
      <c r="D5" s="8">
        <v>4.1079999999999997</v>
      </c>
      <c r="E5" s="8"/>
      <c r="F5" s="9">
        <v>2</v>
      </c>
      <c r="G5" s="9" t="s">
        <v>247</v>
      </c>
      <c r="H5" s="10"/>
      <c r="I5" s="10"/>
      <c r="J5" s="10"/>
      <c r="K5" s="10"/>
      <c r="L5" s="10">
        <v>3825000</v>
      </c>
      <c r="M5" s="12">
        <v>0.48705882352941177</v>
      </c>
      <c r="N5" s="12"/>
      <c r="O5" s="10">
        <v>5688000</v>
      </c>
      <c r="P5" s="10"/>
      <c r="Q5" s="10"/>
      <c r="R5" s="10"/>
      <c r="S5" s="10"/>
      <c r="T5" s="10">
        <v>5688000</v>
      </c>
      <c r="U5" s="10">
        <v>5688000</v>
      </c>
      <c r="V5" s="7"/>
      <c r="W5" s="7"/>
    </row>
    <row r="6" spans="1:23">
      <c r="A6" s="7" t="s">
        <v>144</v>
      </c>
      <c r="B6" s="7" t="s">
        <v>3</v>
      </c>
      <c r="C6" s="7" t="s">
        <v>219</v>
      </c>
      <c r="D6" s="8">
        <v>4.1360000000000001</v>
      </c>
      <c r="E6" s="8"/>
      <c r="F6" s="9">
        <v>3</v>
      </c>
      <c r="G6" s="9" t="s">
        <v>247</v>
      </c>
      <c r="H6" s="10"/>
      <c r="I6" s="10"/>
      <c r="J6" s="10"/>
      <c r="K6" s="10"/>
      <c r="L6" s="10">
        <v>4500000</v>
      </c>
      <c r="M6" s="12">
        <v>0.62222222222222223</v>
      </c>
      <c r="N6" s="12"/>
      <c r="O6" s="10">
        <v>7300000</v>
      </c>
      <c r="P6" s="10"/>
      <c r="Q6" s="10"/>
      <c r="R6" s="10"/>
      <c r="S6" s="10"/>
      <c r="T6" s="10">
        <v>7300000</v>
      </c>
      <c r="U6" s="10">
        <v>7300000</v>
      </c>
      <c r="V6" s="7"/>
      <c r="W6" s="7"/>
    </row>
    <row r="7" spans="1:23">
      <c r="A7" s="7" t="s">
        <v>167</v>
      </c>
      <c r="B7" s="7" t="s">
        <v>3</v>
      </c>
      <c r="C7" s="7" t="s">
        <v>213</v>
      </c>
      <c r="D7" s="8">
        <v>5.0910000000000002</v>
      </c>
      <c r="E7" s="8"/>
      <c r="F7" s="9">
        <v>3</v>
      </c>
      <c r="G7" s="9" t="s">
        <v>247</v>
      </c>
      <c r="H7" s="10"/>
      <c r="I7" s="10"/>
      <c r="J7" s="10"/>
      <c r="K7" s="10"/>
      <c r="L7" s="10">
        <v>1750000</v>
      </c>
      <c r="M7" s="12">
        <v>0.8</v>
      </c>
      <c r="N7" s="12"/>
      <c r="O7" s="10">
        <v>3150000</v>
      </c>
      <c r="P7" s="7"/>
      <c r="Q7" s="7"/>
      <c r="R7" s="7"/>
      <c r="S7" s="7"/>
      <c r="T7" s="10">
        <v>3150000</v>
      </c>
      <c r="U7" s="10">
        <v>3150000</v>
      </c>
      <c r="V7" s="7"/>
      <c r="W7" s="7"/>
    </row>
    <row r="8" spans="1:23">
      <c r="A8" s="7" t="s">
        <v>171</v>
      </c>
      <c r="B8" s="7" t="s">
        <v>3</v>
      </c>
      <c r="C8" s="7" t="s">
        <v>217</v>
      </c>
      <c r="D8" s="8">
        <v>3.0470000000000002</v>
      </c>
      <c r="E8" s="8"/>
      <c r="F8" s="9">
        <v>1</v>
      </c>
      <c r="G8" s="9" t="s">
        <v>247</v>
      </c>
      <c r="H8" s="10"/>
      <c r="I8" s="10"/>
      <c r="J8" s="10"/>
      <c r="K8" s="10"/>
      <c r="L8" s="10">
        <v>527500</v>
      </c>
      <c r="M8" s="12">
        <v>4.3554502369668242</v>
      </c>
      <c r="N8" s="12"/>
      <c r="O8" s="10">
        <v>2825000</v>
      </c>
      <c r="P8" s="7"/>
      <c r="Q8" s="7"/>
      <c r="R8" s="7"/>
      <c r="S8" s="7"/>
      <c r="T8" s="10">
        <v>2825000</v>
      </c>
      <c r="U8" s="10">
        <v>2825000</v>
      </c>
      <c r="V8" s="7"/>
      <c r="W8" s="7"/>
    </row>
    <row r="9" spans="1:23">
      <c r="A9" s="7" t="s">
        <v>185</v>
      </c>
      <c r="B9" s="7" t="s">
        <v>3</v>
      </c>
      <c r="C9" s="7" t="s">
        <v>213</v>
      </c>
      <c r="D9" s="8">
        <v>2.145</v>
      </c>
      <c r="E9" s="32" t="s">
        <v>247</v>
      </c>
      <c r="F9" s="9">
        <v>1</v>
      </c>
      <c r="G9" s="9"/>
      <c r="H9" s="10"/>
      <c r="I9" s="10"/>
      <c r="J9" s="10"/>
      <c r="K9" s="10"/>
      <c r="L9" s="10">
        <v>502000</v>
      </c>
      <c r="M9" s="12">
        <v>0.11553784860557768</v>
      </c>
      <c r="N9" s="12"/>
      <c r="O9" s="10">
        <v>560000</v>
      </c>
      <c r="P9" s="7"/>
      <c r="Q9" s="7"/>
      <c r="R9" s="7"/>
      <c r="S9" s="7"/>
      <c r="T9" s="10">
        <v>560000</v>
      </c>
      <c r="U9" s="10">
        <v>560000</v>
      </c>
      <c r="V9" s="7"/>
      <c r="W9" s="7"/>
    </row>
    <row r="10" spans="1:23">
      <c r="O10">
        <f>SUM(O1:O9)</f>
        <v>24025013</v>
      </c>
      <c r="T10" s="2">
        <f>SUM(T2:T9)</f>
        <v>27023000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heetViews>
  <sheetFormatPr baseColWidth="10" defaultColWidth="8.83203125" defaultRowHeight="14" x14ac:dyDescent="0"/>
  <cols>
    <col min="1" max="1" width="15.83203125" bestFit="1" customWidth="1"/>
    <col min="8" max="8" width="10.1640625" bestFit="1" customWidth="1"/>
    <col min="12" max="12" width="10.1640625" bestFit="1" customWidth="1"/>
    <col min="15" max="15" width="10.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103</v>
      </c>
      <c r="B2" s="7" t="s">
        <v>104</v>
      </c>
      <c r="C2" s="7" t="s">
        <v>213</v>
      </c>
      <c r="D2" s="8">
        <v>3.1280000000000001</v>
      </c>
      <c r="E2" s="8"/>
      <c r="F2" s="9">
        <v>2</v>
      </c>
      <c r="G2" s="9" t="s">
        <v>247</v>
      </c>
      <c r="H2" s="10">
        <v>1200000</v>
      </c>
      <c r="I2" s="10">
        <v>750000</v>
      </c>
      <c r="J2" s="10">
        <v>975000</v>
      </c>
      <c r="K2" s="10">
        <v>450000</v>
      </c>
      <c r="L2" s="10">
        <v>600000</v>
      </c>
      <c r="M2" s="12">
        <v>0.55833333333333335</v>
      </c>
      <c r="N2" s="35">
        <v>-40000</v>
      </c>
      <c r="O2" s="10">
        <v>935000</v>
      </c>
      <c r="P2" s="10"/>
      <c r="Q2" s="10"/>
      <c r="R2" s="10"/>
      <c r="S2" s="10"/>
      <c r="T2" s="10">
        <v>935000</v>
      </c>
      <c r="U2" s="10">
        <v>935000</v>
      </c>
      <c r="V2" s="7"/>
      <c r="W2" s="7"/>
    </row>
    <row r="3" spans="1:23">
      <c r="A3" s="19" t="s">
        <v>106</v>
      </c>
      <c r="B3" s="7" t="s">
        <v>104</v>
      </c>
      <c r="C3" s="7" t="s">
        <v>213</v>
      </c>
      <c r="D3" s="8">
        <v>3.0859999999999999</v>
      </c>
      <c r="E3" s="8"/>
      <c r="F3" s="9">
        <v>1</v>
      </c>
      <c r="G3" s="9"/>
      <c r="H3" s="10"/>
      <c r="I3" s="10"/>
      <c r="J3" s="10"/>
      <c r="K3" s="10"/>
      <c r="L3" s="20" t="s">
        <v>227</v>
      </c>
      <c r="M3" s="15"/>
      <c r="N3" s="13"/>
      <c r="O3" s="10">
        <v>700000</v>
      </c>
      <c r="P3" s="10"/>
      <c r="Q3" s="10"/>
      <c r="R3" s="10"/>
      <c r="S3" s="10"/>
      <c r="T3" s="10">
        <v>700000</v>
      </c>
      <c r="U3" s="10">
        <v>700000</v>
      </c>
      <c r="V3" s="7"/>
      <c r="W3" s="15" t="s">
        <v>237</v>
      </c>
    </row>
    <row r="4" spans="1:23">
      <c r="A4" s="7" t="s">
        <v>123</v>
      </c>
      <c r="B4" s="7" t="s">
        <v>104</v>
      </c>
      <c r="C4" s="7" t="s">
        <v>223</v>
      </c>
      <c r="D4" s="8">
        <v>5.0570000000000004</v>
      </c>
      <c r="E4" s="8"/>
      <c r="F4" s="9">
        <v>3</v>
      </c>
      <c r="G4" s="9" t="s">
        <v>247</v>
      </c>
      <c r="H4" s="10"/>
      <c r="I4" s="10"/>
      <c r="J4" s="10"/>
      <c r="K4" s="10"/>
      <c r="L4" s="10">
        <v>2975000</v>
      </c>
      <c r="M4" s="12">
        <v>0.76470588235294112</v>
      </c>
      <c r="N4" s="12"/>
      <c r="O4" s="10">
        <v>5250000</v>
      </c>
      <c r="P4" s="10"/>
      <c r="Q4" s="10"/>
      <c r="R4" s="10"/>
      <c r="S4" s="10"/>
      <c r="T4" s="10">
        <v>5250000</v>
      </c>
      <c r="U4" s="10">
        <v>5250000</v>
      </c>
      <c r="V4" s="7"/>
      <c r="W4" s="7"/>
    </row>
    <row r="5" spans="1:23">
      <c r="A5" s="7" t="s">
        <v>159</v>
      </c>
      <c r="B5" s="7" t="s">
        <v>104</v>
      </c>
      <c r="C5" s="7" t="s">
        <v>215</v>
      </c>
      <c r="D5" s="8">
        <v>5.0819999999999999</v>
      </c>
      <c r="E5" s="8"/>
      <c r="F5" s="9">
        <v>3</v>
      </c>
      <c r="G5" s="9" t="s">
        <v>247</v>
      </c>
      <c r="H5" s="10"/>
      <c r="I5" s="10"/>
      <c r="J5" s="10"/>
      <c r="K5" s="10"/>
      <c r="L5" s="10">
        <v>1750000</v>
      </c>
      <c r="M5" s="12">
        <v>0.8571428571428571</v>
      </c>
      <c r="N5" s="12"/>
      <c r="O5" s="10">
        <v>3250000</v>
      </c>
      <c r="P5" s="7"/>
      <c r="Q5" s="7"/>
      <c r="R5" s="7"/>
      <c r="S5" s="7"/>
      <c r="T5" s="10">
        <v>3250000</v>
      </c>
      <c r="U5" s="10">
        <v>3250000</v>
      </c>
      <c r="V5" s="7"/>
      <c r="W5" s="7"/>
    </row>
    <row r="6" spans="1:23">
      <c r="O6">
        <f>SUM(O1:O5)</f>
        <v>10137013</v>
      </c>
      <c r="T6" s="2">
        <f>SUM(T2:T5)</f>
        <v>10135000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heetViews>
  <sheetFormatPr baseColWidth="10" defaultColWidth="8.83203125" defaultRowHeight="14" x14ac:dyDescent="0"/>
  <cols>
    <col min="1" max="1" width="14.1640625" bestFit="1" customWidth="1"/>
    <col min="8" max="10" width="10.1640625" bestFit="1" customWidth="1"/>
    <col min="15" max="15" width="10.1640625" bestFit="1" customWidth="1"/>
    <col min="20"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55</v>
      </c>
      <c r="B2" s="7" t="s">
        <v>56</v>
      </c>
      <c r="C2" s="7" t="s">
        <v>224</v>
      </c>
      <c r="D2" s="8">
        <v>2.1680000000000001</v>
      </c>
      <c r="E2" s="32" t="s">
        <v>247</v>
      </c>
      <c r="F2" s="9">
        <v>1</v>
      </c>
      <c r="G2" s="9" t="s">
        <v>247</v>
      </c>
      <c r="H2" s="10">
        <v>3700000</v>
      </c>
      <c r="I2" s="10">
        <v>2825000</v>
      </c>
      <c r="J2" s="10">
        <v>3262500</v>
      </c>
      <c r="K2" s="10">
        <v>875000</v>
      </c>
      <c r="L2" s="10">
        <v>506690</v>
      </c>
      <c r="M2" s="12">
        <v>5.1674791292506264</v>
      </c>
      <c r="N2" s="35">
        <v>-137500</v>
      </c>
      <c r="O2" s="10">
        <v>3125000</v>
      </c>
      <c r="P2" s="10"/>
      <c r="Q2" s="10"/>
      <c r="R2" s="10"/>
      <c r="S2" s="10"/>
      <c r="T2" s="10">
        <v>3125000</v>
      </c>
      <c r="U2" s="10">
        <v>3125000</v>
      </c>
      <c r="V2" s="7"/>
      <c r="W2" s="7"/>
    </row>
    <row r="3" spans="1:23">
      <c r="A3" s="7" t="s">
        <v>128</v>
      </c>
      <c r="B3" s="7" t="s">
        <v>56</v>
      </c>
      <c r="C3" s="7" t="s">
        <v>225</v>
      </c>
      <c r="D3" s="8">
        <v>3.109</v>
      </c>
      <c r="E3" s="8"/>
      <c r="F3" s="9">
        <v>1</v>
      </c>
      <c r="G3" s="9" t="s">
        <v>247</v>
      </c>
      <c r="H3" s="10">
        <v>3400000</v>
      </c>
      <c r="I3" s="10">
        <v>2550000</v>
      </c>
      <c r="J3" s="10">
        <v>2975000</v>
      </c>
      <c r="K3" s="10">
        <v>850000</v>
      </c>
      <c r="L3" s="10">
        <v>512196</v>
      </c>
      <c r="M3" s="12">
        <v>4.7107044959351496</v>
      </c>
      <c r="N3" s="35">
        <v>-50000</v>
      </c>
      <c r="O3" s="10">
        <v>2925000</v>
      </c>
      <c r="P3" s="10"/>
      <c r="Q3" s="10"/>
      <c r="R3" s="10"/>
      <c r="S3" s="10"/>
      <c r="T3" s="10">
        <v>2925000</v>
      </c>
      <c r="U3" s="10">
        <v>2925000</v>
      </c>
      <c r="V3" s="7"/>
      <c r="W3" s="7"/>
    </row>
    <row r="4" spans="1:23">
      <c r="A4" s="7" t="s">
        <v>138</v>
      </c>
      <c r="B4" s="7" t="s">
        <v>56</v>
      </c>
      <c r="C4" s="7" t="s">
        <v>213</v>
      </c>
      <c r="D4" s="8">
        <v>3.1320000000000001</v>
      </c>
      <c r="E4" s="8"/>
      <c r="F4" s="9">
        <v>1</v>
      </c>
      <c r="G4" s="9" t="s">
        <v>247</v>
      </c>
      <c r="H4" s="10"/>
      <c r="I4" s="10"/>
      <c r="J4" s="10"/>
      <c r="K4" s="10"/>
      <c r="L4" s="10">
        <v>504000</v>
      </c>
      <c r="M4" s="12">
        <v>2.373015873015873</v>
      </c>
      <c r="N4" s="12"/>
      <c r="O4" s="10">
        <v>1700000</v>
      </c>
      <c r="P4" s="10"/>
      <c r="Q4" s="10"/>
      <c r="R4" s="10"/>
      <c r="S4" s="10"/>
      <c r="T4" s="10">
        <v>1700000</v>
      </c>
      <c r="U4" s="10">
        <v>1700000</v>
      </c>
      <c r="V4" s="7"/>
      <c r="W4" s="7"/>
    </row>
    <row r="5" spans="1:23">
      <c r="O5">
        <f>SUM(O1:O4)</f>
        <v>7752013</v>
      </c>
      <c r="T5" s="2">
        <f>SUM(T2:T4)</f>
        <v>7750000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election activeCell="B2" sqref="B2:B8"/>
    </sheetView>
  </sheetViews>
  <sheetFormatPr baseColWidth="10" defaultColWidth="8.83203125" defaultRowHeight="14" x14ac:dyDescent="0"/>
  <cols>
    <col min="1" max="1" width="19.5" bestFit="1" customWidth="1"/>
    <col min="15" max="16" width="10.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26</v>
      </c>
      <c r="B2" s="7" t="s">
        <v>27</v>
      </c>
      <c r="C2" s="7" t="s">
        <v>220</v>
      </c>
      <c r="D2" s="8">
        <v>3.1459999999999999</v>
      </c>
      <c r="E2" s="8"/>
      <c r="F2" s="9">
        <v>1</v>
      </c>
      <c r="G2" s="9" t="s">
        <v>247</v>
      </c>
      <c r="H2" s="10"/>
      <c r="I2" s="10"/>
      <c r="J2" s="10"/>
      <c r="K2" s="10"/>
      <c r="L2" s="10">
        <v>493500</v>
      </c>
      <c r="M2" s="12">
        <v>1.4559270516717324</v>
      </c>
      <c r="N2" s="12"/>
      <c r="O2" s="10">
        <v>1212000</v>
      </c>
      <c r="P2" s="7"/>
      <c r="Q2" s="7"/>
      <c r="R2" s="7"/>
      <c r="S2" s="7"/>
      <c r="T2" s="10">
        <v>1212000</v>
      </c>
      <c r="U2" s="10">
        <v>1212000</v>
      </c>
      <c r="V2" s="7"/>
      <c r="W2" s="7"/>
    </row>
    <row r="3" spans="1:23">
      <c r="A3" s="7" t="s">
        <v>51</v>
      </c>
      <c r="B3" s="7" t="s">
        <v>27</v>
      </c>
      <c r="C3" s="7" t="s">
        <v>219</v>
      </c>
      <c r="D3" s="8">
        <v>3.1480000000000001</v>
      </c>
      <c r="E3" s="8"/>
      <c r="F3" s="9">
        <v>2</v>
      </c>
      <c r="G3" s="9" t="s">
        <v>247</v>
      </c>
      <c r="H3" s="10"/>
      <c r="I3" s="10"/>
      <c r="J3" s="10"/>
      <c r="K3" s="10"/>
      <c r="L3" s="10">
        <v>1650000</v>
      </c>
      <c r="M3" s="12">
        <v>1.4242424242424243</v>
      </c>
      <c r="N3" s="12"/>
      <c r="O3" s="10">
        <v>4000000</v>
      </c>
      <c r="P3" s="10"/>
      <c r="Q3" s="10"/>
      <c r="R3" s="10"/>
      <c r="S3" s="10"/>
      <c r="T3" s="10">
        <v>4000000</v>
      </c>
      <c r="U3" s="10">
        <v>4000000</v>
      </c>
      <c r="V3" s="7"/>
      <c r="W3" s="7"/>
    </row>
    <row r="4" spans="1:23">
      <c r="A4" s="7" t="s">
        <v>59</v>
      </c>
      <c r="B4" s="7" t="s">
        <v>27</v>
      </c>
      <c r="C4" s="7" t="s">
        <v>215</v>
      </c>
      <c r="D4" s="8">
        <v>3.0270000000000001</v>
      </c>
      <c r="E4" s="8"/>
      <c r="F4" s="9">
        <v>1</v>
      </c>
      <c r="G4" s="9" t="s">
        <v>247</v>
      </c>
      <c r="H4" s="10"/>
      <c r="I4" s="10"/>
      <c r="J4" s="10"/>
      <c r="K4" s="10"/>
      <c r="L4" s="10">
        <v>512500</v>
      </c>
      <c r="M4" s="12">
        <v>6.4146341463414638</v>
      </c>
      <c r="N4" s="12"/>
      <c r="O4" s="10">
        <v>3800000</v>
      </c>
      <c r="P4" s="10"/>
      <c r="Q4" s="10"/>
      <c r="R4" s="10"/>
      <c r="S4" s="10"/>
      <c r="T4" s="10">
        <v>3800000</v>
      </c>
      <c r="U4" s="10">
        <v>3800000</v>
      </c>
      <c r="V4" s="7"/>
      <c r="W4" s="7"/>
    </row>
    <row r="5" spans="1:23">
      <c r="A5" s="7" t="s">
        <v>60</v>
      </c>
      <c r="B5" s="7" t="s">
        <v>27</v>
      </c>
      <c r="C5" s="7" t="s">
        <v>214</v>
      </c>
      <c r="D5" s="8">
        <v>3.0019999999999998</v>
      </c>
      <c r="E5" s="8"/>
      <c r="F5" s="9">
        <v>1</v>
      </c>
      <c r="G5" s="9" t="s">
        <v>247</v>
      </c>
      <c r="H5" s="10"/>
      <c r="I5" s="10"/>
      <c r="J5" s="10"/>
      <c r="K5" s="10"/>
      <c r="L5" s="10">
        <v>485000</v>
      </c>
      <c r="M5" s="12">
        <v>3.818556701030928</v>
      </c>
      <c r="N5" s="12"/>
      <c r="O5" s="10">
        <v>2337000</v>
      </c>
      <c r="P5" s="10"/>
      <c r="Q5" s="10"/>
      <c r="R5" s="10"/>
      <c r="S5" s="10"/>
      <c r="T5" s="10">
        <v>2337000</v>
      </c>
      <c r="U5" s="10">
        <v>2337000</v>
      </c>
      <c r="V5" s="7"/>
      <c r="W5" s="7"/>
    </row>
    <row r="6" spans="1:23">
      <c r="A6" s="13" t="s">
        <v>169</v>
      </c>
      <c r="B6" s="13" t="s">
        <v>27</v>
      </c>
      <c r="C6" s="13" t="s">
        <v>213</v>
      </c>
      <c r="D6" s="16">
        <v>2.16</v>
      </c>
      <c r="E6" s="32" t="s">
        <v>247</v>
      </c>
      <c r="F6" s="17">
        <v>1</v>
      </c>
      <c r="G6" s="17" t="s">
        <v>247</v>
      </c>
      <c r="H6" s="18"/>
      <c r="I6" s="18"/>
      <c r="J6" s="18"/>
      <c r="K6" s="18"/>
      <c r="L6" s="18">
        <v>485000</v>
      </c>
      <c r="M6" s="12">
        <v>1.3195876288659794</v>
      </c>
      <c r="N6" s="13"/>
      <c r="O6" s="18">
        <v>875000</v>
      </c>
      <c r="P6" s="18">
        <v>1350000</v>
      </c>
      <c r="Q6" s="7"/>
      <c r="R6" s="7"/>
      <c r="S6" s="7"/>
      <c r="T6" s="10">
        <f>O6+P6</f>
        <v>2225000</v>
      </c>
      <c r="U6" s="10">
        <v>1125000</v>
      </c>
      <c r="V6" s="7"/>
      <c r="W6" s="11"/>
    </row>
    <row r="7" spans="1:23">
      <c r="A7" s="7" t="s">
        <v>170</v>
      </c>
      <c r="B7" s="7" t="s">
        <v>27</v>
      </c>
      <c r="C7" s="7" t="s">
        <v>219</v>
      </c>
      <c r="D7" s="8">
        <v>2.14</v>
      </c>
      <c r="E7" s="32" t="s">
        <v>247</v>
      </c>
      <c r="F7" s="9">
        <v>1</v>
      </c>
      <c r="G7" s="9" t="s">
        <v>247</v>
      </c>
      <c r="H7" s="10"/>
      <c r="I7" s="10"/>
      <c r="J7" s="10"/>
      <c r="K7" s="10"/>
      <c r="L7" s="10">
        <v>498750</v>
      </c>
      <c r="M7" s="12">
        <v>4.0125313283208017</v>
      </c>
      <c r="N7" s="12"/>
      <c r="O7" s="10">
        <v>2500000</v>
      </c>
      <c r="P7" s="7"/>
      <c r="Q7" s="7"/>
      <c r="R7" s="7"/>
      <c r="S7" s="7"/>
      <c r="T7" s="10">
        <v>2500000</v>
      </c>
      <c r="U7" s="10">
        <v>2500000</v>
      </c>
      <c r="V7" s="7"/>
      <c r="W7" s="7"/>
    </row>
    <row r="8" spans="1:23">
      <c r="A8" s="7" t="s">
        <v>188</v>
      </c>
      <c r="B8" s="7" t="s">
        <v>27</v>
      </c>
      <c r="C8" s="7" t="s">
        <v>214</v>
      </c>
      <c r="D8" s="8">
        <v>3.1539999999999999</v>
      </c>
      <c r="E8" s="8"/>
      <c r="F8" s="9">
        <v>2</v>
      </c>
      <c r="G8" s="9" t="s">
        <v>247</v>
      </c>
      <c r="H8" s="10">
        <v>5800000</v>
      </c>
      <c r="I8" s="10">
        <v>5350000</v>
      </c>
      <c r="J8" s="10">
        <v>5575000</v>
      </c>
      <c r="K8" s="10">
        <v>450000</v>
      </c>
      <c r="L8" s="22">
        <v>2300000</v>
      </c>
      <c r="M8" s="12">
        <v>1.326086956521739</v>
      </c>
      <c r="N8" s="35">
        <v>-225000</v>
      </c>
      <c r="O8" s="10">
        <v>5350000</v>
      </c>
      <c r="P8" s="7"/>
      <c r="Q8" s="7"/>
      <c r="R8" s="7"/>
      <c r="S8" s="7"/>
      <c r="T8" s="10">
        <v>5350000</v>
      </c>
      <c r="U8" s="10">
        <v>5350000</v>
      </c>
      <c r="V8" s="7"/>
      <c r="W8" s="7"/>
    </row>
    <row r="9" spans="1:23">
      <c r="O9">
        <f>SUM(O1:O8)</f>
        <v>20076013</v>
      </c>
      <c r="T9" s="2">
        <f>SUM(T2:T8)</f>
        <v>21424000</v>
      </c>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selection activeCell="B2" sqref="B2:B12"/>
    </sheetView>
  </sheetViews>
  <sheetFormatPr baseColWidth="10" defaultColWidth="8.83203125" defaultRowHeight="14" x14ac:dyDescent="0"/>
  <cols>
    <col min="20" max="20" width="11.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43</v>
      </c>
      <c r="B2" s="7" t="s">
        <v>44</v>
      </c>
      <c r="C2" s="7" t="s">
        <v>225</v>
      </c>
      <c r="D2" s="8">
        <v>5.0380000000000003</v>
      </c>
      <c r="E2" s="8"/>
      <c r="F2" s="9">
        <v>3</v>
      </c>
      <c r="G2" s="9"/>
      <c r="H2" s="10"/>
      <c r="I2" s="10"/>
      <c r="J2" s="10"/>
      <c r="K2" s="10"/>
      <c r="L2" s="10">
        <v>1382500</v>
      </c>
      <c r="M2" s="12">
        <v>0.22965641952983726</v>
      </c>
      <c r="N2" s="12"/>
      <c r="O2" s="10">
        <v>1700000</v>
      </c>
      <c r="P2" s="10"/>
      <c r="Q2" s="10"/>
      <c r="R2" s="10"/>
      <c r="S2" s="10"/>
      <c r="T2" s="10">
        <v>1700000</v>
      </c>
      <c r="U2" s="10">
        <v>1700000</v>
      </c>
      <c r="V2" s="7"/>
      <c r="W2" s="7"/>
    </row>
    <row r="3" spans="1:23">
      <c r="A3" s="7" t="s">
        <v>54</v>
      </c>
      <c r="B3" s="7" t="s">
        <v>44</v>
      </c>
      <c r="C3" s="7" t="s">
        <v>226</v>
      </c>
      <c r="D3" s="8">
        <v>3.0609999999999999</v>
      </c>
      <c r="E3" s="8"/>
      <c r="F3" s="9">
        <v>1</v>
      </c>
      <c r="G3" s="9" t="s">
        <v>247</v>
      </c>
      <c r="H3" s="10"/>
      <c r="I3" s="10"/>
      <c r="J3" s="10"/>
      <c r="K3" s="10"/>
      <c r="L3" s="10">
        <v>488000</v>
      </c>
      <c r="M3" s="12">
        <v>5.7622950819672134</v>
      </c>
      <c r="N3" s="12"/>
      <c r="O3" s="10">
        <v>3300000</v>
      </c>
      <c r="P3" s="10"/>
      <c r="Q3" s="10"/>
      <c r="R3" s="10"/>
      <c r="S3" s="10"/>
      <c r="T3" s="10">
        <v>3300000</v>
      </c>
      <c r="U3" s="10">
        <v>3300000</v>
      </c>
      <c r="V3" s="7"/>
      <c r="W3" s="7"/>
    </row>
    <row r="4" spans="1:23">
      <c r="A4" s="7" t="s">
        <v>80</v>
      </c>
      <c r="B4" s="7" t="s">
        <v>44</v>
      </c>
      <c r="C4" s="7" t="s">
        <v>214</v>
      </c>
      <c r="D4" s="8">
        <v>5.1529999999999996</v>
      </c>
      <c r="E4" s="8"/>
      <c r="F4" s="9">
        <v>3</v>
      </c>
      <c r="G4" s="9" t="s">
        <v>247</v>
      </c>
      <c r="H4" s="10">
        <v>8250000</v>
      </c>
      <c r="I4" s="10">
        <v>5700000</v>
      </c>
      <c r="J4" s="10">
        <v>6975000</v>
      </c>
      <c r="K4" s="10">
        <v>2550000</v>
      </c>
      <c r="L4" s="10">
        <v>4750000</v>
      </c>
      <c r="M4" s="12">
        <v>0.42105263157894735</v>
      </c>
      <c r="N4" s="35">
        <v>-225000</v>
      </c>
      <c r="O4" s="10">
        <v>6750000</v>
      </c>
      <c r="P4" s="10"/>
      <c r="Q4" s="10"/>
      <c r="R4" s="10"/>
      <c r="S4" s="10"/>
      <c r="T4" s="10">
        <v>6750000</v>
      </c>
      <c r="U4" s="10">
        <v>6750000</v>
      </c>
      <c r="V4" s="7"/>
      <c r="W4" s="7"/>
    </row>
    <row r="5" spans="1:23">
      <c r="A5" s="7" t="s">
        <v>93</v>
      </c>
      <c r="B5" s="7" t="s">
        <v>44</v>
      </c>
      <c r="C5" s="7" t="s">
        <v>214</v>
      </c>
      <c r="D5" s="8">
        <v>3.0659999999999998</v>
      </c>
      <c r="E5" s="8"/>
      <c r="F5" s="9">
        <v>1</v>
      </c>
      <c r="G5" s="9"/>
      <c r="H5" s="10"/>
      <c r="I5" s="10"/>
      <c r="J5" s="10"/>
      <c r="K5" s="10"/>
      <c r="L5" s="10">
        <v>493500</v>
      </c>
      <c r="M5" s="12">
        <v>2.6879432624113475</v>
      </c>
      <c r="N5" s="12"/>
      <c r="O5" s="10">
        <v>1820000</v>
      </c>
      <c r="P5" s="10"/>
      <c r="Q5" s="10"/>
      <c r="R5" s="10"/>
      <c r="S5" s="10"/>
      <c r="T5" s="10">
        <v>1820000</v>
      </c>
      <c r="U5" s="10">
        <v>1820000</v>
      </c>
      <c r="V5" s="7"/>
      <c r="W5" s="7"/>
    </row>
    <row r="6" spans="1:23">
      <c r="A6" s="7" t="s">
        <v>99</v>
      </c>
      <c r="B6" s="7" t="s">
        <v>44</v>
      </c>
      <c r="C6" s="7" t="s">
        <v>219</v>
      </c>
      <c r="D6" s="8">
        <v>4.165</v>
      </c>
      <c r="E6" s="8"/>
      <c r="F6" s="9">
        <v>3</v>
      </c>
      <c r="G6" s="9" t="s">
        <v>247</v>
      </c>
      <c r="H6" s="10">
        <v>7100000</v>
      </c>
      <c r="I6" s="10">
        <v>5700000</v>
      </c>
      <c r="J6" s="10">
        <v>6400000</v>
      </c>
      <c r="K6" s="10">
        <v>1400000</v>
      </c>
      <c r="L6" s="10">
        <v>2625000</v>
      </c>
      <c r="M6" s="12">
        <v>1.4761904761904763</v>
      </c>
      <c r="N6" s="34">
        <v>100000</v>
      </c>
      <c r="O6" s="10">
        <v>6500000</v>
      </c>
      <c r="P6" s="10"/>
      <c r="Q6" s="10"/>
      <c r="R6" s="10"/>
      <c r="S6" s="10"/>
      <c r="T6" s="10">
        <v>6500000</v>
      </c>
      <c r="U6" s="10">
        <v>6500000</v>
      </c>
      <c r="V6" s="7"/>
      <c r="W6" s="7"/>
    </row>
    <row r="7" spans="1:23">
      <c r="A7" s="7" t="s">
        <v>117</v>
      </c>
      <c r="B7" s="7" t="s">
        <v>44</v>
      </c>
      <c r="C7" s="7" t="s">
        <v>214</v>
      </c>
      <c r="D7" s="8">
        <v>2.1560000000000001</v>
      </c>
      <c r="E7" s="32" t="s">
        <v>247</v>
      </c>
      <c r="F7" s="9">
        <v>1</v>
      </c>
      <c r="G7" s="9" t="s">
        <v>247</v>
      </c>
      <c r="H7" s="10"/>
      <c r="I7" s="10"/>
      <c r="J7" s="10"/>
      <c r="K7" s="10"/>
      <c r="L7" s="10">
        <v>650000</v>
      </c>
      <c r="M7" s="12">
        <v>1.4615384615384615</v>
      </c>
      <c r="N7" s="12"/>
      <c r="O7" s="10">
        <v>1600000</v>
      </c>
      <c r="P7" s="10"/>
      <c r="Q7" s="10"/>
      <c r="R7" s="10"/>
      <c r="S7" s="10"/>
      <c r="T7" s="10">
        <v>1600000</v>
      </c>
      <c r="U7" s="10">
        <v>1600000</v>
      </c>
      <c r="V7" s="7"/>
      <c r="W7" s="7"/>
    </row>
    <row r="8" spans="1:23" ht="84">
      <c r="A8" s="7" t="s">
        <v>134</v>
      </c>
      <c r="B8" s="7" t="s">
        <v>44</v>
      </c>
      <c r="C8" s="7" t="s">
        <v>213</v>
      </c>
      <c r="D8" s="8">
        <v>4.1029999999999998</v>
      </c>
      <c r="E8" s="8"/>
      <c r="F8" s="9">
        <v>3</v>
      </c>
      <c r="G8" s="9" t="s">
        <v>247</v>
      </c>
      <c r="H8" s="10">
        <v>3200000</v>
      </c>
      <c r="I8" s="10">
        <v>1800000</v>
      </c>
      <c r="J8" s="10">
        <v>2500000</v>
      </c>
      <c r="K8" s="10">
        <v>1400000</v>
      </c>
      <c r="L8" s="10">
        <v>1350000</v>
      </c>
      <c r="M8" s="12">
        <v>0.62962962962962965</v>
      </c>
      <c r="N8" s="35">
        <v>-300000</v>
      </c>
      <c r="O8" s="10">
        <v>2200000</v>
      </c>
      <c r="P8" s="10">
        <v>3200000</v>
      </c>
      <c r="Q8" s="10"/>
      <c r="R8" s="10"/>
      <c r="S8" s="10"/>
      <c r="T8" s="10">
        <v>5400000</v>
      </c>
      <c r="U8" s="10">
        <v>2700000</v>
      </c>
      <c r="V8" s="7" t="s">
        <v>190</v>
      </c>
      <c r="W8" s="11" t="s">
        <v>206</v>
      </c>
    </row>
    <row r="9" spans="1:23">
      <c r="A9" s="7" t="s">
        <v>140</v>
      </c>
      <c r="B9" s="7" t="s">
        <v>44</v>
      </c>
      <c r="C9" s="7" t="s">
        <v>213</v>
      </c>
      <c r="D9" s="8">
        <v>2.15</v>
      </c>
      <c r="E9" s="32" t="s">
        <v>247</v>
      </c>
      <c r="F9" s="9">
        <v>1</v>
      </c>
      <c r="G9" s="9" t="s">
        <v>247</v>
      </c>
      <c r="H9" s="10"/>
      <c r="I9" s="10"/>
      <c r="J9" s="10"/>
      <c r="K9" s="10"/>
      <c r="L9" s="10">
        <v>483500</v>
      </c>
      <c r="M9" s="12">
        <v>0.68562564632885215</v>
      </c>
      <c r="N9" s="12"/>
      <c r="O9" s="10">
        <v>815000</v>
      </c>
      <c r="P9" s="10"/>
      <c r="Q9" s="10"/>
      <c r="R9" s="10"/>
      <c r="S9" s="10"/>
      <c r="T9" s="10">
        <v>815000</v>
      </c>
      <c r="U9" s="10">
        <v>815000</v>
      </c>
      <c r="V9" s="7"/>
      <c r="W9" s="7"/>
    </row>
    <row r="10" spans="1:23">
      <c r="A10" s="7" t="s">
        <v>150</v>
      </c>
      <c r="B10" s="7" t="s">
        <v>44</v>
      </c>
      <c r="C10" s="7" t="s">
        <v>216</v>
      </c>
      <c r="D10" s="8">
        <v>3.004</v>
      </c>
      <c r="E10" s="8"/>
      <c r="F10" s="9">
        <v>1</v>
      </c>
      <c r="G10" s="9"/>
      <c r="H10" s="10"/>
      <c r="I10" s="10"/>
      <c r="J10" s="10"/>
      <c r="K10" s="10"/>
      <c r="L10" s="10">
        <v>490500</v>
      </c>
      <c r="M10" s="12">
        <v>1.0387359836901122</v>
      </c>
      <c r="N10" s="12"/>
      <c r="O10" s="10">
        <v>1000000</v>
      </c>
      <c r="P10" s="7"/>
      <c r="Q10" s="7"/>
      <c r="R10" s="7"/>
      <c r="S10" s="7"/>
      <c r="T10" s="10">
        <v>1000000</v>
      </c>
      <c r="U10" s="10">
        <v>1000000</v>
      </c>
      <c r="V10" s="7"/>
      <c r="W10" s="7"/>
    </row>
    <row r="11" spans="1:23">
      <c r="A11" s="7" t="s">
        <v>172</v>
      </c>
      <c r="B11" s="7" t="s">
        <v>44</v>
      </c>
      <c r="C11" s="7" t="s">
        <v>221</v>
      </c>
      <c r="D11" s="8">
        <v>3.02</v>
      </c>
      <c r="E11" s="8"/>
      <c r="F11" s="9">
        <v>1</v>
      </c>
      <c r="G11" s="9"/>
      <c r="H11" s="10"/>
      <c r="I11" s="10"/>
      <c r="J11" s="10"/>
      <c r="K11" s="10"/>
      <c r="L11" s="10">
        <v>489500</v>
      </c>
      <c r="M11" s="12">
        <v>0.32788559754851887</v>
      </c>
      <c r="N11" s="12"/>
      <c r="O11" s="10">
        <v>650000</v>
      </c>
      <c r="P11" s="7"/>
      <c r="Q11" s="7"/>
      <c r="R11" s="7"/>
      <c r="S11" s="7"/>
      <c r="T11" s="10">
        <v>650000</v>
      </c>
      <c r="U11" s="10">
        <v>650000</v>
      </c>
      <c r="V11" s="7"/>
      <c r="W11" s="7"/>
    </row>
    <row r="12" spans="1:23">
      <c r="A12" s="7" t="s">
        <v>183</v>
      </c>
      <c r="B12" s="7" t="s">
        <v>44</v>
      </c>
      <c r="C12" s="7" t="s">
        <v>221</v>
      </c>
      <c r="D12" s="8">
        <v>3.129</v>
      </c>
      <c r="E12" s="8"/>
      <c r="F12" s="9">
        <v>1</v>
      </c>
      <c r="G12" s="9" t="s">
        <v>247</v>
      </c>
      <c r="H12" s="10"/>
      <c r="I12" s="10"/>
      <c r="J12" s="10"/>
      <c r="K12" s="10"/>
      <c r="L12" s="10">
        <v>500000</v>
      </c>
      <c r="M12" s="12">
        <v>10</v>
      </c>
      <c r="N12" s="12"/>
      <c r="O12" s="10">
        <v>5500000</v>
      </c>
      <c r="P12" s="7"/>
      <c r="Q12" s="7"/>
      <c r="R12" s="7"/>
      <c r="S12" s="7"/>
      <c r="T12" s="10">
        <v>5500000</v>
      </c>
      <c r="U12" s="10">
        <v>5500000</v>
      </c>
      <c r="V12" s="7"/>
      <c r="W12" s="7"/>
    </row>
    <row r="13" spans="1:23">
      <c r="O13">
        <f>SUM(O1:O12)</f>
        <v>31837013</v>
      </c>
      <c r="T13" s="2">
        <f>SUM(T2:T12)</f>
        <v>35035000</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workbookViewId="0"/>
  </sheetViews>
  <sheetFormatPr baseColWidth="10" defaultColWidth="8.83203125" defaultRowHeight="14" x14ac:dyDescent="0"/>
  <cols>
    <col min="1" max="1" width="15.83203125" bestFit="1" customWidth="1"/>
    <col min="8" max="8" width="11.1640625" bestFit="1" customWidth="1"/>
    <col min="9" max="12" width="10.1640625" bestFit="1" customWidth="1"/>
    <col min="13" max="13" width="12.6640625" bestFit="1" customWidth="1"/>
    <col min="15" max="15" width="10.1640625" bestFit="1" customWidth="1"/>
    <col min="20" max="20" width="11.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15</v>
      </c>
      <c r="B2" s="7" t="s">
        <v>16</v>
      </c>
      <c r="C2" s="7" t="s">
        <v>221</v>
      </c>
      <c r="D2" s="8">
        <v>4.0830000000000002</v>
      </c>
      <c r="E2" s="8"/>
      <c r="F2" s="9">
        <v>2</v>
      </c>
      <c r="G2" s="9" t="s">
        <v>247</v>
      </c>
      <c r="H2" s="10"/>
      <c r="I2" s="10"/>
      <c r="J2" s="10"/>
      <c r="K2" s="10"/>
      <c r="L2" s="10">
        <v>750000</v>
      </c>
      <c r="M2" s="12">
        <v>0.24</v>
      </c>
      <c r="N2" s="12"/>
      <c r="O2" s="10">
        <v>930000</v>
      </c>
      <c r="P2" s="7"/>
      <c r="Q2" s="7"/>
      <c r="R2" s="7"/>
      <c r="S2" s="7"/>
      <c r="T2" s="10">
        <v>930000</v>
      </c>
      <c r="U2" s="10">
        <v>930000</v>
      </c>
      <c r="V2" s="7"/>
      <c r="W2" s="7"/>
    </row>
    <row r="3" spans="1:23">
      <c r="A3" s="7" t="s">
        <v>29</v>
      </c>
      <c r="B3" s="7" t="s">
        <v>16</v>
      </c>
      <c r="C3" s="7" t="s">
        <v>216</v>
      </c>
      <c r="D3" s="8">
        <v>3.032</v>
      </c>
      <c r="E3" s="8"/>
      <c r="F3" s="9">
        <v>1</v>
      </c>
      <c r="G3" s="9"/>
      <c r="H3" s="10"/>
      <c r="I3" s="10"/>
      <c r="J3" s="10"/>
      <c r="K3" s="10"/>
      <c r="L3" s="10">
        <v>492400</v>
      </c>
      <c r="M3" s="12">
        <v>0.22867587327376118</v>
      </c>
      <c r="N3" s="12"/>
      <c r="O3" s="10">
        <v>605000</v>
      </c>
      <c r="P3" s="7"/>
      <c r="Q3" s="7"/>
      <c r="R3" s="7"/>
      <c r="S3" s="7"/>
      <c r="T3" s="10">
        <v>605000</v>
      </c>
      <c r="U3" s="10">
        <v>605000</v>
      </c>
      <c r="V3" s="7"/>
      <c r="W3" s="7"/>
    </row>
    <row r="4" spans="1:23">
      <c r="A4" s="13" t="s">
        <v>40</v>
      </c>
      <c r="B4" s="13" t="s">
        <v>16</v>
      </c>
      <c r="C4" s="13" t="s">
        <v>215</v>
      </c>
      <c r="D4" s="16">
        <v>2.1440000000000001</v>
      </c>
      <c r="E4" s="32" t="s">
        <v>247</v>
      </c>
      <c r="F4" s="17">
        <v>1</v>
      </c>
      <c r="G4" s="17" t="s">
        <v>247</v>
      </c>
      <c r="H4" s="18"/>
      <c r="I4" s="18"/>
      <c r="J4" s="18"/>
      <c r="K4" s="18"/>
      <c r="L4" s="14" t="s">
        <v>227</v>
      </c>
      <c r="M4" s="15"/>
      <c r="N4" s="13"/>
      <c r="O4" s="10">
        <v>1275000</v>
      </c>
      <c r="P4" s="10"/>
      <c r="Q4" s="10"/>
      <c r="R4" s="10"/>
      <c r="S4" s="10"/>
      <c r="T4" s="10">
        <v>1275000</v>
      </c>
      <c r="U4" s="10">
        <v>1275000</v>
      </c>
      <c r="V4" s="7"/>
      <c r="W4" s="15" t="s">
        <v>229</v>
      </c>
    </row>
    <row r="5" spans="1:23">
      <c r="A5" s="7" t="s">
        <v>79</v>
      </c>
      <c r="B5" s="7" t="s">
        <v>16</v>
      </c>
      <c r="C5" s="7" t="s">
        <v>213</v>
      </c>
      <c r="D5" s="8">
        <v>4</v>
      </c>
      <c r="E5" s="8"/>
      <c r="F5" s="9">
        <v>2</v>
      </c>
      <c r="G5" s="9" t="s">
        <v>247</v>
      </c>
      <c r="H5" s="10">
        <v>3750000</v>
      </c>
      <c r="I5" s="10">
        <v>2875000</v>
      </c>
      <c r="J5" s="10">
        <v>3312500</v>
      </c>
      <c r="K5" s="10">
        <v>875000</v>
      </c>
      <c r="L5" s="10">
        <v>1550000</v>
      </c>
      <c r="M5" s="12">
        <v>1.064516129032258</v>
      </c>
      <c r="N5" s="35">
        <v>-112500</v>
      </c>
      <c r="O5" s="10">
        <v>3200000</v>
      </c>
      <c r="P5" s="10"/>
      <c r="Q5" s="10"/>
      <c r="R5" s="10"/>
      <c r="S5" s="10"/>
      <c r="T5" s="10">
        <v>3200000</v>
      </c>
      <c r="U5" s="10">
        <v>3200000</v>
      </c>
      <c r="V5" s="7"/>
      <c r="W5" s="7"/>
    </row>
    <row r="6" spans="1:23">
      <c r="A6" s="7" t="s">
        <v>86</v>
      </c>
      <c r="B6" s="7" t="s">
        <v>16</v>
      </c>
      <c r="C6" s="7" t="s">
        <v>212</v>
      </c>
      <c r="D6" s="8">
        <v>4.1230000000000002</v>
      </c>
      <c r="E6" s="8"/>
      <c r="F6" s="9">
        <v>3</v>
      </c>
      <c r="G6" s="9" t="s">
        <v>247</v>
      </c>
      <c r="H6" s="10">
        <v>10300000</v>
      </c>
      <c r="I6" s="10">
        <v>7075000</v>
      </c>
      <c r="J6" s="10">
        <v>8687500</v>
      </c>
      <c r="K6" s="10">
        <v>3225000</v>
      </c>
      <c r="L6" s="10">
        <v>3475000</v>
      </c>
      <c r="M6" s="12">
        <v>1.4676258992805755</v>
      </c>
      <c r="N6" s="35">
        <v>-112500</v>
      </c>
      <c r="O6" s="10">
        <v>8575000</v>
      </c>
      <c r="P6" s="10"/>
      <c r="Q6" s="10"/>
      <c r="R6" s="10"/>
      <c r="S6" s="10"/>
      <c r="T6" s="10">
        <v>8575000</v>
      </c>
      <c r="U6" s="10">
        <v>8575000</v>
      </c>
      <c r="V6" s="7"/>
      <c r="W6" s="7"/>
    </row>
    <row r="7" spans="1:23">
      <c r="A7" s="7" t="s">
        <v>152</v>
      </c>
      <c r="B7" s="7" t="s">
        <v>16</v>
      </c>
      <c r="C7" s="7" t="s">
        <v>214</v>
      </c>
      <c r="D7" s="8">
        <v>4.07</v>
      </c>
      <c r="E7" s="8"/>
      <c r="F7" s="9">
        <v>2</v>
      </c>
      <c r="G7" s="9" t="s">
        <v>247</v>
      </c>
      <c r="H7" s="10">
        <v>5550000</v>
      </c>
      <c r="I7" s="10">
        <v>4905000</v>
      </c>
      <c r="J7" s="10">
        <v>5227500</v>
      </c>
      <c r="K7" s="10">
        <v>645000</v>
      </c>
      <c r="L7" s="10">
        <v>2705000</v>
      </c>
      <c r="M7" s="12">
        <v>0.93715341959334564</v>
      </c>
      <c r="N7" s="34">
        <v>12500</v>
      </c>
      <c r="O7" s="10">
        <v>5240000</v>
      </c>
      <c r="P7" s="7"/>
      <c r="Q7" s="7"/>
      <c r="R7" s="7"/>
      <c r="S7" s="7"/>
      <c r="T7" s="10">
        <v>5240000</v>
      </c>
      <c r="U7" s="10">
        <v>5240000</v>
      </c>
      <c r="V7" s="7"/>
      <c r="W7" s="7"/>
    </row>
    <row r="8" spans="1:23">
      <c r="A8" s="7" t="s">
        <v>173</v>
      </c>
      <c r="B8" s="7" t="s">
        <v>16</v>
      </c>
      <c r="C8" s="7" t="s">
        <v>213</v>
      </c>
      <c r="D8" s="8">
        <v>4.0679999999999996</v>
      </c>
      <c r="E8" s="8"/>
      <c r="F8" s="9">
        <v>2</v>
      </c>
      <c r="G8" s="9" t="s">
        <v>247</v>
      </c>
      <c r="H8" s="10"/>
      <c r="I8" s="10"/>
      <c r="J8" s="10"/>
      <c r="K8" s="10"/>
      <c r="L8" s="10">
        <v>700000</v>
      </c>
      <c r="M8" s="12">
        <v>0.9285714285714286</v>
      </c>
      <c r="N8" s="12"/>
      <c r="O8" s="10">
        <v>1350000</v>
      </c>
      <c r="P8" s="7"/>
      <c r="Q8" s="7"/>
      <c r="R8" s="7"/>
      <c r="S8" s="7"/>
      <c r="T8" s="10">
        <v>1350000</v>
      </c>
      <c r="U8" s="10">
        <v>1350000</v>
      </c>
      <c r="V8" s="7"/>
      <c r="W8" s="7"/>
    </row>
    <row r="9" spans="1:23">
      <c r="A9" s="7" t="s">
        <v>177</v>
      </c>
      <c r="B9" s="7" t="s">
        <v>16</v>
      </c>
      <c r="C9" s="7" t="s">
        <v>228</v>
      </c>
      <c r="D9" s="8">
        <v>3.1549999999999998</v>
      </c>
      <c r="E9" s="8"/>
      <c r="F9" s="9">
        <v>2</v>
      </c>
      <c r="G9" s="9" t="s">
        <v>247</v>
      </c>
      <c r="H9" s="10"/>
      <c r="I9" s="10"/>
      <c r="J9" s="10"/>
      <c r="K9" s="10"/>
      <c r="L9" s="10">
        <v>1475000</v>
      </c>
      <c r="M9" s="12">
        <v>0.81355932203389836</v>
      </c>
      <c r="N9" s="12"/>
      <c r="O9" s="10">
        <v>2675000</v>
      </c>
      <c r="P9" s="7"/>
      <c r="Q9" s="7"/>
      <c r="R9" s="7"/>
      <c r="S9" s="7"/>
      <c r="T9" s="10">
        <v>2675000</v>
      </c>
      <c r="U9" s="10">
        <v>2675000</v>
      </c>
      <c r="V9" s="7"/>
      <c r="W9" s="7"/>
    </row>
    <row r="10" spans="1:23">
      <c r="A10" s="7" t="s">
        <v>179</v>
      </c>
      <c r="B10" s="7" t="s">
        <v>16</v>
      </c>
      <c r="C10" s="7" t="s">
        <v>214</v>
      </c>
      <c r="D10" s="8">
        <v>5.0590000000000002</v>
      </c>
      <c r="E10" s="8"/>
      <c r="F10" s="9">
        <v>3</v>
      </c>
      <c r="G10" s="9" t="s">
        <v>247</v>
      </c>
      <c r="H10" s="10"/>
      <c r="I10" s="10"/>
      <c r="J10" s="10"/>
      <c r="K10" s="10"/>
      <c r="L10" s="10">
        <v>2237500</v>
      </c>
      <c r="M10" s="12">
        <v>1.558659217877095</v>
      </c>
      <c r="N10" s="12"/>
      <c r="O10" s="10">
        <v>5725000</v>
      </c>
      <c r="P10" s="7"/>
      <c r="Q10" s="7"/>
      <c r="R10" s="7"/>
      <c r="S10" s="7"/>
      <c r="T10" s="10">
        <v>5725000</v>
      </c>
      <c r="U10" s="10">
        <v>5725000</v>
      </c>
      <c r="V10" s="7"/>
      <c r="W10" s="7"/>
    </row>
    <row r="11" spans="1:23">
      <c r="T11" s="2">
        <f>SUM(T2:T10)</f>
        <v>29575000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J10" sqref="J10"/>
    </sheetView>
  </sheetViews>
  <sheetFormatPr baseColWidth="10" defaultColWidth="8.83203125" defaultRowHeight="14" x14ac:dyDescent="0"/>
  <cols>
    <col min="2" max="2" width="14.5" style="36" customWidth="1"/>
    <col min="3" max="3" width="12.5" style="47" bestFit="1" customWidth="1"/>
    <col min="4" max="4" width="12.6640625" style="46" bestFit="1" customWidth="1"/>
    <col min="5" max="5" width="15.5" style="47" customWidth="1"/>
    <col min="6" max="6" width="12.6640625" style="2" customWidth="1"/>
  </cols>
  <sheetData>
    <row r="1" spans="1:6">
      <c r="A1" s="56" t="s">
        <v>190</v>
      </c>
      <c r="B1" s="57" t="s">
        <v>250</v>
      </c>
      <c r="C1" s="57" t="s">
        <v>258</v>
      </c>
      <c r="D1" s="58" t="s">
        <v>254</v>
      </c>
      <c r="E1" s="57" t="s">
        <v>251</v>
      </c>
      <c r="F1" s="59" t="s">
        <v>255</v>
      </c>
    </row>
    <row r="2" spans="1:6">
      <c r="A2" s="54" t="s">
        <v>42</v>
      </c>
      <c r="B2" s="44">
        <v>5</v>
      </c>
      <c r="C2" s="45">
        <v>19508013</v>
      </c>
      <c r="D2" s="45">
        <f>C2/B2</f>
        <v>3901602.6</v>
      </c>
      <c r="E2" s="45">
        <v>24381000</v>
      </c>
      <c r="F2" s="55">
        <f>E2/B2</f>
        <v>4876200</v>
      </c>
    </row>
    <row r="3" spans="1:6">
      <c r="A3" s="54" t="s">
        <v>113</v>
      </c>
      <c r="B3" s="44">
        <v>3</v>
      </c>
      <c r="C3" s="45">
        <v>6425000</v>
      </c>
      <c r="D3" s="45">
        <f t="shared" ref="D3:D31" si="0">C3/B3</f>
        <v>2141666.6666666665</v>
      </c>
      <c r="E3" s="45">
        <v>6425000</v>
      </c>
      <c r="F3" s="55">
        <f t="shared" ref="F3:F31" si="1">E3/B3</f>
        <v>2141666.6666666665</v>
      </c>
    </row>
    <row r="4" spans="1:6">
      <c r="A4" s="54" t="s">
        <v>252</v>
      </c>
      <c r="B4" s="44">
        <v>8</v>
      </c>
      <c r="C4" s="45">
        <v>12300000</v>
      </c>
      <c r="D4" s="45">
        <f t="shared" si="0"/>
        <v>1537500</v>
      </c>
      <c r="E4" s="45">
        <v>12300000</v>
      </c>
      <c r="F4" s="55">
        <f t="shared" si="1"/>
        <v>1537500</v>
      </c>
    </row>
    <row r="5" spans="1:6">
      <c r="A5" s="54" t="s">
        <v>35</v>
      </c>
      <c r="B5" s="44">
        <v>5</v>
      </c>
      <c r="C5" s="45">
        <v>14727013</v>
      </c>
      <c r="D5" s="45">
        <f t="shared" si="0"/>
        <v>2945402.6</v>
      </c>
      <c r="E5" s="45">
        <v>15975000</v>
      </c>
      <c r="F5" s="55">
        <f t="shared" si="1"/>
        <v>3195000</v>
      </c>
    </row>
    <row r="6" spans="1:6">
      <c r="A6" s="54" t="s">
        <v>90</v>
      </c>
      <c r="B6" s="44">
        <v>6</v>
      </c>
      <c r="C6" s="10">
        <v>13670000</v>
      </c>
      <c r="D6" s="45">
        <f t="shared" si="0"/>
        <v>2278333.3333333335</v>
      </c>
      <c r="E6" s="10">
        <v>13670000</v>
      </c>
      <c r="F6" s="55">
        <f t="shared" si="1"/>
        <v>2278333.3333333335</v>
      </c>
    </row>
    <row r="7" spans="1:6">
      <c r="A7" s="54" t="s">
        <v>10</v>
      </c>
      <c r="B7" s="44">
        <v>5</v>
      </c>
      <c r="C7" s="45">
        <v>13645000</v>
      </c>
      <c r="D7" s="45">
        <f t="shared" si="0"/>
        <v>2729000</v>
      </c>
      <c r="E7" s="45">
        <v>13645000</v>
      </c>
      <c r="F7" s="55">
        <f t="shared" si="1"/>
        <v>2729000</v>
      </c>
    </row>
    <row r="8" spans="1:6">
      <c r="A8" s="54" t="s">
        <v>33</v>
      </c>
      <c r="B8" s="44">
        <v>5</v>
      </c>
      <c r="C8" s="45">
        <v>12927013</v>
      </c>
      <c r="D8" s="45">
        <f t="shared" si="0"/>
        <v>2585402.6</v>
      </c>
      <c r="E8" s="45">
        <v>19925000</v>
      </c>
      <c r="F8" s="55">
        <f t="shared" si="1"/>
        <v>3985000</v>
      </c>
    </row>
    <row r="9" spans="1:6">
      <c r="A9" s="54" t="s">
        <v>75</v>
      </c>
      <c r="B9" s="44">
        <v>4</v>
      </c>
      <c r="C9" s="45">
        <v>14895000</v>
      </c>
      <c r="D9" s="45">
        <f t="shared" si="0"/>
        <v>3723750</v>
      </c>
      <c r="E9" s="45">
        <v>14895000</v>
      </c>
      <c r="F9" s="55">
        <f t="shared" si="1"/>
        <v>3723750</v>
      </c>
    </row>
    <row r="10" spans="1:6">
      <c r="A10" s="54" t="s">
        <v>256</v>
      </c>
      <c r="B10" s="44">
        <v>7</v>
      </c>
      <c r="C10" s="45">
        <v>21580013</v>
      </c>
      <c r="D10" s="45">
        <f t="shared" si="0"/>
        <v>3082859</v>
      </c>
      <c r="E10" s="45">
        <v>57328000</v>
      </c>
      <c r="F10" s="55">
        <f t="shared" si="1"/>
        <v>8189714.2857142854</v>
      </c>
    </row>
    <row r="11" spans="1:6">
      <c r="A11" s="54" t="s">
        <v>25</v>
      </c>
      <c r="B11" s="44">
        <v>2</v>
      </c>
      <c r="C11" s="45">
        <v>3450000</v>
      </c>
      <c r="D11" s="45">
        <f t="shared" si="0"/>
        <v>1725000</v>
      </c>
      <c r="E11" s="45">
        <v>3450000</v>
      </c>
      <c r="F11" s="55">
        <f t="shared" si="1"/>
        <v>1725000</v>
      </c>
    </row>
    <row r="12" spans="1:6">
      <c r="A12" s="54" t="s">
        <v>5</v>
      </c>
      <c r="B12" s="44">
        <v>7</v>
      </c>
      <c r="C12" s="45">
        <v>33877013</v>
      </c>
      <c r="D12" s="45">
        <f t="shared" si="0"/>
        <v>4839573.2857142854</v>
      </c>
      <c r="E12" s="45">
        <v>48875000</v>
      </c>
      <c r="F12" s="55">
        <f t="shared" si="1"/>
        <v>6982142.8571428573</v>
      </c>
    </row>
    <row r="13" spans="1:6">
      <c r="A13" s="54" t="s">
        <v>3</v>
      </c>
      <c r="B13" s="44">
        <v>8</v>
      </c>
      <c r="C13" s="45">
        <v>24025013</v>
      </c>
      <c r="D13" s="45">
        <f t="shared" si="0"/>
        <v>3003126.625</v>
      </c>
      <c r="E13" s="45">
        <v>27023000</v>
      </c>
      <c r="F13" s="55">
        <f t="shared" si="1"/>
        <v>3377875</v>
      </c>
    </row>
    <row r="14" spans="1:6">
      <c r="A14" s="54" t="s">
        <v>104</v>
      </c>
      <c r="B14" s="44">
        <v>4</v>
      </c>
      <c r="C14" s="45">
        <v>10135000</v>
      </c>
      <c r="D14" s="45">
        <f t="shared" si="0"/>
        <v>2533750</v>
      </c>
      <c r="E14" s="45">
        <v>10135000</v>
      </c>
      <c r="F14" s="55">
        <f t="shared" si="1"/>
        <v>2533750</v>
      </c>
    </row>
    <row r="15" spans="1:6">
      <c r="A15" s="54" t="s">
        <v>182</v>
      </c>
      <c r="B15" s="44">
        <v>1</v>
      </c>
      <c r="C15" s="10">
        <v>975000</v>
      </c>
      <c r="D15" s="45">
        <f t="shared" si="0"/>
        <v>975000</v>
      </c>
      <c r="E15" s="10">
        <v>975000</v>
      </c>
      <c r="F15" s="55">
        <f t="shared" si="1"/>
        <v>975000</v>
      </c>
    </row>
    <row r="16" spans="1:6">
      <c r="A16" s="54" t="s">
        <v>56</v>
      </c>
      <c r="B16" s="44">
        <v>3</v>
      </c>
      <c r="C16" s="45">
        <v>7750000</v>
      </c>
      <c r="D16" s="45">
        <f t="shared" si="0"/>
        <v>2583333.3333333335</v>
      </c>
      <c r="E16" s="45">
        <v>7750000</v>
      </c>
      <c r="F16" s="55">
        <f t="shared" si="1"/>
        <v>2583333.3333333335</v>
      </c>
    </row>
    <row r="17" spans="1:6">
      <c r="A17" s="54" t="s">
        <v>27</v>
      </c>
      <c r="B17" s="44">
        <v>7</v>
      </c>
      <c r="C17" s="45">
        <v>20076013</v>
      </c>
      <c r="D17" s="45">
        <f t="shared" si="0"/>
        <v>2868001.8571428573</v>
      </c>
      <c r="E17" s="45">
        <v>21449000</v>
      </c>
      <c r="F17" s="55">
        <f t="shared" si="1"/>
        <v>3064142.8571428573</v>
      </c>
    </row>
    <row r="18" spans="1:6">
      <c r="A18" s="54" t="s">
        <v>44</v>
      </c>
      <c r="B18" s="44">
        <v>11</v>
      </c>
      <c r="C18" s="45">
        <v>31837013</v>
      </c>
      <c r="D18" s="45">
        <f t="shared" si="0"/>
        <v>2894273.9090909092</v>
      </c>
      <c r="E18" s="45">
        <v>35035000</v>
      </c>
      <c r="F18" s="55">
        <f t="shared" si="1"/>
        <v>3185000</v>
      </c>
    </row>
    <row r="19" spans="1:6">
      <c r="A19" s="54" t="s">
        <v>16</v>
      </c>
      <c r="B19" s="44">
        <v>9</v>
      </c>
      <c r="C19" s="45">
        <v>29575000</v>
      </c>
      <c r="D19" s="45">
        <f t="shared" si="0"/>
        <v>3286111.111111111</v>
      </c>
      <c r="E19" s="45">
        <v>29575000</v>
      </c>
      <c r="F19" s="55">
        <f t="shared" si="1"/>
        <v>3286111.111111111</v>
      </c>
    </row>
    <row r="20" spans="1:6">
      <c r="A20" s="54" t="s">
        <v>21</v>
      </c>
      <c r="B20" s="44">
        <v>2</v>
      </c>
      <c r="C20" s="45">
        <v>2250000</v>
      </c>
      <c r="D20" s="45">
        <f t="shared" si="0"/>
        <v>1125000</v>
      </c>
      <c r="E20" s="45">
        <v>2250000</v>
      </c>
      <c r="F20" s="55">
        <f t="shared" si="1"/>
        <v>1125000</v>
      </c>
    </row>
    <row r="21" spans="1:6">
      <c r="A21" s="54" t="s">
        <v>101</v>
      </c>
      <c r="B21" s="44">
        <v>5</v>
      </c>
      <c r="C21" s="45">
        <v>14575000</v>
      </c>
      <c r="D21" s="45">
        <f t="shared" si="0"/>
        <v>2915000</v>
      </c>
      <c r="E21" s="45">
        <v>14575000</v>
      </c>
      <c r="F21" s="55">
        <f t="shared" si="1"/>
        <v>2915000</v>
      </c>
    </row>
    <row r="22" spans="1:6">
      <c r="A22" s="54" t="s">
        <v>66</v>
      </c>
      <c r="B22" s="44">
        <v>3</v>
      </c>
      <c r="C22" s="45">
        <v>13677013</v>
      </c>
      <c r="D22" s="45">
        <f t="shared" si="0"/>
        <v>4559004.333333333</v>
      </c>
      <c r="E22" s="45">
        <v>60675000</v>
      </c>
      <c r="F22" s="55">
        <f t="shared" si="1"/>
        <v>20225000</v>
      </c>
    </row>
    <row r="23" spans="1:6">
      <c r="A23" s="54" t="s">
        <v>72</v>
      </c>
      <c r="B23" s="44">
        <v>6</v>
      </c>
      <c r="C23" s="45">
        <v>20238000</v>
      </c>
      <c r="D23" s="45">
        <f t="shared" si="0"/>
        <v>3373000</v>
      </c>
      <c r="E23" s="45">
        <v>20238000</v>
      </c>
      <c r="F23" s="55">
        <f t="shared" si="1"/>
        <v>3373000</v>
      </c>
    </row>
    <row r="24" spans="1:6">
      <c r="A24" s="54" t="s">
        <v>1</v>
      </c>
      <c r="B24" s="44">
        <v>9</v>
      </c>
      <c r="C24" s="45">
        <v>34443013</v>
      </c>
      <c r="D24" s="45">
        <f t="shared" si="0"/>
        <v>3827001.4444444445</v>
      </c>
      <c r="E24" s="45">
        <v>38266000</v>
      </c>
      <c r="F24" s="55">
        <f t="shared" si="1"/>
        <v>4251777.777777778</v>
      </c>
    </row>
    <row r="25" spans="1:6">
      <c r="A25" s="54" t="s">
        <v>14</v>
      </c>
      <c r="B25" s="44">
        <v>7</v>
      </c>
      <c r="C25" s="45">
        <v>23202013</v>
      </c>
      <c r="D25" s="45">
        <f t="shared" si="0"/>
        <v>3314573.2857142859</v>
      </c>
      <c r="E25" s="45">
        <v>31800000</v>
      </c>
      <c r="F25" s="55">
        <f t="shared" si="1"/>
        <v>4542857.1428571427</v>
      </c>
    </row>
    <row r="26" spans="1:6">
      <c r="A26" s="54" t="s">
        <v>47</v>
      </c>
      <c r="B26" s="44">
        <v>6</v>
      </c>
      <c r="C26" s="45">
        <v>10512013</v>
      </c>
      <c r="D26" s="45">
        <f t="shared" si="0"/>
        <v>1752002.1666666667</v>
      </c>
      <c r="E26" s="45">
        <v>22710000</v>
      </c>
      <c r="F26" s="55">
        <f t="shared" si="1"/>
        <v>3785000</v>
      </c>
    </row>
    <row r="27" spans="1:6">
      <c r="A27" s="54" t="s">
        <v>77</v>
      </c>
      <c r="B27" s="44">
        <v>5</v>
      </c>
      <c r="C27" s="45">
        <v>8960000</v>
      </c>
      <c r="D27" s="45">
        <f t="shared" si="0"/>
        <v>1792000</v>
      </c>
      <c r="E27" s="45">
        <v>8960000</v>
      </c>
      <c r="F27" s="55">
        <f t="shared" si="1"/>
        <v>1792000</v>
      </c>
    </row>
    <row r="28" spans="1:6">
      <c r="A28" s="54" t="s">
        <v>7</v>
      </c>
      <c r="B28" s="44">
        <v>7</v>
      </c>
      <c r="C28" s="45">
        <v>26425000</v>
      </c>
      <c r="D28" s="45">
        <f t="shared" si="0"/>
        <v>3775000</v>
      </c>
      <c r="E28" s="45">
        <v>26425000</v>
      </c>
      <c r="F28" s="55">
        <f t="shared" si="1"/>
        <v>3775000</v>
      </c>
    </row>
    <row r="29" spans="1:6">
      <c r="A29" s="54" t="s">
        <v>38</v>
      </c>
      <c r="B29" s="44">
        <v>3</v>
      </c>
      <c r="C29" s="45">
        <v>4002013</v>
      </c>
      <c r="D29" s="45">
        <f t="shared" si="0"/>
        <v>1334004.3333333333</v>
      </c>
      <c r="E29" s="45">
        <v>7250000</v>
      </c>
      <c r="F29" s="55">
        <f t="shared" si="1"/>
        <v>2416666.6666666665</v>
      </c>
    </row>
    <row r="30" spans="1:6">
      <c r="A30" s="54" t="s">
        <v>257</v>
      </c>
      <c r="B30" s="44">
        <v>2</v>
      </c>
      <c r="C30" s="45">
        <v>5000000</v>
      </c>
      <c r="D30" s="45">
        <f t="shared" si="0"/>
        <v>2500000</v>
      </c>
      <c r="E30" s="45">
        <v>5000000</v>
      </c>
      <c r="F30" s="55">
        <f t="shared" si="1"/>
        <v>2500000</v>
      </c>
    </row>
    <row r="31" spans="1:6">
      <c r="A31" s="60" t="s">
        <v>49</v>
      </c>
      <c r="B31" s="61">
        <v>5</v>
      </c>
      <c r="C31" s="62">
        <v>18125000</v>
      </c>
      <c r="D31" s="62">
        <f t="shared" si="0"/>
        <v>3625000</v>
      </c>
      <c r="E31" s="62">
        <v>18125000</v>
      </c>
      <c r="F31" s="63">
        <f t="shared" si="1"/>
        <v>3625000</v>
      </c>
    </row>
    <row r="32" spans="1:6">
      <c r="E32" s="46"/>
    </row>
  </sheetData>
  <pageMargins left="0.7" right="0.7" top="0.75" bottom="0.75" header="0.3" footer="0.3"/>
  <pageSetup orientation="portrait"/>
  <picture r:id="rId1"/>
  <tableParts count="1">
    <tablePart r:id="rId2"/>
  </tablePart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heetViews>
  <sheetFormatPr baseColWidth="10" defaultColWidth="8.83203125" defaultRowHeight="14" x14ac:dyDescent="0"/>
  <cols>
    <col min="1" max="1" width="16.5" bestFit="1" customWidth="1"/>
    <col min="15" max="15" width="10.1640625" bestFit="1" customWidth="1"/>
    <col min="20" max="21" width="10.1640625" bestFit="1" customWidth="1"/>
    <col min="23" max="23" width="40.332031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20</v>
      </c>
      <c r="B2" s="7" t="s">
        <v>21</v>
      </c>
      <c r="C2" s="7" t="s">
        <v>213</v>
      </c>
      <c r="D2" s="8">
        <v>3.0539999999999998</v>
      </c>
      <c r="E2" s="8"/>
      <c r="F2" s="9">
        <v>1</v>
      </c>
      <c r="G2" s="9" t="s">
        <v>247</v>
      </c>
      <c r="H2" s="10"/>
      <c r="I2" s="10"/>
      <c r="J2" s="10"/>
      <c r="K2" s="10"/>
      <c r="L2" s="10">
        <v>505000</v>
      </c>
      <c r="M2" s="12">
        <v>1.7722772277227723</v>
      </c>
      <c r="N2" s="12"/>
      <c r="O2" s="10">
        <v>1400000</v>
      </c>
      <c r="P2" s="7"/>
      <c r="Q2" s="7"/>
      <c r="R2" s="7"/>
      <c r="S2" s="7"/>
      <c r="T2" s="10">
        <v>1400000</v>
      </c>
      <c r="U2" s="10">
        <v>1400000</v>
      </c>
      <c r="V2" s="7"/>
      <c r="W2" s="7"/>
    </row>
    <row r="3" spans="1:23">
      <c r="A3" s="13" t="s">
        <v>69</v>
      </c>
      <c r="B3" s="13" t="s">
        <v>21</v>
      </c>
      <c r="C3" s="13" t="s">
        <v>212</v>
      </c>
      <c r="D3" s="16">
        <v>3.1509999999999998</v>
      </c>
      <c r="E3" s="16"/>
      <c r="F3" s="17">
        <v>1</v>
      </c>
      <c r="G3" s="17"/>
      <c r="H3" s="18"/>
      <c r="I3" s="18"/>
      <c r="J3" s="18"/>
      <c r="K3" s="18"/>
      <c r="L3" s="14" t="s">
        <v>227</v>
      </c>
      <c r="M3" s="15"/>
      <c r="N3" s="13"/>
      <c r="O3" s="10">
        <v>850000</v>
      </c>
      <c r="P3" s="10"/>
      <c r="Q3" s="10"/>
      <c r="R3" s="10"/>
      <c r="S3" s="10"/>
      <c r="T3" s="10">
        <v>850000</v>
      </c>
      <c r="U3" s="10">
        <v>850000</v>
      </c>
      <c r="V3" s="7"/>
      <c r="W3" s="15" t="s">
        <v>229</v>
      </c>
    </row>
    <row r="4" spans="1:23">
      <c r="T4" s="2">
        <f>SUM(T2:T3)</f>
        <v>2250000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workbookViewId="0"/>
  </sheetViews>
  <sheetFormatPr baseColWidth="10" defaultColWidth="8.83203125" defaultRowHeight="14" x14ac:dyDescent="0"/>
  <cols>
    <col min="1" max="1" width="15.83203125" bestFit="1" customWidth="1"/>
    <col min="8" max="10" width="10.1640625" bestFit="1" customWidth="1"/>
    <col min="12" max="12" width="10.1640625" bestFit="1" customWidth="1"/>
    <col min="15" max="15" width="10.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100</v>
      </c>
      <c r="B2" s="7" t="s">
        <v>101</v>
      </c>
      <c r="C2" s="7" t="s">
        <v>230</v>
      </c>
      <c r="D2" s="8">
        <v>3.1579999999999999</v>
      </c>
      <c r="E2" s="8"/>
      <c r="F2" s="9">
        <v>2</v>
      </c>
      <c r="G2" s="9" t="s">
        <v>247</v>
      </c>
      <c r="H2" s="10"/>
      <c r="I2" s="10"/>
      <c r="J2" s="10"/>
      <c r="K2" s="10"/>
      <c r="L2" s="10">
        <v>2250000</v>
      </c>
      <c r="M2" s="12">
        <v>1</v>
      </c>
      <c r="N2" s="12"/>
      <c r="O2" s="10">
        <v>4500000</v>
      </c>
      <c r="P2" s="10"/>
      <c r="Q2" s="10"/>
      <c r="R2" s="10"/>
      <c r="S2" s="10"/>
      <c r="T2" s="10">
        <v>4500000</v>
      </c>
      <c r="U2" s="10">
        <v>4500000</v>
      </c>
      <c r="V2" s="7"/>
      <c r="W2" s="7"/>
    </row>
    <row r="3" spans="1:23">
      <c r="A3" s="7" t="s">
        <v>118</v>
      </c>
      <c r="B3" s="7" t="s">
        <v>101</v>
      </c>
      <c r="C3" s="7" t="s">
        <v>214</v>
      </c>
      <c r="D3" s="8">
        <v>3.08</v>
      </c>
      <c r="E3" s="8"/>
      <c r="F3" s="9">
        <v>1</v>
      </c>
      <c r="G3" s="9" t="s">
        <v>247</v>
      </c>
      <c r="H3" s="10">
        <v>3400000</v>
      </c>
      <c r="I3" s="10">
        <v>2650000</v>
      </c>
      <c r="J3" s="23">
        <v>3025000</v>
      </c>
      <c r="K3" s="10">
        <v>750000</v>
      </c>
      <c r="L3" s="10">
        <v>502500</v>
      </c>
      <c r="M3" s="12">
        <v>5.0199004975124382</v>
      </c>
      <c r="N3" s="29">
        <v>0</v>
      </c>
      <c r="O3" s="23">
        <v>3025000</v>
      </c>
      <c r="P3" s="10"/>
      <c r="Q3" s="10"/>
      <c r="R3" s="10"/>
      <c r="S3" s="10"/>
      <c r="T3" s="10">
        <v>3025000</v>
      </c>
      <c r="U3" s="10">
        <v>3025000</v>
      </c>
      <c r="V3" s="7"/>
      <c r="W3" s="7"/>
    </row>
    <row r="4" spans="1:23">
      <c r="A4" s="7" t="s">
        <v>124</v>
      </c>
      <c r="B4" s="7" t="s">
        <v>101</v>
      </c>
      <c r="C4" s="7" t="s">
        <v>214</v>
      </c>
      <c r="D4" s="8">
        <v>4.01</v>
      </c>
      <c r="E4" s="8"/>
      <c r="F4" s="9">
        <v>2</v>
      </c>
      <c r="G4" s="9"/>
      <c r="H4" s="10"/>
      <c r="I4" s="10"/>
      <c r="J4" s="10"/>
      <c r="K4" s="10"/>
      <c r="L4" s="10">
        <v>2445000</v>
      </c>
      <c r="M4" s="21">
        <v>-0.18200408997955012</v>
      </c>
      <c r="N4" s="33"/>
      <c r="O4" s="10">
        <v>2000000</v>
      </c>
      <c r="P4" s="10"/>
      <c r="Q4" s="10"/>
      <c r="R4" s="10"/>
      <c r="S4" s="10"/>
      <c r="T4" s="10">
        <v>2000000</v>
      </c>
      <c r="U4" s="10">
        <v>2000000</v>
      </c>
      <c r="V4" s="7"/>
      <c r="W4" s="7"/>
    </row>
    <row r="5" spans="1:23">
      <c r="A5" s="7" t="s">
        <v>163</v>
      </c>
      <c r="B5" s="7" t="s">
        <v>101</v>
      </c>
      <c r="C5" s="7" t="s">
        <v>224</v>
      </c>
      <c r="D5" s="8">
        <v>3.0249999999999999</v>
      </c>
      <c r="E5" s="8"/>
      <c r="F5" s="9">
        <v>1</v>
      </c>
      <c r="G5" s="9" t="s">
        <v>247</v>
      </c>
      <c r="H5" s="10"/>
      <c r="I5" s="10"/>
      <c r="J5" s="10"/>
      <c r="K5" s="10"/>
      <c r="L5" s="10">
        <v>483000</v>
      </c>
      <c r="M5" s="12">
        <v>2.6231884057971016</v>
      </c>
      <c r="N5" s="12"/>
      <c r="O5" s="10">
        <v>1750000</v>
      </c>
      <c r="P5" s="7"/>
      <c r="Q5" s="7"/>
      <c r="R5" s="7"/>
      <c r="S5" s="7"/>
      <c r="T5" s="10">
        <v>1750000</v>
      </c>
      <c r="U5" s="10">
        <v>1750000</v>
      </c>
      <c r="V5" s="7"/>
      <c r="W5" s="7"/>
    </row>
    <row r="6" spans="1:23">
      <c r="A6" s="7" t="s">
        <v>180</v>
      </c>
      <c r="B6" s="7" t="s">
        <v>101</v>
      </c>
      <c r="C6" s="7" t="s">
        <v>225</v>
      </c>
      <c r="D6" s="8">
        <v>2.1659999999999999</v>
      </c>
      <c r="E6" s="32" t="s">
        <v>247</v>
      </c>
      <c r="F6" s="9">
        <v>1</v>
      </c>
      <c r="G6" s="9" t="s">
        <v>247</v>
      </c>
      <c r="H6" s="10">
        <v>3600000</v>
      </c>
      <c r="I6" s="10">
        <v>3000000</v>
      </c>
      <c r="J6" s="23">
        <v>3300000</v>
      </c>
      <c r="K6" s="10">
        <v>600000</v>
      </c>
      <c r="L6" s="10">
        <v>500000</v>
      </c>
      <c r="M6" s="12">
        <v>5.6</v>
      </c>
      <c r="N6" s="29">
        <v>0</v>
      </c>
      <c r="O6" s="23">
        <v>3300000</v>
      </c>
      <c r="P6" s="7"/>
      <c r="Q6" s="7"/>
      <c r="R6" s="7"/>
      <c r="S6" s="7"/>
      <c r="T6" s="10">
        <v>3300000</v>
      </c>
      <c r="U6" s="10">
        <v>3300000</v>
      </c>
      <c r="V6" s="7"/>
      <c r="W6" s="7"/>
    </row>
    <row r="7" spans="1:23">
      <c r="T7" s="2">
        <f>SUM(T2:T6)</f>
        <v>14575000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heetViews>
  <sheetFormatPr baseColWidth="10" defaultColWidth="8.83203125" defaultRowHeight="14" x14ac:dyDescent="0"/>
  <cols>
    <col min="1" max="1" width="13.5" bestFit="1" customWidth="1"/>
    <col min="7" max="7" width="6.5" bestFit="1" customWidth="1"/>
    <col min="8" max="9" width="10.83203125" bestFit="1" customWidth="1"/>
    <col min="11" max="12" width="10.83203125" bestFit="1" customWidth="1"/>
    <col min="15" max="16" width="10.83203125" bestFit="1" customWidth="1"/>
    <col min="17" max="21" width="12" bestFit="1" customWidth="1"/>
    <col min="23" max="23" width="80.33203125"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65</v>
      </c>
      <c r="B2" s="7" t="s">
        <v>66</v>
      </c>
      <c r="C2" s="7" t="s">
        <v>214</v>
      </c>
      <c r="D2" s="8">
        <v>3.0640000000000001</v>
      </c>
      <c r="E2" s="8"/>
      <c r="F2" s="9">
        <v>1</v>
      </c>
      <c r="G2" s="9" t="s">
        <v>247</v>
      </c>
      <c r="H2" s="10"/>
      <c r="I2" s="10"/>
      <c r="J2" s="10"/>
      <c r="K2" s="10"/>
      <c r="L2" s="10">
        <v>502000</v>
      </c>
      <c r="M2" s="12">
        <v>4.7768924302788847</v>
      </c>
      <c r="N2" s="12"/>
      <c r="O2" s="10">
        <v>2900000</v>
      </c>
      <c r="P2" s="10"/>
      <c r="Q2" s="10"/>
      <c r="R2" s="10"/>
      <c r="S2" s="10"/>
      <c r="T2" s="10">
        <v>2900000</v>
      </c>
      <c r="U2" s="10">
        <v>2900000</v>
      </c>
      <c r="V2" s="7"/>
      <c r="W2" s="7"/>
    </row>
    <row r="3" spans="1:23" ht="42">
      <c r="A3" s="7" t="s">
        <v>84</v>
      </c>
      <c r="B3" s="7" t="s">
        <v>66</v>
      </c>
      <c r="C3" s="7" t="s">
        <v>214</v>
      </c>
      <c r="D3" s="8">
        <v>4.0830000000000002</v>
      </c>
      <c r="E3" s="8"/>
      <c r="F3" s="9">
        <v>2</v>
      </c>
      <c r="G3" s="9" t="s">
        <v>247</v>
      </c>
      <c r="H3" s="10"/>
      <c r="I3" s="10"/>
      <c r="J3" s="10"/>
      <c r="K3" s="10"/>
      <c r="L3" s="10">
        <v>2950000</v>
      </c>
      <c r="M3" s="12">
        <v>0.69491525423728817</v>
      </c>
      <c r="N3" s="12"/>
      <c r="O3" s="10">
        <v>5000000</v>
      </c>
      <c r="P3" s="10">
        <v>8000000</v>
      </c>
      <c r="Q3" s="10">
        <v>13000000</v>
      </c>
      <c r="R3" s="10">
        <v>13000000</v>
      </c>
      <c r="S3" s="10">
        <v>13000000</v>
      </c>
      <c r="T3" s="10">
        <v>52000000</v>
      </c>
      <c r="U3" s="10">
        <v>10400000</v>
      </c>
      <c r="V3" s="7" t="s">
        <v>190</v>
      </c>
      <c r="W3" s="11" t="s">
        <v>245</v>
      </c>
    </row>
    <row r="4" spans="1:23">
      <c r="A4" s="7" t="s">
        <v>129</v>
      </c>
      <c r="B4" s="7" t="s">
        <v>66</v>
      </c>
      <c r="C4" s="7" t="s">
        <v>216</v>
      </c>
      <c r="D4" s="8">
        <v>5.0869999999999997</v>
      </c>
      <c r="E4" s="8"/>
      <c r="F4" s="9">
        <v>3</v>
      </c>
      <c r="G4" s="9" t="s">
        <v>247</v>
      </c>
      <c r="H4" s="10">
        <v>6500000</v>
      </c>
      <c r="I4" s="10">
        <v>5050000</v>
      </c>
      <c r="J4" s="23">
        <v>5775000</v>
      </c>
      <c r="K4" s="10">
        <v>1450000</v>
      </c>
      <c r="L4" s="10">
        <v>3625000</v>
      </c>
      <c r="M4" s="12">
        <v>0.59310344827586203</v>
      </c>
      <c r="N4" s="29">
        <v>0</v>
      </c>
      <c r="O4" s="23">
        <v>5775000</v>
      </c>
      <c r="P4" s="10"/>
      <c r="Q4" s="10"/>
      <c r="R4" s="10"/>
      <c r="S4" s="10"/>
      <c r="T4" s="10">
        <v>5775000</v>
      </c>
      <c r="U4" s="10">
        <v>5775000</v>
      </c>
      <c r="V4" s="7"/>
      <c r="W4" s="7"/>
    </row>
    <row r="5" spans="1:23">
      <c r="O5">
        <f>SUM(O1:O4)</f>
        <v>13677013</v>
      </c>
      <c r="T5" s="2">
        <f>SUM(T2:T4)</f>
        <v>60675000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orkbookViewId="0"/>
  </sheetViews>
  <sheetFormatPr baseColWidth="10" defaultColWidth="8.83203125" defaultRowHeight="14" x14ac:dyDescent="0"/>
  <cols>
    <col min="1" max="1" width="14.6640625" bestFit="1" customWidth="1"/>
    <col min="12" max="12" width="10.1640625" bestFit="1" customWidth="1"/>
    <col min="15" max="15" width="11.1640625" bestFit="1" customWidth="1"/>
    <col min="20" max="21" width="11.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71</v>
      </c>
      <c r="B2" s="7" t="s">
        <v>72</v>
      </c>
      <c r="C2" s="7" t="s">
        <v>220</v>
      </c>
      <c r="D2" s="8">
        <v>2.14</v>
      </c>
      <c r="E2" s="32" t="s">
        <v>247</v>
      </c>
      <c r="F2" s="9">
        <v>1</v>
      </c>
      <c r="G2" s="9" t="s">
        <v>247</v>
      </c>
      <c r="H2" s="10"/>
      <c r="I2" s="10"/>
      <c r="J2" s="10"/>
      <c r="K2" s="10"/>
      <c r="L2" s="10">
        <v>489400</v>
      </c>
      <c r="M2" s="12">
        <v>0.48140580302411118</v>
      </c>
      <c r="N2" s="12"/>
      <c r="O2" s="10">
        <v>725000</v>
      </c>
      <c r="P2" s="10"/>
      <c r="Q2" s="10"/>
      <c r="R2" s="10"/>
      <c r="S2" s="10"/>
      <c r="T2" s="10">
        <v>725000</v>
      </c>
      <c r="U2" s="10">
        <v>725000</v>
      </c>
      <c r="V2" s="7"/>
      <c r="W2" s="7"/>
    </row>
    <row r="3" spans="1:23">
      <c r="A3" s="7" t="s">
        <v>102</v>
      </c>
      <c r="B3" s="7" t="s">
        <v>72</v>
      </c>
      <c r="C3" s="7" t="s">
        <v>231</v>
      </c>
      <c r="D3" s="8">
        <v>3.1230000000000002</v>
      </c>
      <c r="E3" s="8"/>
      <c r="F3" s="9">
        <v>1</v>
      </c>
      <c r="G3" s="9" t="s">
        <v>247</v>
      </c>
      <c r="H3" s="10"/>
      <c r="I3" s="10"/>
      <c r="J3" s="10"/>
      <c r="K3" s="10"/>
      <c r="L3" s="10">
        <v>499500</v>
      </c>
      <c r="M3" s="12">
        <v>3.9049049049049049</v>
      </c>
      <c r="N3" s="12"/>
      <c r="O3" s="10">
        <v>2450000</v>
      </c>
      <c r="P3" s="10"/>
      <c r="Q3" s="10"/>
      <c r="R3" s="10"/>
      <c r="S3" s="10"/>
      <c r="T3" s="10">
        <v>2450000</v>
      </c>
      <c r="U3" s="10">
        <v>2450000</v>
      </c>
      <c r="V3" s="7"/>
      <c r="W3" s="7"/>
    </row>
    <row r="4" spans="1:23">
      <c r="A4" s="7" t="s">
        <v>132</v>
      </c>
      <c r="B4" s="7" t="s">
        <v>72</v>
      </c>
      <c r="C4" s="7" t="s">
        <v>214</v>
      </c>
      <c r="D4" s="8">
        <v>4.0220000000000002</v>
      </c>
      <c r="E4" s="8"/>
      <c r="F4" s="9">
        <v>2</v>
      </c>
      <c r="G4" s="9" t="s">
        <v>247</v>
      </c>
      <c r="H4" s="10"/>
      <c r="I4" s="10"/>
      <c r="J4" s="10"/>
      <c r="K4" s="10"/>
      <c r="L4" s="10">
        <v>2750000</v>
      </c>
      <c r="M4" s="12">
        <v>9.0909090909090912E-2</v>
      </c>
      <c r="N4" s="12"/>
      <c r="O4" s="10">
        <v>3000000</v>
      </c>
      <c r="P4" s="10"/>
      <c r="Q4" s="10"/>
      <c r="R4" s="10"/>
      <c r="S4" s="10"/>
      <c r="T4" s="10">
        <v>3000000</v>
      </c>
      <c r="U4" s="10">
        <v>3000000</v>
      </c>
      <c r="V4" s="7"/>
      <c r="W4" s="7"/>
    </row>
    <row r="5" spans="1:23">
      <c r="A5" s="7" t="s">
        <v>148</v>
      </c>
      <c r="B5" s="7" t="s">
        <v>72</v>
      </c>
      <c r="C5" s="7" t="s">
        <v>214</v>
      </c>
      <c r="D5" s="8">
        <v>3.1640000000000001</v>
      </c>
      <c r="E5" s="8"/>
      <c r="F5" s="9">
        <v>2</v>
      </c>
      <c r="G5" s="9"/>
      <c r="H5" s="10"/>
      <c r="I5" s="10"/>
      <c r="J5" s="10"/>
      <c r="K5" s="10"/>
      <c r="L5" s="10">
        <v>4350000</v>
      </c>
      <c r="M5" s="12">
        <v>1.3248275862068966</v>
      </c>
      <c r="N5" s="12"/>
      <c r="O5" s="10">
        <v>10113000</v>
      </c>
      <c r="P5" s="7"/>
      <c r="Q5" s="7"/>
      <c r="R5" s="7"/>
      <c r="S5" s="7"/>
      <c r="T5" s="10">
        <v>10113000</v>
      </c>
      <c r="U5" s="10">
        <v>10113000</v>
      </c>
      <c r="V5" s="7"/>
      <c r="W5" s="7"/>
    </row>
    <row r="6" spans="1:23">
      <c r="A6" s="7" t="s">
        <v>153</v>
      </c>
      <c r="B6" s="7" t="s">
        <v>72</v>
      </c>
      <c r="C6" s="7" t="s">
        <v>222</v>
      </c>
      <c r="D6" s="8">
        <v>3.15</v>
      </c>
      <c r="E6" s="8"/>
      <c r="F6" s="9">
        <v>2</v>
      </c>
      <c r="G6" s="9" t="s">
        <v>247</v>
      </c>
      <c r="H6" s="10"/>
      <c r="I6" s="10"/>
      <c r="J6" s="10"/>
      <c r="K6" s="10"/>
      <c r="L6" s="10">
        <v>2012500</v>
      </c>
      <c r="M6" s="12">
        <v>0.46583850931677018</v>
      </c>
      <c r="N6" s="12"/>
      <c r="O6" s="10">
        <v>2950000</v>
      </c>
      <c r="P6" s="7"/>
      <c r="Q6" s="7"/>
      <c r="R6" s="7"/>
      <c r="S6" s="7"/>
      <c r="T6" s="10">
        <v>2950000</v>
      </c>
      <c r="U6" s="10">
        <v>2950000</v>
      </c>
      <c r="V6" s="7"/>
      <c r="W6" s="7"/>
    </row>
    <row r="7" spans="1:23">
      <c r="A7" s="7" t="s">
        <v>155</v>
      </c>
      <c r="B7" s="7" t="s">
        <v>72</v>
      </c>
      <c r="C7" s="7" t="s">
        <v>222</v>
      </c>
      <c r="D7" s="8">
        <v>3.133</v>
      </c>
      <c r="E7" s="8"/>
      <c r="F7" s="9">
        <v>1</v>
      </c>
      <c r="G7" s="9"/>
      <c r="H7" s="10"/>
      <c r="I7" s="10"/>
      <c r="J7" s="10"/>
      <c r="K7" s="10"/>
      <c r="L7" s="10">
        <v>492800</v>
      </c>
      <c r="M7" s="12">
        <v>1.0292207792207793</v>
      </c>
      <c r="N7" s="12"/>
      <c r="O7" s="10">
        <v>1000000</v>
      </c>
      <c r="P7" s="7"/>
      <c r="Q7" s="7"/>
      <c r="R7" s="7"/>
      <c r="S7" s="7"/>
      <c r="T7" s="10">
        <v>1000000</v>
      </c>
      <c r="U7" s="10">
        <v>1000000</v>
      </c>
      <c r="V7" s="7"/>
      <c r="W7" s="7"/>
    </row>
    <row r="8" spans="1:23">
      <c r="T8" s="2">
        <f>SUM(T2:T7)</f>
        <v>20238000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workbookViewId="0"/>
  </sheetViews>
  <sheetFormatPr baseColWidth="10" defaultColWidth="8.83203125" defaultRowHeight="14" x14ac:dyDescent="0"/>
  <cols>
    <col min="1" max="1" width="20.1640625" bestFit="1" customWidth="1"/>
    <col min="8" max="10" width="10.1640625" bestFit="1" customWidth="1"/>
    <col min="11" max="11" width="7.83203125" bestFit="1" customWidth="1"/>
    <col min="12" max="12" width="10.1640625" bestFit="1" customWidth="1"/>
    <col min="15" max="16" width="10.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0</v>
      </c>
      <c r="B2" s="7" t="s">
        <v>1</v>
      </c>
      <c r="C2" s="7" t="s">
        <v>219</v>
      </c>
      <c r="D2" s="8">
        <v>4.0010000000000003</v>
      </c>
      <c r="E2" s="8"/>
      <c r="F2" s="9">
        <v>2</v>
      </c>
      <c r="G2" s="9" t="s">
        <v>247</v>
      </c>
      <c r="H2" s="7"/>
      <c r="I2" s="7"/>
      <c r="J2" s="10"/>
      <c r="K2" s="10"/>
      <c r="L2" s="10">
        <v>1200000</v>
      </c>
      <c r="M2" s="12">
        <v>1.2083333333333333</v>
      </c>
      <c r="N2" s="12"/>
      <c r="O2" s="10">
        <v>2650000</v>
      </c>
      <c r="P2" s="7"/>
      <c r="Q2" s="7"/>
      <c r="R2" s="7"/>
      <c r="S2" s="7"/>
      <c r="T2" s="10">
        <v>2650000</v>
      </c>
      <c r="U2" s="10">
        <v>2650000</v>
      </c>
      <c r="V2" s="7"/>
      <c r="W2" s="7"/>
    </row>
    <row r="3" spans="1:23">
      <c r="A3" s="7" t="s">
        <v>12</v>
      </c>
      <c r="B3" s="7" t="s">
        <v>1</v>
      </c>
      <c r="C3" s="7" t="s">
        <v>219</v>
      </c>
      <c r="D3" s="8">
        <v>4</v>
      </c>
      <c r="E3" s="8"/>
      <c r="F3" s="9">
        <v>2</v>
      </c>
      <c r="G3" s="9" t="s">
        <v>247</v>
      </c>
      <c r="H3" s="10"/>
      <c r="I3" s="10"/>
      <c r="J3" s="10"/>
      <c r="K3" s="10"/>
      <c r="L3" s="10">
        <v>3900000</v>
      </c>
      <c r="M3" s="12">
        <v>5.128205128205128E-2</v>
      </c>
      <c r="N3" s="12"/>
      <c r="O3" s="10">
        <v>4100000</v>
      </c>
      <c r="P3" s="7"/>
      <c r="Q3" s="7"/>
      <c r="R3" s="7"/>
      <c r="S3" s="7"/>
      <c r="T3" s="10">
        <v>4100000</v>
      </c>
      <c r="U3" s="10">
        <v>4100000</v>
      </c>
      <c r="V3" s="7"/>
      <c r="W3" s="7"/>
    </row>
    <row r="4" spans="1:23">
      <c r="A4" s="7" t="s">
        <v>17</v>
      </c>
      <c r="B4" s="7" t="s">
        <v>1</v>
      </c>
      <c r="C4" s="7" t="s">
        <v>213</v>
      </c>
      <c r="D4" s="8">
        <v>3.0739999999999998</v>
      </c>
      <c r="E4" s="8"/>
      <c r="F4" s="9">
        <v>2</v>
      </c>
      <c r="G4" s="9" t="s">
        <v>247</v>
      </c>
      <c r="H4" s="10"/>
      <c r="I4" s="10"/>
      <c r="J4" s="10"/>
      <c r="K4" s="10"/>
      <c r="L4" s="10">
        <v>1612500</v>
      </c>
      <c r="M4" s="12">
        <v>0.15534883720930232</v>
      </c>
      <c r="N4" s="12"/>
      <c r="O4" s="10">
        <v>1863000</v>
      </c>
      <c r="P4" s="7"/>
      <c r="Q4" s="7"/>
      <c r="R4" s="7"/>
      <c r="S4" s="7"/>
      <c r="T4" s="10">
        <v>1863000</v>
      </c>
      <c r="U4" s="10">
        <v>1863000</v>
      </c>
      <c r="V4" s="7"/>
      <c r="W4" s="7"/>
    </row>
    <row r="5" spans="1:23" ht="98">
      <c r="A5" s="7" t="s">
        <v>36</v>
      </c>
      <c r="B5" s="7" t="s">
        <v>1</v>
      </c>
      <c r="C5" s="7" t="s">
        <v>213</v>
      </c>
      <c r="D5" s="8">
        <v>5.0880000000000001</v>
      </c>
      <c r="E5" s="8"/>
      <c r="F5" s="9">
        <v>3</v>
      </c>
      <c r="G5" s="9" t="s">
        <v>247</v>
      </c>
      <c r="H5" s="10">
        <v>2375000</v>
      </c>
      <c r="I5" s="10">
        <v>2325000</v>
      </c>
      <c r="J5" s="10">
        <v>2350000</v>
      </c>
      <c r="K5" s="10">
        <v>50000</v>
      </c>
      <c r="L5" s="10">
        <v>1795000</v>
      </c>
      <c r="M5" s="12">
        <v>0.29526462395543174</v>
      </c>
      <c r="N5" s="35">
        <v>-25000</v>
      </c>
      <c r="O5" s="10">
        <v>2325000</v>
      </c>
      <c r="P5" s="10">
        <v>3825000</v>
      </c>
      <c r="Q5" s="10"/>
      <c r="R5" s="10"/>
      <c r="S5" s="10"/>
      <c r="T5" s="10">
        <v>6150000</v>
      </c>
      <c r="U5" s="10">
        <v>3075000</v>
      </c>
      <c r="V5" s="7" t="s">
        <v>190</v>
      </c>
      <c r="W5" s="11" t="s">
        <v>203</v>
      </c>
    </row>
    <row r="6" spans="1:23">
      <c r="A6" s="7" t="s">
        <v>63</v>
      </c>
      <c r="B6" s="7" t="s">
        <v>1</v>
      </c>
      <c r="C6" s="7" t="s">
        <v>217</v>
      </c>
      <c r="D6" s="8">
        <v>5.0369999999999999</v>
      </c>
      <c r="E6" s="8"/>
      <c r="F6" s="9">
        <v>3</v>
      </c>
      <c r="G6" s="9" t="s">
        <v>247</v>
      </c>
      <c r="H6" s="10"/>
      <c r="I6" s="10"/>
      <c r="J6" s="10"/>
      <c r="K6" s="10"/>
      <c r="L6" s="10">
        <v>8050000</v>
      </c>
      <c r="M6" s="12">
        <v>0.11801242236024845</v>
      </c>
      <c r="N6" s="12"/>
      <c r="O6" s="10">
        <v>9000000</v>
      </c>
      <c r="P6" s="10"/>
      <c r="Q6" s="10"/>
      <c r="R6" s="10"/>
      <c r="S6" s="10"/>
      <c r="T6" s="10">
        <v>9000000</v>
      </c>
      <c r="U6" s="10">
        <v>9000000</v>
      </c>
      <c r="V6" s="7"/>
      <c r="W6" s="7"/>
    </row>
    <row r="7" spans="1:23">
      <c r="A7" s="7" t="s">
        <v>81</v>
      </c>
      <c r="B7" s="7" t="s">
        <v>1</v>
      </c>
      <c r="C7" s="7" t="s">
        <v>219</v>
      </c>
      <c r="D7" s="8">
        <v>5.0650000000000004</v>
      </c>
      <c r="E7" s="8"/>
      <c r="F7" s="9">
        <v>3</v>
      </c>
      <c r="G7" s="9" t="s">
        <v>247</v>
      </c>
      <c r="H7" s="10"/>
      <c r="I7" s="10"/>
      <c r="J7" s="10"/>
      <c r="K7" s="10"/>
      <c r="L7" s="10">
        <v>4100000</v>
      </c>
      <c r="M7" s="12">
        <v>0.71707317073170729</v>
      </c>
      <c r="N7" s="12"/>
      <c r="O7" s="10">
        <v>7040000</v>
      </c>
      <c r="P7" s="10"/>
      <c r="Q7" s="10"/>
      <c r="R7" s="10"/>
      <c r="S7" s="10"/>
      <c r="T7" s="10">
        <v>7040000</v>
      </c>
      <c r="U7" s="10">
        <v>7040000</v>
      </c>
      <c r="V7" s="7"/>
      <c r="W7" s="7"/>
    </row>
    <row r="8" spans="1:23">
      <c r="A8" s="7" t="s">
        <v>121</v>
      </c>
      <c r="B8" s="7" t="s">
        <v>1</v>
      </c>
      <c r="C8" s="7" t="s">
        <v>213</v>
      </c>
      <c r="D8" s="8">
        <v>4.0620000000000003</v>
      </c>
      <c r="E8" s="8"/>
      <c r="F8" s="9">
        <v>2</v>
      </c>
      <c r="G8" s="9" t="s">
        <v>247</v>
      </c>
      <c r="H8" s="10"/>
      <c r="I8" s="10"/>
      <c r="J8" s="10"/>
      <c r="K8" s="10"/>
      <c r="L8" s="10">
        <v>1040000</v>
      </c>
      <c r="M8" s="12">
        <v>0.41826923076923078</v>
      </c>
      <c r="N8" s="12"/>
      <c r="O8" s="10">
        <v>1475000</v>
      </c>
      <c r="P8" s="10"/>
      <c r="Q8" s="10"/>
      <c r="R8" s="10"/>
      <c r="S8" s="10"/>
      <c r="T8" s="10">
        <v>1475000</v>
      </c>
      <c r="U8" s="10">
        <v>1475000</v>
      </c>
      <c r="V8" s="7"/>
      <c r="W8" s="7"/>
    </row>
    <row r="9" spans="1:23">
      <c r="A9" s="7" t="s">
        <v>122</v>
      </c>
      <c r="B9" s="7" t="s">
        <v>1</v>
      </c>
      <c r="C9" s="7" t="s">
        <v>213</v>
      </c>
      <c r="D9" s="8">
        <v>4.0069999999999997</v>
      </c>
      <c r="E9" s="8"/>
      <c r="F9" s="9">
        <v>2</v>
      </c>
      <c r="G9" s="9" t="s">
        <v>247</v>
      </c>
      <c r="H9" s="10"/>
      <c r="I9" s="10"/>
      <c r="J9" s="10"/>
      <c r="K9" s="10"/>
      <c r="L9" s="10">
        <v>850000</v>
      </c>
      <c r="M9" s="12">
        <v>0.75058823529411767</v>
      </c>
      <c r="N9" s="12"/>
      <c r="O9" s="10">
        <v>1488000</v>
      </c>
      <c r="P9" s="10"/>
      <c r="Q9" s="10"/>
      <c r="R9" s="10"/>
      <c r="S9" s="10"/>
      <c r="T9" s="10">
        <v>1488000</v>
      </c>
      <c r="U9" s="10">
        <v>1488000</v>
      </c>
      <c r="V9" s="7"/>
      <c r="W9" s="7"/>
    </row>
    <row r="10" spans="1:23">
      <c r="A10" s="7" t="s">
        <v>161</v>
      </c>
      <c r="B10" s="7" t="s">
        <v>1</v>
      </c>
      <c r="C10" s="7" t="s">
        <v>221</v>
      </c>
      <c r="D10" s="8">
        <v>5.0430000000000001</v>
      </c>
      <c r="E10" s="8"/>
      <c r="F10" s="9">
        <v>2</v>
      </c>
      <c r="G10" s="9" t="s">
        <v>247</v>
      </c>
      <c r="H10" s="10"/>
      <c r="I10" s="10"/>
      <c r="J10" s="10"/>
      <c r="K10" s="10"/>
      <c r="L10" s="10">
        <v>2500000</v>
      </c>
      <c r="M10" s="12">
        <v>0.8</v>
      </c>
      <c r="N10" s="12"/>
      <c r="O10" s="10">
        <v>4500000</v>
      </c>
      <c r="P10" s="7"/>
      <c r="Q10" s="7"/>
      <c r="R10" s="7"/>
      <c r="S10" s="7"/>
      <c r="T10" s="10">
        <v>4500000</v>
      </c>
      <c r="U10" s="10">
        <v>4500000</v>
      </c>
      <c r="V10" s="7"/>
      <c r="W10" s="7"/>
    </row>
    <row r="11" spans="1:23">
      <c r="O11">
        <f>SUM(O1:O10)</f>
        <v>34443013</v>
      </c>
      <c r="T11" s="2">
        <f>SUM(T2:T10)</f>
        <v>38266000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heetViews>
  <sheetFormatPr baseColWidth="10" defaultColWidth="8.83203125" defaultRowHeight="14" x14ac:dyDescent="0"/>
  <cols>
    <col min="1" max="1" width="15.33203125" bestFit="1" customWidth="1"/>
    <col min="8" max="12" width="10.1640625" bestFit="1" customWidth="1"/>
    <col min="13" max="13" width="12.6640625" bestFit="1" customWidth="1"/>
    <col min="15" max="15" width="10.83203125" bestFit="1" customWidth="1"/>
    <col min="16" max="16" width="10.1640625" bestFit="1" customWidth="1"/>
    <col min="20" max="20" width="11.1640625" bestFit="1" customWidth="1"/>
    <col min="21" max="21" width="10.1640625" bestFit="1" customWidth="1"/>
    <col min="23" max="23" width="37.5"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13</v>
      </c>
      <c r="B2" s="7" t="s">
        <v>14</v>
      </c>
      <c r="C2" s="7" t="s">
        <v>214</v>
      </c>
      <c r="D2" s="8">
        <v>4.0170000000000003</v>
      </c>
      <c r="E2" s="8"/>
      <c r="F2" s="9">
        <v>2</v>
      </c>
      <c r="G2" s="9" t="s">
        <v>247</v>
      </c>
      <c r="H2" s="10">
        <v>5800000</v>
      </c>
      <c r="I2" s="10">
        <v>4750000</v>
      </c>
      <c r="J2" s="10">
        <v>5275000</v>
      </c>
      <c r="K2" s="10">
        <v>1050000</v>
      </c>
      <c r="L2" s="10">
        <v>2425000</v>
      </c>
      <c r="M2" s="12">
        <v>1.2061855670103092</v>
      </c>
      <c r="N2" s="34">
        <v>75000</v>
      </c>
      <c r="O2" s="10">
        <v>5350000</v>
      </c>
      <c r="P2" s="7"/>
      <c r="Q2" s="7"/>
      <c r="R2" s="7"/>
      <c r="S2" s="7"/>
      <c r="T2" s="10">
        <v>5350000</v>
      </c>
      <c r="U2" s="10">
        <v>5350000</v>
      </c>
      <c r="V2" s="7"/>
      <c r="W2" s="7"/>
    </row>
    <row r="3" spans="1:23">
      <c r="A3" s="7" t="s">
        <v>50</v>
      </c>
      <c r="B3" s="7" t="s">
        <v>14</v>
      </c>
      <c r="C3" s="7" t="s">
        <v>218</v>
      </c>
      <c r="D3" s="8">
        <v>5.1189999999999998</v>
      </c>
      <c r="E3" s="8"/>
      <c r="F3" s="9">
        <v>3</v>
      </c>
      <c r="G3" s="9" t="s">
        <v>247</v>
      </c>
      <c r="H3" s="10">
        <v>8000000</v>
      </c>
      <c r="I3" s="10">
        <v>6750000</v>
      </c>
      <c r="J3" s="23">
        <v>7375000</v>
      </c>
      <c r="K3" s="10">
        <v>1250000</v>
      </c>
      <c r="L3" s="10">
        <v>4900000</v>
      </c>
      <c r="M3" s="12">
        <v>0.50510204081632648</v>
      </c>
      <c r="N3" s="29">
        <v>0</v>
      </c>
      <c r="O3" s="23">
        <v>7375000</v>
      </c>
      <c r="P3" s="10"/>
      <c r="Q3" s="10"/>
      <c r="R3" s="10"/>
      <c r="S3" s="10"/>
      <c r="T3" s="10">
        <v>7375000</v>
      </c>
      <c r="U3" s="10">
        <v>7375000</v>
      </c>
      <c r="V3" s="7"/>
      <c r="W3" s="7"/>
    </row>
    <row r="4" spans="1:23">
      <c r="A4" s="7" t="s">
        <v>87</v>
      </c>
      <c r="B4" s="7" t="s">
        <v>14</v>
      </c>
      <c r="C4" s="7" t="s">
        <v>220</v>
      </c>
      <c r="D4" s="8">
        <v>2.157</v>
      </c>
      <c r="E4" s="32" t="s">
        <v>247</v>
      </c>
      <c r="F4" s="9">
        <v>1</v>
      </c>
      <c r="G4" s="9" t="s">
        <v>247</v>
      </c>
      <c r="H4" s="10">
        <v>1650000</v>
      </c>
      <c r="I4" s="10">
        <v>1050000</v>
      </c>
      <c r="J4" s="10">
        <v>1350000</v>
      </c>
      <c r="K4" s="10">
        <v>600000</v>
      </c>
      <c r="L4" s="10">
        <v>495000</v>
      </c>
      <c r="M4" s="12">
        <v>1.6767676767676767</v>
      </c>
      <c r="N4" s="35">
        <v>-25000</v>
      </c>
      <c r="O4" s="10">
        <v>1325000</v>
      </c>
      <c r="P4" s="10"/>
      <c r="Q4" s="10"/>
      <c r="R4" s="10"/>
      <c r="S4" s="10"/>
      <c r="T4" s="10">
        <v>1325000</v>
      </c>
      <c r="U4" s="10">
        <v>1325000</v>
      </c>
      <c r="V4" s="7"/>
      <c r="W4" s="7"/>
    </row>
    <row r="5" spans="1:23">
      <c r="A5" s="7" t="s">
        <v>108</v>
      </c>
      <c r="B5" s="7" t="s">
        <v>14</v>
      </c>
      <c r="C5" s="7" t="s">
        <v>214</v>
      </c>
      <c r="D5" s="8">
        <v>3.0790000000000002</v>
      </c>
      <c r="E5" s="8"/>
      <c r="F5" s="9">
        <v>1</v>
      </c>
      <c r="G5" s="9" t="s">
        <v>247</v>
      </c>
      <c r="H5" s="10">
        <v>4700000</v>
      </c>
      <c r="I5" s="10">
        <v>4150000</v>
      </c>
      <c r="J5" s="10">
        <v>4425000</v>
      </c>
      <c r="K5" s="10">
        <v>550000</v>
      </c>
      <c r="L5" s="10">
        <v>550000</v>
      </c>
      <c r="M5" s="12">
        <v>6.7272727272727275</v>
      </c>
      <c r="N5" s="35">
        <v>-175000</v>
      </c>
      <c r="O5" s="10">
        <v>4250000</v>
      </c>
      <c r="P5" s="10">
        <v>7250000</v>
      </c>
      <c r="Q5" s="10"/>
      <c r="R5" s="10"/>
      <c r="S5" s="10"/>
      <c r="T5" s="10">
        <v>11500000</v>
      </c>
      <c r="U5" s="10">
        <v>5750000</v>
      </c>
      <c r="V5" s="7"/>
      <c r="W5" s="11"/>
    </row>
    <row r="6" spans="1:23">
      <c r="A6" s="7" t="s">
        <v>109</v>
      </c>
      <c r="B6" s="7" t="s">
        <v>14</v>
      </c>
      <c r="C6" s="7" t="s">
        <v>214</v>
      </c>
      <c r="D6" s="8">
        <v>3</v>
      </c>
      <c r="E6" s="8"/>
      <c r="F6" s="9">
        <v>1</v>
      </c>
      <c r="G6" s="9" t="s">
        <v>247</v>
      </c>
      <c r="H6" s="10">
        <v>3500000</v>
      </c>
      <c r="I6" s="10">
        <v>2650000</v>
      </c>
      <c r="J6" s="10">
        <v>3075000</v>
      </c>
      <c r="K6" s="10">
        <v>850000</v>
      </c>
      <c r="L6" s="10">
        <v>507500</v>
      </c>
      <c r="M6" s="12">
        <v>5.0295566502463052</v>
      </c>
      <c r="N6" s="35">
        <v>-15000</v>
      </c>
      <c r="O6" s="10">
        <v>3060000</v>
      </c>
      <c r="P6" s="10"/>
      <c r="Q6" s="10"/>
      <c r="R6" s="10"/>
      <c r="S6" s="10"/>
      <c r="T6" s="10">
        <v>3060000</v>
      </c>
      <c r="U6" s="10">
        <v>3060000</v>
      </c>
      <c r="V6" s="7"/>
      <c r="W6" s="7"/>
    </row>
    <row r="7" spans="1:23" ht="112">
      <c r="A7" s="7" t="s">
        <v>136</v>
      </c>
      <c r="B7" s="7" t="s">
        <v>14</v>
      </c>
      <c r="C7" s="7" t="s">
        <v>213</v>
      </c>
      <c r="D7" s="8">
        <v>2.1440000000000001</v>
      </c>
      <c r="E7" s="32" t="s">
        <v>247</v>
      </c>
      <c r="F7" s="9">
        <v>1</v>
      </c>
      <c r="G7" s="9" t="s">
        <v>247</v>
      </c>
      <c r="H7" s="10"/>
      <c r="I7" s="10"/>
      <c r="J7" s="10"/>
      <c r="K7" s="10"/>
      <c r="L7" s="10">
        <v>492500</v>
      </c>
      <c r="M7" s="12">
        <v>0.92893401015228427</v>
      </c>
      <c r="N7" s="12"/>
      <c r="O7" s="10">
        <v>950000</v>
      </c>
      <c r="P7" s="10">
        <v>1350000</v>
      </c>
      <c r="Q7" s="10"/>
      <c r="R7" s="10"/>
      <c r="S7" s="10"/>
      <c r="T7" s="10">
        <v>2300000</v>
      </c>
      <c r="U7" s="10">
        <v>1150000</v>
      </c>
      <c r="V7" s="7"/>
      <c r="W7" s="11" t="s">
        <v>207</v>
      </c>
    </row>
    <row r="8" spans="1:23">
      <c r="A8" s="7" t="s">
        <v>165</v>
      </c>
      <c r="B8" s="7" t="s">
        <v>14</v>
      </c>
      <c r="C8" s="7" t="s">
        <v>213</v>
      </c>
      <c r="D8" s="8">
        <v>3.1419999999999999</v>
      </c>
      <c r="E8" s="8"/>
      <c r="F8" s="9">
        <v>1</v>
      </c>
      <c r="G8" s="9" t="s">
        <v>247</v>
      </c>
      <c r="H8" s="10">
        <v>1050000</v>
      </c>
      <c r="I8" s="10">
        <v>750000</v>
      </c>
      <c r="J8" s="10">
        <v>900000</v>
      </c>
      <c r="K8" s="10">
        <v>300000</v>
      </c>
      <c r="L8" s="10">
        <v>487500</v>
      </c>
      <c r="M8" s="12">
        <v>0.82564102564102559</v>
      </c>
      <c r="N8" s="35">
        <v>-10000</v>
      </c>
      <c r="O8" s="10">
        <v>890000</v>
      </c>
      <c r="P8" s="7"/>
      <c r="Q8" s="7"/>
      <c r="R8" s="7"/>
      <c r="S8" s="7"/>
      <c r="T8" s="10">
        <v>890000</v>
      </c>
      <c r="U8" s="10">
        <v>890000</v>
      </c>
      <c r="V8" s="7"/>
      <c r="W8" s="7"/>
    </row>
    <row r="9" spans="1:23">
      <c r="O9">
        <f>SUM(O1:O8)</f>
        <v>23202013</v>
      </c>
      <c r="T9" s="2">
        <f>SUM(T2:T8)</f>
        <v>31800000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orkbookViewId="0"/>
  </sheetViews>
  <sheetFormatPr baseColWidth="10" defaultColWidth="8.83203125" defaultRowHeight="14" x14ac:dyDescent="0"/>
  <cols>
    <col min="1" max="1" width="16.33203125" bestFit="1" customWidth="1"/>
    <col min="8" max="10" width="10.1640625" bestFit="1" customWidth="1"/>
    <col min="12" max="12" width="10.1640625" bestFit="1" customWidth="1"/>
    <col min="14" max="14" width="10.83203125" bestFit="1" customWidth="1"/>
    <col min="15" max="16" width="10.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46</v>
      </c>
      <c r="B2" s="7" t="s">
        <v>47</v>
      </c>
      <c r="C2" s="7" t="s">
        <v>214</v>
      </c>
      <c r="D2" s="8">
        <v>3.012</v>
      </c>
      <c r="E2" s="8"/>
      <c r="F2" s="9">
        <v>1</v>
      </c>
      <c r="G2" s="9" t="s">
        <v>247</v>
      </c>
      <c r="H2" s="10">
        <v>2600000</v>
      </c>
      <c r="I2" s="10">
        <v>1700000</v>
      </c>
      <c r="J2" s="10">
        <v>2150000</v>
      </c>
      <c r="K2" s="10">
        <v>900000</v>
      </c>
      <c r="L2" s="10">
        <v>482000</v>
      </c>
      <c r="M2" s="12">
        <v>2.4232365145228214</v>
      </c>
      <c r="N2" s="35">
        <v>-500000</v>
      </c>
      <c r="O2" s="10">
        <v>1650000</v>
      </c>
      <c r="P2" s="10">
        <v>4850000</v>
      </c>
      <c r="Q2" s="10"/>
      <c r="R2" s="10"/>
      <c r="S2" s="10"/>
      <c r="T2" s="10">
        <v>6500000</v>
      </c>
      <c r="U2" s="10">
        <v>3250000</v>
      </c>
      <c r="V2" s="7"/>
      <c r="W2" s="11"/>
    </row>
    <row r="3" spans="1:23">
      <c r="A3" s="7" t="s">
        <v>53</v>
      </c>
      <c r="B3" s="7" t="s">
        <v>47</v>
      </c>
      <c r="C3" s="7" t="s">
        <v>218</v>
      </c>
      <c r="D3" s="8">
        <v>2.1389999999999998</v>
      </c>
      <c r="E3" s="32" t="s">
        <v>247</v>
      </c>
      <c r="F3" s="9">
        <v>1</v>
      </c>
      <c r="G3" s="9" t="s">
        <v>247</v>
      </c>
      <c r="H3" s="10"/>
      <c r="I3" s="10"/>
      <c r="J3" s="10"/>
      <c r="K3" s="10"/>
      <c r="L3" s="10">
        <v>481000</v>
      </c>
      <c r="M3" s="12">
        <v>3.7297297297297298</v>
      </c>
      <c r="N3" s="12"/>
      <c r="O3" s="10">
        <v>2275000</v>
      </c>
      <c r="P3" s="10"/>
      <c r="Q3" s="10"/>
      <c r="R3" s="10"/>
      <c r="S3" s="10"/>
      <c r="T3" s="10">
        <v>2275000</v>
      </c>
      <c r="U3" s="10">
        <v>2275000</v>
      </c>
      <c r="V3" s="7"/>
      <c r="W3" s="7"/>
    </row>
    <row r="4" spans="1:23" ht="42">
      <c r="A4" s="7" t="s">
        <v>68</v>
      </c>
      <c r="B4" s="7" t="s">
        <v>47</v>
      </c>
      <c r="C4" s="7" t="s">
        <v>217</v>
      </c>
      <c r="D4" s="8">
        <v>3.1680000000000001</v>
      </c>
      <c r="E4" s="8"/>
      <c r="F4" s="9">
        <v>2</v>
      </c>
      <c r="G4" s="9" t="s">
        <v>247</v>
      </c>
      <c r="H4" s="10">
        <v>5150000</v>
      </c>
      <c r="I4" s="10">
        <v>4250000</v>
      </c>
      <c r="J4" s="10">
        <v>4700000</v>
      </c>
      <c r="K4" s="10">
        <v>900000</v>
      </c>
      <c r="L4" s="10">
        <v>2350000</v>
      </c>
      <c r="M4" s="12">
        <v>0.38297872340425532</v>
      </c>
      <c r="N4" s="35">
        <v>-1450000</v>
      </c>
      <c r="O4" s="10">
        <v>3250000</v>
      </c>
      <c r="P4" s="10">
        <v>7350000</v>
      </c>
      <c r="Q4" s="10"/>
      <c r="R4" s="10"/>
      <c r="S4" s="10"/>
      <c r="T4" s="10">
        <v>10600000</v>
      </c>
      <c r="U4" s="10">
        <v>5300000</v>
      </c>
      <c r="V4" s="7"/>
      <c r="W4" s="11" t="s">
        <v>204</v>
      </c>
    </row>
    <row r="5" spans="1:23">
      <c r="A5" s="7" t="s">
        <v>88</v>
      </c>
      <c r="B5" s="7" t="s">
        <v>47</v>
      </c>
      <c r="C5" s="7" t="s">
        <v>222</v>
      </c>
      <c r="D5" s="8">
        <v>3.0009999999999999</v>
      </c>
      <c r="E5" s="8"/>
      <c r="F5" s="9">
        <v>1</v>
      </c>
      <c r="G5" s="9" t="s">
        <v>247</v>
      </c>
      <c r="H5" s="10">
        <v>1000000</v>
      </c>
      <c r="I5" s="10">
        <v>800000</v>
      </c>
      <c r="J5" s="23">
        <v>900000</v>
      </c>
      <c r="K5" s="10">
        <v>200000</v>
      </c>
      <c r="L5" s="10">
        <v>482000</v>
      </c>
      <c r="M5" s="12">
        <v>0.86721991701244816</v>
      </c>
      <c r="N5" s="29">
        <v>0</v>
      </c>
      <c r="O5" s="23">
        <v>900000</v>
      </c>
      <c r="P5" s="10"/>
      <c r="Q5" s="10"/>
      <c r="R5" s="10"/>
      <c r="S5" s="10"/>
      <c r="T5" s="10">
        <v>900000</v>
      </c>
      <c r="U5" s="10">
        <v>900000</v>
      </c>
      <c r="V5" s="7"/>
      <c r="W5" s="7"/>
    </row>
    <row r="6" spans="1:23">
      <c r="A6" s="7" t="s">
        <v>111</v>
      </c>
      <c r="B6" s="7" t="s">
        <v>47</v>
      </c>
      <c r="C6" s="7" t="s">
        <v>213</v>
      </c>
      <c r="D6" s="8">
        <v>3.0379999999999998</v>
      </c>
      <c r="E6" s="8"/>
      <c r="F6" s="9">
        <v>1</v>
      </c>
      <c r="G6" s="9" t="s">
        <v>247</v>
      </c>
      <c r="H6" s="10"/>
      <c r="I6" s="10"/>
      <c r="J6" s="10"/>
      <c r="K6" s="10"/>
      <c r="L6" s="10">
        <v>515500</v>
      </c>
      <c r="M6" s="12">
        <v>2.4141610087293888</v>
      </c>
      <c r="N6" s="12"/>
      <c r="O6" s="10">
        <v>1760000</v>
      </c>
      <c r="P6" s="10"/>
      <c r="Q6" s="10"/>
      <c r="R6" s="10"/>
      <c r="S6" s="10"/>
      <c r="T6" s="10">
        <v>1760000</v>
      </c>
      <c r="U6" s="10">
        <v>1760000</v>
      </c>
      <c r="V6" s="7"/>
      <c r="W6" s="7"/>
    </row>
    <row r="7" spans="1:23">
      <c r="A7" s="7" t="s">
        <v>137</v>
      </c>
      <c r="B7" s="7" t="s">
        <v>47</v>
      </c>
      <c r="C7" s="7" t="s">
        <v>214</v>
      </c>
      <c r="D7" s="8">
        <v>3.0459999999999998</v>
      </c>
      <c r="E7" s="8"/>
      <c r="F7" s="9">
        <v>1</v>
      </c>
      <c r="G7" s="9" t="s">
        <v>247</v>
      </c>
      <c r="H7" s="10"/>
      <c r="I7" s="10"/>
      <c r="J7" s="10"/>
      <c r="K7" s="10"/>
      <c r="L7" s="10">
        <v>482000</v>
      </c>
      <c r="M7" s="12">
        <v>0.40041493775933612</v>
      </c>
      <c r="N7" s="12"/>
      <c r="O7" s="10">
        <v>675000</v>
      </c>
      <c r="P7" s="10"/>
      <c r="Q7" s="10"/>
      <c r="R7" s="10"/>
      <c r="S7" s="10"/>
      <c r="T7" s="10">
        <v>675000</v>
      </c>
      <c r="U7" s="10">
        <v>675000</v>
      </c>
      <c r="V7" s="7"/>
      <c r="W7" s="7"/>
    </row>
    <row r="8" spans="1:23">
      <c r="O8">
        <f>SUM(O1:O7)</f>
        <v>10512013</v>
      </c>
      <c r="T8" s="2">
        <f>SUM(T2:T7)</f>
        <v>22710000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workbookViewId="0"/>
  </sheetViews>
  <sheetFormatPr baseColWidth="10" defaultColWidth="8.83203125" defaultRowHeight="14" x14ac:dyDescent="0"/>
  <cols>
    <col min="1" max="1" width="15.33203125" bestFit="1" customWidth="1"/>
    <col min="12" max="12" width="10.1640625" bestFit="1" customWidth="1"/>
    <col min="15" max="15" width="10.1640625" bestFit="1" customWidth="1"/>
    <col min="20" max="21" width="10.1640625" bestFit="1" customWidth="1"/>
    <col min="23" max="23" width="29.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76</v>
      </c>
      <c r="B2" s="7" t="s">
        <v>77</v>
      </c>
      <c r="C2" s="7" t="s">
        <v>225</v>
      </c>
      <c r="D2" s="8">
        <v>4.05</v>
      </c>
      <c r="E2" s="8"/>
      <c r="F2" s="9">
        <v>2</v>
      </c>
      <c r="G2" s="9"/>
      <c r="H2" s="10"/>
      <c r="I2" s="10"/>
      <c r="J2" s="10"/>
      <c r="K2" s="10"/>
      <c r="L2" s="10">
        <v>967500</v>
      </c>
      <c r="M2" s="12">
        <v>8.5271317829457363E-2</v>
      </c>
      <c r="N2" s="12"/>
      <c r="O2" s="10">
        <v>1050000</v>
      </c>
      <c r="P2" s="10"/>
      <c r="Q2" s="10"/>
      <c r="R2" s="10"/>
      <c r="S2" s="10"/>
      <c r="T2" s="10">
        <v>1050000</v>
      </c>
      <c r="U2" s="10">
        <v>1050000</v>
      </c>
      <c r="V2" s="7"/>
      <c r="W2" s="7"/>
    </row>
    <row r="3" spans="1:23">
      <c r="A3" s="7" t="s">
        <v>85</v>
      </c>
      <c r="B3" s="7" t="s">
        <v>77</v>
      </c>
      <c r="C3" s="7" t="s">
        <v>221</v>
      </c>
      <c r="D3" s="8">
        <v>2.1480000000000001</v>
      </c>
      <c r="E3" s="32" t="s">
        <v>247</v>
      </c>
      <c r="F3" s="9">
        <v>1</v>
      </c>
      <c r="G3" s="9"/>
      <c r="H3" s="10"/>
      <c r="I3" s="10"/>
      <c r="J3" s="10"/>
      <c r="K3" s="10"/>
      <c r="L3" s="10">
        <v>480000</v>
      </c>
      <c r="M3" s="12">
        <v>0.25</v>
      </c>
      <c r="N3" s="12"/>
      <c r="O3" s="10">
        <v>600000</v>
      </c>
      <c r="P3" s="10"/>
      <c r="Q3" s="10"/>
      <c r="R3" s="10"/>
      <c r="S3" s="10"/>
      <c r="T3" s="10">
        <v>600000</v>
      </c>
      <c r="U3" s="10">
        <v>600000</v>
      </c>
      <c r="V3" s="7"/>
      <c r="W3" s="7"/>
    </row>
    <row r="4" spans="1:23">
      <c r="A4" s="7" t="s">
        <v>91</v>
      </c>
      <c r="B4" s="7" t="s">
        <v>77</v>
      </c>
      <c r="C4" s="7" t="s">
        <v>214</v>
      </c>
      <c r="D4" s="8">
        <v>4.1509999999999998</v>
      </c>
      <c r="E4" s="8"/>
      <c r="F4" s="9">
        <v>3</v>
      </c>
      <c r="G4" s="9" t="s">
        <v>247</v>
      </c>
      <c r="H4" s="10"/>
      <c r="I4" s="10"/>
      <c r="J4" s="10"/>
      <c r="K4" s="10"/>
      <c r="L4" s="10">
        <v>3100000</v>
      </c>
      <c r="M4" s="12">
        <v>0.47096774193548385</v>
      </c>
      <c r="N4" s="12"/>
      <c r="O4" s="10">
        <v>4560000</v>
      </c>
      <c r="P4" s="10"/>
      <c r="Q4" s="10"/>
      <c r="R4" s="10"/>
      <c r="S4" s="10"/>
      <c r="T4" s="10">
        <v>4560000</v>
      </c>
      <c r="U4" s="10">
        <v>4560000</v>
      </c>
      <c r="V4" s="7"/>
      <c r="W4" s="7"/>
    </row>
    <row r="5" spans="1:23">
      <c r="A5" s="7" t="s">
        <v>107</v>
      </c>
      <c r="B5" s="7" t="s">
        <v>77</v>
      </c>
      <c r="C5" s="7" t="s">
        <v>221</v>
      </c>
      <c r="D5" s="8">
        <v>3.149</v>
      </c>
      <c r="E5" s="8"/>
      <c r="F5" s="9">
        <v>2</v>
      </c>
      <c r="G5" s="9"/>
      <c r="H5" s="10"/>
      <c r="I5" s="10"/>
      <c r="J5" s="10"/>
      <c r="K5" s="10"/>
      <c r="L5" s="10">
        <v>700000</v>
      </c>
      <c r="M5" s="12">
        <v>0.42857142857142855</v>
      </c>
      <c r="N5" s="12"/>
      <c r="O5" s="10">
        <v>1000000</v>
      </c>
      <c r="P5" s="10"/>
      <c r="Q5" s="10"/>
      <c r="R5" s="10"/>
      <c r="S5" s="10"/>
      <c r="T5" s="10">
        <v>1000000</v>
      </c>
      <c r="U5" s="10">
        <v>1000000</v>
      </c>
      <c r="V5" s="7"/>
      <c r="W5" s="7"/>
    </row>
    <row r="6" spans="1:23">
      <c r="A6" s="7" t="s">
        <v>141</v>
      </c>
      <c r="B6" s="7" t="s">
        <v>77</v>
      </c>
      <c r="C6" s="7" t="s">
        <v>214</v>
      </c>
      <c r="D6" s="8">
        <v>4.1630000000000003</v>
      </c>
      <c r="E6" s="8"/>
      <c r="F6" s="9">
        <v>3</v>
      </c>
      <c r="G6" s="9"/>
      <c r="H6" s="10"/>
      <c r="I6" s="10"/>
      <c r="J6" s="10"/>
      <c r="K6" s="10"/>
      <c r="L6" s="10">
        <v>1900000</v>
      </c>
      <c r="M6" s="21">
        <v>-7.8947368421052627E-2</v>
      </c>
      <c r="N6" s="33"/>
      <c r="O6" s="10">
        <v>1750000</v>
      </c>
      <c r="P6" s="10"/>
      <c r="Q6" s="10"/>
      <c r="R6" s="10"/>
      <c r="S6" s="10"/>
      <c r="T6" s="10">
        <v>1750000</v>
      </c>
      <c r="U6" s="10">
        <v>1750000</v>
      </c>
      <c r="V6" s="7"/>
      <c r="W6" s="7" t="s">
        <v>232</v>
      </c>
    </row>
    <row r="7" spans="1:23">
      <c r="T7" s="2">
        <f>SUM(T2:T6)</f>
        <v>8960000</v>
      </c>
    </row>
  </sheetData>
  <pageMargins left="0.7" right="0.7" top="0.75" bottom="0.75" header="0.3" footer="0.3"/>
  <pageSetup orientation="portrait"/>
  <picture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heetViews>
  <sheetFormatPr baseColWidth="10" defaultColWidth="8.83203125" defaultRowHeight="14" x14ac:dyDescent="0"/>
  <cols>
    <col min="1" max="1" width="15.33203125" bestFit="1" customWidth="1"/>
    <col min="8" max="12" width="10.1640625" bestFit="1" customWidth="1"/>
    <col min="14" max="14" width="8.83203125" bestFit="1" customWidth="1"/>
    <col min="15" max="15" width="10.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6</v>
      </c>
      <c r="B2" s="7" t="s">
        <v>7</v>
      </c>
      <c r="C2" s="7" t="s">
        <v>221</v>
      </c>
      <c r="D2" s="8">
        <v>3.0609999999999999</v>
      </c>
      <c r="E2" s="8"/>
      <c r="F2" s="9">
        <v>1</v>
      </c>
      <c r="G2" s="9" t="s">
        <v>247</v>
      </c>
      <c r="H2" s="10"/>
      <c r="I2" s="10"/>
      <c r="J2" s="10"/>
      <c r="K2" s="10"/>
      <c r="L2" s="10">
        <v>510000</v>
      </c>
      <c r="M2" s="12">
        <v>4.784313725490196</v>
      </c>
      <c r="N2" s="12"/>
      <c r="O2" s="10">
        <v>2950000</v>
      </c>
      <c r="P2" s="7"/>
      <c r="Q2" s="7"/>
      <c r="R2" s="7"/>
      <c r="S2" s="7"/>
      <c r="T2" s="10">
        <v>2950000</v>
      </c>
      <c r="U2" s="10">
        <v>2950000</v>
      </c>
      <c r="V2" s="7"/>
      <c r="W2" s="7"/>
    </row>
    <row r="3" spans="1:23">
      <c r="A3" s="7" t="s">
        <v>31</v>
      </c>
      <c r="B3" s="7" t="s">
        <v>7</v>
      </c>
      <c r="C3" s="7" t="s">
        <v>218</v>
      </c>
      <c r="D3" s="8">
        <v>3</v>
      </c>
      <c r="E3" s="8"/>
      <c r="F3" s="9">
        <v>1</v>
      </c>
      <c r="G3" s="9" t="s">
        <v>247</v>
      </c>
      <c r="H3" s="10"/>
      <c r="I3" s="10"/>
      <c r="J3" s="10"/>
      <c r="K3" s="10"/>
      <c r="L3" s="10">
        <v>502500</v>
      </c>
      <c r="M3" s="12">
        <v>3.5771144278606966</v>
      </c>
      <c r="N3" s="12"/>
      <c r="O3" s="10">
        <v>2300000</v>
      </c>
      <c r="P3" s="7"/>
      <c r="Q3" s="7"/>
      <c r="R3" s="7"/>
      <c r="S3" s="7"/>
      <c r="T3" s="10">
        <v>2300000</v>
      </c>
      <c r="U3" s="10">
        <v>2300000</v>
      </c>
      <c r="V3" s="7"/>
      <c r="W3" s="7"/>
    </row>
    <row r="4" spans="1:23">
      <c r="A4" s="7" t="s">
        <v>52</v>
      </c>
      <c r="B4" s="7" t="s">
        <v>7</v>
      </c>
      <c r="C4" s="7" t="s">
        <v>213</v>
      </c>
      <c r="D4" s="8">
        <v>4.0279999999999996</v>
      </c>
      <c r="E4" s="8"/>
      <c r="F4" s="9">
        <v>2</v>
      </c>
      <c r="G4" s="9" t="s">
        <v>247</v>
      </c>
      <c r="H4" s="10"/>
      <c r="I4" s="10"/>
      <c r="J4" s="10"/>
      <c r="K4" s="10"/>
      <c r="L4" s="10">
        <v>1100000</v>
      </c>
      <c r="M4" s="12">
        <v>0.68181818181818177</v>
      </c>
      <c r="N4" s="12"/>
      <c r="O4" s="10">
        <v>1850000</v>
      </c>
      <c r="P4" s="10"/>
      <c r="Q4" s="10"/>
      <c r="R4" s="10"/>
      <c r="S4" s="10"/>
      <c r="T4" s="10">
        <v>1850000</v>
      </c>
      <c r="U4" s="10">
        <v>1850000</v>
      </c>
      <c r="V4" s="7"/>
      <c r="W4" s="7"/>
    </row>
    <row r="5" spans="1:23">
      <c r="A5" s="7" t="s">
        <v>67</v>
      </c>
      <c r="B5" s="7" t="s">
        <v>7</v>
      </c>
      <c r="C5" s="7" t="s">
        <v>214</v>
      </c>
      <c r="D5" s="8">
        <v>3.0579999999999998</v>
      </c>
      <c r="E5" s="8"/>
      <c r="F5" s="9">
        <v>1</v>
      </c>
      <c r="G5" s="9" t="s">
        <v>247</v>
      </c>
      <c r="H5" s="10"/>
      <c r="I5" s="10"/>
      <c r="J5" s="10"/>
      <c r="K5" s="10"/>
      <c r="L5" s="10">
        <v>507500</v>
      </c>
      <c r="M5" s="12">
        <v>6.8817733990147785</v>
      </c>
      <c r="N5" s="12"/>
      <c r="O5" s="10">
        <v>4000000</v>
      </c>
      <c r="P5" s="10"/>
      <c r="Q5" s="10"/>
      <c r="R5" s="10"/>
      <c r="S5" s="10"/>
      <c r="T5" s="10">
        <v>4000000</v>
      </c>
      <c r="U5" s="10">
        <v>4000000</v>
      </c>
      <c r="V5" s="7"/>
      <c r="W5" s="7"/>
    </row>
    <row r="6" spans="1:23">
      <c r="A6" s="7" t="s">
        <v>94</v>
      </c>
      <c r="B6" s="7" t="s">
        <v>7</v>
      </c>
      <c r="C6" s="7" t="s">
        <v>217</v>
      </c>
      <c r="D6" s="8">
        <v>3</v>
      </c>
      <c r="E6" s="8"/>
      <c r="F6" s="9">
        <v>1</v>
      </c>
      <c r="G6" s="9" t="s">
        <v>247</v>
      </c>
      <c r="H6" s="10"/>
      <c r="I6" s="10"/>
      <c r="J6" s="10"/>
      <c r="K6" s="10"/>
      <c r="L6" s="10">
        <v>500000</v>
      </c>
      <c r="M6" s="12">
        <v>6</v>
      </c>
      <c r="N6" s="33"/>
      <c r="O6" s="10">
        <v>3500000</v>
      </c>
      <c r="P6" s="10"/>
      <c r="Q6" s="10"/>
      <c r="R6" s="10"/>
      <c r="S6" s="10"/>
      <c r="T6" s="10">
        <v>3500000</v>
      </c>
      <c r="U6" s="10">
        <v>3500000</v>
      </c>
      <c r="V6" s="7"/>
      <c r="W6" s="7"/>
    </row>
    <row r="7" spans="1:23">
      <c r="A7" s="7" t="s">
        <v>145</v>
      </c>
      <c r="B7" s="7" t="s">
        <v>7</v>
      </c>
      <c r="C7" s="7" t="s">
        <v>214</v>
      </c>
      <c r="D7" s="8">
        <v>3.17</v>
      </c>
      <c r="E7" s="8"/>
      <c r="F7" s="9">
        <v>2</v>
      </c>
      <c r="G7" s="9" t="s">
        <v>247</v>
      </c>
      <c r="H7" s="10"/>
      <c r="I7" s="10"/>
      <c r="J7" s="10"/>
      <c r="K7" s="10"/>
      <c r="L7" s="10">
        <v>3100000</v>
      </c>
      <c r="M7" s="12">
        <v>0.64516129032258063</v>
      </c>
      <c r="N7" s="12"/>
      <c r="O7" s="10">
        <v>5100000</v>
      </c>
      <c r="P7" s="10"/>
      <c r="Q7" s="10"/>
      <c r="R7" s="10"/>
      <c r="S7" s="10"/>
      <c r="T7" s="10">
        <v>5100000</v>
      </c>
      <c r="U7" s="10">
        <v>5100000</v>
      </c>
      <c r="V7" s="7"/>
      <c r="W7" s="7"/>
    </row>
    <row r="8" spans="1:23">
      <c r="A8" s="7" t="s">
        <v>164</v>
      </c>
      <c r="B8" s="7" t="s">
        <v>7</v>
      </c>
      <c r="C8" s="7" t="s">
        <v>214</v>
      </c>
      <c r="D8" s="8">
        <v>4.0789999999999997</v>
      </c>
      <c r="E8" s="8"/>
      <c r="F8" s="9">
        <v>2</v>
      </c>
      <c r="G8" s="9" t="s">
        <v>247</v>
      </c>
      <c r="H8" s="10">
        <v>7400000</v>
      </c>
      <c r="I8" s="10">
        <v>6050000</v>
      </c>
      <c r="J8" s="23">
        <v>6725000</v>
      </c>
      <c r="K8" s="10">
        <v>1350000</v>
      </c>
      <c r="L8" s="10">
        <v>3750000</v>
      </c>
      <c r="M8" s="12">
        <v>0.79333333333333333</v>
      </c>
      <c r="N8" s="31">
        <v>0</v>
      </c>
      <c r="O8" s="23">
        <v>6725000</v>
      </c>
      <c r="P8" s="7"/>
      <c r="Q8" s="7"/>
      <c r="R8" s="7"/>
      <c r="S8" s="7"/>
      <c r="T8" s="10">
        <v>6725000</v>
      </c>
      <c r="U8" s="10">
        <v>6725000</v>
      </c>
      <c r="V8" s="7"/>
      <c r="W8" s="7"/>
    </row>
    <row r="9" spans="1:23">
      <c r="T9" s="2">
        <f>SUM(T2:T8)</f>
        <v>26425000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heetViews>
  <sheetFormatPr baseColWidth="10" defaultColWidth="8.83203125" defaultRowHeight="14" x14ac:dyDescent="0"/>
  <cols>
    <col min="1" max="1" width="14.5" bestFit="1" customWidth="1"/>
    <col min="15" max="16" width="10.1640625" bestFit="1" customWidth="1"/>
    <col min="20" max="21" width="10.1640625" bestFit="1" customWidth="1"/>
    <col min="23" max="23" width="40.332031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ht="28">
      <c r="A2" s="7" t="s">
        <v>37</v>
      </c>
      <c r="B2" s="7" t="s">
        <v>38</v>
      </c>
      <c r="C2" s="7" t="s">
        <v>213</v>
      </c>
      <c r="D2" s="8">
        <v>5.0140000000000002</v>
      </c>
      <c r="E2" s="8"/>
      <c r="F2" s="9">
        <v>3</v>
      </c>
      <c r="G2" s="9"/>
      <c r="H2" s="10"/>
      <c r="I2" s="10"/>
      <c r="J2" s="10"/>
      <c r="K2" s="10"/>
      <c r="L2" s="10">
        <v>750000</v>
      </c>
      <c r="M2" s="33">
        <v>1.6666666666666667</v>
      </c>
      <c r="N2" s="30"/>
      <c r="O2" s="10">
        <v>2000000</v>
      </c>
      <c r="P2" s="10">
        <v>3250000</v>
      </c>
      <c r="Q2" s="10"/>
      <c r="R2" s="10"/>
      <c r="S2" s="10"/>
      <c r="T2" s="10">
        <v>5250000</v>
      </c>
      <c r="U2" s="10">
        <v>2625000</v>
      </c>
      <c r="V2" s="7" t="s">
        <v>190</v>
      </c>
      <c r="W2" s="11" t="s">
        <v>198</v>
      </c>
    </row>
    <row r="3" spans="1:23">
      <c r="A3" s="7" t="s">
        <v>39</v>
      </c>
      <c r="B3" s="7" t="s">
        <v>38</v>
      </c>
      <c r="C3" s="7" t="s">
        <v>221</v>
      </c>
      <c r="D3" s="8">
        <v>2.1560000000000001</v>
      </c>
      <c r="E3" s="32" t="s">
        <v>247</v>
      </c>
      <c r="F3" s="9">
        <v>1</v>
      </c>
      <c r="G3" s="9" t="s">
        <v>247</v>
      </c>
      <c r="H3" s="10"/>
      <c r="I3" s="10"/>
      <c r="J3" s="10"/>
      <c r="K3" s="10"/>
      <c r="L3" s="14" t="s">
        <v>227</v>
      </c>
      <c r="M3" s="15"/>
      <c r="N3" s="13"/>
      <c r="O3" s="10">
        <v>700000</v>
      </c>
      <c r="P3" s="10"/>
      <c r="Q3" s="10"/>
      <c r="R3" s="10"/>
      <c r="S3" s="10"/>
      <c r="T3" s="10">
        <v>700000</v>
      </c>
      <c r="U3" s="10">
        <v>700000</v>
      </c>
      <c r="V3" s="7"/>
      <c r="W3" s="15" t="s">
        <v>229</v>
      </c>
    </row>
    <row r="4" spans="1:23">
      <c r="A4" s="7" t="s">
        <v>61</v>
      </c>
      <c r="B4" s="7" t="s">
        <v>38</v>
      </c>
      <c r="C4" s="7" t="s">
        <v>213</v>
      </c>
      <c r="D4" s="8">
        <v>3.1040000000000001</v>
      </c>
      <c r="E4" s="8"/>
      <c r="F4" s="9">
        <v>1</v>
      </c>
      <c r="G4" s="9" t="s">
        <v>247</v>
      </c>
      <c r="H4" s="10"/>
      <c r="I4" s="10"/>
      <c r="J4" s="10"/>
      <c r="K4" s="10"/>
      <c r="L4" s="10">
        <v>515000</v>
      </c>
      <c r="M4" s="12">
        <v>1.5242718446601942</v>
      </c>
      <c r="N4" s="12"/>
      <c r="O4" s="10">
        <v>1300000</v>
      </c>
      <c r="P4" s="10"/>
      <c r="Q4" s="10"/>
      <c r="R4" s="10"/>
      <c r="S4" s="10"/>
      <c r="T4" s="10">
        <v>1300000</v>
      </c>
      <c r="U4" s="10">
        <v>1300000</v>
      </c>
      <c r="V4" s="7"/>
      <c r="W4" s="7"/>
    </row>
    <row r="5" spans="1:23">
      <c r="O5">
        <f>SUM(O1:O4)</f>
        <v>4002013</v>
      </c>
      <c r="T5" s="2">
        <f>SUM(T2:T4)</f>
        <v>7250000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heetViews>
  <sheetFormatPr baseColWidth="10" defaultColWidth="8.83203125" defaultRowHeight="14" x14ac:dyDescent="0"/>
  <cols>
    <col min="1" max="1" width="15.83203125" bestFit="1" customWidth="1"/>
    <col min="7" max="7" width="10.1640625" bestFit="1" customWidth="1"/>
    <col min="9" max="9" width="10.1640625" bestFit="1" customWidth="1"/>
    <col min="11" max="11" width="10.1640625" bestFit="1" customWidth="1"/>
    <col min="14" max="15" width="10.1640625" bestFit="1" customWidth="1"/>
    <col min="19" max="19" width="11.1640625" bestFit="1" customWidth="1"/>
    <col min="20" max="20" width="10.1640625" bestFit="1" customWidth="1"/>
  </cols>
  <sheetData>
    <row r="1" spans="1:22">
      <c r="A1" s="24" t="s">
        <v>189</v>
      </c>
      <c r="B1" s="24" t="s">
        <v>190</v>
      </c>
      <c r="C1" s="24" t="s">
        <v>191</v>
      </c>
      <c r="D1" s="25" t="s">
        <v>192</v>
      </c>
      <c r="E1" s="25" t="s">
        <v>246</v>
      </c>
      <c r="F1" s="26" t="s">
        <v>211</v>
      </c>
      <c r="G1" s="24" t="s">
        <v>193</v>
      </c>
      <c r="H1" s="24" t="s">
        <v>194</v>
      </c>
      <c r="I1" s="24" t="s">
        <v>195</v>
      </c>
      <c r="J1" s="27" t="s">
        <v>199</v>
      </c>
      <c r="K1" s="24">
        <v>2012</v>
      </c>
      <c r="L1" s="24" t="s">
        <v>243</v>
      </c>
      <c r="M1" s="24" t="s">
        <v>244</v>
      </c>
      <c r="N1" s="24">
        <v>2013</v>
      </c>
      <c r="O1" s="24">
        <v>2014</v>
      </c>
      <c r="P1" s="24">
        <v>2015</v>
      </c>
      <c r="Q1" s="24">
        <v>2016</v>
      </c>
      <c r="R1" s="24">
        <v>2017</v>
      </c>
      <c r="S1" s="24" t="s">
        <v>200</v>
      </c>
      <c r="T1" s="24" t="s">
        <v>201</v>
      </c>
      <c r="U1" s="24" t="s">
        <v>205</v>
      </c>
      <c r="V1" s="28" t="s">
        <v>196</v>
      </c>
    </row>
    <row r="2" spans="1:22">
      <c r="A2" s="7" t="s">
        <v>41</v>
      </c>
      <c r="B2" s="7" t="s">
        <v>42</v>
      </c>
      <c r="C2" s="13" t="s">
        <v>212</v>
      </c>
      <c r="D2" s="8">
        <v>5.1349999999999998</v>
      </c>
      <c r="E2" s="8"/>
      <c r="F2" s="9">
        <v>3</v>
      </c>
      <c r="G2" s="10"/>
      <c r="H2" s="10"/>
      <c r="I2" s="10"/>
      <c r="J2" s="10"/>
      <c r="K2" s="10">
        <v>3150000</v>
      </c>
      <c r="L2" s="12">
        <v>0.30158730158730157</v>
      </c>
      <c r="M2" s="12"/>
      <c r="N2" s="10">
        <v>4100000</v>
      </c>
      <c r="O2" s="10">
        <v>4875000</v>
      </c>
      <c r="P2" s="10"/>
      <c r="Q2" s="10"/>
      <c r="R2" s="10"/>
      <c r="S2" s="10">
        <v>8975000</v>
      </c>
      <c r="T2" s="10">
        <v>4487500</v>
      </c>
      <c r="U2" s="7"/>
      <c r="V2" s="11"/>
    </row>
    <row r="3" spans="1:22">
      <c r="A3" s="7" t="s">
        <v>82</v>
      </c>
      <c r="B3" s="7" t="s">
        <v>42</v>
      </c>
      <c r="C3" s="7" t="s">
        <v>214</v>
      </c>
      <c r="D3" s="8">
        <v>3.12</v>
      </c>
      <c r="E3" s="8"/>
      <c r="F3" s="9">
        <v>1</v>
      </c>
      <c r="G3" s="10"/>
      <c r="H3" s="10"/>
      <c r="I3" s="10"/>
      <c r="J3" s="10"/>
      <c r="K3" s="10">
        <v>535000</v>
      </c>
      <c r="L3" s="12">
        <v>5.962616822429907</v>
      </c>
      <c r="M3" s="12"/>
      <c r="N3" s="10">
        <v>3725000</v>
      </c>
      <c r="O3" s="10"/>
      <c r="P3" s="10"/>
      <c r="Q3" s="10"/>
      <c r="R3" s="10"/>
      <c r="S3" s="10">
        <v>3725000</v>
      </c>
      <c r="T3" s="10">
        <v>3725000</v>
      </c>
      <c r="U3" s="7"/>
      <c r="V3" s="7"/>
    </row>
    <row r="4" spans="1:22">
      <c r="A4" s="7" t="s">
        <v>97</v>
      </c>
      <c r="B4" s="7" t="s">
        <v>42</v>
      </c>
      <c r="C4" s="7" t="s">
        <v>213</v>
      </c>
      <c r="D4" s="8">
        <v>2.1629999999999998</v>
      </c>
      <c r="E4" s="32" t="s">
        <v>247</v>
      </c>
      <c r="F4" s="9">
        <v>1</v>
      </c>
      <c r="G4" s="10">
        <v>1400000</v>
      </c>
      <c r="H4" s="10">
        <v>975000</v>
      </c>
      <c r="I4" s="10">
        <v>1187500</v>
      </c>
      <c r="J4" s="10">
        <v>425000</v>
      </c>
      <c r="K4" s="10">
        <v>501000</v>
      </c>
      <c r="L4" s="12">
        <v>1.3572854291417165</v>
      </c>
      <c r="M4" s="35">
        <v>-6500</v>
      </c>
      <c r="N4" s="10">
        <v>1181000</v>
      </c>
      <c r="O4" s="10"/>
      <c r="P4" s="10"/>
      <c r="Q4" s="10"/>
      <c r="R4" s="10"/>
      <c r="S4" s="10">
        <v>1181000</v>
      </c>
      <c r="T4" s="10">
        <v>1181000</v>
      </c>
      <c r="U4" s="7"/>
      <c r="V4" s="7"/>
    </row>
    <row r="5" spans="1:22">
      <c r="A5" s="7" t="s">
        <v>176</v>
      </c>
      <c r="B5" s="7" t="s">
        <v>42</v>
      </c>
      <c r="C5" s="7" t="s">
        <v>214</v>
      </c>
      <c r="D5" s="8">
        <v>5.1139999999999999</v>
      </c>
      <c r="E5" s="8"/>
      <c r="F5" s="9">
        <v>3</v>
      </c>
      <c r="G5" s="10"/>
      <c r="H5" s="10"/>
      <c r="I5" s="10"/>
      <c r="J5" s="10"/>
      <c r="K5" s="10">
        <v>4850000</v>
      </c>
      <c r="L5" s="12">
        <v>0.75257731958762886</v>
      </c>
      <c r="M5" s="12"/>
      <c r="N5" s="10">
        <v>8500000</v>
      </c>
      <c r="O5" s="7"/>
      <c r="P5" s="7"/>
      <c r="Q5" s="7"/>
      <c r="R5" s="7"/>
      <c r="S5" s="10">
        <v>8500000</v>
      </c>
      <c r="T5" s="10">
        <v>8500000</v>
      </c>
      <c r="U5" s="7"/>
      <c r="V5" s="7"/>
    </row>
    <row r="6" spans="1:22">
      <c r="A6" s="7" t="s">
        <v>184</v>
      </c>
      <c r="B6" s="7" t="s">
        <v>42</v>
      </c>
      <c r="C6" s="7" t="s">
        <v>214</v>
      </c>
      <c r="D6" s="8">
        <v>4.0490000000000004</v>
      </c>
      <c r="E6" s="8"/>
      <c r="F6" s="9">
        <v>2</v>
      </c>
      <c r="G6" s="10"/>
      <c r="H6" s="10"/>
      <c r="I6" s="10"/>
      <c r="J6" s="10"/>
      <c r="K6" s="10">
        <v>820000</v>
      </c>
      <c r="L6" s="12">
        <v>1.4390243902439024</v>
      </c>
      <c r="M6" s="12"/>
      <c r="N6" s="10">
        <v>2000000</v>
      </c>
      <c r="O6" s="7"/>
      <c r="P6" s="7"/>
      <c r="Q6" s="7"/>
      <c r="R6" s="7"/>
      <c r="S6" s="10">
        <v>2000000</v>
      </c>
      <c r="T6" s="10">
        <v>2000000</v>
      </c>
      <c r="U6" s="7"/>
      <c r="V6" s="7"/>
    </row>
    <row r="7" spans="1:22">
      <c r="L7" s="43">
        <f>AVERAGE(L2:L6)</f>
        <v>1.9626182525980913</v>
      </c>
      <c r="N7">
        <f>SUM(N1:N6)</f>
        <v>19508013</v>
      </c>
      <c r="S7" s="2">
        <f>SUM(S2:S6)</f>
        <v>24381000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heetViews>
  <sheetFormatPr baseColWidth="10" defaultColWidth="8.83203125" defaultRowHeight="14" x14ac:dyDescent="0"/>
  <cols>
    <col min="1" max="1" width="16.1640625" bestFit="1" customWidth="1"/>
    <col min="2" max="2" width="10" bestFit="1" customWidth="1"/>
    <col min="15" max="15" width="10.1640625" bestFit="1" customWidth="1"/>
    <col min="20"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22</v>
      </c>
      <c r="B2" s="7" t="s">
        <v>23</v>
      </c>
      <c r="C2" s="7" t="s">
        <v>233</v>
      </c>
      <c r="D2" s="8">
        <v>3.1230000000000002</v>
      </c>
      <c r="E2" s="8"/>
      <c r="F2" s="9">
        <v>1</v>
      </c>
      <c r="G2" s="9" t="s">
        <v>247</v>
      </c>
      <c r="H2" s="10"/>
      <c r="I2" s="10"/>
      <c r="J2" s="10"/>
      <c r="K2" s="10"/>
      <c r="L2" s="10">
        <v>520000</v>
      </c>
      <c r="M2" s="12">
        <v>4.625</v>
      </c>
      <c r="N2" s="12"/>
      <c r="O2" s="10">
        <v>2925000</v>
      </c>
      <c r="P2" s="7"/>
      <c r="Q2" s="7"/>
      <c r="R2" s="7"/>
      <c r="S2" s="7"/>
      <c r="T2" s="10">
        <v>2925000</v>
      </c>
      <c r="U2" s="10">
        <v>2925000</v>
      </c>
      <c r="V2" s="7"/>
      <c r="W2" s="7"/>
    </row>
    <row r="3" spans="1:23">
      <c r="A3" s="7" t="s">
        <v>58</v>
      </c>
      <c r="B3" s="7" t="s">
        <v>23</v>
      </c>
      <c r="C3" s="7" t="s">
        <v>220</v>
      </c>
      <c r="D3" s="8">
        <v>3.1389999999999998</v>
      </c>
      <c r="E3" s="8"/>
      <c r="F3" s="9">
        <v>1</v>
      </c>
      <c r="G3" s="9" t="s">
        <v>247</v>
      </c>
      <c r="H3" s="10"/>
      <c r="I3" s="10"/>
      <c r="J3" s="10"/>
      <c r="K3" s="10"/>
      <c r="L3" s="10">
        <v>495000</v>
      </c>
      <c r="M3" s="12">
        <v>3.191919191919192</v>
      </c>
      <c r="N3" s="12"/>
      <c r="O3" s="10">
        <v>2075000</v>
      </c>
      <c r="P3" s="10"/>
      <c r="Q3" s="10"/>
      <c r="R3" s="10"/>
      <c r="S3" s="10"/>
      <c r="T3" s="10">
        <v>2075000</v>
      </c>
      <c r="U3" s="10">
        <v>2075000</v>
      </c>
      <c r="V3" s="7"/>
      <c r="W3" s="7"/>
    </row>
    <row r="4" spans="1:23">
      <c r="T4" s="2">
        <f>SUM(T2:T3)</f>
        <v>5000000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workbookViewId="0"/>
  </sheetViews>
  <sheetFormatPr baseColWidth="10" defaultColWidth="8.83203125" defaultRowHeight="14" x14ac:dyDescent="0"/>
  <cols>
    <col min="1" max="1" width="16.83203125" bestFit="1" customWidth="1"/>
    <col min="8" max="10" width="10.1640625" bestFit="1" customWidth="1"/>
    <col min="12" max="12" width="10.1640625" bestFit="1" customWidth="1"/>
    <col min="14" max="14" width="9.33203125" bestFit="1" customWidth="1"/>
    <col min="15" max="15" width="11.1640625" bestFit="1" customWidth="1"/>
    <col min="20"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48</v>
      </c>
      <c r="B2" s="7" t="s">
        <v>49</v>
      </c>
      <c r="C2" s="7" t="s">
        <v>213</v>
      </c>
      <c r="D2" s="8">
        <v>5.0549999999999997</v>
      </c>
      <c r="E2" s="8"/>
      <c r="F2" s="9">
        <v>3</v>
      </c>
      <c r="G2" s="9" t="s">
        <v>247</v>
      </c>
      <c r="H2" s="10"/>
      <c r="I2" s="10"/>
      <c r="J2" s="10"/>
      <c r="K2" s="10"/>
      <c r="L2" s="10">
        <v>1675000</v>
      </c>
      <c r="M2" s="12">
        <v>0.11940298507462686</v>
      </c>
      <c r="N2" s="12"/>
      <c r="O2" s="10">
        <v>1875000</v>
      </c>
      <c r="P2" s="10"/>
      <c r="Q2" s="10"/>
      <c r="R2" s="10"/>
      <c r="S2" s="10"/>
      <c r="T2" s="10">
        <v>1875000</v>
      </c>
      <c r="U2" s="10">
        <v>1875000</v>
      </c>
      <c r="V2" s="7"/>
      <c r="W2" s="7"/>
    </row>
    <row r="3" spans="1:23">
      <c r="A3" s="7" t="s">
        <v>73</v>
      </c>
      <c r="B3" s="7" t="s">
        <v>49</v>
      </c>
      <c r="C3" s="7" t="s">
        <v>216</v>
      </c>
      <c r="D3" s="8">
        <v>4.0720000000000001</v>
      </c>
      <c r="E3" s="8"/>
      <c r="F3" s="9">
        <v>2</v>
      </c>
      <c r="G3" s="9"/>
      <c r="H3" s="10"/>
      <c r="I3" s="10"/>
      <c r="J3" s="10"/>
      <c r="K3" s="10"/>
      <c r="L3" s="10">
        <v>2800000</v>
      </c>
      <c r="M3" s="12">
        <v>1.7857142857142856E-2</v>
      </c>
      <c r="N3" s="12"/>
      <c r="O3" s="10">
        <v>2850000</v>
      </c>
      <c r="P3" s="10"/>
      <c r="Q3" s="10"/>
      <c r="R3" s="10"/>
      <c r="S3" s="10"/>
      <c r="T3" s="10">
        <v>2850000</v>
      </c>
      <c r="U3" s="10">
        <v>2850000</v>
      </c>
      <c r="V3" s="7"/>
      <c r="W3" s="7"/>
    </row>
    <row r="4" spans="1:23">
      <c r="A4" s="7" t="s">
        <v>92</v>
      </c>
      <c r="B4" s="7" t="s">
        <v>49</v>
      </c>
      <c r="C4" s="7" t="s">
        <v>214</v>
      </c>
      <c r="D4" s="8">
        <v>5.1130000000000004</v>
      </c>
      <c r="E4" s="8"/>
      <c r="F4" s="9">
        <v>3</v>
      </c>
      <c r="G4" s="9" t="s">
        <v>247</v>
      </c>
      <c r="H4" s="10"/>
      <c r="I4" s="10"/>
      <c r="J4" s="10"/>
      <c r="K4" s="10"/>
      <c r="L4" s="10">
        <v>3200000</v>
      </c>
      <c r="M4" s="12">
        <v>1.234375</v>
      </c>
      <c r="N4" s="12"/>
      <c r="O4" s="10">
        <v>7150000</v>
      </c>
      <c r="P4" s="10"/>
      <c r="Q4" s="10"/>
      <c r="R4" s="10"/>
      <c r="S4" s="10"/>
      <c r="T4" s="10">
        <v>7150000</v>
      </c>
      <c r="U4" s="10">
        <v>7150000</v>
      </c>
      <c r="V4" s="7"/>
      <c r="W4" s="7"/>
    </row>
    <row r="5" spans="1:23">
      <c r="A5" s="7" t="s">
        <v>110</v>
      </c>
      <c r="B5" s="7" t="s">
        <v>49</v>
      </c>
      <c r="C5" s="7" t="s">
        <v>213</v>
      </c>
      <c r="D5" s="8">
        <v>5.14</v>
      </c>
      <c r="E5" s="8"/>
      <c r="F5" s="9">
        <v>4</v>
      </c>
      <c r="G5" s="9" t="s">
        <v>247</v>
      </c>
      <c r="H5" s="10"/>
      <c r="I5" s="10"/>
      <c r="J5" s="10"/>
      <c r="K5" s="10"/>
      <c r="L5" s="10">
        <v>1875000</v>
      </c>
      <c r="M5" s="12">
        <v>0.68</v>
      </c>
      <c r="N5" s="12"/>
      <c r="O5" s="10">
        <v>3150000</v>
      </c>
      <c r="P5" s="10"/>
      <c r="Q5" s="10"/>
      <c r="R5" s="10"/>
      <c r="S5" s="10"/>
      <c r="T5" s="10">
        <v>3150000</v>
      </c>
      <c r="U5" s="10">
        <v>3150000</v>
      </c>
      <c r="V5" s="7"/>
      <c r="W5" s="7"/>
    </row>
    <row r="6" spans="1:23">
      <c r="A6" s="7" t="s">
        <v>154</v>
      </c>
      <c r="B6" s="7" t="s">
        <v>49</v>
      </c>
      <c r="C6" s="7" t="s">
        <v>213</v>
      </c>
      <c r="D6" s="8">
        <v>4.07</v>
      </c>
      <c r="E6" s="8"/>
      <c r="F6" s="9">
        <v>2</v>
      </c>
      <c r="G6" s="9" t="s">
        <v>247</v>
      </c>
      <c r="H6" s="10">
        <v>3550000</v>
      </c>
      <c r="I6" s="10">
        <v>2850000</v>
      </c>
      <c r="J6" s="10">
        <v>3200000</v>
      </c>
      <c r="K6" s="10">
        <v>700000</v>
      </c>
      <c r="L6" s="10">
        <v>1600000</v>
      </c>
      <c r="M6" s="12">
        <v>0.9375</v>
      </c>
      <c r="N6" s="35">
        <v>-100000</v>
      </c>
      <c r="O6" s="10">
        <v>3100000</v>
      </c>
      <c r="P6" s="7"/>
      <c r="Q6" s="7"/>
      <c r="R6" s="7"/>
      <c r="S6" s="7"/>
      <c r="T6" s="10">
        <v>3100000</v>
      </c>
      <c r="U6" s="10">
        <v>3100000</v>
      </c>
      <c r="V6" s="7"/>
      <c r="W6" s="7"/>
    </row>
    <row r="7" spans="1:23">
      <c r="O7" s="2">
        <f>SUM(O2:O6)</f>
        <v>18125000</v>
      </c>
      <c r="T7" s="2">
        <f>SUM(T2:T6)</f>
        <v>18125000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sheetViews>
  <sheetFormatPr baseColWidth="10" defaultColWidth="8.83203125" defaultRowHeight="14" x14ac:dyDescent="0"/>
  <cols>
    <col min="1" max="1" width="14.1640625" bestFit="1" customWidth="1"/>
    <col min="14" max="14" width="10.1640625" bestFit="1" customWidth="1"/>
    <col min="19" max="20" width="10.1640625" bestFit="1" customWidth="1"/>
  </cols>
  <sheetData>
    <row r="1" spans="1:22">
      <c r="A1" s="24" t="s">
        <v>189</v>
      </c>
      <c r="B1" s="24" t="s">
        <v>190</v>
      </c>
      <c r="C1" s="24" t="s">
        <v>191</v>
      </c>
      <c r="D1" s="25" t="s">
        <v>192</v>
      </c>
      <c r="E1" s="25" t="s">
        <v>246</v>
      </c>
      <c r="F1" s="26" t="s">
        <v>211</v>
      </c>
      <c r="G1" s="24" t="s">
        <v>193</v>
      </c>
      <c r="H1" s="24" t="s">
        <v>194</v>
      </c>
      <c r="I1" s="24" t="s">
        <v>195</v>
      </c>
      <c r="J1" s="27" t="s">
        <v>199</v>
      </c>
      <c r="K1" s="24">
        <v>2012</v>
      </c>
      <c r="L1" s="24" t="s">
        <v>243</v>
      </c>
      <c r="M1" s="24" t="s">
        <v>244</v>
      </c>
      <c r="N1" s="24">
        <v>2013</v>
      </c>
      <c r="O1" s="24">
        <v>2014</v>
      </c>
      <c r="P1" s="24">
        <v>2015</v>
      </c>
      <c r="Q1" s="24">
        <v>2016</v>
      </c>
      <c r="R1" s="24">
        <v>2017</v>
      </c>
      <c r="S1" s="24" t="s">
        <v>200</v>
      </c>
      <c r="T1" s="24" t="s">
        <v>201</v>
      </c>
      <c r="U1" s="24" t="s">
        <v>205</v>
      </c>
      <c r="V1" s="28" t="s">
        <v>196</v>
      </c>
    </row>
    <row r="2" spans="1:22">
      <c r="A2" s="7" t="s">
        <v>112</v>
      </c>
      <c r="B2" s="7" t="s">
        <v>113</v>
      </c>
      <c r="C2" s="13" t="s">
        <v>215</v>
      </c>
      <c r="D2" s="8">
        <v>4.1109999999999998</v>
      </c>
      <c r="E2" s="8"/>
      <c r="F2" s="9">
        <v>2</v>
      </c>
      <c r="G2" s="10"/>
      <c r="H2" s="10"/>
      <c r="I2" s="10"/>
      <c r="J2" s="10"/>
      <c r="K2" s="10">
        <v>511000</v>
      </c>
      <c r="L2" s="12">
        <v>3.6966731898238749</v>
      </c>
      <c r="M2" s="12"/>
      <c r="N2" s="10">
        <v>2400000</v>
      </c>
      <c r="O2" s="10"/>
      <c r="P2" s="10"/>
      <c r="Q2" s="10"/>
      <c r="R2" s="10"/>
      <c r="S2" s="10">
        <v>2400000</v>
      </c>
      <c r="T2" s="10">
        <v>2400000</v>
      </c>
      <c r="U2" s="7"/>
      <c r="V2" s="7"/>
    </row>
    <row r="3" spans="1:22">
      <c r="A3" s="7" t="s">
        <v>133</v>
      </c>
      <c r="B3" s="7" t="s">
        <v>113</v>
      </c>
      <c r="C3" s="7" t="s">
        <v>214</v>
      </c>
      <c r="D3" s="8">
        <v>3.0680000000000001</v>
      </c>
      <c r="E3" s="8"/>
      <c r="F3" s="9">
        <v>1</v>
      </c>
      <c r="G3" s="10"/>
      <c r="H3" s="10"/>
      <c r="I3" s="10"/>
      <c r="J3" s="10"/>
      <c r="K3" s="10">
        <v>511000</v>
      </c>
      <c r="L3" s="12">
        <v>4.8708414872798436</v>
      </c>
      <c r="M3" s="12"/>
      <c r="N3" s="10">
        <v>3000000</v>
      </c>
      <c r="O3" s="10"/>
      <c r="P3" s="10"/>
      <c r="Q3" s="10"/>
      <c r="R3" s="10"/>
      <c r="S3" s="10">
        <v>3000000</v>
      </c>
      <c r="T3" s="10">
        <v>3000000</v>
      </c>
      <c r="U3" s="7"/>
      <c r="V3" s="7"/>
    </row>
    <row r="4" spans="1:22">
      <c r="A4" s="7" t="s">
        <v>186</v>
      </c>
      <c r="B4" s="7" t="s">
        <v>113</v>
      </c>
      <c r="C4" s="13" t="s">
        <v>213</v>
      </c>
      <c r="D4" s="8">
        <v>3.105</v>
      </c>
      <c r="E4" s="8"/>
      <c r="F4" s="9">
        <v>1</v>
      </c>
      <c r="G4" s="10"/>
      <c r="H4" s="10"/>
      <c r="I4" s="10"/>
      <c r="J4" s="10"/>
      <c r="K4" s="10">
        <v>512000</v>
      </c>
      <c r="L4" s="12">
        <v>1.001953125</v>
      </c>
      <c r="M4" s="12"/>
      <c r="N4" s="10">
        <v>1025000</v>
      </c>
      <c r="O4" s="7"/>
      <c r="P4" s="7"/>
      <c r="Q4" s="7"/>
      <c r="R4" s="7"/>
      <c r="S4" s="10">
        <v>1025000</v>
      </c>
      <c r="T4" s="10">
        <v>1025000</v>
      </c>
      <c r="U4" s="7"/>
      <c r="V4" s="7"/>
    </row>
    <row r="5" spans="1:22">
      <c r="L5" s="43">
        <f>AVERAGE(L2:L4)</f>
        <v>3.1898226007012394</v>
      </c>
      <c r="S5" s="2">
        <f>SUM(S2:S4)</f>
        <v>6425000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workbookViewId="0"/>
  </sheetViews>
  <sheetFormatPr baseColWidth="10" defaultColWidth="8.83203125" defaultRowHeight="14" x14ac:dyDescent="0"/>
  <cols>
    <col min="1" max="1" width="13.5" bestFit="1" customWidth="1"/>
    <col min="11" max="11" width="10.1640625" bestFit="1" customWidth="1"/>
    <col min="12" max="12" width="12.6640625" bestFit="1" customWidth="1"/>
    <col min="14" max="14" width="10.1640625" bestFit="1" customWidth="1"/>
    <col min="19" max="19" width="11.1640625" bestFit="1" customWidth="1"/>
    <col min="20" max="20" width="10.1640625" bestFit="1" customWidth="1"/>
  </cols>
  <sheetData>
    <row r="1" spans="1:22">
      <c r="A1" s="24" t="s">
        <v>189</v>
      </c>
      <c r="B1" s="24" t="s">
        <v>190</v>
      </c>
      <c r="C1" s="24" t="s">
        <v>191</v>
      </c>
      <c r="D1" s="25" t="s">
        <v>192</v>
      </c>
      <c r="E1" s="25" t="s">
        <v>246</v>
      </c>
      <c r="F1" s="26" t="s">
        <v>211</v>
      </c>
      <c r="G1" s="24" t="s">
        <v>193</v>
      </c>
      <c r="H1" s="24" t="s">
        <v>194</v>
      </c>
      <c r="I1" s="24" t="s">
        <v>195</v>
      </c>
      <c r="J1" s="27" t="s">
        <v>199</v>
      </c>
      <c r="K1" s="24">
        <v>2012</v>
      </c>
      <c r="L1" s="24" t="s">
        <v>243</v>
      </c>
      <c r="M1" s="24" t="s">
        <v>244</v>
      </c>
      <c r="N1" s="24">
        <v>2013</v>
      </c>
      <c r="O1" s="24">
        <v>2014</v>
      </c>
      <c r="P1" s="24">
        <v>2015</v>
      </c>
      <c r="Q1" s="24">
        <v>2016</v>
      </c>
      <c r="R1" s="24">
        <v>2017</v>
      </c>
      <c r="S1" s="24" t="s">
        <v>200</v>
      </c>
      <c r="T1" s="24" t="s">
        <v>201</v>
      </c>
      <c r="U1" s="24" t="s">
        <v>205</v>
      </c>
      <c r="V1" s="28" t="s">
        <v>196</v>
      </c>
    </row>
    <row r="2" spans="1:22">
      <c r="A2" s="7" t="s">
        <v>18</v>
      </c>
      <c r="B2" s="7" t="s">
        <v>19</v>
      </c>
      <c r="C2" s="7" t="s">
        <v>224</v>
      </c>
      <c r="D2" s="8">
        <v>3.1480000000000001</v>
      </c>
      <c r="E2" s="8"/>
      <c r="F2" s="9">
        <v>2</v>
      </c>
      <c r="G2" s="10"/>
      <c r="H2" s="10"/>
      <c r="I2" s="10"/>
      <c r="J2" s="10"/>
      <c r="K2" s="10">
        <v>1100000</v>
      </c>
      <c r="L2" s="12">
        <v>0</v>
      </c>
      <c r="M2" s="12"/>
      <c r="N2" s="10">
        <v>1100000</v>
      </c>
      <c r="O2" s="7"/>
      <c r="P2" s="7"/>
      <c r="Q2" s="7"/>
      <c r="R2" s="7"/>
      <c r="S2" s="10">
        <v>1100000</v>
      </c>
      <c r="T2" s="10">
        <v>1100000</v>
      </c>
      <c r="U2" s="7"/>
      <c r="V2" s="7"/>
    </row>
    <row r="3" spans="1:22">
      <c r="A3" s="7" t="s">
        <v>30</v>
      </c>
      <c r="B3" s="7" t="s">
        <v>19</v>
      </c>
      <c r="C3" s="13" t="s">
        <v>213</v>
      </c>
      <c r="D3" s="8">
        <v>3.081</v>
      </c>
      <c r="E3" s="8"/>
      <c r="F3" s="9">
        <v>1</v>
      </c>
      <c r="G3" s="10"/>
      <c r="H3" s="10"/>
      <c r="I3" s="10"/>
      <c r="J3" s="10"/>
      <c r="K3" s="10">
        <v>490000</v>
      </c>
      <c r="L3" s="12">
        <v>1.2448979591836735</v>
      </c>
      <c r="M3" s="12"/>
      <c r="N3" s="10">
        <v>1100000</v>
      </c>
      <c r="O3" s="7"/>
      <c r="P3" s="7"/>
      <c r="Q3" s="7"/>
      <c r="R3" s="7"/>
      <c r="S3" s="10">
        <v>1100000</v>
      </c>
      <c r="T3" s="10">
        <v>1100000</v>
      </c>
      <c r="U3" s="7"/>
      <c r="V3" s="7"/>
    </row>
    <row r="4" spans="1:22">
      <c r="A4" s="7" t="s">
        <v>96</v>
      </c>
      <c r="B4" s="7" t="s">
        <v>19</v>
      </c>
      <c r="C4" s="7" t="s">
        <v>221</v>
      </c>
      <c r="D4" s="8">
        <v>3.032</v>
      </c>
      <c r="E4" s="8"/>
      <c r="F4" s="9">
        <v>1</v>
      </c>
      <c r="G4" s="10"/>
      <c r="H4" s="10"/>
      <c r="I4" s="10"/>
      <c r="J4" s="10"/>
      <c r="K4" s="10">
        <v>495200</v>
      </c>
      <c r="L4" s="12">
        <v>2.6348949919224554</v>
      </c>
      <c r="M4" s="12"/>
      <c r="N4" s="10">
        <v>1800000</v>
      </c>
      <c r="O4" s="10"/>
      <c r="P4" s="10"/>
      <c r="Q4" s="10"/>
      <c r="R4" s="10"/>
      <c r="S4" s="10">
        <v>1800000</v>
      </c>
      <c r="T4" s="10">
        <v>1800000</v>
      </c>
      <c r="U4" s="7"/>
      <c r="V4" s="7"/>
    </row>
    <row r="5" spans="1:22">
      <c r="A5" s="7" t="s">
        <v>125</v>
      </c>
      <c r="B5" s="7" t="s">
        <v>19</v>
      </c>
      <c r="C5" s="13" t="s">
        <v>236</v>
      </c>
      <c r="D5" s="8">
        <v>2.16</v>
      </c>
      <c r="E5" s="32" t="s">
        <v>247</v>
      </c>
      <c r="F5" s="9">
        <v>1</v>
      </c>
      <c r="G5" s="10"/>
      <c r="H5" s="10"/>
      <c r="I5" s="10"/>
      <c r="J5" s="10"/>
      <c r="K5" s="14" t="s">
        <v>227</v>
      </c>
      <c r="L5" s="15"/>
      <c r="M5" s="13"/>
      <c r="N5" s="10">
        <v>1600000</v>
      </c>
      <c r="O5" s="10"/>
      <c r="P5" s="10"/>
      <c r="Q5" s="10"/>
      <c r="R5" s="10"/>
      <c r="S5" s="10">
        <v>1600000</v>
      </c>
      <c r="T5" s="10">
        <v>1600000</v>
      </c>
      <c r="U5" s="7"/>
      <c r="V5" s="15" t="s">
        <v>237</v>
      </c>
    </row>
    <row r="6" spans="1:22">
      <c r="A6" s="7" t="s">
        <v>131</v>
      </c>
      <c r="B6" s="7" t="s">
        <v>19</v>
      </c>
      <c r="C6" s="7" t="s">
        <v>213</v>
      </c>
      <c r="D6" s="8">
        <v>4.1589999999999998</v>
      </c>
      <c r="E6" s="8"/>
      <c r="F6" s="9">
        <v>3</v>
      </c>
      <c r="G6" s="10"/>
      <c r="H6" s="10"/>
      <c r="I6" s="10"/>
      <c r="J6" s="10"/>
      <c r="K6" s="14" t="s">
        <v>227</v>
      </c>
      <c r="L6" s="15"/>
      <c r="M6" s="13"/>
      <c r="N6" s="10">
        <v>975000</v>
      </c>
      <c r="O6" s="10"/>
      <c r="P6" s="10"/>
      <c r="Q6" s="10"/>
      <c r="R6" s="10"/>
      <c r="S6" s="10">
        <v>975000</v>
      </c>
      <c r="T6" s="10">
        <v>975000</v>
      </c>
      <c r="U6" s="7"/>
      <c r="V6" s="15" t="s">
        <v>235</v>
      </c>
    </row>
    <row r="7" spans="1:22">
      <c r="A7" s="7" t="s">
        <v>151</v>
      </c>
      <c r="B7" s="7" t="s">
        <v>19</v>
      </c>
      <c r="C7" s="7" t="s">
        <v>213</v>
      </c>
      <c r="D7" s="8">
        <v>4.0380000000000003</v>
      </c>
      <c r="E7" s="8"/>
      <c r="F7" s="9">
        <v>2</v>
      </c>
      <c r="G7" s="10"/>
      <c r="H7" s="10"/>
      <c r="I7" s="10"/>
      <c r="J7" s="10"/>
      <c r="K7" s="10">
        <v>850000</v>
      </c>
      <c r="L7" s="12">
        <v>0.58823529411764708</v>
      </c>
      <c r="M7" s="12"/>
      <c r="N7" s="10">
        <v>1350000</v>
      </c>
      <c r="O7" s="7"/>
      <c r="P7" s="7"/>
      <c r="Q7" s="7"/>
      <c r="R7" s="7"/>
      <c r="S7" s="10">
        <v>1350000</v>
      </c>
      <c r="T7" s="10">
        <v>1350000</v>
      </c>
      <c r="U7" s="7"/>
      <c r="V7" s="7"/>
    </row>
    <row r="8" spans="1:22">
      <c r="A8" s="7" t="s">
        <v>157</v>
      </c>
      <c r="B8" s="7" t="s">
        <v>19</v>
      </c>
      <c r="C8" s="7" t="s">
        <v>222</v>
      </c>
      <c r="D8" s="8">
        <v>3.0990000000000002</v>
      </c>
      <c r="E8" s="8"/>
      <c r="F8" s="9">
        <v>2</v>
      </c>
      <c r="G8" s="10"/>
      <c r="H8" s="10"/>
      <c r="I8" s="10"/>
      <c r="J8" s="10"/>
      <c r="K8" s="10">
        <v>600000</v>
      </c>
      <c r="L8" s="12">
        <v>0.16666666666666666</v>
      </c>
      <c r="M8" s="12"/>
      <c r="N8" s="10">
        <v>700000</v>
      </c>
      <c r="O8" s="7"/>
      <c r="P8" s="7"/>
      <c r="Q8" s="7"/>
      <c r="R8" s="7"/>
      <c r="S8" s="10">
        <v>700000</v>
      </c>
      <c r="T8" s="10">
        <v>700000</v>
      </c>
      <c r="U8" s="7"/>
      <c r="V8" s="7"/>
    </row>
    <row r="9" spans="1:22">
      <c r="A9" s="7" t="s">
        <v>168</v>
      </c>
      <c r="B9" s="7" t="s">
        <v>19</v>
      </c>
      <c r="C9" s="7" t="s">
        <v>216</v>
      </c>
      <c r="D9" s="8">
        <v>4.1189999999999998</v>
      </c>
      <c r="E9" s="8"/>
      <c r="F9" s="9">
        <v>2</v>
      </c>
      <c r="G9" s="10"/>
      <c r="H9" s="10"/>
      <c r="I9" s="10"/>
      <c r="J9" s="10"/>
      <c r="K9" s="10">
        <v>2415000</v>
      </c>
      <c r="L9" s="12">
        <v>0.52173913043478259</v>
      </c>
      <c r="M9" s="12"/>
      <c r="N9" s="10">
        <v>3675000</v>
      </c>
      <c r="O9" s="7"/>
      <c r="P9" s="7"/>
      <c r="Q9" s="7"/>
      <c r="R9" s="7"/>
      <c r="S9" s="10">
        <v>3675000</v>
      </c>
      <c r="T9" s="10">
        <v>3675000</v>
      </c>
      <c r="U9" s="7"/>
      <c r="V9" s="7"/>
    </row>
    <row r="10" spans="1:22">
      <c r="N10">
        <f>SUM(N1:N9)</f>
        <v>12302013</v>
      </c>
      <c r="S10" s="2">
        <f>SUM(S2:S9)</f>
        <v>12300000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heetViews>
  <sheetFormatPr baseColWidth="10" defaultColWidth="8.83203125" defaultRowHeight="14" x14ac:dyDescent="0"/>
  <cols>
    <col min="1" max="1" width="15.5" bestFit="1" customWidth="1"/>
    <col min="11" max="11" width="10.1640625" bestFit="1" customWidth="1"/>
    <col min="14" max="15" width="10.1640625" bestFit="1" customWidth="1"/>
    <col min="19" max="19" width="11.1640625" bestFit="1" customWidth="1"/>
  </cols>
  <sheetData>
    <row r="1" spans="1:22">
      <c r="A1" s="24" t="s">
        <v>189</v>
      </c>
      <c r="B1" s="24" t="s">
        <v>190</v>
      </c>
      <c r="C1" s="24" t="s">
        <v>191</v>
      </c>
      <c r="D1" s="25" t="s">
        <v>192</v>
      </c>
      <c r="E1" s="25" t="s">
        <v>246</v>
      </c>
      <c r="F1" s="26" t="s">
        <v>211</v>
      </c>
      <c r="G1" s="24" t="s">
        <v>193</v>
      </c>
      <c r="H1" s="24" t="s">
        <v>194</v>
      </c>
      <c r="I1" s="24" t="s">
        <v>195</v>
      </c>
      <c r="J1" s="27" t="s">
        <v>199</v>
      </c>
      <c r="K1" s="24">
        <v>2012</v>
      </c>
      <c r="L1" s="24" t="s">
        <v>243</v>
      </c>
      <c r="M1" s="24" t="s">
        <v>244</v>
      </c>
      <c r="N1" s="24">
        <v>2013</v>
      </c>
      <c r="O1" s="24">
        <v>2014</v>
      </c>
      <c r="P1" s="24">
        <v>2015</v>
      </c>
      <c r="Q1" s="24">
        <v>2016</v>
      </c>
      <c r="R1" s="24">
        <v>2017</v>
      </c>
      <c r="S1" s="24" t="s">
        <v>200</v>
      </c>
      <c r="T1" s="24" t="s">
        <v>201</v>
      </c>
      <c r="U1" s="24" t="s">
        <v>205</v>
      </c>
      <c r="V1" s="28" t="s">
        <v>196</v>
      </c>
    </row>
    <row r="2" spans="1:22">
      <c r="A2" s="7" t="s">
        <v>34</v>
      </c>
      <c r="B2" s="7" t="s">
        <v>35</v>
      </c>
      <c r="C2" s="7" t="s">
        <v>234</v>
      </c>
      <c r="D2" s="8">
        <v>4.0659999999999998</v>
      </c>
      <c r="E2" s="8"/>
      <c r="F2" s="9">
        <v>2</v>
      </c>
      <c r="G2" s="10"/>
      <c r="H2" s="10"/>
      <c r="I2" s="10"/>
      <c r="J2" s="10"/>
      <c r="K2" s="10">
        <v>2200000</v>
      </c>
      <c r="L2" s="12">
        <v>0.18181818181818182</v>
      </c>
      <c r="M2" s="12"/>
      <c r="N2" s="10">
        <v>2600000</v>
      </c>
      <c r="O2" s="7"/>
      <c r="P2" s="7"/>
      <c r="Q2" s="7"/>
      <c r="R2" s="7"/>
      <c r="S2" s="10">
        <v>2600000</v>
      </c>
      <c r="T2" s="10">
        <v>2600000</v>
      </c>
      <c r="U2" s="7"/>
      <c r="V2" s="7"/>
    </row>
    <row r="3" spans="1:22">
      <c r="A3" s="7" t="s">
        <v>57</v>
      </c>
      <c r="B3" s="7" t="s">
        <v>35</v>
      </c>
      <c r="C3" s="13" t="s">
        <v>216</v>
      </c>
      <c r="D3" s="8">
        <v>5.1669999999999998</v>
      </c>
      <c r="E3" s="8"/>
      <c r="F3" s="9">
        <v>3</v>
      </c>
      <c r="G3" s="10"/>
      <c r="H3" s="10"/>
      <c r="I3" s="10"/>
      <c r="J3" s="10"/>
      <c r="K3" s="10">
        <v>2750000</v>
      </c>
      <c r="L3" s="21">
        <v>-9.0909090909090912E-2</v>
      </c>
      <c r="M3" s="33"/>
      <c r="N3" s="10">
        <v>2500000</v>
      </c>
      <c r="O3" s="10"/>
      <c r="P3" s="10"/>
      <c r="Q3" s="10"/>
      <c r="R3" s="10"/>
      <c r="S3" s="10">
        <v>2500000</v>
      </c>
      <c r="T3" s="10">
        <v>2500000</v>
      </c>
      <c r="U3" s="7"/>
      <c r="V3" s="7"/>
    </row>
    <row r="4" spans="1:22">
      <c r="A4" s="7" t="s">
        <v>83</v>
      </c>
      <c r="B4" s="7" t="s">
        <v>35</v>
      </c>
      <c r="C4" s="13" t="s">
        <v>214</v>
      </c>
      <c r="D4" s="8">
        <v>4.0469999999999997</v>
      </c>
      <c r="E4" s="8"/>
      <c r="F4" s="9">
        <v>2</v>
      </c>
      <c r="G4" s="10"/>
      <c r="H4" s="10"/>
      <c r="I4" s="10"/>
      <c r="J4" s="10"/>
      <c r="K4" s="10">
        <v>2350000</v>
      </c>
      <c r="L4" s="12">
        <v>0.57446808510638303</v>
      </c>
      <c r="M4" s="12"/>
      <c r="N4" s="10">
        <v>3700000</v>
      </c>
      <c r="O4" s="10"/>
      <c r="P4" s="10"/>
      <c r="Q4" s="10"/>
      <c r="R4" s="10"/>
      <c r="S4" s="10">
        <v>3700000</v>
      </c>
      <c r="T4" s="10">
        <v>3700000</v>
      </c>
      <c r="U4" s="7"/>
      <c r="V4" s="7"/>
    </row>
    <row r="5" spans="1:22">
      <c r="A5" s="7" t="s">
        <v>149</v>
      </c>
      <c r="B5" s="7" t="s">
        <v>35</v>
      </c>
      <c r="C5" s="13" t="s">
        <v>217</v>
      </c>
      <c r="D5" s="8">
        <v>4</v>
      </c>
      <c r="E5" s="8"/>
      <c r="F5" s="9">
        <v>2</v>
      </c>
      <c r="G5" s="10"/>
      <c r="H5" s="10"/>
      <c r="I5" s="10"/>
      <c r="J5" s="10"/>
      <c r="K5" s="10">
        <v>600000</v>
      </c>
      <c r="L5" s="12">
        <v>6.791666666666667</v>
      </c>
      <c r="M5" s="12"/>
      <c r="N5" s="10">
        <v>4675000</v>
      </c>
      <c r="O5" s="7"/>
      <c r="P5" s="7"/>
      <c r="Q5" s="7"/>
      <c r="R5" s="7"/>
      <c r="S5" s="10">
        <v>4675000</v>
      </c>
      <c r="T5" s="10">
        <v>4675000</v>
      </c>
      <c r="U5" s="7"/>
      <c r="V5" s="7"/>
    </row>
    <row r="6" spans="1:22" ht="56">
      <c r="A6" s="7" t="s">
        <v>174</v>
      </c>
      <c r="B6" s="7" t="s">
        <v>35</v>
      </c>
      <c r="C6" s="13" t="s">
        <v>221</v>
      </c>
      <c r="D6" s="8">
        <v>2.1419999999999999</v>
      </c>
      <c r="E6" s="32" t="s">
        <v>247</v>
      </c>
      <c r="F6" s="9">
        <v>1</v>
      </c>
      <c r="G6" s="10"/>
      <c r="H6" s="10"/>
      <c r="I6" s="10"/>
      <c r="J6" s="10"/>
      <c r="K6" s="10">
        <v>498920</v>
      </c>
      <c r="L6" s="12">
        <v>1.5054116892487774</v>
      </c>
      <c r="M6" s="12"/>
      <c r="N6" s="10">
        <v>1250000</v>
      </c>
      <c r="O6" s="10">
        <v>1250000</v>
      </c>
      <c r="P6" s="10"/>
      <c r="Q6" s="10"/>
      <c r="R6" s="10"/>
      <c r="S6" s="10">
        <v>2500000</v>
      </c>
      <c r="T6" s="10">
        <v>1250000</v>
      </c>
      <c r="U6" s="7" t="s">
        <v>190</v>
      </c>
      <c r="V6" s="11" t="s">
        <v>209</v>
      </c>
    </row>
    <row r="7" spans="1:22">
      <c r="N7">
        <f>SUM(N1:N6)</f>
        <v>14727013</v>
      </c>
      <c r="S7" s="2">
        <f>SUM(S2:S6)</f>
        <v>15975000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workbookViewId="0"/>
  </sheetViews>
  <sheetFormatPr baseColWidth="10" defaultColWidth="8.83203125" defaultRowHeight="14" x14ac:dyDescent="0"/>
  <cols>
    <col min="1" max="1" width="17.5" bestFit="1" customWidth="1"/>
    <col min="11" max="11" width="10.1640625" bestFit="1" customWidth="1"/>
    <col min="14" max="14" width="10.1640625" bestFit="1" customWidth="1"/>
    <col min="19" max="19" width="11.1640625" bestFit="1" customWidth="1"/>
  </cols>
  <sheetData>
    <row r="1" spans="1:22">
      <c r="A1" s="24" t="s">
        <v>189</v>
      </c>
      <c r="B1" s="24" t="s">
        <v>190</v>
      </c>
      <c r="C1" s="24" t="s">
        <v>191</v>
      </c>
      <c r="D1" s="25" t="s">
        <v>192</v>
      </c>
      <c r="E1" s="25" t="s">
        <v>246</v>
      </c>
      <c r="F1" s="26" t="s">
        <v>211</v>
      </c>
      <c r="G1" s="24" t="s">
        <v>193</v>
      </c>
      <c r="H1" s="24" t="s">
        <v>194</v>
      </c>
      <c r="I1" s="24" t="s">
        <v>195</v>
      </c>
      <c r="J1" s="27" t="s">
        <v>199</v>
      </c>
      <c r="K1" s="24">
        <v>2012</v>
      </c>
      <c r="L1" s="24" t="s">
        <v>243</v>
      </c>
      <c r="M1" s="24" t="s">
        <v>244</v>
      </c>
      <c r="N1" s="24">
        <v>2013</v>
      </c>
      <c r="O1" s="24">
        <v>2014</v>
      </c>
      <c r="P1" s="24">
        <v>2015</v>
      </c>
      <c r="Q1" s="24">
        <v>2016</v>
      </c>
      <c r="R1" s="24">
        <v>2017</v>
      </c>
      <c r="S1" s="24" t="s">
        <v>200</v>
      </c>
      <c r="T1" s="24" t="s">
        <v>201</v>
      </c>
      <c r="U1" s="24" t="s">
        <v>205</v>
      </c>
      <c r="V1" s="28" t="s">
        <v>196</v>
      </c>
    </row>
    <row r="2" spans="1:22">
      <c r="A2" s="7" t="s">
        <v>89</v>
      </c>
      <c r="B2" s="7" t="s">
        <v>90</v>
      </c>
      <c r="C2" s="13" t="s">
        <v>218</v>
      </c>
      <c r="D2" s="8">
        <v>3</v>
      </c>
      <c r="E2" s="8"/>
      <c r="F2" s="9">
        <v>1</v>
      </c>
      <c r="G2" s="10"/>
      <c r="H2" s="10"/>
      <c r="I2" s="10"/>
      <c r="J2" s="10"/>
      <c r="K2" s="10">
        <v>565000</v>
      </c>
      <c r="L2" s="12">
        <v>5.4601769911504423</v>
      </c>
      <c r="M2" s="12"/>
      <c r="N2" s="10">
        <v>3650000</v>
      </c>
      <c r="O2" s="10"/>
      <c r="P2" s="10"/>
      <c r="Q2" s="10"/>
      <c r="R2" s="10"/>
      <c r="S2" s="10">
        <v>3650000</v>
      </c>
      <c r="T2" s="10">
        <v>3650000</v>
      </c>
      <c r="U2" s="7"/>
      <c r="V2" s="7"/>
    </row>
    <row r="3" spans="1:22">
      <c r="A3" s="7" t="s">
        <v>95</v>
      </c>
      <c r="B3" s="7" t="s">
        <v>90</v>
      </c>
      <c r="C3" s="7" t="s">
        <v>215</v>
      </c>
      <c r="D3" s="8">
        <v>3.145</v>
      </c>
      <c r="E3" s="8"/>
      <c r="F3" s="9">
        <v>2</v>
      </c>
      <c r="G3" s="10"/>
      <c r="H3" s="10"/>
      <c r="I3" s="10"/>
      <c r="J3" s="10"/>
      <c r="K3" s="10">
        <v>850000</v>
      </c>
      <c r="L3" s="21">
        <v>-0.14705882352941177</v>
      </c>
      <c r="M3" s="33"/>
      <c r="N3" s="10">
        <v>725000</v>
      </c>
      <c r="O3" s="10"/>
      <c r="P3" s="10"/>
      <c r="Q3" s="10"/>
      <c r="R3" s="10"/>
      <c r="S3" s="10">
        <v>725000</v>
      </c>
      <c r="T3" s="10">
        <v>725000</v>
      </c>
      <c r="U3" s="7"/>
      <c r="V3" s="7"/>
    </row>
    <row r="4" spans="1:22">
      <c r="A4" s="7" t="s">
        <v>115</v>
      </c>
      <c r="B4" s="7" t="s">
        <v>90</v>
      </c>
      <c r="C4" s="13" t="s">
        <v>213</v>
      </c>
      <c r="D4" s="8">
        <v>2.1579999999999999</v>
      </c>
      <c r="E4" s="32" t="s">
        <v>247</v>
      </c>
      <c r="F4" s="9">
        <v>1</v>
      </c>
      <c r="G4" s="10"/>
      <c r="H4" s="10"/>
      <c r="I4" s="10"/>
      <c r="J4" s="10"/>
      <c r="K4" s="10">
        <v>491250</v>
      </c>
      <c r="L4" s="12">
        <v>0.52671755725190839</v>
      </c>
      <c r="M4" s="12"/>
      <c r="N4" s="10">
        <v>750000</v>
      </c>
      <c r="O4" s="10"/>
      <c r="P4" s="10"/>
      <c r="Q4" s="10"/>
      <c r="R4" s="10"/>
      <c r="S4" s="10">
        <v>750000</v>
      </c>
      <c r="T4" s="10">
        <v>750000</v>
      </c>
      <c r="U4" s="7"/>
      <c r="V4" s="7"/>
    </row>
    <row r="5" spans="1:22">
      <c r="A5" s="7" t="s">
        <v>119</v>
      </c>
      <c r="B5" s="7" t="s">
        <v>90</v>
      </c>
      <c r="C5" s="13" t="s">
        <v>214</v>
      </c>
      <c r="D5" s="8">
        <v>3.137</v>
      </c>
      <c r="E5" s="8"/>
      <c r="F5" s="9">
        <v>1</v>
      </c>
      <c r="G5" s="10"/>
      <c r="H5" s="10"/>
      <c r="I5" s="10"/>
      <c r="J5" s="10"/>
      <c r="K5" s="10">
        <v>565000</v>
      </c>
      <c r="L5" s="12">
        <v>3.6017699115044248</v>
      </c>
      <c r="M5" s="12"/>
      <c r="N5" s="10">
        <v>2600000</v>
      </c>
      <c r="O5" s="10"/>
      <c r="P5" s="10"/>
      <c r="Q5" s="10"/>
      <c r="R5" s="10"/>
      <c r="S5" s="10">
        <v>2600000</v>
      </c>
      <c r="T5" s="10">
        <v>2600000</v>
      </c>
      <c r="U5" s="7"/>
      <c r="V5" s="7"/>
    </row>
    <row r="6" spans="1:22">
      <c r="A6" s="7" t="s">
        <v>135</v>
      </c>
      <c r="B6" s="7" t="s">
        <v>90</v>
      </c>
      <c r="C6" s="13" t="s">
        <v>213</v>
      </c>
      <c r="D6" s="8">
        <v>5.0620000000000003</v>
      </c>
      <c r="E6" s="8"/>
      <c r="F6" s="9">
        <v>3</v>
      </c>
      <c r="G6" s="10"/>
      <c r="H6" s="10"/>
      <c r="I6" s="10"/>
      <c r="J6" s="10"/>
      <c r="K6" s="10">
        <v>2490000</v>
      </c>
      <c r="L6" s="12">
        <v>0.73493975903614461</v>
      </c>
      <c r="M6" s="12"/>
      <c r="N6" s="10">
        <v>4320000</v>
      </c>
      <c r="O6" s="10"/>
      <c r="P6" s="10"/>
      <c r="Q6" s="10"/>
      <c r="R6" s="10"/>
      <c r="S6" s="10">
        <v>4320000</v>
      </c>
      <c r="T6" s="10">
        <v>4320000</v>
      </c>
      <c r="U6" s="7"/>
      <c r="V6" s="7"/>
    </row>
    <row r="7" spans="1:22">
      <c r="A7" s="7" t="s">
        <v>178</v>
      </c>
      <c r="B7" s="7" t="s">
        <v>90</v>
      </c>
      <c r="C7" s="13" t="s">
        <v>213</v>
      </c>
      <c r="D7" s="8">
        <v>3</v>
      </c>
      <c r="E7" s="8"/>
      <c r="F7" s="9">
        <v>1</v>
      </c>
      <c r="G7" s="10"/>
      <c r="H7" s="10"/>
      <c r="I7" s="10"/>
      <c r="J7" s="10"/>
      <c r="K7" s="10">
        <v>533000</v>
      </c>
      <c r="L7" s="12">
        <v>2.0487804878048781</v>
      </c>
      <c r="M7" s="12"/>
      <c r="N7" s="10">
        <v>1625000</v>
      </c>
      <c r="O7" s="7"/>
      <c r="P7" s="7"/>
      <c r="Q7" s="7"/>
      <c r="R7" s="7"/>
      <c r="S7" s="10">
        <v>1625000</v>
      </c>
      <c r="T7" s="10">
        <v>1625000</v>
      </c>
      <c r="U7" s="7"/>
      <c r="V7" s="7"/>
    </row>
    <row r="8" spans="1:22">
      <c r="N8">
        <f>SUM(N1:N7)</f>
        <v>13672013</v>
      </c>
      <c r="S8" s="2">
        <f>SUM(S2:S7)</f>
        <v>13670000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workbookViewId="0"/>
  </sheetViews>
  <sheetFormatPr baseColWidth="10" defaultColWidth="8.83203125" defaultRowHeight="14" x14ac:dyDescent="0"/>
  <cols>
    <col min="1" max="1" width="15.6640625" bestFit="1" customWidth="1"/>
    <col min="11" max="11" width="10.1640625" bestFit="1" customWidth="1"/>
    <col min="12" max="12" width="12.6640625" bestFit="1" customWidth="1"/>
    <col min="13" max="13" width="8.83203125" bestFit="1" customWidth="1"/>
    <col min="14" max="15" width="10.1640625" bestFit="1" customWidth="1"/>
    <col min="19" max="20" width="11.1640625" bestFit="1" customWidth="1"/>
    <col min="21" max="21" width="10.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9</v>
      </c>
      <c r="B2" s="7" t="s">
        <v>10</v>
      </c>
      <c r="C2" s="7" t="s">
        <v>219</v>
      </c>
      <c r="D2" s="8">
        <v>2.17</v>
      </c>
      <c r="E2" s="32" t="s">
        <v>247</v>
      </c>
      <c r="F2" s="9">
        <v>1</v>
      </c>
      <c r="G2" s="9"/>
      <c r="H2" s="10"/>
      <c r="I2" s="10"/>
      <c r="J2" s="10"/>
      <c r="K2" s="10"/>
      <c r="L2" s="10">
        <v>525000</v>
      </c>
      <c r="M2" s="12">
        <v>8.5238095238095237</v>
      </c>
      <c r="N2" s="7"/>
      <c r="O2" s="10">
        <v>5000000</v>
      </c>
      <c r="P2" s="7"/>
      <c r="Q2" s="7"/>
      <c r="R2" s="7"/>
      <c r="S2" s="7"/>
      <c r="T2" s="10">
        <v>5000000</v>
      </c>
      <c r="U2" s="10">
        <v>5000000</v>
      </c>
      <c r="V2" s="7"/>
      <c r="W2" s="7"/>
    </row>
    <row r="3" spans="1:23">
      <c r="A3" s="7" t="s">
        <v>11</v>
      </c>
      <c r="B3" s="7" t="s">
        <v>10</v>
      </c>
      <c r="C3" s="7" t="s">
        <v>213</v>
      </c>
      <c r="D3" s="8">
        <v>4.1159999999999997</v>
      </c>
      <c r="E3" s="8"/>
      <c r="F3" s="9">
        <v>3</v>
      </c>
      <c r="G3" s="9"/>
      <c r="H3" s="10"/>
      <c r="I3" s="10"/>
      <c r="J3" s="10"/>
      <c r="K3" s="10"/>
      <c r="L3" s="10">
        <v>1075000</v>
      </c>
      <c r="M3" s="12">
        <v>0.44186046511627908</v>
      </c>
      <c r="N3" s="7"/>
      <c r="O3" s="10">
        <v>1550000</v>
      </c>
      <c r="P3" s="7"/>
      <c r="Q3" s="7"/>
      <c r="R3" s="7"/>
      <c r="S3" s="7"/>
      <c r="T3" s="10">
        <v>1550000</v>
      </c>
      <c r="U3" s="10">
        <v>1550000</v>
      </c>
      <c r="V3" s="7"/>
      <c r="W3" s="7"/>
    </row>
    <row r="4" spans="1:23">
      <c r="A4" s="7" t="s">
        <v>64</v>
      </c>
      <c r="B4" s="7" t="s">
        <v>10</v>
      </c>
      <c r="C4" s="7" t="s">
        <v>214</v>
      </c>
      <c r="D4" s="8">
        <v>3.0350000000000001</v>
      </c>
      <c r="E4" s="8"/>
      <c r="F4" s="9">
        <v>1</v>
      </c>
      <c r="G4" s="9"/>
      <c r="H4" s="10"/>
      <c r="I4" s="10"/>
      <c r="J4" s="10"/>
      <c r="K4" s="10"/>
      <c r="L4" s="10">
        <v>486000</v>
      </c>
      <c r="M4" s="12">
        <v>3.022633744855967</v>
      </c>
      <c r="N4" s="12"/>
      <c r="O4" s="10">
        <v>1955000</v>
      </c>
      <c r="P4" s="10"/>
      <c r="Q4" s="10"/>
      <c r="R4" s="10"/>
      <c r="S4" s="10"/>
      <c r="T4" s="10">
        <v>1955000</v>
      </c>
      <c r="U4" s="10">
        <v>1955000</v>
      </c>
      <c r="V4" s="7"/>
      <c r="W4" s="7"/>
    </row>
    <row r="5" spans="1:23">
      <c r="A5" s="7" t="s">
        <v>78</v>
      </c>
      <c r="B5" s="7" t="s">
        <v>10</v>
      </c>
      <c r="C5" s="7" t="s">
        <v>217</v>
      </c>
      <c r="D5" s="8">
        <v>5.141</v>
      </c>
      <c r="E5" s="8"/>
      <c r="F5" s="9">
        <v>4</v>
      </c>
      <c r="G5" s="9"/>
      <c r="H5" s="10"/>
      <c r="I5" s="10"/>
      <c r="J5" s="10"/>
      <c r="K5" s="10"/>
      <c r="L5" s="10">
        <v>1962500</v>
      </c>
      <c r="M5" s="12">
        <v>1.1910828025477707</v>
      </c>
      <c r="N5" s="12"/>
      <c r="O5" s="10">
        <v>4300000</v>
      </c>
      <c r="P5" s="10"/>
      <c r="Q5" s="10"/>
      <c r="R5" s="10"/>
      <c r="S5" s="10"/>
      <c r="T5" s="10">
        <v>4300000</v>
      </c>
      <c r="U5" s="10">
        <v>4300000</v>
      </c>
      <c r="V5" s="7"/>
      <c r="W5" s="7"/>
    </row>
    <row r="6" spans="1:23">
      <c r="A6" s="7" t="s">
        <v>130</v>
      </c>
      <c r="B6" s="7" t="s">
        <v>10</v>
      </c>
      <c r="C6" s="7" t="s">
        <v>214</v>
      </c>
      <c r="D6" s="8">
        <v>3.1019999999999999</v>
      </c>
      <c r="E6" s="8"/>
      <c r="F6" s="9">
        <v>1</v>
      </c>
      <c r="G6" s="9"/>
      <c r="H6" s="10"/>
      <c r="I6" s="10"/>
      <c r="J6" s="10"/>
      <c r="K6" s="10"/>
      <c r="L6" s="10">
        <v>500000</v>
      </c>
      <c r="M6" s="12">
        <v>0.68</v>
      </c>
      <c r="N6" s="12"/>
      <c r="O6" s="10">
        <v>840000</v>
      </c>
      <c r="P6" s="10"/>
      <c r="Q6" s="10"/>
      <c r="R6" s="10"/>
      <c r="S6" s="10"/>
      <c r="T6" s="10">
        <v>840000</v>
      </c>
      <c r="U6" s="10">
        <v>840000</v>
      </c>
      <c r="V6" s="7"/>
      <c r="W6" s="7"/>
    </row>
    <row r="7" spans="1:23">
      <c r="S7" s="2"/>
      <c r="T7" s="2">
        <f>SUM(T2:T6)</f>
        <v>13645000</v>
      </c>
    </row>
  </sheetData>
  <pageMargins left="0.7" right="0.7" top="0.75" bottom="0.75" header="0.3" footer="0.3"/>
  <picture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workbookViewId="0"/>
  </sheetViews>
  <sheetFormatPr baseColWidth="10" defaultColWidth="8.83203125" defaultRowHeight="14" x14ac:dyDescent="0"/>
  <cols>
    <col min="1" max="1" width="16.5" bestFit="1" customWidth="1"/>
    <col min="8" max="11" width="10.1640625" bestFit="1" customWidth="1"/>
    <col min="14" max="14" width="10.83203125" bestFit="1" customWidth="1"/>
    <col min="15" max="16" width="10.1640625" bestFit="1" customWidth="1"/>
    <col min="20" max="20" width="11.1640625" bestFit="1" customWidth="1"/>
  </cols>
  <sheetData>
    <row r="1" spans="1:23">
      <c r="A1" s="24" t="s">
        <v>189</v>
      </c>
      <c r="B1" s="24" t="s">
        <v>190</v>
      </c>
      <c r="C1" s="24" t="s">
        <v>191</v>
      </c>
      <c r="D1" s="25" t="s">
        <v>192</v>
      </c>
      <c r="E1" s="25" t="s">
        <v>246</v>
      </c>
      <c r="F1" s="26" t="s">
        <v>211</v>
      </c>
      <c r="G1" s="26" t="s">
        <v>253</v>
      </c>
      <c r="H1" s="24" t="s">
        <v>193</v>
      </c>
      <c r="I1" s="24" t="s">
        <v>194</v>
      </c>
      <c r="J1" s="24" t="s">
        <v>195</v>
      </c>
      <c r="K1" s="27" t="s">
        <v>199</v>
      </c>
      <c r="L1" s="24">
        <v>2012</v>
      </c>
      <c r="M1" s="24" t="s">
        <v>243</v>
      </c>
      <c r="N1" s="24" t="s">
        <v>244</v>
      </c>
      <c r="O1" s="24">
        <v>2013</v>
      </c>
      <c r="P1" s="24">
        <v>2014</v>
      </c>
      <c r="Q1" s="24">
        <v>2015</v>
      </c>
      <c r="R1" s="24">
        <v>2016</v>
      </c>
      <c r="S1" s="24">
        <v>2017</v>
      </c>
      <c r="T1" s="24" t="s">
        <v>200</v>
      </c>
      <c r="U1" s="24" t="s">
        <v>201</v>
      </c>
      <c r="V1" s="24" t="s">
        <v>205</v>
      </c>
      <c r="W1" s="28" t="s">
        <v>196</v>
      </c>
    </row>
    <row r="2" spans="1:23">
      <c r="A2" s="7" t="s">
        <v>32</v>
      </c>
      <c r="B2" s="7" t="s">
        <v>33</v>
      </c>
      <c r="C2" s="7" t="s">
        <v>213</v>
      </c>
      <c r="D2" s="8">
        <v>3.125</v>
      </c>
      <c r="E2" s="8"/>
      <c r="F2" s="9">
        <v>1</v>
      </c>
      <c r="G2" s="9" t="s">
        <v>247</v>
      </c>
      <c r="H2" s="10"/>
      <c r="I2" s="10"/>
      <c r="J2" s="10"/>
      <c r="K2" s="10"/>
      <c r="L2" s="10">
        <v>506000</v>
      </c>
      <c r="M2" s="12">
        <v>1.9150197628458498</v>
      </c>
      <c r="N2" s="12"/>
      <c r="O2" s="10">
        <v>1475000</v>
      </c>
      <c r="P2" s="7"/>
      <c r="Q2" s="7"/>
      <c r="R2" s="7"/>
      <c r="S2" s="7"/>
      <c r="T2" s="10">
        <v>1475000</v>
      </c>
      <c r="U2" s="10">
        <v>1475000</v>
      </c>
      <c r="V2" s="7"/>
      <c r="W2" s="7"/>
    </row>
    <row r="3" spans="1:23">
      <c r="A3" s="7" t="s">
        <v>70</v>
      </c>
      <c r="B3" s="7" t="s">
        <v>33</v>
      </c>
      <c r="C3" s="7" t="s">
        <v>212</v>
      </c>
      <c r="D3" s="8">
        <v>3.028</v>
      </c>
      <c r="E3" s="8"/>
      <c r="F3" s="9">
        <v>1</v>
      </c>
      <c r="G3" s="9" t="s">
        <v>247</v>
      </c>
      <c r="H3" s="10">
        <v>3750000</v>
      </c>
      <c r="I3" s="10">
        <v>2400000</v>
      </c>
      <c r="J3" s="10">
        <v>3075000</v>
      </c>
      <c r="K3" s="10">
        <v>1350000</v>
      </c>
      <c r="L3" s="10">
        <v>508000</v>
      </c>
      <c r="M3" s="12">
        <v>5.2007874015748028</v>
      </c>
      <c r="N3" s="34">
        <v>75000</v>
      </c>
      <c r="O3" s="10">
        <v>3150000</v>
      </c>
      <c r="P3" s="10"/>
      <c r="Q3" s="10"/>
      <c r="R3" s="10"/>
      <c r="S3" s="10"/>
      <c r="T3" s="10">
        <v>3150000</v>
      </c>
      <c r="U3" s="10">
        <v>3150000</v>
      </c>
      <c r="V3" s="7"/>
      <c r="W3" s="7"/>
    </row>
    <row r="4" spans="1:23" ht="42">
      <c r="A4" s="7" t="s">
        <v>126</v>
      </c>
      <c r="B4" s="7" t="s">
        <v>33</v>
      </c>
      <c r="C4" s="7" t="s">
        <v>219</v>
      </c>
      <c r="D4" s="8">
        <v>4.0270000000000001</v>
      </c>
      <c r="E4" s="8"/>
      <c r="F4" s="9">
        <v>2</v>
      </c>
      <c r="G4" s="9" t="s">
        <v>247</v>
      </c>
      <c r="H4" s="10">
        <v>5500000</v>
      </c>
      <c r="I4" s="10">
        <v>4500000</v>
      </c>
      <c r="J4" s="10">
        <v>5000000</v>
      </c>
      <c r="K4" s="10">
        <v>1000000</v>
      </c>
      <c r="L4" s="10">
        <v>1950000</v>
      </c>
      <c r="M4" s="12">
        <v>1.0512820512820513</v>
      </c>
      <c r="N4" s="35">
        <v>-1000000</v>
      </c>
      <c r="O4" s="10">
        <v>4000000</v>
      </c>
      <c r="P4" s="10">
        <v>7000000</v>
      </c>
      <c r="Q4" s="10"/>
      <c r="R4" s="10"/>
      <c r="S4" s="10"/>
      <c r="T4" s="10">
        <v>11000000</v>
      </c>
      <c r="U4" s="10">
        <v>5500000</v>
      </c>
      <c r="V4" s="7"/>
      <c r="W4" s="11" t="s">
        <v>204</v>
      </c>
    </row>
    <row r="5" spans="1:23">
      <c r="A5" s="7" t="s">
        <v>127</v>
      </c>
      <c r="B5" s="7" t="s">
        <v>33</v>
      </c>
      <c r="C5" s="13" t="s">
        <v>213</v>
      </c>
      <c r="D5" s="8">
        <v>5.1150000000000002</v>
      </c>
      <c r="E5" s="8"/>
      <c r="F5" s="9">
        <v>3</v>
      </c>
      <c r="G5" s="9" t="s">
        <v>247</v>
      </c>
      <c r="H5" s="10"/>
      <c r="I5" s="10"/>
      <c r="J5" s="10"/>
      <c r="K5" s="10"/>
      <c r="L5" s="10">
        <v>1625000</v>
      </c>
      <c r="M5" s="12">
        <v>0.96923076923076923</v>
      </c>
      <c r="N5" s="12"/>
      <c r="O5" s="10">
        <v>3200000</v>
      </c>
      <c r="P5" s="10"/>
      <c r="Q5" s="10"/>
      <c r="R5" s="10"/>
      <c r="S5" s="10"/>
      <c r="T5" s="10">
        <v>3200000</v>
      </c>
      <c r="U5" s="10">
        <v>3200000</v>
      </c>
      <c r="V5" s="7"/>
      <c r="W5" s="7"/>
    </row>
    <row r="6" spans="1:23">
      <c r="A6" s="7" t="s">
        <v>160</v>
      </c>
      <c r="B6" s="7" t="s">
        <v>33</v>
      </c>
      <c r="C6" s="13" t="s">
        <v>213</v>
      </c>
      <c r="D6" s="8">
        <v>3.036</v>
      </c>
      <c r="E6" s="8"/>
      <c r="F6" s="9">
        <v>1</v>
      </c>
      <c r="G6" s="9" t="s">
        <v>247</v>
      </c>
      <c r="H6" s="10">
        <v>1300000</v>
      </c>
      <c r="I6" s="10">
        <v>900000</v>
      </c>
      <c r="J6" s="23">
        <v>1100000</v>
      </c>
      <c r="K6" s="10">
        <v>400000</v>
      </c>
      <c r="L6" s="10">
        <v>504000</v>
      </c>
      <c r="M6" s="12">
        <v>1.1825396825396826</v>
      </c>
      <c r="N6" s="29">
        <v>0</v>
      </c>
      <c r="O6" s="23">
        <v>1100000</v>
      </c>
      <c r="P6" s="7"/>
      <c r="Q6" s="7"/>
      <c r="R6" s="7"/>
      <c r="S6" s="7"/>
      <c r="T6" s="10">
        <v>1100000</v>
      </c>
      <c r="U6" s="10">
        <v>1100000</v>
      </c>
      <c r="V6" s="7"/>
      <c r="W6" s="7"/>
    </row>
    <row r="7" spans="1:23">
      <c r="O7">
        <f>SUM(O1:O6)</f>
        <v>12927013</v>
      </c>
      <c r="T7" s="2">
        <f>SUM(T2:T6)</f>
        <v>19925000</v>
      </c>
    </row>
  </sheetData>
  <pageMargins left="0.7" right="0.7" top="0.75" bottom="0.75" header="0.3" footer="0.3"/>
  <pictur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SalaryArb2013FINAL</vt:lpstr>
      <vt:lpstr>Totals</vt:lpstr>
      <vt:lpstr>Angels</vt:lpstr>
      <vt:lpstr>Astros</vt:lpstr>
      <vt:lpstr>A's</vt:lpstr>
      <vt:lpstr>Blue Jays</vt:lpstr>
      <vt:lpstr>Braves</vt:lpstr>
      <vt:lpstr>Brewers</vt:lpstr>
      <vt:lpstr>Cardinals</vt:lpstr>
      <vt:lpstr>Cubs</vt:lpstr>
      <vt:lpstr>DBacks</vt:lpstr>
      <vt:lpstr>Dodgers</vt:lpstr>
      <vt:lpstr>Giants</vt:lpstr>
      <vt:lpstr>Indians</vt:lpstr>
      <vt:lpstr>Mariners</vt:lpstr>
      <vt:lpstr>Mets</vt:lpstr>
      <vt:lpstr>Nationals</vt:lpstr>
      <vt:lpstr>Orioles</vt:lpstr>
      <vt:lpstr>Padres</vt:lpstr>
      <vt:lpstr>Phillies</vt:lpstr>
      <vt:lpstr>Pirates</vt:lpstr>
      <vt:lpstr>Rangers</vt:lpstr>
      <vt:lpstr>Rays</vt:lpstr>
      <vt:lpstr>Red Sox</vt:lpstr>
      <vt:lpstr>Reds</vt:lpstr>
      <vt:lpstr>Rockies</vt:lpstr>
      <vt:lpstr>Royals</vt:lpstr>
      <vt:lpstr>Tigers</vt:lpstr>
      <vt:lpstr>Twins</vt:lpstr>
      <vt:lpstr>White Sox</vt:lpstr>
      <vt:lpstr>Yankees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Maury #2</dc:creator>
  <cp:lastModifiedBy>Rodney Fort</cp:lastModifiedBy>
  <cp:lastPrinted>2013-02-20T21:50:36Z</cp:lastPrinted>
  <dcterms:created xsi:type="dcterms:W3CDTF">2013-02-17T17:28:20Z</dcterms:created>
  <dcterms:modified xsi:type="dcterms:W3CDTF">2014-03-17T17:03:35Z</dcterms:modified>
</cp:coreProperties>
</file>