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900" yWindow="0" windowWidth="46360" windowHeight="23520" tabRatio="635"/>
  </bookViews>
  <sheets>
    <sheet name="2014 Salary Arb" sheetId="1" r:id="rId1"/>
    <sheet name="Notes" sheetId="2" r:id="rId2"/>
  </sheets>
  <definedNames>
    <definedName name="_2013" localSheetId="0">'2014 Salary Arb'!$A$1:$X$180</definedName>
    <definedName name="_xlnm._FilterDatabase" localSheetId="0" hidden="1">'2014 Salary Arb'!$A$1:$AC$181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1" i="1" l="1"/>
  <c r="N181" i="1"/>
  <c r="Z146" i="1"/>
  <c r="M181" i="1"/>
  <c r="Z136" i="1"/>
  <c r="Z117" i="1"/>
  <c r="V16" i="1"/>
  <c r="V23" i="1"/>
  <c r="Z23" i="1"/>
  <c r="Z89" i="1"/>
  <c r="Z87" i="1"/>
  <c r="Z70" i="1"/>
  <c r="Z72" i="1"/>
  <c r="Z61" i="1"/>
  <c r="Z54" i="1"/>
  <c r="Z50" i="1"/>
  <c r="V41" i="1"/>
  <c r="Z25" i="1"/>
  <c r="Z24"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42" i="1"/>
  <c r="V150" i="1"/>
  <c r="V149" i="1"/>
  <c r="V148" i="1"/>
  <c r="X148" i="1"/>
  <c r="X181"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0" i="1"/>
  <c r="V39" i="1"/>
  <c r="V38" i="1"/>
  <c r="V37" i="1"/>
  <c r="V36" i="1"/>
  <c r="V35" i="1"/>
  <c r="V34" i="1"/>
  <c r="V33" i="1"/>
  <c r="V32" i="1"/>
  <c r="V31" i="1"/>
  <c r="V30" i="1"/>
  <c r="V29" i="1"/>
  <c r="V28" i="1"/>
  <c r="V27" i="1"/>
  <c r="V26" i="1"/>
  <c r="V25" i="1"/>
  <c r="V24" i="1"/>
  <c r="V22" i="1"/>
  <c r="V21" i="1"/>
  <c r="V20" i="1"/>
  <c r="V19" i="1"/>
  <c r="V18" i="1"/>
  <c r="V17" i="1"/>
  <c r="V15" i="1"/>
  <c r="V14" i="1"/>
  <c r="V12" i="1"/>
  <c r="V11" i="1"/>
  <c r="V10" i="1"/>
  <c r="V9" i="1"/>
  <c r="V8" i="1"/>
  <c r="V7" i="1"/>
  <c r="V6" i="1"/>
  <c r="V5" i="1"/>
  <c r="V4" i="1"/>
  <c r="V3" i="1"/>
  <c r="V2" i="1"/>
  <c r="Z47" i="1"/>
  <c r="K162" i="1"/>
  <c r="J162" i="1"/>
  <c r="W162" i="1"/>
  <c r="K158" i="1"/>
  <c r="J158" i="1"/>
  <c r="W158" i="1"/>
  <c r="K157" i="1"/>
  <c r="J157" i="1"/>
  <c r="W157" i="1"/>
  <c r="K153" i="1"/>
  <c r="J153" i="1"/>
  <c r="W153" i="1"/>
  <c r="K146" i="1"/>
  <c r="J146" i="1"/>
  <c r="W146" i="1"/>
  <c r="K144" i="1"/>
  <c r="J144" i="1"/>
  <c r="W144" i="1"/>
  <c r="K138" i="1"/>
  <c r="J138" i="1"/>
  <c r="W138" i="1"/>
  <c r="K127" i="1"/>
  <c r="J127" i="1"/>
  <c r="W127" i="1"/>
  <c r="K113" i="1"/>
  <c r="J113" i="1"/>
  <c r="W113" i="1"/>
  <c r="K112" i="1"/>
  <c r="J112" i="1"/>
  <c r="W112" i="1"/>
  <c r="K103" i="1"/>
  <c r="J103" i="1"/>
  <c r="W103" i="1"/>
  <c r="K98" i="1"/>
  <c r="J98" i="1"/>
  <c r="W98" i="1"/>
  <c r="K93" i="1"/>
  <c r="J93" i="1"/>
  <c r="W93" i="1"/>
  <c r="K85" i="1"/>
  <c r="J85" i="1"/>
  <c r="W85" i="1"/>
  <c r="K83" i="1"/>
  <c r="J83" i="1"/>
  <c r="W83" i="1"/>
  <c r="K80" i="1"/>
  <c r="J80" i="1"/>
  <c r="W80" i="1"/>
  <c r="K73" i="1"/>
  <c r="J73" i="1"/>
  <c r="K72" i="1"/>
  <c r="J72" i="1"/>
  <c r="W72" i="1"/>
  <c r="K71" i="1"/>
  <c r="J71" i="1"/>
  <c r="W71" i="1"/>
  <c r="K70" i="1"/>
  <c r="J70" i="1"/>
  <c r="W70" i="1"/>
  <c r="K68" i="1"/>
  <c r="J68" i="1"/>
  <c r="W68" i="1"/>
  <c r="K66" i="1"/>
  <c r="J66" i="1"/>
  <c r="W66" i="1"/>
  <c r="K61" i="1"/>
  <c r="J61" i="1"/>
  <c r="W61" i="1"/>
  <c r="K59" i="1"/>
  <c r="J59" i="1"/>
  <c r="K56" i="1"/>
  <c r="J56" i="1"/>
  <c r="K53" i="1"/>
  <c r="J53" i="1"/>
  <c r="W53" i="1"/>
  <c r="K51" i="1"/>
  <c r="J51" i="1"/>
  <c r="W51" i="1"/>
  <c r="K48" i="1"/>
  <c r="J48" i="1"/>
  <c r="W48" i="1"/>
  <c r="K46" i="1"/>
  <c r="J46" i="1"/>
  <c r="W46" i="1"/>
  <c r="K42" i="1"/>
  <c r="K41" i="1"/>
  <c r="K37" i="1"/>
  <c r="K34" i="1"/>
  <c r="K25" i="1"/>
  <c r="K24" i="1"/>
  <c r="K23" i="1"/>
  <c r="K16" i="1"/>
  <c r="K5" i="1"/>
  <c r="J42" i="1"/>
  <c r="W42" i="1"/>
  <c r="J41" i="1"/>
  <c r="W41" i="1"/>
  <c r="J37" i="1"/>
  <c r="W37" i="1"/>
  <c r="J34" i="1"/>
  <c r="W34" i="1"/>
  <c r="J25" i="1"/>
  <c r="W25" i="1"/>
  <c r="J24" i="1"/>
  <c r="W24" i="1"/>
  <c r="J23" i="1"/>
  <c r="J16" i="1"/>
  <c r="J5" i="1"/>
  <c r="W5" i="1"/>
  <c r="J2" i="1"/>
  <c r="W2" i="1"/>
  <c r="K2" i="1"/>
  <c r="Z148" i="1"/>
</calcChain>
</file>

<file path=xl/connections.xml><?xml version="1.0" encoding="utf-8"?>
<connections xmlns="http://schemas.openxmlformats.org/spreadsheetml/2006/main">
  <connection id="1" name="Connection" type="4" refreshedVersion="5" background="1" saveData="1">
    <webPr sourceData="1" parsePre="1" consecutive="1" xl2000="1" url="http://transactions.mlbtraderumors.com/widget/arbitration-submissions/2013" htmlTables="1">
      <tables count="1">
        <s v="arbitration_submissions"/>
      </tables>
    </webPr>
  </connection>
</connections>
</file>

<file path=xl/sharedStrings.xml><?xml version="1.0" encoding="utf-8"?>
<sst xmlns="http://schemas.openxmlformats.org/spreadsheetml/2006/main" count="815" uniqueCount="320">
  <si>
    <t>Player</t>
  </si>
  <si>
    <t>A.J. Ellis</t>
  </si>
  <si>
    <t>Dodgers</t>
  </si>
  <si>
    <t>Adam Rosales</t>
  </si>
  <si>
    <t>Athletics</t>
  </si>
  <si>
    <t>Angels</t>
  </si>
  <si>
    <t>Alejandro de Aza</t>
  </si>
  <si>
    <t>White Sox</t>
  </si>
  <si>
    <t>Alex Avila</t>
  </si>
  <si>
    <t>Tigers</t>
  </si>
  <si>
    <t>Orioles</t>
  </si>
  <si>
    <t>Alfredo Simon</t>
  </si>
  <si>
    <t>Reds</t>
  </si>
  <si>
    <t>Red Sox</t>
  </si>
  <si>
    <t>Andrew Miller</t>
  </si>
  <si>
    <t>Antonio Bastardo</t>
  </si>
  <si>
    <t>Phillies</t>
  </si>
  <si>
    <t>Austin Jackson</t>
  </si>
  <si>
    <t>Blake Wood</t>
  </si>
  <si>
    <t>Indians</t>
  </si>
  <si>
    <t>Bobby Parnell</t>
  </si>
  <si>
    <t>Mets</t>
  </si>
  <si>
    <t>Yankees</t>
  </si>
  <si>
    <t>Brad Ziegler</t>
  </si>
  <si>
    <t>Diamondbacks</t>
  </si>
  <si>
    <t>Brandon Moss</t>
  </si>
  <si>
    <t>Mariners</t>
  </si>
  <si>
    <t>Brett Hayes</t>
  </si>
  <si>
    <t>Royals</t>
  </si>
  <si>
    <t>Brett Gardner</t>
  </si>
  <si>
    <t>Brian Duensing</t>
  </si>
  <si>
    <t>Twins</t>
  </si>
  <si>
    <t>Brian Matusz</t>
  </si>
  <si>
    <t>Bud Norris</t>
  </si>
  <si>
    <t>Astros</t>
  </si>
  <si>
    <t>Burke Badenhop</t>
  </si>
  <si>
    <t>Brewers</t>
  </si>
  <si>
    <t>Giants</t>
  </si>
  <si>
    <t>Charlie Morton</t>
  </si>
  <si>
    <t>Pirates</t>
  </si>
  <si>
    <t>Chase Headley</t>
  </si>
  <si>
    <t>Padres</t>
  </si>
  <si>
    <t>Chris Heisey</t>
  </si>
  <si>
    <t>Chris Davis</t>
  </si>
  <si>
    <t>Chris Johnson</t>
  </si>
  <si>
    <t>Colby Rasmus</t>
  </si>
  <si>
    <t>Blue Jays</t>
  </si>
  <si>
    <t>Nationals</t>
  </si>
  <si>
    <t>Braves</t>
  </si>
  <si>
    <t>Daniel Murphy</t>
  </si>
  <si>
    <t>Daric Barton</t>
  </si>
  <si>
    <t>David Price</t>
  </si>
  <si>
    <t>Rays</t>
  </si>
  <si>
    <t>David Freese</t>
  </si>
  <si>
    <t>Cardinals</t>
  </si>
  <si>
    <t>David Robertson</t>
  </si>
  <si>
    <t>Rangers</t>
  </si>
  <si>
    <t>Rockies</t>
  </si>
  <si>
    <t>Doug Fister</t>
  </si>
  <si>
    <t>Drew Stubbs</t>
  </si>
  <si>
    <t>Drew Butera</t>
  </si>
  <si>
    <t>Drew Storen</t>
  </si>
  <si>
    <t>Emilio Bonifacio</t>
  </si>
  <si>
    <t>Everth Cabrera</t>
  </si>
  <si>
    <t>Franklin Morales</t>
  </si>
  <si>
    <t>Gaby Sanchez</t>
  </si>
  <si>
    <t>George Kottaras</t>
  </si>
  <si>
    <t>Gerardo Parra</t>
  </si>
  <si>
    <t>Gordon Beckham</t>
  </si>
  <si>
    <t>Gregor Blanco</t>
  </si>
  <si>
    <t>Homer Bailey</t>
  </si>
  <si>
    <t>Ian Desmond</t>
  </si>
  <si>
    <t>Ian Kennedy</t>
  </si>
  <si>
    <t>Ike Davis</t>
  </si>
  <si>
    <t>James Russell</t>
  </si>
  <si>
    <t>Cubs</t>
  </si>
  <si>
    <t>Jason Heyward</t>
  </si>
  <si>
    <t>Jed Lowrie</t>
  </si>
  <si>
    <t>Jeff Samardzija</t>
  </si>
  <si>
    <t>Jerry Blevins</t>
  </si>
  <si>
    <t>Jim Johnson</t>
  </si>
  <si>
    <t>Joaquin Arias</t>
  </si>
  <si>
    <t>Joe Thatcher</t>
  </si>
  <si>
    <t>John Jaso</t>
  </si>
  <si>
    <t>Jonathan Herrera</t>
  </si>
  <si>
    <t>Jonny Venters</t>
  </si>
  <si>
    <t>Jordan Zimmermann</t>
  </si>
  <si>
    <t>Josh Outman</t>
  </si>
  <si>
    <t>Justin Masterson</t>
  </si>
  <si>
    <t>Kevin Jepsen</t>
  </si>
  <si>
    <t>Kevin Frandsen</t>
  </si>
  <si>
    <t>Kris Medlen</t>
  </si>
  <si>
    <t>Kyle Blanks</t>
  </si>
  <si>
    <t>Luis Valbuena</t>
  </si>
  <si>
    <t>Luke Hochevar</t>
  </si>
  <si>
    <t>Luke Gregerson</t>
  </si>
  <si>
    <t>Marc Rzepczynski</t>
  </si>
  <si>
    <t>Marco Estrada</t>
  </si>
  <si>
    <t>Matt Wieters</t>
  </si>
  <si>
    <t>Matt Joyce</t>
  </si>
  <si>
    <t>Max Scherzer</t>
  </si>
  <si>
    <t>Mike Leake</t>
  </si>
  <si>
    <t>Neftali Feliz</t>
  </si>
  <si>
    <t>Neil Walker</t>
  </si>
  <si>
    <t>Nolan Reimold</t>
  </si>
  <si>
    <t>Phil Coke</t>
  </si>
  <si>
    <t>Rick Porcello</t>
  </si>
  <si>
    <t>Ross Detwiler</t>
  </si>
  <si>
    <t>Marlins</t>
  </si>
  <si>
    <t>Sean Rodriguez</t>
  </si>
  <si>
    <t>Seth Smith</t>
  </si>
  <si>
    <t>Shawn Kelley</t>
  </si>
  <si>
    <t>Tommy Hunter</t>
  </si>
  <si>
    <t>Troy Patton</t>
  </si>
  <si>
    <t>Tyler Clippard</t>
  </si>
  <si>
    <t>Wilton Lopez</t>
  </si>
  <si>
    <t>Aaron Crow</t>
  </si>
  <si>
    <t>Al Alburquerque</t>
  </si>
  <si>
    <t>Alexi Ogando</t>
  </si>
  <si>
    <t>Andrew Cashner</t>
  </si>
  <si>
    <t>Andy Dirks</t>
  </si>
  <si>
    <t>Anthony Swarzak</t>
  </si>
  <si>
    <t>Aroldis Chapman</t>
  </si>
  <si>
    <t>Ben Revere</t>
  </si>
  <si>
    <t>Brandon Beachy</t>
  </si>
  <si>
    <t>Brandon Belt</t>
  </si>
  <si>
    <t>Brett Cecil</t>
  </si>
  <si>
    <t>Cesar Ramos</t>
  </si>
  <si>
    <t>Chris Stewart</t>
  </si>
  <si>
    <t>Clayton Kershaw</t>
  </si>
  <si>
    <t>Craig Kimbrel</t>
  </si>
  <si>
    <t>Craig Gentry</t>
  </si>
  <si>
    <t>Daniel Descalso</t>
  </si>
  <si>
    <t>Darwin Barney</t>
  </si>
  <si>
    <t>Dayan Viciedo</t>
  </si>
  <si>
    <t>Dillon Gee</t>
  </si>
  <si>
    <t>Don Kelly</t>
  </si>
  <si>
    <t>Donnie Murphy</t>
  </si>
  <si>
    <t>Eric Hosmer</t>
  </si>
  <si>
    <t>Eric Stults</t>
  </si>
  <si>
    <t>Ernesto Frieri</t>
  </si>
  <si>
    <t>Esmil Rogers</t>
  </si>
  <si>
    <t>Fernando Salas</t>
  </si>
  <si>
    <t>Fernando Rodriguez</t>
  </si>
  <si>
    <t>Francisco Cervelli</t>
  </si>
  <si>
    <t>Frank Herrmann</t>
  </si>
  <si>
    <t>Freddie Freeman</t>
  </si>
  <si>
    <t>Giancarlo Stanton</t>
  </si>
  <si>
    <t>Greg Holland</t>
  </si>
  <si>
    <t>Ivan Nova</t>
  </si>
  <si>
    <t>Jake McGee</t>
  </si>
  <si>
    <t>Jason Castro</t>
  </si>
  <si>
    <t>Jeremy Hellickson</t>
  </si>
  <si>
    <t>Jesse Chavez</t>
  </si>
  <si>
    <t>Jesus Guzman</t>
  </si>
  <si>
    <t>Jon Jay</t>
  </si>
  <si>
    <t>Jordan Walden</t>
  </si>
  <si>
    <t>Jordan Schafer</t>
  </si>
  <si>
    <t>Jose Lobaton</t>
  </si>
  <si>
    <t>Josh Tomlin</t>
  </si>
  <si>
    <t>Josh Collmenter</t>
  </si>
  <si>
    <t>Josh Reddick</t>
  </si>
  <si>
    <t>Juan Francisco</t>
  </si>
  <si>
    <t>Juan Nicasio</t>
  </si>
  <si>
    <t>Junichi Tazawa</t>
  </si>
  <si>
    <t>Justin Smoak</t>
  </si>
  <si>
    <t>Justin Ruggiano</t>
  </si>
  <si>
    <t>Justin Maxwell</t>
  </si>
  <si>
    <t>Kenley Jansen</t>
  </si>
  <si>
    <t>Kyle Kendrick</t>
  </si>
  <si>
    <t>Logan Morrison</t>
  </si>
  <si>
    <t>Lucas Duda</t>
  </si>
  <si>
    <t>Mark Trumbo</t>
  </si>
  <si>
    <t>Mark Melancon</t>
  </si>
  <si>
    <t>Matt Reynolds</t>
  </si>
  <si>
    <t>Michael Brantley</t>
  </si>
  <si>
    <t>Michael Saunders</t>
  </si>
  <si>
    <t>Michael Dunn</t>
  </si>
  <si>
    <t>Mike Baxter</t>
  </si>
  <si>
    <t>Mike Carp</t>
  </si>
  <si>
    <t>Mike Minor</t>
  </si>
  <si>
    <t>Mitch Moreland</t>
  </si>
  <si>
    <t>Nate Schierholtz</t>
  </si>
  <si>
    <t>Neal Cotts</t>
  </si>
  <si>
    <t>Pedro Alvarez</t>
  </si>
  <si>
    <t>Pedro Strop</t>
  </si>
  <si>
    <t>Peter Bourjos</t>
  </si>
  <si>
    <t>Ramiro Pena</t>
  </si>
  <si>
    <t>Ross Ohlendorf</t>
  </si>
  <si>
    <t>Ruben Tejada</t>
  </si>
  <si>
    <t>Ryan Hanigan</t>
  </si>
  <si>
    <t>Sam LeCure</t>
  </si>
  <si>
    <t>Scott Elbert</t>
  </si>
  <si>
    <t>Stephen Strasburg</t>
  </si>
  <si>
    <t>Steve Cishek</t>
  </si>
  <si>
    <t>Steve Pearce</t>
  </si>
  <si>
    <t>Tim Stauffer</t>
  </si>
  <si>
    <t>Tim Collins</t>
  </si>
  <si>
    <t>Tony Abreu</t>
  </si>
  <si>
    <t>Travis Snider</t>
  </si>
  <si>
    <t>Travis Wood</t>
  </si>
  <si>
    <t>Trevor Plouffe</t>
  </si>
  <si>
    <t>Tyler Flowers</t>
  </si>
  <si>
    <t>Tyson Ross</t>
  </si>
  <si>
    <t>Vin Mazzaro</t>
  </si>
  <si>
    <t>Vinnie Pestano</t>
  </si>
  <si>
    <t>Wilson Ramos</t>
  </si>
  <si>
    <t>Yusmeiro Petit</t>
  </si>
  <si>
    <t>X</t>
  </si>
  <si>
    <t>MLST</t>
  </si>
  <si>
    <t>Club</t>
  </si>
  <si>
    <t>Ask</t>
  </si>
  <si>
    <t>Offer</t>
  </si>
  <si>
    <t>Super 2</t>
  </si>
  <si>
    <t>Class</t>
  </si>
  <si>
    <t>Filed</t>
  </si>
  <si>
    <t>Mid</t>
  </si>
  <si>
    <t>Spread</t>
  </si>
  <si>
    <t>(+/-) mid</t>
  </si>
  <si>
    <t>TOTAL</t>
  </si>
  <si>
    <t>AAV</t>
  </si>
  <si>
    <t>Option</t>
  </si>
  <si>
    <t>Notes</t>
  </si>
  <si>
    <t>Y</t>
  </si>
  <si>
    <t>POS</t>
  </si>
  <si>
    <t>3B</t>
  </si>
  <si>
    <t>Option: $5.5M with $1M buyout</t>
  </si>
  <si>
    <t>Midpoiint deal</t>
  </si>
  <si>
    <t>Closer</t>
  </si>
  <si>
    <t>RP</t>
  </si>
  <si>
    <t>C</t>
  </si>
  <si>
    <t>Was Super Two in 2013. Midpoint deal</t>
  </si>
  <si>
    <t>OF</t>
  </si>
  <si>
    <t>(% from '13)</t>
  </si>
  <si>
    <t>Was Super Two in 2013.</t>
  </si>
  <si>
    <t>1B</t>
  </si>
  <si>
    <t>LF</t>
  </si>
  <si>
    <t>SS</t>
  </si>
  <si>
    <t>Had not been on an ML roster since 2010 when he earned $775,000. His 2014 salary matches that last season of pay</t>
  </si>
  <si>
    <t>RF</t>
  </si>
  <si>
    <t>Signed</t>
  </si>
  <si>
    <t>CF</t>
  </si>
  <si>
    <t>SP</t>
  </si>
  <si>
    <t>Years</t>
  </si>
  <si>
    <t>Largest contract total in Braves history surpassing the $90 million contract given to Chipper Jones in 2000. Includes $2.875 million signing bonus</t>
  </si>
  <si>
    <t>Renewed for same salary as in 2013.</t>
  </si>
  <si>
    <t>2B</t>
  </si>
  <si>
    <t>Midpoint deal.  Descalso can earn $10,000 in performance bounus money if he reaches 250 plate appearances</t>
  </si>
  <si>
    <t>Midpoint deal</t>
  </si>
  <si>
    <t>?? MiLB</t>
  </si>
  <si>
    <t>Played with Iowa of the PCL in 2013. Need salary info</t>
  </si>
  <si>
    <t>Hearing Result</t>
  </si>
  <si>
    <t>Arbitrators Gil Vernon, Elizabeth Neumeister and Robert Herzog made the decision a day after hearing arguments in St. Petersburg, Fla.</t>
  </si>
  <si>
    <t>His case was decided by arbitrators Matt Irvings, Matt Goldberg and Steven Wolf. Cleveland had not been to a hearing since 1991, when pitcher Greg Swindell beat the Indians and infielder Jerry Browne lost.</t>
  </si>
  <si>
    <t>Club, and Player</t>
  </si>
  <si>
    <t>2016 (Club option) $1,825,000 - 2017 (Mutual option) $2,000,000. $2.250,000 if club exercises 2017 option, $150,000 buyout if club declines</t>
  </si>
  <si>
    <t>Was Super 2 in 2013. Ellis will also be eligible to earn an additional $50,000 each for reaching 100-115 starts and also for 450 plate appearances.</t>
  </si>
  <si>
    <t>Becomes highest-paid pitcher in major league history, surpassing the seven-year, $180-million deal Justin Verlander signed with the Tigers in 2013. His $30.7 million AAV surpasses the highest AAV held by Clemens with one-year deal reached with Astros in 2007 ($28 million). His 2014 salary will be 66% lower (from $11 million to $4 million) than when he earned in 2013. Has $18 million signing bonus. $1 million if he wins the Cy Young. $500,000 for 2nd or 3rd in Cy Young voting. Receives $3 million if traded during the offseason. Can void any trade if made before the World Series. If he is traded during the offseason, he may void deal after one season</t>
  </si>
  <si>
    <t>Cleveland had not had hearings since 1991, but with ruling they go 2-0 in 2014. Arbitrators John Sands, Dennis Archer and Marlene Gold made the decision</t>
  </si>
  <si>
    <t>Was a Super 2 in 2013</t>
  </si>
  <si>
    <t>Arias can receive performance bonuses: $25,000 each for 325, 350 plate appearances</t>
  </si>
  <si>
    <t>$3,650,000 club option. Has a $150,000 buyout. With the option year, Smoak's base salary for 2014 at the midpoint</t>
  </si>
  <si>
    <t>Has performance bonuses of $75,000 for 400 plate appearances. Plus, $100,000 each for 500, 550 PA. $75,000 for 600 PA</t>
  </si>
  <si>
    <t>$11 million club option with $1 million buyout. Has $3.5 million signing bonus attached. His 2017 salary increases by $1 million with 1-5 finish in 2014-16 MVP vote or by $500,000  with 6-10 finish in 2014-16 MVP vote
2018 option increases by $1 million with 1-5 finish in 2014-17 MVP vote or by $500,000 with 6-10 finish in 2014-17 MVP vote</t>
  </si>
  <si>
    <t>Can receive a performance bonus of $50,000 for 60 games</t>
  </si>
  <si>
    <t>Eric Young, Jr.</t>
  </si>
  <si>
    <t>Fister has a performance bonuses of $75,000 each for 200, 210 innings pitched</t>
  </si>
  <si>
    <t>Storen takes a cut in base pay from 2013. However, has $1 million in performance bonuses based on games finished</t>
  </si>
  <si>
    <t>Has a performance bonus of $50,000 for 180 innings pitched</t>
  </si>
  <si>
    <t>Has a performance bonuses of $3 million annually based on starts, innings, appearances</t>
  </si>
  <si>
    <t>While Strasburg was Arb1, 2013 was the last year of his MLB contract reached with the Nationals upon signing. He is in the last class of players that could be signed to an MLB contract out of the Draft. That was removed as part of the latest CBA</t>
  </si>
  <si>
    <t>Has performance bonuses of  $50,000 for 30 games finished. $75,000 each for 40, 50  game finished. $100,000 for 60 game finished</t>
  </si>
  <si>
    <t>DH</t>
  </si>
  <si>
    <t xml:space="preserve">Cabrera was suspended the final 50 games of the 2013 season as part of the Biogenesis scandal </t>
  </si>
  <si>
    <t>$1 million signing bonus. 2018 has $13 million club option with a $1 million buyout</t>
  </si>
  <si>
    <t>Had split contract in 2013. Earned $1 million in Majors</t>
  </si>
  <si>
    <t>Served 50 game suspension for PEDs in 2013 as part of the Biogenesis scandal</t>
  </si>
  <si>
    <t xml:space="preserve">John Mayberry, Jr. </t>
  </si>
  <si>
    <t>Club option for 2017 is $9.5 million with a $1 million buyout.</t>
  </si>
  <si>
    <t>Has performance bonuses of $25,000 each for 475, 530 plate appearances</t>
  </si>
  <si>
    <t>Has performance bonus of $25,000 for 195 innings pitched</t>
  </si>
  <si>
    <t>Traded to Washington Nationals on 2/13/14</t>
  </si>
  <si>
    <t>$3.75 million club option with an $800,000 buyout.</t>
  </si>
  <si>
    <t>Mutual</t>
  </si>
  <si>
    <t>2020 mutual option for $25 million, with a $5 million buyout. Baily has deferment plan with in-season payments of 14:$3M, 15:$4M, 16:$11M, 17:$12M, 18:$14M, 19:$15M. He receives the balance of each year's salary in November. If he is traded, salaries to be paid in-season.</t>
  </si>
  <si>
    <t>DFA by Kansas City 2/1/14, released 2/12/14 (due 30 days’ termination pay of $573,771). Signed by Chicago Cubs as a free agent 2/15/14 (minor-league contract)</t>
  </si>
  <si>
    <t>$50,000 bonus for All-Star</t>
  </si>
  <si>
    <t>$5.4 million club option for 2015 with a $200,000 buyout</t>
  </si>
  <si>
    <t>A non-guarenteed contract. Has performance bonus of $50,000 each for 60, 65, 70 games</t>
  </si>
  <si>
    <t>Same salary as in 2013</t>
  </si>
  <si>
    <t>NOTE: Reached 4 years/$52M (2015-18), plus 2019 option deal on 2/23/14 after meeting one yr deal to avoid arbitration reached</t>
  </si>
  <si>
    <t>Missed remainder of 2013 season on 8/5/13 after suspension for PEDs as part of the Biogenesis scandal</t>
  </si>
  <si>
    <t>The following data is provided with the following for each player:</t>
  </si>
  <si>
    <t>Position</t>
  </si>
  <si>
    <t>Service Time</t>
  </si>
  <si>
    <t>Was player a Super 2?</t>
  </si>
  <si>
    <t>Class (number of times player has been in salary arb)</t>
  </si>
  <si>
    <t>Whether they filed for arbitration</t>
  </si>
  <si>
    <t>(If figures exchanged) Player asking figure</t>
  </si>
  <si>
    <t>(If figures exchanged) Club offering figure</t>
  </si>
  <si>
    <t>The midpoint between ask and offer</t>
  </si>
  <si>
    <t>The spread between ask and offer</t>
  </si>
  <si>
    <t>2013 salary</t>
  </si>
  <si>
    <t>Percentage of increase/decrease from ’13-‘14</t>
  </si>
  <si>
    <t>If player/club exchanged figures, the amount above mid settlement reached</t>
  </si>
  <si>
    <t>Each salary figure for years after 2013 if player and club had extension</t>
  </si>
  <si>
    <t>Total contract dollars</t>
  </si>
  <si>
    <t>Average Annual Value</t>
  </si>
  <si>
    <t>Did the multi have option years within it?</t>
  </si>
  <si>
    <t>Key to the table regarding colored cells</t>
  </si>
  <si>
    <t>Green cells in the “Signed” column show the number of players that reached agreements on the day before salary figures exchanged.</t>
  </si>
  <si>
    <t>Midpoint cells highlighted tan show that it was a midpoint deal.</t>
  </si>
  <si>
    <t>Midpoint cells highlighted in red show that agreement was reached below the midpoint</t>
  </si>
  <si>
    <t>Midpoint cells highlighted in green show that the agreement was reached above the midpoint.</t>
  </si>
  <si>
    <t>Red cells show that there was a minor league salary the year prior that was unavailable or that the player did not play in 2013.</t>
  </si>
  <si>
    <t>The cell in black shows that the player will earn less in 2014 than in 2013.</t>
  </si>
  <si>
    <t>Hearing cells highlighted blue show that the player won his hearing</t>
  </si>
  <si>
    <t>Hearing cells highlighted yellow show that the club won the hearing</t>
  </si>
  <si>
    <t>Note that total salary value that has option years with a buyout will have the buyout amount as the total while the option year is not calculated in. Option year values are shown in the notes.</t>
  </si>
  <si>
    <t>The notes field also has bonus info or other data of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</si>
</sst>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0.000"/>
    <numFmt numFmtId="165" formatCode="&quot;$&quot;#,##0"/>
    <numFmt numFmtId="166" formatCode="&quot;$&quot;#,##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sz val="11"/>
      <color rgb="FF006100"/>
      <name val="Calibri"/>
      <family val="2"/>
      <scheme val="minor"/>
    </font>
    <font>
      <sz val="11"/>
      <color theme="0"/>
      <name val="Calibri"/>
      <family val="2"/>
      <scheme val="minor"/>
    </font>
    <font>
      <sz val="12"/>
      <color rgb="FF333333"/>
      <name val="Helvetica"/>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9"/>
        <bgColor indexed="64"/>
      </patternFill>
    </fill>
    <fill>
      <patternFill patternType="solid">
        <fgColor rgb="FFC6EFCE"/>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1"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2" applyNumberFormat="0" applyAlignment="0" applyProtection="0"/>
    <xf numFmtId="0" fontId="6" fillId="6" borderId="0" applyNumberFormat="0" applyBorder="0" applyAlignment="0" applyProtection="0"/>
  </cellStyleXfs>
  <cellXfs count="49">
    <xf numFmtId="0" fontId="0" fillId="0" borderId="0" xfId="0"/>
    <xf numFmtId="0" fontId="0" fillId="0" borderId="0" xfId="0" applyAlignment="1">
      <alignment horizontal="center"/>
    </xf>
    <xf numFmtId="164" fontId="0" fillId="0" borderId="0" xfId="0" applyNumberFormat="1"/>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Fill="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165" fontId="0" fillId="0" borderId="1" xfId="0" applyNumberFormat="1" applyBorder="1"/>
    <xf numFmtId="165" fontId="3" fillId="2" borderId="1" xfId="2" applyNumberFormat="1" applyBorder="1"/>
    <xf numFmtId="165" fontId="4" fillId="3" borderId="1" xfId="3" applyNumberFormat="1" applyBorder="1"/>
    <xf numFmtId="10" fontId="0" fillId="0" borderId="1" xfId="1" applyNumberFormat="1" applyFont="1" applyBorder="1"/>
    <xf numFmtId="165" fontId="1" fillId="0" borderId="1" xfId="0" applyNumberFormat="1" applyFont="1" applyBorder="1" applyAlignment="1">
      <alignment horizontal="center"/>
    </xf>
    <xf numFmtId="6" fontId="0" fillId="0" borderId="1" xfId="0" applyNumberFormat="1" applyBorder="1"/>
    <xf numFmtId="10" fontId="5" fillId="4" borderId="2" xfId="4" applyNumberFormat="1" applyAlignment="1">
      <alignment horizontal="center"/>
    </xf>
    <xf numFmtId="165" fontId="5" fillId="4" borderId="2" xfId="4" applyNumberFormat="1"/>
    <xf numFmtId="14" fontId="1" fillId="0" borderId="1" xfId="0" applyNumberFormat="1" applyFont="1" applyBorder="1" applyAlignment="1">
      <alignment horizontal="center"/>
    </xf>
    <xf numFmtId="14" fontId="0" fillId="0" borderId="1" xfId="0" applyNumberFormat="1" applyBorder="1" applyAlignment="1">
      <alignment horizontal="center"/>
    </xf>
    <xf numFmtId="14" fontId="5" fillId="4" borderId="2" xfId="4" applyNumberFormat="1" applyAlignment="1">
      <alignment horizontal="center"/>
    </xf>
    <xf numFmtId="14" fontId="0" fillId="0" borderId="0" xfId="0" applyNumberFormat="1" applyAlignment="1">
      <alignment horizontal="center"/>
    </xf>
    <xf numFmtId="14" fontId="0" fillId="5" borderId="1" xfId="0" applyNumberFormat="1" applyFill="1" applyBorder="1" applyAlignment="1">
      <alignment horizontal="center"/>
    </xf>
    <xf numFmtId="0" fontId="0" fillId="0" borderId="0" xfId="0" applyBorder="1"/>
    <xf numFmtId="1" fontId="1" fillId="0" borderId="1" xfId="0" applyNumberFormat="1" applyFont="1" applyBorder="1" applyAlignment="1">
      <alignment horizontal="center"/>
    </xf>
    <xf numFmtId="1" fontId="0" fillId="0" borderId="1" xfId="0" applyNumberFormat="1" applyBorder="1" applyAlignment="1">
      <alignment horizontal="center"/>
    </xf>
    <xf numFmtId="1" fontId="5" fillId="4" borderId="2" xfId="4" applyNumberFormat="1" applyAlignment="1">
      <alignment horizontal="center"/>
    </xf>
    <xf numFmtId="1" fontId="0" fillId="0" borderId="0" xfId="0" applyNumberFormat="1" applyAlignment="1">
      <alignment horizontal="center"/>
    </xf>
    <xf numFmtId="165" fontId="6" fillId="6" borderId="1" xfId="5" applyNumberFormat="1" applyBorder="1"/>
    <xf numFmtId="10" fontId="0" fillId="7" borderId="1" xfId="1" applyNumberFormat="1" applyFont="1" applyFill="1" applyBorder="1"/>
    <xf numFmtId="10" fontId="7" fillId="8" borderId="1" xfId="1" applyNumberFormat="1" applyFont="1" applyFill="1" applyBorder="1"/>
    <xf numFmtId="0" fontId="1" fillId="0" borderId="0" xfId="0" applyNumberFormat="1" applyFont="1"/>
    <xf numFmtId="165" fontId="0" fillId="9" borderId="1" xfId="0" applyNumberFormat="1" applyFill="1" applyBorder="1"/>
    <xf numFmtId="0" fontId="1" fillId="0" borderId="1" xfId="0" applyFont="1" applyFill="1" applyBorder="1" applyAlignment="1">
      <alignment horizontal="center" wrapText="1"/>
    </xf>
    <xf numFmtId="0" fontId="0" fillId="0" borderId="1" xfId="0" applyBorder="1" applyAlignment="1">
      <alignment wrapText="1"/>
    </xf>
    <xf numFmtId="0" fontId="5" fillId="4" borderId="2" xfId="4" applyAlignment="1">
      <alignment wrapText="1"/>
    </xf>
    <xf numFmtId="0" fontId="7" fillId="8" borderId="1" xfId="0" applyFont="1" applyFill="1" applyBorder="1" applyAlignment="1">
      <alignment wrapText="1"/>
    </xf>
    <xf numFmtId="0" fontId="0" fillId="0" borderId="0" xfId="0" applyAlignment="1">
      <alignment wrapText="1"/>
    </xf>
    <xf numFmtId="14" fontId="0" fillId="10" borderId="1" xfId="0" applyNumberFormat="1" applyFill="1" applyBorder="1" applyAlignment="1">
      <alignment horizontal="center"/>
    </xf>
    <xf numFmtId="6" fontId="7" fillId="8" borderId="1" xfId="0" applyNumberFormat="1" applyFont="1" applyFill="1" applyBorder="1"/>
    <xf numFmtId="166" fontId="0" fillId="0" borderId="1" xfId="0" applyNumberFormat="1" applyBorder="1"/>
    <xf numFmtId="0" fontId="0" fillId="10" borderId="1" xfId="0" applyFill="1" applyBorder="1" applyAlignment="1">
      <alignment horizontal="center"/>
    </xf>
    <xf numFmtId="0" fontId="0" fillId="9" borderId="1" xfId="0" applyFill="1" applyBorder="1" applyAlignment="1">
      <alignment horizontal="center"/>
    </xf>
    <xf numFmtId="10" fontId="7" fillId="11" borderId="1" xfId="1" applyNumberFormat="1" applyFont="1" applyFill="1" applyBorder="1"/>
    <xf numFmtId="10" fontId="4" fillId="3" borderId="1" xfId="3" applyNumberFormat="1" applyBorder="1"/>
    <xf numFmtId="165" fontId="0" fillId="0" borderId="0" xfId="0" applyNumberFormat="1"/>
    <xf numFmtId="9" fontId="0" fillId="0" borderId="0" xfId="1" applyFont="1" applyAlignment="1">
      <alignment horizontal="center"/>
    </xf>
    <xf numFmtId="0" fontId="0" fillId="0" borderId="0" xfId="0" applyFill="1"/>
    <xf numFmtId="0" fontId="0" fillId="0" borderId="0" xfId="0" applyFill="1" applyAlignment="1"/>
    <xf numFmtId="0" fontId="8" fillId="0" borderId="0" xfId="0" applyFont="1"/>
  </cellXfs>
  <cellStyles count="6">
    <cellStyle name="Bad" xfId="2" builtinId="27"/>
    <cellStyle name="Calculation" xfId="4" builtinId="22"/>
    <cellStyle name="Good" xfId="5"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2013"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7"/>
  <sheetViews>
    <sheetView tabSelected="1" zoomScale="70" zoomScaleNormal="70" zoomScalePageLayoutView="70" workbookViewId="0">
      <pane ySplit="1" topLeftCell="A2" activePane="bottomLeft" state="frozen"/>
      <selection pane="bottomLeft"/>
    </sheetView>
  </sheetViews>
  <sheetFormatPr baseColWidth="10" defaultColWidth="8.83203125" defaultRowHeight="14" x14ac:dyDescent="0"/>
  <cols>
    <col min="1" max="1" width="20.6640625" bestFit="1" customWidth="1"/>
    <col min="2" max="2" width="15.5" bestFit="1" customWidth="1"/>
    <col min="3" max="3" width="9.1640625" style="1" bestFit="1" customWidth="1"/>
    <col min="4" max="4" width="7.5" style="2" bestFit="1" customWidth="1"/>
    <col min="5" max="5" width="10.33203125" style="1" bestFit="1" customWidth="1"/>
    <col min="6" max="7" width="10.33203125" style="1" customWidth="1"/>
    <col min="8" max="11" width="14.33203125" bestFit="1" customWidth="1"/>
    <col min="12" max="12" width="15" bestFit="1" customWidth="1"/>
    <col min="13" max="13" width="13" style="20" customWidth="1"/>
    <col min="14" max="14" width="14.83203125" bestFit="1" customWidth="1"/>
    <col min="15" max="16" width="13.5" bestFit="1" customWidth="1"/>
    <col min="17" max="17" width="13.5" customWidth="1"/>
    <col min="18" max="21" width="13.5" bestFit="1" customWidth="1"/>
    <col min="22" max="22" width="16.33203125" bestFit="1" customWidth="1"/>
    <col min="23" max="23" width="13.5" customWidth="1"/>
    <col min="24" max="24" width="16" bestFit="1" customWidth="1"/>
    <col min="25" max="25" width="14.5" style="26" customWidth="1"/>
    <col min="26" max="26" width="15.83203125" bestFit="1" customWidth="1"/>
    <col min="27" max="27" width="16.83203125" style="1" bestFit="1" customWidth="1"/>
    <col min="28" max="28" width="18.5" style="1" bestFit="1" customWidth="1"/>
    <col min="29" max="29" width="139.33203125" style="36" bestFit="1" customWidth="1"/>
  </cols>
  <sheetData>
    <row r="1" spans="1:29">
      <c r="A1" s="3" t="s">
        <v>0</v>
      </c>
      <c r="B1" s="3" t="s">
        <v>210</v>
      </c>
      <c r="C1" s="3" t="s">
        <v>224</v>
      </c>
      <c r="D1" s="4" t="s">
        <v>209</v>
      </c>
      <c r="E1" s="3" t="s">
        <v>213</v>
      </c>
      <c r="F1" s="3" t="s">
        <v>214</v>
      </c>
      <c r="G1" s="3" t="s">
        <v>215</v>
      </c>
      <c r="H1" s="13" t="s">
        <v>211</v>
      </c>
      <c r="I1" s="3" t="s">
        <v>212</v>
      </c>
      <c r="J1" s="3" t="s">
        <v>216</v>
      </c>
      <c r="K1" s="3" t="s">
        <v>217</v>
      </c>
      <c r="L1" s="3">
        <v>2013</v>
      </c>
      <c r="M1" s="17" t="s">
        <v>240</v>
      </c>
      <c r="N1" s="3">
        <v>2014</v>
      </c>
      <c r="O1" s="3">
        <v>2015</v>
      </c>
      <c r="P1" s="3">
        <v>2016</v>
      </c>
      <c r="Q1" s="3">
        <v>2017</v>
      </c>
      <c r="R1" s="3">
        <v>2018</v>
      </c>
      <c r="S1" s="3">
        <v>2019</v>
      </c>
      <c r="T1" s="3">
        <v>2020</v>
      </c>
      <c r="U1" s="3">
        <v>2021</v>
      </c>
      <c r="V1" s="3" t="s">
        <v>233</v>
      </c>
      <c r="W1" s="3" t="s">
        <v>218</v>
      </c>
      <c r="X1" s="3" t="s">
        <v>219</v>
      </c>
      <c r="Y1" s="23" t="s">
        <v>243</v>
      </c>
      <c r="Z1" s="5" t="s">
        <v>220</v>
      </c>
      <c r="AA1" s="5" t="s">
        <v>221</v>
      </c>
      <c r="AB1" s="5" t="s">
        <v>251</v>
      </c>
      <c r="AC1" s="32" t="s">
        <v>222</v>
      </c>
    </row>
    <row r="2" spans="1:29">
      <c r="A2" s="6" t="s">
        <v>53</v>
      </c>
      <c r="B2" s="6" t="s">
        <v>5</v>
      </c>
      <c r="C2" s="8" t="s">
        <v>225</v>
      </c>
      <c r="D2" s="7">
        <v>4.0279999999999996</v>
      </c>
      <c r="E2" s="8"/>
      <c r="F2" s="8">
        <v>2</v>
      </c>
      <c r="G2" s="8" t="s">
        <v>223</v>
      </c>
      <c r="H2" s="9">
        <v>6000000</v>
      </c>
      <c r="I2" s="9">
        <v>4100000</v>
      </c>
      <c r="J2" s="9">
        <f>MEDIAN(H2:I2)</f>
        <v>5050000</v>
      </c>
      <c r="K2" s="9">
        <f>H2-I2</f>
        <v>1900000</v>
      </c>
      <c r="L2" s="14">
        <v>3150000</v>
      </c>
      <c r="M2" s="18">
        <v>41670</v>
      </c>
      <c r="N2" s="9">
        <v>5050000</v>
      </c>
      <c r="O2" s="9"/>
      <c r="P2" s="9"/>
      <c r="Q2" s="9"/>
      <c r="R2" s="9"/>
      <c r="S2" s="9"/>
      <c r="T2" s="9"/>
      <c r="U2" s="9"/>
      <c r="V2" s="12">
        <f t="shared" ref="V2:V12" si="0">(N2-L2)/L2</f>
        <v>0.60317460317460314</v>
      </c>
      <c r="W2" s="11">
        <f>N2-J2</f>
        <v>0</v>
      </c>
      <c r="X2" s="9">
        <v>5050000</v>
      </c>
      <c r="Y2" s="24">
        <v>1</v>
      </c>
      <c r="Z2" s="9">
        <v>5050000</v>
      </c>
      <c r="AA2" s="8"/>
      <c r="AB2" s="8"/>
      <c r="AC2" s="33" t="s">
        <v>227</v>
      </c>
    </row>
    <row r="3" spans="1:29">
      <c r="A3" s="6" t="s">
        <v>140</v>
      </c>
      <c r="B3" s="6" t="s">
        <v>5</v>
      </c>
      <c r="C3" s="8" t="s">
        <v>228</v>
      </c>
      <c r="D3" s="7">
        <v>3.101</v>
      </c>
      <c r="E3" s="8"/>
      <c r="F3" s="8">
        <v>1</v>
      </c>
      <c r="G3" s="8" t="s">
        <v>223</v>
      </c>
      <c r="H3" s="9"/>
      <c r="I3" s="9"/>
      <c r="J3" s="6"/>
      <c r="K3" s="6"/>
      <c r="L3" s="14">
        <v>530000</v>
      </c>
      <c r="M3" s="21">
        <v>41656</v>
      </c>
      <c r="N3" s="9">
        <v>3800000</v>
      </c>
      <c r="O3" s="6"/>
      <c r="P3" s="6"/>
      <c r="Q3" s="6"/>
      <c r="R3" s="6"/>
      <c r="S3" s="6"/>
      <c r="T3" s="6"/>
      <c r="U3" s="6"/>
      <c r="V3" s="12">
        <f t="shared" si="0"/>
        <v>6.1698113207547172</v>
      </c>
      <c r="W3" s="6"/>
      <c r="X3" s="9">
        <v>3800000</v>
      </c>
      <c r="Y3" s="24">
        <v>1</v>
      </c>
      <c r="Z3" s="9">
        <v>3800000</v>
      </c>
      <c r="AA3" s="8"/>
      <c r="AB3" s="8"/>
      <c r="AC3" s="33"/>
    </row>
    <row r="4" spans="1:29">
      <c r="A4" s="6" t="s">
        <v>142</v>
      </c>
      <c r="B4" s="6" t="s">
        <v>5</v>
      </c>
      <c r="C4" s="8" t="s">
        <v>229</v>
      </c>
      <c r="D4" s="7">
        <v>3.048</v>
      </c>
      <c r="E4" s="8"/>
      <c r="F4" s="8">
        <v>1</v>
      </c>
      <c r="G4" s="8"/>
      <c r="H4" s="9"/>
      <c r="I4" s="9"/>
      <c r="J4" s="6"/>
      <c r="K4" s="6"/>
      <c r="L4" s="14">
        <v>512000</v>
      </c>
      <c r="M4" s="21">
        <v>41656</v>
      </c>
      <c r="N4" s="9">
        <v>870000</v>
      </c>
      <c r="O4" s="6"/>
      <c r="P4" s="6"/>
      <c r="Q4" s="6"/>
      <c r="R4" s="6"/>
      <c r="S4" s="6"/>
      <c r="T4" s="6"/>
      <c r="U4" s="6"/>
      <c r="V4" s="12">
        <f t="shared" si="0"/>
        <v>0.69921875</v>
      </c>
      <c r="W4" s="6"/>
      <c r="X4" s="9">
        <v>870000</v>
      </c>
      <c r="Y4" s="24">
        <v>1</v>
      </c>
      <c r="Z4" s="9">
        <v>870000</v>
      </c>
      <c r="AA4" s="8"/>
      <c r="AB4" s="8"/>
      <c r="AC4" s="33"/>
    </row>
    <row r="5" spans="1:29">
      <c r="A5" s="6" t="s">
        <v>89</v>
      </c>
      <c r="B5" s="6" t="s">
        <v>5</v>
      </c>
      <c r="C5" s="8" t="s">
        <v>229</v>
      </c>
      <c r="D5" s="7">
        <v>3.1629999999999998</v>
      </c>
      <c r="E5" s="8"/>
      <c r="F5" s="8">
        <v>2</v>
      </c>
      <c r="G5" s="8" t="s">
        <v>223</v>
      </c>
      <c r="H5" s="9">
        <v>1625000</v>
      </c>
      <c r="I5" s="9">
        <v>1300000</v>
      </c>
      <c r="J5" s="9">
        <f>MEDIAN(H5:I5)</f>
        <v>1462500</v>
      </c>
      <c r="K5" s="9">
        <f>H5-I5</f>
        <v>325000</v>
      </c>
      <c r="L5" s="14">
        <v>1181250</v>
      </c>
      <c r="M5" s="18">
        <v>41670</v>
      </c>
      <c r="N5" s="9">
        <v>1462500</v>
      </c>
      <c r="O5" s="6"/>
      <c r="P5" s="6"/>
      <c r="Q5" s="6"/>
      <c r="R5" s="6"/>
      <c r="S5" s="6"/>
      <c r="T5" s="6"/>
      <c r="U5" s="6"/>
      <c r="V5" s="12">
        <f t="shared" si="0"/>
        <v>0.23809523809523808</v>
      </c>
      <c r="W5" s="11">
        <f>N5-J5</f>
        <v>0</v>
      </c>
      <c r="X5" s="9">
        <v>1462000</v>
      </c>
      <c r="Y5" s="24">
        <v>1</v>
      </c>
      <c r="Z5" s="9">
        <v>1462000</v>
      </c>
      <c r="AA5" s="8"/>
      <c r="AB5" s="8"/>
      <c r="AC5" s="33" t="s">
        <v>231</v>
      </c>
    </row>
    <row r="6" spans="1:29">
      <c r="A6" s="6" t="s">
        <v>151</v>
      </c>
      <c r="B6" s="6" t="s">
        <v>34</v>
      </c>
      <c r="C6" s="8" t="s">
        <v>230</v>
      </c>
      <c r="D6" s="7">
        <v>3.1040000000000001</v>
      </c>
      <c r="E6" s="8"/>
      <c r="F6" s="8">
        <v>1</v>
      </c>
      <c r="G6" s="8" t="s">
        <v>223</v>
      </c>
      <c r="H6" s="9"/>
      <c r="I6" s="9"/>
      <c r="J6" s="6"/>
      <c r="K6" s="6"/>
      <c r="L6" s="14">
        <v>496600</v>
      </c>
      <c r="M6" s="21">
        <v>41656</v>
      </c>
      <c r="N6" s="9">
        <v>2450000</v>
      </c>
      <c r="O6" s="6"/>
      <c r="P6" s="6"/>
      <c r="Q6" s="6"/>
      <c r="R6" s="6"/>
      <c r="S6" s="6"/>
      <c r="T6" s="6"/>
      <c r="U6" s="6"/>
      <c r="V6" s="12">
        <f t="shared" si="0"/>
        <v>3.9335481272654049</v>
      </c>
      <c r="W6" s="6"/>
      <c r="X6" s="9">
        <v>2450000</v>
      </c>
      <c r="Y6" s="24">
        <v>1</v>
      </c>
      <c r="Z6" s="9">
        <v>2450000</v>
      </c>
      <c r="AA6" s="8"/>
      <c r="AB6" s="8"/>
      <c r="AC6" s="33"/>
    </row>
    <row r="7" spans="1:29">
      <c r="A7" s="6" t="s">
        <v>154</v>
      </c>
      <c r="B7" s="6" t="s">
        <v>34</v>
      </c>
      <c r="C7" s="8" t="s">
        <v>232</v>
      </c>
      <c r="D7" s="7">
        <v>2.1509999999999998</v>
      </c>
      <c r="E7" s="8" t="s">
        <v>208</v>
      </c>
      <c r="F7" s="8">
        <v>1</v>
      </c>
      <c r="G7" s="8" t="s">
        <v>223</v>
      </c>
      <c r="H7" s="9"/>
      <c r="I7" s="9"/>
      <c r="J7" s="6"/>
      <c r="K7" s="6"/>
      <c r="L7" s="14">
        <v>503200</v>
      </c>
      <c r="M7" s="21">
        <v>41656</v>
      </c>
      <c r="N7" s="9">
        <v>1300000</v>
      </c>
      <c r="O7" s="6"/>
      <c r="P7" s="6"/>
      <c r="Q7" s="6"/>
      <c r="R7" s="6"/>
      <c r="S7" s="6"/>
      <c r="T7" s="6"/>
      <c r="U7" s="6"/>
      <c r="V7" s="12">
        <f t="shared" si="0"/>
        <v>1.5834658187599364</v>
      </c>
      <c r="W7" s="6"/>
      <c r="X7" s="9">
        <v>1300000</v>
      </c>
      <c r="Y7" s="24">
        <v>1</v>
      </c>
      <c r="Z7" s="9">
        <v>1300000</v>
      </c>
      <c r="AA7" s="8"/>
      <c r="AB7" s="8"/>
      <c r="AC7" s="33"/>
    </row>
    <row r="8" spans="1:29">
      <c r="A8" s="6" t="s">
        <v>25</v>
      </c>
      <c r="B8" s="6" t="s">
        <v>4</v>
      </c>
      <c r="C8" s="8" t="s">
        <v>235</v>
      </c>
      <c r="D8" s="7">
        <v>3.16</v>
      </c>
      <c r="E8" s="8"/>
      <c r="F8" s="8">
        <v>2</v>
      </c>
      <c r="G8" s="8" t="s">
        <v>223</v>
      </c>
      <c r="H8" s="9"/>
      <c r="I8" s="9"/>
      <c r="J8" s="6"/>
      <c r="K8" s="6"/>
      <c r="L8" s="14">
        <v>1600000</v>
      </c>
      <c r="M8" s="21">
        <v>41656</v>
      </c>
      <c r="N8" s="9">
        <v>4100000</v>
      </c>
      <c r="O8" s="6"/>
      <c r="P8" s="6"/>
      <c r="Q8" s="6"/>
      <c r="R8" s="6"/>
      <c r="S8" s="6"/>
      <c r="T8" s="6"/>
      <c r="U8" s="6"/>
      <c r="V8" s="12">
        <f t="shared" si="0"/>
        <v>1.5625</v>
      </c>
      <c r="W8" s="6"/>
      <c r="X8" s="9">
        <v>4100000</v>
      </c>
      <c r="Y8" s="24">
        <v>1</v>
      </c>
      <c r="Z8" s="9">
        <v>4100000</v>
      </c>
      <c r="AA8" s="8"/>
      <c r="AB8" s="8"/>
      <c r="AC8" s="33" t="s">
        <v>234</v>
      </c>
    </row>
    <row r="9" spans="1:29">
      <c r="A9" s="6" t="s">
        <v>131</v>
      </c>
      <c r="B9" s="6" t="s">
        <v>4</v>
      </c>
      <c r="C9" s="8" t="s">
        <v>236</v>
      </c>
      <c r="D9" s="7">
        <v>3.0840000000000001</v>
      </c>
      <c r="E9" s="8"/>
      <c r="F9" s="8">
        <v>1</v>
      </c>
      <c r="G9" s="8" t="s">
        <v>223</v>
      </c>
      <c r="H9" s="9"/>
      <c r="I9" s="9"/>
      <c r="J9" s="6"/>
      <c r="K9" s="6"/>
      <c r="L9" s="14">
        <v>501000</v>
      </c>
      <c r="M9" s="21">
        <v>41656</v>
      </c>
      <c r="N9" s="9">
        <v>1145000</v>
      </c>
      <c r="O9" s="6"/>
      <c r="P9" s="6"/>
      <c r="Q9" s="6"/>
      <c r="R9" s="6"/>
      <c r="S9" s="6"/>
      <c r="T9" s="6"/>
      <c r="U9" s="6"/>
      <c r="V9" s="12">
        <f t="shared" si="0"/>
        <v>1.2854291417165669</v>
      </c>
      <c r="W9" s="6"/>
      <c r="X9" s="9">
        <v>1145000</v>
      </c>
      <c r="Y9" s="24">
        <v>1</v>
      </c>
      <c r="Z9" s="9">
        <v>1145000</v>
      </c>
      <c r="AA9" s="8"/>
      <c r="AB9" s="8"/>
      <c r="AC9" s="33"/>
    </row>
    <row r="10" spans="1:29">
      <c r="A10" s="6" t="s">
        <v>50</v>
      </c>
      <c r="B10" s="6" t="s">
        <v>4</v>
      </c>
      <c r="C10" s="8" t="s">
        <v>235</v>
      </c>
      <c r="D10" s="7">
        <v>4.03</v>
      </c>
      <c r="E10" s="8"/>
      <c r="F10" s="8">
        <v>2</v>
      </c>
      <c r="G10" s="8"/>
      <c r="H10" s="9"/>
      <c r="I10" s="9"/>
      <c r="J10" s="6"/>
      <c r="K10" s="6"/>
      <c r="L10" s="14">
        <v>1100000</v>
      </c>
      <c r="M10" s="18">
        <v>41628</v>
      </c>
      <c r="N10" s="9">
        <v>1250000</v>
      </c>
      <c r="O10" s="6"/>
      <c r="P10" s="6"/>
      <c r="Q10" s="6"/>
      <c r="R10" s="6"/>
      <c r="S10" s="6"/>
      <c r="T10" s="6"/>
      <c r="U10" s="6"/>
      <c r="V10" s="12">
        <f t="shared" si="0"/>
        <v>0.13636363636363635</v>
      </c>
      <c r="W10" s="6"/>
      <c r="X10" s="9">
        <v>1250000</v>
      </c>
      <c r="Y10" s="24">
        <v>1</v>
      </c>
      <c r="Z10" s="9">
        <v>1250000</v>
      </c>
      <c r="AA10" s="8"/>
      <c r="AB10" s="8"/>
      <c r="AC10" s="33"/>
    </row>
    <row r="11" spans="1:29">
      <c r="A11" s="6" t="s">
        <v>143</v>
      </c>
      <c r="B11" s="6" t="s">
        <v>4</v>
      </c>
      <c r="C11" s="8" t="s">
        <v>229</v>
      </c>
      <c r="D11" s="7">
        <v>2.1419999999999999</v>
      </c>
      <c r="E11" s="8" t="s">
        <v>208</v>
      </c>
      <c r="F11" s="8">
        <v>1</v>
      </c>
      <c r="G11" s="8"/>
      <c r="H11" s="9"/>
      <c r="I11" s="9"/>
      <c r="J11" s="6"/>
      <c r="K11" s="6"/>
      <c r="L11" s="14">
        <v>492000</v>
      </c>
      <c r="M11" s="18">
        <v>41610</v>
      </c>
      <c r="N11" s="9">
        <v>600000</v>
      </c>
      <c r="O11" s="6"/>
      <c r="P11" s="6"/>
      <c r="Q11" s="6"/>
      <c r="R11" s="6"/>
      <c r="S11" s="6"/>
      <c r="T11" s="6"/>
      <c r="U11" s="6"/>
      <c r="V11" s="12">
        <f t="shared" si="0"/>
        <v>0.21951219512195122</v>
      </c>
      <c r="W11" s="6"/>
      <c r="X11" s="9">
        <v>600000</v>
      </c>
      <c r="Y11" s="24">
        <v>1</v>
      </c>
      <c r="Z11" s="9">
        <v>600000</v>
      </c>
      <c r="AA11" s="8"/>
      <c r="AB11" s="8"/>
      <c r="AC11" s="33"/>
    </row>
    <row r="12" spans="1:29">
      <c r="A12" s="6" t="s">
        <v>77</v>
      </c>
      <c r="B12" s="6" t="s">
        <v>4</v>
      </c>
      <c r="C12" s="8" t="s">
        <v>237</v>
      </c>
      <c r="D12" s="7">
        <v>5.1109999999999998</v>
      </c>
      <c r="E12" s="8"/>
      <c r="F12" s="8">
        <v>3</v>
      </c>
      <c r="G12" s="8" t="s">
        <v>223</v>
      </c>
      <c r="H12" s="9"/>
      <c r="I12" s="9"/>
      <c r="J12" s="6"/>
      <c r="K12" s="6"/>
      <c r="L12" s="14">
        <v>2400000</v>
      </c>
      <c r="M12" s="21">
        <v>41656</v>
      </c>
      <c r="N12" s="9">
        <v>5250000</v>
      </c>
      <c r="O12" s="6"/>
      <c r="P12" s="6"/>
      <c r="Q12" s="6"/>
      <c r="R12" s="6"/>
      <c r="S12" s="6"/>
      <c r="T12" s="6"/>
      <c r="U12" s="6"/>
      <c r="V12" s="12">
        <f t="shared" si="0"/>
        <v>1.1875</v>
      </c>
      <c r="W12" s="6"/>
      <c r="X12" s="9">
        <v>5250000</v>
      </c>
      <c r="Y12" s="24">
        <v>1</v>
      </c>
      <c r="Z12" s="9">
        <v>5250000</v>
      </c>
      <c r="AA12" s="8"/>
      <c r="AB12" s="8"/>
      <c r="AC12" s="33"/>
    </row>
    <row r="13" spans="1:29">
      <c r="A13" s="6" t="s">
        <v>153</v>
      </c>
      <c r="B13" s="6" t="s">
        <v>4</v>
      </c>
      <c r="C13" s="8" t="s">
        <v>229</v>
      </c>
      <c r="D13" s="7">
        <v>3.1080000000000001</v>
      </c>
      <c r="E13" s="8"/>
      <c r="F13" s="8">
        <v>1</v>
      </c>
      <c r="G13" s="8"/>
      <c r="H13" s="9"/>
      <c r="I13" s="9"/>
      <c r="J13" s="6"/>
      <c r="K13" s="6"/>
      <c r="L13" s="14">
        <v>0</v>
      </c>
      <c r="M13" s="19">
        <v>41646</v>
      </c>
      <c r="N13" s="16">
        <v>775000</v>
      </c>
      <c r="O13" s="6"/>
      <c r="P13" s="22"/>
      <c r="Q13" s="22"/>
      <c r="R13" s="22"/>
      <c r="S13" s="22"/>
      <c r="T13" s="22"/>
      <c r="U13" s="22"/>
      <c r="V13" s="15">
        <v>0</v>
      </c>
      <c r="W13" s="6"/>
      <c r="X13" s="16">
        <v>775000</v>
      </c>
      <c r="Y13" s="25">
        <v>1</v>
      </c>
      <c r="Z13" s="9">
        <v>775000</v>
      </c>
      <c r="AA13" s="8"/>
      <c r="AB13" s="8"/>
      <c r="AC13" s="34" t="s">
        <v>238</v>
      </c>
    </row>
    <row r="14" spans="1:29">
      <c r="A14" s="6" t="s">
        <v>80</v>
      </c>
      <c r="B14" s="6" t="s">
        <v>4</v>
      </c>
      <c r="C14" s="8" t="s">
        <v>229</v>
      </c>
      <c r="D14" s="7">
        <v>5.165</v>
      </c>
      <c r="E14" s="8"/>
      <c r="F14" s="8">
        <v>4</v>
      </c>
      <c r="G14" s="8" t="s">
        <v>223</v>
      </c>
      <c r="H14" s="9"/>
      <c r="I14" s="9"/>
      <c r="J14" s="6"/>
      <c r="K14" s="6"/>
      <c r="L14" s="14">
        <v>6500000</v>
      </c>
      <c r="M14" s="18">
        <v>41655</v>
      </c>
      <c r="N14" s="9">
        <v>10000000</v>
      </c>
      <c r="O14" s="6"/>
      <c r="P14" s="6"/>
      <c r="Q14" s="6"/>
      <c r="R14" s="6"/>
      <c r="S14" s="6"/>
      <c r="T14" s="6"/>
      <c r="U14" s="6"/>
      <c r="V14" s="12">
        <f>(N14-L14)/L14</f>
        <v>0.53846153846153844</v>
      </c>
      <c r="W14" s="6"/>
      <c r="X14" s="9">
        <v>10000000</v>
      </c>
      <c r="Y14" s="24">
        <v>1</v>
      </c>
      <c r="Z14" s="9">
        <v>10000000</v>
      </c>
      <c r="AA14" s="8"/>
      <c r="AB14" s="8"/>
      <c r="AC14" s="33"/>
    </row>
    <row r="15" spans="1:29">
      <c r="A15" s="6" t="s">
        <v>83</v>
      </c>
      <c r="B15" s="6" t="s">
        <v>4</v>
      </c>
      <c r="C15" s="8" t="s">
        <v>230</v>
      </c>
      <c r="D15" s="7">
        <v>4.032</v>
      </c>
      <c r="E15" s="8"/>
      <c r="F15" s="8">
        <v>2</v>
      </c>
      <c r="G15" s="8" t="s">
        <v>223</v>
      </c>
      <c r="H15" s="9"/>
      <c r="I15" s="9"/>
      <c r="J15" s="6"/>
      <c r="K15" s="6"/>
      <c r="L15" s="14">
        <v>1800000</v>
      </c>
      <c r="M15" s="18">
        <v>41655</v>
      </c>
      <c r="N15" s="9">
        <v>2300000</v>
      </c>
      <c r="O15" s="6"/>
      <c r="P15" s="6"/>
      <c r="Q15" s="6"/>
      <c r="R15" s="6"/>
      <c r="S15" s="6"/>
      <c r="T15" s="6"/>
      <c r="U15" s="6"/>
      <c r="V15" s="12">
        <f>(N15-L15)/L15</f>
        <v>0.27777777777777779</v>
      </c>
      <c r="W15" s="6"/>
      <c r="X15" s="9">
        <v>2300000</v>
      </c>
      <c r="Y15" s="24">
        <v>1</v>
      </c>
      <c r="Z15" s="9">
        <v>2300000</v>
      </c>
      <c r="AA15" s="8"/>
      <c r="AB15" s="8"/>
      <c r="AC15" s="33"/>
    </row>
    <row r="16" spans="1:29">
      <c r="A16" s="6" t="s">
        <v>161</v>
      </c>
      <c r="B16" s="6" t="s">
        <v>4</v>
      </c>
      <c r="C16" s="8" t="s">
        <v>239</v>
      </c>
      <c r="D16" s="7">
        <v>3.05</v>
      </c>
      <c r="E16" s="8"/>
      <c r="F16" s="8">
        <v>1</v>
      </c>
      <c r="G16" s="8" t="s">
        <v>223</v>
      </c>
      <c r="H16" s="9">
        <v>3250000</v>
      </c>
      <c r="I16" s="9">
        <v>2000000</v>
      </c>
      <c r="J16" s="9">
        <f>MEDIAN(H16:I16)</f>
        <v>2625000</v>
      </c>
      <c r="K16" s="9">
        <f>H16-I16</f>
        <v>1250000</v>
      </c>
      <c r="L16" s="14">
        <v>510000</v>
      </c>
      <c r="M16" s="18">
        <v>41685</v>
      </c>
      <c r="N16" s="9">
        <v>2700000</v>
      </c>
      <c r="O16" s="6"/>
      <c r="P16" s="6"/>
      <c r="Q16" s="6"/>
      <c r="R16" s="6"/>
      <c r="S16" s="6"/>
      <c r="T16" s="6"/>
      <c r="U16" s="6"/>
      <c r="V16" s="12">
        <f>(N16-L16)/L16</f>
        <v>4.2941176470588234</v>
      </c>
      <c r="W16" s="6"/>
      <c r="X16" s="9">
        <v>2700000</v>
      </c>
      <c r="Y16" s="24">
        <v>1</v>
      </c>
      <c r="Z16" s="9">
        <v>2700000</v>
      </c>
      <c r="AA16" s="8"/>
      <c r="AB16" s="8"/>
      <c r="AC16" s="33"/>
    </row>
    <row r="17" spans="1:29">
      <c r="A17" s="6" t="s">
        <v>95</v>
      </c>
      <c r="B17" s="6" t="s">
        <v>4</v>
      </c>
      <c r="C17" s="8" t="s">
        <v>229</v>
      </c>
      <c r="D17" s="7">
        <v>5</v>
      </c>
      <c r="E17" s="8"/>
      <c r="F17" s="8">
        <v>3</v>
      </c>
      <c r="G17" s="8" t="s">
        <v>223</v>
      </c>
      <c r="H17" s="9"/>
      <c r="I17" s="9"/>
      <c r="J17" s="6"/>
      <c r="K17" s="6"/>
      <c r="L17" s="14">
        <v>3200000</v>
      </c>
      <c r="M17" s="21">
        <v>41656</v>
      </c>
      <c r="N17" s="9">
        <v>5065000</v>
      </c>
      <c r="O17" s="6"/>
      <c r="P17" s="6"/>
      <c r="Q17" s="6"/>
      <c r="R17" s="6"/>
      <c r="S17" s="6"/>
      <c r="T17" s="6"/>
      <c r="U17" s="6"/>
      <c r="V17" s="12">
        <f t="shared" ref="V17:V23" si="1">(N17-L17)/L17</f>
        <v>0.58281249999999996</v>
      </c>
      <c r="W17" s="6"/>
      <c r="X17" s="9">
        <v>5065000</v>
      </c>
      <c r="Y17" s="24">
        <v>1</v>
      </c>
      <c r="Z17" s="9">
        <v>5065000</v>
      </c>
      <c r="AA17" s="8"/>
      <c r="AB17" s="8"/>
      <c r="AC17" s="33"/>
    </row>
    <row r="18" spans="1:29">
      <c r="A18" s="6" t="s">
        <v>126</v>
      </c>
      <c r="B18" s="6" t="s">
        <v>46</v>
      </c>
      <c r="C18" s="8" t="s">
        <v>229</v>
      </c>
      <c r="D18" s="7">
        <v>3.1520000000000001</v>
      </c>
      <c r="E18" s="8"/>
      <c r="F18" s="8">
        <v>1</v>
      </c>
      <c r="G18" s="8" t="s">
        <v>223</v>
      </c>
      <c r="H18" s="9"/>
      <c r="I18" s="9"/>
      <c r="J18" s="6"/>
      <c r="K18" s="6"/>
      <c r="L18" s="14">
        <v>510000</v>
      </c>
      <c r="M18" s="21">
        <v>41656</v>
      </c>
      <c r="N18" s="9">
        <v>1300000</v>
      </c>
      <c r="O18" s="6"/>
      <c r="P18" s="6"/>
      <c r="Q18" s="6"/>
      <c r="R18" s="6"/>
      <c r="S18" s="6"/>
      <c r="T18" s="6"/>
      <c r="U18" s="6"/>
      <c r="V18" s="12">
        <f t="shared" si="1"/>
        <v>1.5490196078431373</v>
      </c>
      <c r="W18" s="6"/>
      <c r="X18" s="9">
        <v>1300000</v>
      </c>
      <c r="Y18" s="24">
        <v>1</v>
      </c>
      <c r="Z18" s="9">
        <v>1300000</v>
      </c>
      <c r="AA18" s="8"/>
      <c r="AB18" s="8"/>
      <c r="AC18" s="33"/>
    </row>
    <row r="19" spans="1:29">
      <c r="A19" s="6" t="s">
        <v>45</v>
      </c>
      <c r="B19" s="6" t="s">
        <v>46</v>
      </c>
      <c r="C19" s="8" t="s">
        <v>241</v>
      </c>
      <c r="D19" s="7">
        <v>5</v>
      </c>
      <c r="E19" s="8"/>
      <c r="F19" s="8">
        <v>3</v>
      </c>
      <c r="G19" s="8" t="s">
        <v>223</v>
      </c>
      <c r="H19" s="9"/>
      <c r="I19" s="9"/>
      <c r="J19" s="6"/>
      <c r="K19" s="6"/>
      <c r="L19" s="14">
        <v>4675000</v>
      </c>
      <c r="M19" s="21">
        <v>41656</v>
      </c>
      <c r="N19" s="9">
        <v>7000000</v>
      </c>
      <c r="O19" s="6"/>
      <c r="P19" s="6"/>
      <c r="Q19" s="6"/>
      <c r="R19" s="6"/>
      <c r="S19" s="6"/>
      <c r="T19" s="6"/>
      <c r="U19" s="6"/>
      <c r="V19" s="12">
        <f t="shared" si="1"/>
        <v>0.49732620320855614</v>
      </c>
      <c r="W19" s="6"/>
      <c r="X19" s="9">
        <v>7000000</v>
      </c>
      <c r="Y19" s="24">
        <v>1</v>
      </c>
      <c r="Z19" s="9">
        <v>7000000</v>
      </c>
      <c r="AA19" s="8"/>
      <c r="AB19" s="8"/>
      <c r="AC19" s="33"/>
    </row>
    <row r="20" spans="1:29">
      <c r="A20" s="6" t="s">
        <v>141</v>
      </c>
      <c r="B20" s="6" t="s">
        <v>46</v>
      </c>
      <c r="C20" s="8" t="s">
        <v>229</v>
      </c>
      <c r="D20" s="7">
        <v>3.1349999999999998</v>
      </c>
      <c r="E20" s="8"/>
      <c r="F20" s="8">
        <v>1</v>
      </c>
      <c r="G20" s="8" t="s">
        <v>223</v>
      </c>
      <c r="H20" s="9"/>
      <c r="I20" s="9"/>
      <c r="J20" s="6"/>
      <c r="K20" s="6"/>
      <c r="L20" s="14">
        <v>509000</v>
      </c>
      <c r="M20" s="21">
        <v>41656</v>
      </c>
      <c r="N20" s="9">
        <v>1850000</v>
      </c>
      <c r="O20" s="6"/>
      <c r="P20" s="6"/>
      <c r="Q20" s="6"/>
      <c r="R20" s="6"/>
      <c r="S20" s="6"/>
      <c r="T20" s="6"/>
      <c r="U20" s="6"/>
      <c r="V20" s="12">
        <f t="shared" si="1"/>
        <v>2.6345776031434185</v>
      </c>
      <c r="W20" s="6"/>
      <c r="X20" s="9">
        <v>1850000</v>
      </c>
      <c r="Y20" s="24">
        <v>1</v>
      </c>
      <c r="Z20" s="9">
        <v>1850000</v>
      </c>
      <c r="AA20" s="8"/>
      <c r="AB20" s="8"/>
      <c r="AC20" s="33"/>
    </row>
    <row r="21" spans="1:29">
      <c r="A21" s="6" t="s">
        <v>124</v>
      </c>
      <c r="B21" s="6" t="s">
        <v>48</v>
      </c>
      <c r="C21" s="8" t="s">
        <v>242</v>
      </c>
      <c r="D21" s="7">
        <v>3.0139999999999998</v>
      </c>
      <c r="E21" s="8"/>
      <c r="F21" s="8">
        <v>1</v>
      </c>
      <c r="G21" s="8"/>
      <c r="H21" s="9"/>
      <c r="I21" s="9"/>
      <c r="J21" s="6"/>
      <c r="K21" s="6"/>
      <c r="L21" s="14">
        <v>510000</v>
      </c>
      <c r="M21" s="18">
        <v>41655</v>
      </c>
      <c r="N21" s="9">
        <v>1450000</v>
      </c>
      <c r="O21" s="6"/>
      <c r="P21" s="6"/>
      <c r="Q21" s="6"/>
      <c r="R21" s="6"/>
      <c r="S21" s="6"/>
      <c r="T21" s="6"/>
      <c r="U21" s="6"/>
      <c r="V21" s="12">
        <f t="shared" si="1"/>
        <v>1.8431372549019607</v>
      </c>
      <c r="W21" s="6"/>
      <c r="X21" s="9">
        <v>1450000</v>
      </c>
      <c r="Y21" s="24">
        <v>1</v>
      </c>
      <c r="Z21" s="9">
        <v>1450000</v>
      </c>
      <c r="AA21" s="8"/>
      <c r="AB21" s="8"/>
      <c r="AC21" s="33"/>
    </row>
    <row r="22" spans="1:29">
      <c r="A22" s="6" t="s">
        <v>44</v>
      </c>
      <c r="B22" s="6" t="s">
        <v>48</v>
      </c>
      <c r="C22" s="8" t="s">
        <v>225</v>
      </c>
      <c r="D22" s="7">
        <v>3.1440000000000001</v>
      </c>
      <c r="E22" s="8"/>
      <c r="F22" s="8">
        <v>2</v>
      </c>
      <c r="G22" s="8" t="s">
        <v>223</v>
      </c>
      <c r="H22" s="9"/>
      <c r="I22" s="9"/>
      <c r="J22" s="6"/>
      <c r="K22" s="6"/>
      <c r="L22" s="14">
        <v>2287500</v>
      </c>
      <c r="M22" s="21">
        <v>41656</v>
      </c>
      <c r="N22" s="9">
        <v>4750000</v>
      </c>
      <c r="O22" s="6"/>
      <c r="P22" s="6"/>
      <c r="Q22" s="6"/>
      <c r="R22" s="6"/>
      <c r="S22" s="6"/>
      <c r="T22" s="6"/>
      <c r="U22" s="6"/>
      <c r="V22" s="12">
        <f t="shared" si="1"/>
        <v>1.0765027322404372</v>
      </c>
      <c r="W22" s="6"/>
      <c r="X22" s="9">
        <v>4750000</v>
      </c>
      <c r="Y22" s="24">
        <v>1</v>
      </c>
      <c r="Z22" s="9">
        <v>4750000</v>
      </c>
      <c r="AA22" s="8"/>
      <c r="AB22" s="8"/>
      <c r="AC22" s="33"/>
    </row>
    <row r="23" spans="1:29">
      <c r="A23" s="6" t="s">
        <v>130</v>
      </c>
      <c r="B23" s="6" t="s">
        <v>48</v>
      </c>
      <c r="C23" s="8" t="s">
        <v>228</v>
      </c>
      <c r="D23" s="7">
        <v>3.0659999999999998</v>
      </c>
      <c r="E23" s="8"/>
      <c r="F23" s="8">
        <v>1</v>
      </c>
      <c r="G23" s="8" t="s">
        <v>223</v>
      </c>
      <c r="H23" s="9">
        <v>9000000</v>
      </c>
      <c r="I23" s="9">
        <v>6550000</v>
      </c>
      <c r="J23" s="9">
        <f t="shared" ref="J23:J25" si="2">MEDIAN(H23:I23)</f>
        <v>7775000</v>
      </c>
      <c r="K23" s="9">
        <f>H23-I23</f>
        <v>2450000</v>
      </c>
      <c r="L23" s="14">
        <v>655000</v>
      </c>
      <c r="M23" s="18">
        <v>41686</v>
      </c>
      <c r="N23" s="9">
        <v>7000000</v>
      </c>
      <c r="O23" s="9">
        <v>9000000</v>
      </c>
      <c r="P23" s="9">
        <v>11000000</v>
      </c>
      <c r="Q23" s="9">
        <v>13000000</v>
      </c>
      <c r="R23" s="6"/>
      <c r="S23" s="6"/>
      <c r="T23" s="6"/>
      <c r="U23" s="6"/>
      <c r="V23" s="12">
        <f t="shared" si="1"/>
        <v>9.6870229007633579</v>
      </c>
      <c r="W23" s="6"/>
      <c r="X23" s="9">
        <v>42000000</v>
      </c>
      <c r="Y23" s="24">
        <v>4</v>
      </c>
      <c r="Z23" s="9">
        <f>X23/Y23</f>
        <v>10500000</v>
      </c>
      <c r="AA23" s="8" t="s">
        <v>210</v>
      </c>
      <c r="AB23" s="8"/>
      <c r="AC23" s="33" t="s">
        <v>274</v>
      </c>
    </row>
    <row r="24" spans="1:29">
      <c r="A24" s="6" t="s">
        <v>146</v>
      </c>
      <c r="B24" s="6" t="s">
        <v>48</v>
      </c>
      <c r="C24" s="8" t="s">
        <v>235</v>
      </c>
      <c r="D24" s="7">
        <v>3.0329999999999999</v>
      </c>
      <c r="E24" s="8"/>
      <c r="F24" s="8">
        <v>1</v>
      </c>
      <c r="G24" s="8" t="s">
        <v>223</v>
      </c>
      <c r="H24" s="9">
        <v>5750000</v>
      </c>
      <c r="I24" s="9">
        <v>4500000</v>
      </c>
      <c r="J24" s="9">
        <f t="shared" si="2"/>
        <v>5125000</v>
      </c>
      <c r="K24" s="9">
        <f>H24-I24</f>
        <v>1250000</v>
      </c>
      <c r="L24" s="14">
        <v>560000</v>
      </c>
      <c r="M24" s="18">
        <v>41675</v>
      </c>
      <c r="N24" s="9">
        <v>5125000</v>
      </c>
      <c r="O24" s="9">
        <v>8500000</v>
      </c>
      <c r="P24" s="9">
        <v>12000000</v>
      </c>
      <c r="Q24" s="9">
        <v>20500000</v>
      </c>
      <c r="R24" s="9">
        <v>21000000</v>
      </c>
      <c r="S24" s="9">
        <v>21000000</v>
      </c>
      <c r="T24" s="9">
        <v>22000000</v>
      </c>
      <c r="U24" s="9">
        <v>22000000</v>
      </c>
      <c r="V24" s="12">
        <f t="shared" ref="V24:V66" si="3">(N24-L24)/L24</f>
        <v>8.1517857142857135</v>
      </c>
      <c r="W24" s="11">
        <f>N24-J24</f>
        <v>0</v>
      </c>
      <c r="X24" s="9">
        <v>135000000</v>
      </c>
      <c r="Y24" s="24">
        <v>8</v>
      </c>
      <c r="Z24" s="9">
        <f>X24/Y24</f>
        <v>16875000</v>
      </c>
      <c r="AA24" s="8"/>
      <c r="AB24" s="8"/>
      <c r="AC24" s="33" t="s">
        <v>244</v>
      </c>
    </row>
    <row r="25" spans="1:29">
      <c r="A25" s="6" t="s">
        <v>76</v>
      </c>
      <c r="B25" s="6" t="s">
        <v>48</v>
      </c>
      <c r="C25" s="8" t="s">
        <v>239</v>
      </c>
      <c r="D25" s="7">
        <v>4</v>
      </c>
      <c r="E25" s="8"/>
      <c r="F25" s="8">
        <v>2</v>
      </c>
      <c r="G25" s="8" t="s">
        <v>223</v>
      </c>
      <c r="H25" s="9">
        <v>5500000</v>
      </c>
      <c r="I25" s="9">
        <v>5200000</v>
      </c>
      <c r="J25" s="9">
        <f t="shared" si="2"/>
        <v>5350000</v>
      </c>
      <c r="K25" s="9">
        <f>H25-I25</f>
        <v>300000</v>
      </c>
      <c r="L25" s="14">
        <v>3650000</v>
      </c>
      <c r="M25" s="18">
        <v>41674</v>
      </c>
      <c r="N25" s="9">
        <v>4500000</v>
      </c>
      <c r="O25" s="9">
        <v>7800000</v>
      </c>
      <c r="P25" s="6"/>
      <c r="Q25" s="6"/>
      <c r="R25" s="6"/>
      <c r="S25" s="6"/>
      <c r="T25" s="6"/>
      <c r="U25" s="6"/>
      <c r="V25" s="12">
        <f t="shared" si="3"/>
        <v>0.23287671232876711</v>
      </c>
      <c r="W25" s="10">
        <f>N25-J25</f>
        <v>-850000</v>
      </c>
      <c r="X25" s="9">
        <v>13300000</v>
      </c>
      <c r="Y25" s="24">
        <v>2</v>
      </c>
      <c r="Z25" s="9">
        <f>X25/Y25</f>
        <v>6650000</v>
      </c>
      <c r="AA25" s="8"/>
      <c r="AB25" s="8"/>
      <c r="AC25" s="33"/>
    </row>
    <row r="26" spans="1:29">
      <c r="A26" s="6" t="s">
        <v>85</v>
      </c>
      <c r="B26" s="6" t="s">
        <v>48</v>
      </c>
      <c r="C26" s="8" t="s">
        <v>229</v>
      </c>
      <c r="D26" s="7">
        <v>4</v>
      </c>
      <c r="E26" s="8"/>
      <c r="F26" s="8">
        <v>2</v>
      </c>
      <c r="G26" s="8"/>
      <c r="H26" s="9"/>
      <c r="I26" s="9"/>
      <c r="J26" s="6"/>
      <c r="K26" s="6"/>
      <c r="L26" s="14">
        <v>1625000</v>
      </c>
      <c r="M26" s="18">
        <v>41591</v>
      </c>
      <c r="N26" s="9">
        <v>1625000</v>
      </c>
      <c r="O26" s="6"/>
      <c r="P26" s="6"/>
      <c r="Q26" s="6"/>
      <c r="R26" s="6"/>
      <c r="S26" s="6"/>
      <c r="T26" s="6"/>
      <c r="U26" s="6"/>
      <c r="V26" s="28">
        <f t="shared" si="3"/>
        <v>0</v>
      </c>
      <c r="W26" s="6"/>
      <c r="X26" s="9">
        <v>1625000</v>
      </c>
      <c r="Y26" s="24">
        <v>1</v>
      </c>
      <c r="Z26" s="9">
        <v>1625000</v>
      </c>
      <c r="AA26" s="8"/>
      <c r="AB26" s="8"/>
      <c r="AC26" s="33" t="s">
        <v>245</v>
      </c>
    </row>
    <row r="27" spans="1:29">
      <c r="A27" s="6" t="s">
        <v>156</v>
      </c>
      <c r="B27" s="6" t="s">
        <v>48</v>
      </c>
      <c r="C27" s="8" t="s">
        <v>229</v>
      </c>
      <c r="D27" s="7">
        <v>3.0430000000000001</v>
      </c>
      <c r="E27" s="8"/>
      <c r="F27" s="8">
        <v>1</v>
      </c>
      <c r="G27" s="8"/>
      <c r="H27" s="9"/>
      <c r="I27" s="9"/>
      <c r="J27" s="6"/>
      <c r="K27" s="6"/>
      <c r="L27" s="14">
        <v>541500</v>
      </c>
      <c r="M27" s="18">
        <v>41619</v>
      </c>
      <c r="N27" s="9">
        <v>1490000</v>
      </c>
      <c r="O27" s="6"/>
      <c r="P27" s="6"/>
      <c r="Q27" s="6"/>
      <c r="R27" s="6"/>
      <c r="S27" s="6"/>
      <c r="T27" s="6"/>
      <c r="U27" s="6"/>
      <c r="V27" s="12">
        <f t="shared" si="3"/>
        <v>1.7516158818097876</v>
      </c>
      <c r="W27" s="6"/>
      <c r="X27" s="9">
        <v>1490000</v>
      </c>
      <c r="Y27" s="24">
        <v>1</v>
      </c>
      <c r="Z27" s="9">
        <v>1490000</v>
      </c>
      <c r="AA27" s="8"/>
      <c r="AB27" s="8"/>
      <c r="AC27" s="33"/>
    </row>
    <row r="28" spans="1:29">
      <c r="A28" s="6" t="s">
        <v>157</v>
      </c>
      <c r="B28" s="6" t="s">
        <v>48</v>
      </c>
      <c r="C28" s="8" t="s">
        <v>241</v>
      </c>
      <c r="D28" s="7">
        <v>3.121</v>
      </c>
      <c r="E28" s="8"/>
      <c r="F28" s="8">
        <v>1</v>
      </c>
      <c r="G28" s="8" t="s">
        <v>223</v>
      </c>
      <c r="H28" s="9"/>
      <c r="I28" s="9"/>
      <c r="J28" s="6"/>
      <c r="K28" s="6"/>
      <c r="L28" s="14">
        <v>512500</v>
      </c>
      <c r="M28" s="21">
        <v>41656</v>
      </c>
      <c r="N28" s="9">
        <v>1090000</v>
      </c>
      <c r="O28" s="6"/>
      <c r="P28" s="6"/>
      <c r="Q28" s="6"/>
      <c r="R28" s="6"/>
      <c r="S28" s="6"/>
      <c r="T28" s="6"/>
      <c r="U28" s="6"/>
      <c r="V28" s="12">
        <f t="shared" si="3"/>
        <v>1.1268292682926828</v>
      </c>
      <c r="W28" s="6"/>
      <c r="X28" s="9">
        <v>1090000</v>
      </c>
      <c r="Y28" s="24">
        <v>1</v>
      </c>
      <c r="Z28" s="9">
        <v>1090000</v>
      </c>
      <c r="AA28" s="8"/>
      <c r="AB28" s="8"/>
      <c r="AC28" s="33"/>
    </row>
    <row r="29" spans="1:29">
      <c r="A29" s="6" t="s">
        <v>91</v>
      </c>
      <c r="B29" s="6" t="s">
        <v>48</v>
      </c>
      <c r="C29" s="8" t="s">
        <v>242</v>
      </c>
      <c r="D29" s="7">
        <v>4.1369999999999996</v>
      </c>
      <c r="E29" s="8"/>
      <c r="F29" s="8">
        <v>2</v>
      </c>
      <c r="G29" s="8" t="s">
        <v>223</v>
      </c>
      <c r="H29" s="9"/>
      <c r="I29" s="9"/>
      <c r="J29" s="6"/>
      <c r="K29" s="6"/>
      <c r="L29" s="14">
        <v>2600000</v>
      </c>
      <c r="M29" s="21">
        <v>41656</v>
      </c>
      <c r="N29" s="9">
        <v>5800000</v>
      </c>
      <c r="O29" s="6"/>
      <c r="P29" s="6"/>
      <c r="Q29" s="6"/>
      <c r="R29" s="6"/>
      <c r="S29" s="6"/>
      <c r="T29" s="6"/>
      <c r="U29" s="6"/>
      <c r="V29" s="12">
        <f t="shared" si="3"/>
        <v>1.2307692307692308</v>
      </c>
      <c r="W29" s="6"/>
      <c r="X29" s="9">
        <v>5800000</v>
      </c>
      <c r="Y29" s="24">
        <v>1</v>
      </c>
      <c r="Z29" s="9">
        <v>5800000</v>
      </c>
      <c r="AA29" s="8"/>
      <c r="AB29" s="8"/>
      <c r="AC29" s="33"/>
    </row>
    <row r="30" spans="1:29">
      <c r="A30" s="6" t="s">
        <v>180</v>
      </c>
      <c r="B30" s="6" t="s">
        <v>48</v>
      </c>
      <c r="C30" s="8" t="s">
        <v>242</v>
      </c>
      <c r="D30" s="7">
        <v>2.1379999999999999</v>
      </c>
      <c r="E30" s="8" t="s">
        <v>208</v>
      </c>
      <c r="F30" s="8">
        <v>1</v>
      </c>
      <c r="G30" s="8" t="s">
        <v>223</v>
      </c>
      <c r="H30" s="9"/>
      <c r="I30" s="9"/>
      <c r="J30" s="6"/>
      <c r="K30" s="6"/>
      <c r="L30" s="14">
        <v>505000</v>
      </c>
      <c r="M30" s="21">
        <v>41656</v>
      </c>
      <c r="N30" s="9">
        <v>3850000</v>
      </c>
      <c r="O30" s="6"/>
      <c r="P30" s="6"/>
      <c r="Q30" s="6"/>
      <c r="R30" s="6"/>
      <c r="S30" s="6"/>
      <c r="T30" s="6"/>
      <c r="U30" s="6"/>
      <c r="V30" s="12">
        <f t="shared" si="3"/>
        <v>6.6237623762376234</v>
      </c>
      <c r="W30" s="6"/>
      <c r="X30" s="9">
        <v>3850000</v>
      </c>
      <c r="Y30" s="24">
        <v>1</v>
      </c>
      <c r="Z30" s="9">
        <v>3850000</v>
      </c>
      <c r="AA30" s="8"/>
      <c r="AB30" s="8"/>
      <c r="AC30" s="33"/>
    </row>
    <row r="31" spans="1:29">
      <c r="A31" s="6" t="s">
        <v>187</v>
      </c>
      <c r="B31" s="6" t="s">
        <v>48</v>
      </c>
      <c r="C31" s="8" t="s">
        <v>225</v>
      </c>
      <c r="D31" s="7">
        <v>3.089</v>
      </c>
      <c r="E31" s="8"/>
      <c r="F31" s="8">
        <v>1</v>
      </c>
      <c r="G31" s="8"/>
      <c r="H31" s="9"/>
      <c r="I31" s="9"/>
      <c r="J31" s="6"/>
      <c r="K31" s="6"/>
      <c r="L31" s="14">
        <v>550000</v>
      </c>
      <c r="M31" s="18">
        <v>41610</v>
      </c>
      <c r="N31" s="9">
        <v>550000</v>
      </c>
      <c r="O31" s="6"/>
      <c r="P31" s="6"/>
      <c r="Q31" s="6"/>
      <c r="R31" s="6"/>
      <c r="S31" s="6"/>
      <c r="T31" s="6"/>
      <c r="U31" s="6"/>
      <c r="V31" s="12">
        <f t="shared" si="3"/>
        <v>0</v>
      </c>
      <c r="W31" s="6"/>
      <c r="X31" s="9">
        <v>550000</v>
      </c>
      <c r="Y31" s="24">
        <v>1</v>
      </c>
      <c r="Z31" s="9">
        <v>550000</v>
      </c>
      <c r="AA31" s="8"/>
      <c r="AB31" s="8"/>
      <c r="AC31" s="33"/>
    </row>
    <row r="32" spans="1:29">
      <c r="A32" s="6" t="s">
        <v>162</v>
      </c>
      <c r="B32" s="6" t="s">
        <v>36</v>
      </c>
      <c r="C32" s="8" t="s">
        <v>235</v>
      </c>
      <c r="D32" s="7">
        <v>2.1560000000000001</v>
      </c>
      <c r="E32" s="8" t="s">
        <v>208</v>
      </c>
      <c r="F32" s="8">
        <v>1</v>
      </c>
      <c r="G32" s="8" t="s">
        <v>223</v>
      </c>
      <c r="H32" s="9"/>
      <c r="I32" s="9"/>
      <c r="J32" s="6"/>
      <c r="K32" s="6"/>
      <c r="L32" s="14">
        <v>496250</v>
      </c>
      <c r="M32" s="21">
        <v>41656</v>
      </c>
      <c r="N32" s="9">
        <v>1350000</v>
      </c>
      <c r="O32" s="6"/>
      <c r="P32" s="6"/>
      <c r="Q32" s="6"/>
      <c r="R32" s="6"/>
      <c r="S32" s="6"/>
      <c r="T32" s="6"/>
      <c r="U32" s="6"/>
      <c r="V32" s="12">
        <f t="shared" si="3"/>
        <v>1.7204030226700251</v>
      </c>
      <c r="W32" s="6"/>
      <c r="X32" s="9">
        <v>1350000</v>
      </c>
      <c r="Y32" s="24">
        <v>1</v>
      </c>
      <c r="Z32" s="9">
        <v>1350000</v>
      </c>
      <c r="AA32" s="8"/>
      <c r="AB32" s="8"/>
      <c r="AC32" s="33"/>
    </row>
    <row r="33" spans="1:29">
      <c r="A33" s="6" t="s">
        <v>97</v>
      </c>
      <c r="B33" s="6" t="s">
        <v>36</v>
      </c>
      <c r="C33" s="8" t="s">
        <v>242</v>
      </c>
      <c r="D33" s="7">
        <v>4.0350000000000001</v>
      </c>
      <c r="E33" s="8"/>
      <c r="F33" s="8">
        <v>2</v>
      </c>
      <c r="G33" s="8" t="s">
        <v>223</v>
      </c>
      <c r="H33" s="9"/>
      <c r="I33" s="9"/>
      <c r="J33" s="6"/>
      <c r="K33" s="6"/>
      <c r="L33" s="14">
        <v>1955000</v>
      </c>
      <c r="M33" s="18">
        <v>41668</v>
      </c>
      <c r="N33" s="9">
        <v>3325000</v>
      </c>
      <c r="O33" s="6"/>
      <c r="P33" s="6"/>
      <c r="Q33" s="6"/>
      <c r="R33" s="6"/>
      <c r="S33" s="6"/>
      <c r="T33" s="6"/>
      <c r="U33" s="6"/>
      <c r="V33" s="12">
        <f t="shared" si="3"/>
        <v>0.70076726342710993</v>
      </c>
      <c r="W33" s="6"/>
      <c r="X33" s="9">
        <v>3325000</v>
      </c>
      <c r="Y33" s="24">
        <v>1</v>
      </c>
      <c r="Z33" s="9">
        <v>3325000</v>
      </c>
      <c r="AA33" s="8"/>
      <c r="AB33" s="8"/>
      <c r="AC33" s="33"/>
    </row>
    <row r="34" spans="1:29">
      <c r="A34" s="6" t="s">
        <v>132</v>
      </c>
      <c r="B34" s="6" t="s">
        <v>54</v>
      </c>
      <c r="C34" s="8" t="s">
        <v>237</v>
      </c>
      <c r="D34" s="7">
        <v>3.016</v>
      </c>
      <c r="E34" s="8"/>
      <c r="F34" s="8">
        <v>1</v>
      </c>
      <c r="G34" s="8" t="s">
        <v>223</v>
      </c>
      <c r="H34" s="9">
        <v>1650000</v>
      </c>
      <c r="I34" s="9">
        <v>930000</v>
      </c>
      <c r="J34" s="9">
        <f>MEDIAN(H34:I34)</f>
        <v>1290000</v>
      </c>
      <c r="K34" s="9">
        <f>H34-I34</f>
        <v>720000</v>
      </c>
      <c r="L34" s="14">
        <v>511000</v>
      </c>
      <c r="M34" s="18">
        <v>41668</v>
      </c>
      <c r="N34" s="9">
        <v>1290000</v>
      </c>
      <c r="O34" s="6"/>
      <c r="P34" s="6"/>
      <c r="Q34" s="6"/>
      <c r="R34" s="6"/>
      <c r="S34" s="6"/>
      <c r="T34" s="6"/>
      <c r="U34" s="6"/>
      <c r="V34" s="12">
        <f t="shared" si="3"/>
        <v>1.5244618395303327</v>
      </c>
      <c r="W34" s="11">
        <f>N34-J34</f>
        <v>0</v>
      </c>
      <c r="X34" s="9">
        <v>1290000</v>
      </c>
      <c r="Y34" s="24">
        <v>1</v>
      </c>
      <c r="Z34" s="9">
        <v>1290000</v>
      </c>
      <c r="AA34" s="8"/>
      <c r="AB34" s="8"/>
      <c r="AC34" s="33" t="s">
        <v>247</v>
      </c>
    </row>
    <row r="35" spans="1:29">
      <c r="A35" s="6" t="s">
        <v>155</v>
      </c>
      <c r="B35" s="6" t="s">
        <v>54</v>
      </c>
      <c r="C35" s="8" t="s">
        <v>241</v>
      </c>
      <c r="D35" s="7">
        <v>3.1339999999999999</v>
      </c>
      <c r="E35" s="8"/>
      <c r="F35" s="8">
        <v>1</v>
      </c>
      <c r="G35" s="8" t="s">
        <v>223</v>
      </c>
      <c r="H35" s="9"/>
      <c r="I35" s="9"/>
      <c r="J35" s="6"/>
      <c r="K35" s="6"/>
      <c r="L35" s="14">
        <v>524000</v>
      </c>
      <c r="M35" s="21">
        <v>41656</v>
      </c>
      <c r="N35" s="9">
        <v>3250000</v>
      </c>
      <c r="O35" s="6"/>
      <c r="P35" s="6"/>
      <c r="Q35" s="6"/>
      <c r="R35" s="6"/>
      <c r="S35" s="6"/>
      <c r="T35" s="6"/>
      <c r="U35" s="6"/>
      <c r="V35" s="12">
        <f t="shared" si="3"/>
        <v>5.2022900763358777</v>
      </c>
      <c r="W35" s="6"/>
      <c r="X35" s="9">
        <v>3250000</v>
      </c>
      <c r="Y35" s="24">
        <v>1</v>
      </c>
      <c r="Z35" s="9">
        <v>3250000</v>
      </c>
      <c r="AA35" s="8"/>
      <c r="AB35" s="8"/>
      <c r="AC35" s="33"/>
    </row>
    <row r="36" spans="1:29">
      <c r="A36" s="6" t="s">
        <v>186</v>
      </c>
      <c r="B36" s="6" t="s">
        <v>54</v>
      </c>
      <c r="C36" s="8" t="s">
        <v>241</v>
      </c>
      <c r="D36" s="7">
        <v>3.0619999999999998</v>
      </c>
      <c r="E36" s="8"/>
      <c r="F36" s="8">
        <v>1</v>
      </c>
      <c r="G36" s="8" t="s">
        <v>223</v>
      </c>
      <c r="H36" s="9"/>
      <c r="I36" s="9"/>
      <c r="J36" s="6"/>
      <c r="K36" s="6"/>
      <c r="L36" s="14">
        <v>512500</v>
      </c>
      <c r="M36" s="21">
        <v>41656</v>
      </c>
      <c r="N36" s="9">
        <v>1200000</v>
      </c>
      <c r="O36" s="6"/>
      <c r="P36" s="6"/>
      <c r="Q36" s="6"/>
      <c r="R36" s="6"/>
      <c r="S36" s="6"/>
      <c r="T36" s="6"/>
      <c r="U36" s="6"/>
      <c r="V36" s="12">
        <f t="shared" si="3"/>
        <v>1.3414634146341464</v>
      </c>
      <c r="W36" s="6"/>
      <c r="X36" s="9">
        <v>1200000</v>
      </c>
      <c r="Y36" s="24">
        <v>1</v>
      </c>
      <c r="Z36" s="9">
        <v>1200000</v>
      </c>
      <c r="AA36" s="8"/>
      <c r="AB36" s="8"/>
      <c r="AC36" s="33"/>
    </row>
    <row r="37" spans="1:29">
      <c r="A37" s="6" t="s">
        <v>133</v>
      </c>
      <c r="B37" s="6" t="s">
        <v>75</v>
      </c>
      <c r="C37" s="8" t="s">
        <v>246</v>
      </c>
      <c r="D37" s="7">
        <v>3.0529999999999999</v>
      </c>
      <c r="E37" s="8"/>
      <c r="F37" s="8">
        <v>1</v>
      </c>
      <c r="G37" s="8" t="s">
        <v>223</v>
      </c>
      <c r="H37" s="9">
        <v>2800000</v>
      </c>
      <c r="I37" s="9">
        <v>1800000</v>
      </c>
      <c r="J37" s="9">
        <f>MEDIAN(H37:I37)</f>
        <v>2300000</v>
      </c>
      <c r="K37" s="9">
        <f>H37-I37</f>
        <v>1000000</v>
      </c>
      <c r="L37" s="14">
        <v>562200</v>
      </c>
      <c r="M37" s="18">
        <v>41686</v>
      </c>
      <c r="N37" s="9">
        <v>2300000</v>
      </c>
      <c r="O37" s="6"/>
      <c r="P37" s="6"/>
      <c r="Q37" s="6"/>
      <c r="R37" s="6"/>
      <c r="S37" s="6"/>
      <c r="T37" s="6"/>
      <c r="U37" s="6"/>
      <c r="V37" s="12">
        <f t="shared" si="3"/>
        <v>3.0910707933119888</v>
      </c>
      <c r="W37" s="11">
        <f>N37-J37</f>
        <v>0</v>
      </c>
      <c r="X37" s="9">
        <v>2300000</v>
      </c>
      <c r="Y37" s="24">
        <v>1</v>
      </c>
      <c r="Z37" s="9">
        <v>2300000</v>
      </c>
      <c r="AA37" s="8"/>
      <c r="AB37" s="8"/>
      <c r="AC37" s="33" t="s">
        <v>248</v>
      </c>
    </row>
    <row r="38" spans="1:29">
      <c r="A38" s="6" t="s">
        <v>137</v>
      </c>
      <c r="B38" s="6" t="s">
        <v>75</v>
      </c>
      <c r="C38" s="8" t="s">
        <v>225</v>
      </c>
      <c r="D38" s="7">
        <v>4.101</v>
      </c>
      <c r="E38" s="8"/>
      <c r="F38" s="8">
        <v>1</v>
      </c>
      <c r="G38" s="8"/>
      <c r="H38" s="9"/>
      <c r="I38" s="9"/>
      <c r="J38" s="6"/>
      <c r="K38" s="6"/>
      <c r="L38" s="38" t="s">
        <v>249</v>
      </c>
      <c r="M38" s="18">
        <v>41611</v>
      </c>
      <c r="N38" s="9">
        <v>825000</v>
      </c>
      <c r="O38" s="6"/>
      <c r="P38" s="6"/>
      <c r="Q38" s="6"/>
      <c r="R38" s="6"/>
      <c r="S38" s="6"/>
      <c r="T38" s="6"/>
      <c r="U38" s="6"/>
      <c r="V38" s="29" t="e">
        <f t="shared" si="3"/>
        <v>#VALUE!</v>
      </c>
      <c r="W38" s="6"/>
      <c r="X38" s="9">
        <v>825000</v>
      </c>
      <c r="Y38" s="24">
        <v>1</v>
      </c>
      <c r="Z38" s="9">
        <v>825000</v>
      </c>
      <c r="AA38" s="8"/>
      <c r="AB38" s="8"/>
      <c r="AC38" s="35" t="s">
        <v>250</v>
      </c>
    </row>
    <row r="39" spans="1:29">
      <c r="A39" s="6" t="s">
        <v>66</v>
      </c>
      <c r="B39" s="6" t="s">
        <v>75</v>
      </c>
      <c r="C39" s="8" t="s">
        <v>230</v>
      </c>
      <c r="D39" s="7">
        <v>4.149</v>
      </c>
      <c r="E39" s="8"/>
      <c r="F39" s="8">
        <v>2</v>
      </c>
      <c r="G39" s="8"/>
      <c r="H39" s="9"/>
      <c r="I39" s="9"/>
      <c r="J39" s="6"/>
      <c r="K39" s="6"/>
      <c r="L39" s="14">
        <v>1000000</v>
      </c>
      <c r="M39" s="18">
        <v>41610</v>
      </c>
      <c r="N39" s="9">
        <v>1075000</v>
      </c>
      <c r="O39" s="6"/>
      <c r="P39" s="6"/>
      <c r="Q39" s="6"/>
      <c r="R39" s="6"/>
      <c r="S39" s="6"/>
      <c r="T39" s="6"/>
      <c r="U39" s="6"/>
      <c r="V39" s="12">
        <f t="shared" si="3"/>
        <v>7.4999999999999997E-2</v>
      </c>
      <c r="W39" s="6"/>
      <c r="X39" s="9">
        <v>1075000</v>
      </c>
      <c r="Y39" s="24">
        <v>1</v>
      </c>
      <c r="Z39" s="9">
        <v>1075000</v>
      </c>
      <c r="AA39" s="8"/>
      <c r="AB39" s="8"/>
      <c r="AC39" s="33"/>
    </row>
    <row r="40" spans="1:29">
      <c r="A40" s="6" t="s">
        <v>74</v>
      </c>
      <c r="B40" s="6" t="s">
        <v>75</v>
      </c>
      <c r="C40" s="8" t="s">
        <v>229</v>
      </c>
      <c r="D40" s="7">
        <v>4</v>
      </c>
      <c r="E40" s="8"/>
      <c r="F40" s="8">
        <v>2</v>
      </c>
      <c r="G40" s="8" t="s">
        <v>223</v>
      </c>
      <c r="H40" s="9"/>
      <c r="I40" s="9"/>
      <c r="J40" s="6"/>
      <c r="K40" s="6"/>
      <c r="L40" s="14">
        <v>1075000</v>
      </c>
      <c r="M40" s="21">
        <v>41656</v>
      </c>
      <c r="N40" s="9">
        <v>1775000</v>
      </c>
      <c r="O40" s="6"/>
      <c r="P40" s="6"/>
      <c r="Q40" s="6"/>
      <c r="R40" s="6"/>
      <c r="S40" s="6"/>
      <c r="T40" s="6"/>
      <c r="U40" s="6"/>
      <c r="V40" s="12">
        <f t="shared" si="3"/>
        <v>0.65116279069767447</v>
      </c>
      <c r="W40" s="6"/>
      <c r="X40" s="9">
        <v>1775000</v>
      </c>
      <c r="Y40" s="24">
        <v>1</v>
      </c>
      <c r="Z40" s="9">
        <v>1775000</v>
      </c>
      <c r="AA40" s="8"/>
      <c r="AB40" s="8"/>
      <c r="AC40" s="33"/>
    </row>
    <row r="41" spans="1:29">
      <c r="A41" s="6" t="s">
        <v>78</v>
      </c>
      <c r="B41" s="6" t="s">
        <v>75</v>
      </c>
      <c r="C41" s="8" t="s">
        <v>242</v>
      </c>
      <c r="D41" s="7">
        <v>4.0279999999999996</v>
      </c>
      <c r="E41" s="8"/>
      <c r="F41" s="8">
        <v>2</v>
      </c>
      <c r="G41" s="8" t="s">
        <v>223</v>
      </c>
      <c r="H41" s="9">
        <v>6200000</v>
      </c>
      <c r="I41" s="9">
        <v>4400000</v>
      </c>
      <c r="J41" s="9">
        <f t="shared" ref="J41:J42" si="4">MEDIAN(H41:I41)</f>
        <v>5300000</v>
      </c>
      <c r="K41" s="9">
        <f>H41-I41</f>
        <v>1800000</v>
      </c>
      <c r="L41" s="14">
        <v>2640000</v>
      </c>
      <c r="M41" s="18">
        <v>41678</v>
      </c>
      <c r="N41" s="14">
        <v>5345000</v>
      </c>
      <c r="O41" s="6"/>
      <c r="P41" s="6"/>
      <c r="Q41" s="6"/>
      <c r="R41" s="6"/>
      <c r="S41" s="6"/>
      <c r="T41" s="6"/>
      <c r="U41" s="6"/>
      <c r="V41" s="12">
        <f t="shared" si="3"/>
        <v>1.0246212121212122</v>
      </c>
      <c r="W41" s="27">
        <f>N41-J41</f>
        <v>45000</v>
      </c>
      <c r="X41" s="14">
        <v>5345000</v>
      </c>
      <c r="Y41" s="24">
        <v>1</v>
      </c>
      <c r="Z41" s="14">
        <v>5345000</v>
      </c>
      <c r="AA41" s="8"/>
      <c r="AB41" s="8"/>
      <c r="AC41" s="33"/>
    </row>
    <row r="42" spans="1:29">
      <c r="A42" s="6" t="s">
        <v>166</v>
      </c>
      <c r="B42" s="6" t="s">
        <v>75</v>
      </c>
      <c r="C42" s="8" t="s">
        <v>232</v>
      </c>
      <c r="D42" s="7">
        <v>3.0190000000000001</v>
      </c>
      <c r="E42" s="8"/>
      <c r="F42" s="8">
        <v>1</v>
      </c>
      <c r="G42" s="8" t="s">
        <v>223</v>
      </c>
      <c r="H42" s="9">
        <v>2450000</v>
      </c>
      <c r="I42" s="9">
        <v>1600000</v>
      </c>
      <c r="J42" s="9">
        <f t="shared" si="4"/>
        <v>2025000</v>
      </c>
      <c r="K42" s="9">
        <f>H42-I42</f>
        <v>850000</v>
      </c>
      <c r="L42" s="14">
        <v>494500</v>
      </c>
      <c r="M42" s="18">
        <v>41668</v>
      </c>
      <c r="N42" s="14">
        <v>2000000</v>
      </c>
      <c r="O42" s="6"/>
      <c r="P42" s="6"/>
      <c r="Q42" s="6"/>
      <c r="R42" s="6"/>
      <c r="S42" s="6"/>
      <c r="T42" s="6"/>
      <c r="U42" s="6"/>
      <c r="V42" s="12">
        <f t="shared" si="3"/>
        <v>3.0444893832153692</v>
      </c>
      <c r="W42" s="10">
        <f>N42-J42</f>
        <v>-25000</v>
      </c>
      <c r="X42" s="14">
        <v>2000000</v>
      </c>
      <c r="Y42" s="24">
        <v>1</v>
      </c>
      <c r="Z42" s="14">
        <v>2000000</v>
      </c>
      <c r="AA42" s="8"/>
      <c r="AB42" s="8"/>
      <c r="AC42" s="33"/>
    </row>
    <row r="43" spans="1:29">
      <c r="A43" s="6" t="s">
        <v>93</v>
      </c>
      <c r="B43" s="6" t="s">
        <v>75</v>
      </c>
      <c r="C43" s="8" t="s">
        <v>225</v>
      </c>
      <c r="D43" s="7">
        <v>3.1480000000000001</v>
      </c>
      <c r="E43" s="8"/>
      <c r="F43" s="8">
        <v>1</v>
      </c>
      <c r="G43" s="8" t="s">
        <v>223</v>
      </c>
      <c r="H43" s="9"/>
      <c r="I43" s="9"/>
      <c r="J43" s="6"/>
      <c r="K43" s="6"/>
      <c r="L43" s="14">
        <v>930000</v>
      </c>
      <c r="M43" s="21">
        <v>41656</v>
      </c>
      <c r="N43" s="9">
        <v>1710000</v>
      </c>
      <c r="O43" s="6"/>
      <c r="P43" s="6"/>
      <c r="Q43" s="6"/>
      <c r="R43" s="6"/>
      <c r="S43" s="6"/>
      <c r="T43" s="6"/>
      <c r="U43" s="6"/>
      <c r="V43" s="12">
        <f t="shared" si="3"/>
        <v>0.83870967741935487</v>
      </c>
      <c r="W43" s="6"/>
      <c r="X43" s="9">
        <v>1710000</v>
      </c>
      <c r="Y43" s="24">
        <v>1</v>
      </c>
      <c r="Z43" s="9">
        <v>1710000</v>
      </c>
      <c r="AA43" s="8"/>
      <c r="AB43" s="8"/>
      <c r="AC43" s="33"/>
    </row>
    <row r="44" spans="1:29">
      <c r="A44" s="6" t="s">
        <v>182</v>
      </c>
      <c r="B44" s="6" t="s">
        <v>75</v>
      </c>
      <c r="C44" s="8" t="s">
        <v>239</v>
      </c>
      <c r="D44" s="7">
        <v>5.0780000000000003</v>
      </c>
      <c r="E44" s="8"/>
      <c r="F44" s="8">
        <v>3</v>
      </c>
      <c r="G44" s="8" t="s">
        <v>223</v>
      </c>
      <c r="H44" s="9"/>
      <c r="I44" s="9"/>
      <c r="J44" s="6"/>
      <c r="K44" s="6"/>
      <c r="L44" s="14">
        <v>2250000</v>
      </c>
      <c r="M44" s="21">
        <v>41656</v>
      </c>
      <c r="N44" s="9">
        <v>5000000</v>
      </c>
      <c r="O44" s="6"/>
      <c r="P44" s="6"/>
      <c r="Q44" s="6"/>
      <c r="R44" s="6"/>
      <c r="S44" s="6"/>
      <c r="T44" s="6"/>
      <c r="U44" s="6"/>
      <c r="V44" s="12">
        <f t="shared" si="3"/>
        <v>1.2222222222222223</v>
      </c>
      <c r="W44" s="6"/>
      <c r="X44" s="9">
        <v>5000000</v>
      </c>
      <c r="Y44" s="24">
        <v>1</v>
      </c>
      <c r="Z44" s="9">
        <v>5000000</v>
      </c>
      <c r="AA44" s="8"/>
      <c r="AB44" s="8"/>
      <c r="AC44" s="33"/>
    </row>
    <row r="45" spans="1:29">
      <c r="A45" s="6" t="s">
        <v>185</v>
      </c>
      <c r="B45" s="6" t="s">
        <v>75</v>
      </c>
      <c r="C45" s="8" t="s">
        <v>229</v>
      </c>
      <c r="D45" s="7">
        <v>2.1560000000000001</v>
      </c>
      <c r="E45" s="8" t="s">
        <v>208</v>
      </c>
      <c r="F45" s="8">
        <v>1</v>
      </c>
      <c r="G45" s="8" t="s">
        <v>223</v>
      </c>
      <c r="H45" s="9"/>
      <c r="I45" s="9"/>
      <c r="J45" s="6"/>
      <c r="K45" s="6"/>
      <c r="L45" s="14">
        <v>502500</v>
      </c>
      <c r="M45" s="21">
        <v>41656</v>
      </c>
      <c r="N45" s="9">
        <v>1325000</v>
      </c>
      <c r="O45" s="6"/>
      <c r="P45" s="6"/>
      <c r="Q45" s="6"/>
      <c r="R45" s="6"/>
      <c r="S45" s="6"/>
      <c r="T45" s="6"/>
      <c r="U45" s="6"/>
      <c r="V45" s="12">
        <f t="shared" si="3"/>
        <v>1.6368159203980099</v>
      </c>
      <c r="W45" s="6"/>
      <c r="X45" s="9">
        <v>1325000</v>
      </c>
      <c r="Y45" s="24">
        <v>1</v>
      </c>
      <c r="Z45" s="9">
        <v>1325000</v>
      </c>
      <c r="AA45" s="8"/>
      <c r="AB45" s="8"/>
      <c r="AC45" s="33"/>
    </row>
    <row r="46" spans="1:29">
      <c r="A46" s="6" t="s">
        <v>200</v>
      </c>
      <c r="B46" s="6" t="s">
        <v>75</v>
      </c>
      <c r="C46" s="8" t="s">
        <v>242</v>
      </c>
      <c r="D46" s="7">
        <v>3.004</v>
      </c>
      <c r="E46" s="8"/>
      <c r="F46" s="8">
        <v>1</v>
      </c>
      <c r="G46" s="8" t="s">
        <v>223</v>
      </c>
      <c r="H46" s="9">
        <v>4250000</v>
      </c>
      <c r="I46" s="9">
        <v>3500000</v>
      </c>
      <c r="J46" s="9">
        <f t="shared" ref="J46" si="5">MEDIAN(H46:I46)</f>
        <v>3875000</v>
      </c>
      <c r="K46" s="9">
        <f>H46-I46</f>
        <v>750000</v>
      </c>
      <c r="L46" s="14">
        <v>527500</v>
      </c>
      <c r="M46" s="18">
        <v>41663</v>
      </c>
      <c r="N46" s="9">
        <v>3900000</v>
      </c>
      <c r="O46" s="6"/>
      <c r="P46" s="6"/>
      <c r="Q46" s="6"/>
      <c r="R46" s="6"/>
      <c r="S46" s="6"/>
      <c r="T46" s="6"/>
      <c r="U46" s="6"/>
      <c r="V46" s="12">
        <f t="shared" si="3"/>
        <v>6.3933649289099526</v>
      </c>
      <c r="W46" s="27">
        <f>N46-J46</f>
        <v>25000</v>
      </c>
      <c r="X46" s="9">
        <v>3900000</v>
      </c>
      <c r="Y46" s="24">
        <v>1</v>
      </c>
      <c r="Z46" s="9">
        <v>3900000</v>
      </c>
      <c r="AA46" s="8"/>
      <c r="AB46" s="8"/>
      <c r="AC46" s="33"/>
    </row>
    <row r="47" spans="1:29">
      <c r="A47" s="6" t="s">
        <v>23</v>
      </c>
      <c r="B47" s="6" t="s">
        <v>24</v>
      </c>
      <c r="C47" s="8" t="s">
        <v>229</v>
      </c>
      <c r="D47" s="7">
        <v>5.1219999999999999</v>
      </c>
      <c r="E47" s="8"/>
      <c r="F47" s="8">
        <v>3</v>
      </c>
      <c r="G47" s="8"/>
      <c r="H47" s="9"/>
      <c r="I47" s="9"/>
      <c r="J47" s="6"/>
      <c r="K47" s="6"/>
      <c r="L47" s="14">
        <v>3150000</v>
      </c>
      <c r="M47" s="18">
        <v>41629</v>
      </c>
      <c r="N47" s="9">
        <v>4500000</v>
      </c>
      <c r="O47" s="9">
        <v>5000000</v>
      </c>
      <c r="P47" s="9"/>
      <c r="Q47" s="9"/>
      <c r="R47" s="9"/>
      <c r="S47" s="9"/>
      <c r="T47" s="9"/>
      <c r="U47" s="9"/>
      <c r="V47" s="12">
        <f t="shared" si="3"/>
        <v>0.42857142857142855</v>
      </c>
      <c r="W47" s="6"/>
      <c r="X47" s="9">
        <v>10500000</v>
      </c>
      <c r="Y47" s="24">
        <v>2</v>
      </c>
      <c r="Z47" s="9">
        <f>X47/2</f>
        <v>5250000</v>
      </c>
      <c r="AA47" s="8" t="s">
        <v>210</v>
      </c>
      <c r="AB47" s="8"/>
      <c r="AC47" s="33" t="s">
        <v>226</v>
      </c>
    </row>
    <row r="48" spans="1:29">
      <c r="A48" s="6" t="s">
        <v>67</v>
      </c>
      <c r="B48" s="6" t="s">
        <v>24</v>
      </c>
      <c r="C48" s="8" t="s">
        <v>239</v>
      </c>
      <c r="D48" s="7">
        <v>4.1449999999999996</v>
      </c>
      <c r="E48" s="8"/>
      <c r="F48" s="8">
        <v>2</v>
      </c>
      <c r="G48" s="8" t="s">
        <v>223</v>
      </c>
      <c r="H48" s="9">
        <v>5200000</v>
      </c>
      <c r="I48" s="9">
        <v>4300000</v>
      </c>
      <c r="J48" s="9">
        <f t="shared" ref="J48" si="6">MEDIAN(H48:I48)</f>
        <v>4750000</v>
      </c>
      <c r="K48" s="9">
        <f>H48-I48</f>
        <v>900000</v>
      </c>
      <c r="L48" s="14">
        <v>2350000</v>
      </c>
      <c r="M48" s="18">
        <v>41673</v>
      </c>
      <c r="N48" s="9">
        <v>4850000</v>
      </c>
      <c r="O48" s="6"/>
      <c r="P48" s="6"/>
      <c r="Q48" s="6"/>
      <c r="R48" s="6"/>
      <c r="S48" s="6"/>
      <c r="T48" s="6"/>
      <c r="U48" s="6"/>
      <c r="V48" s="12">
        <f t="shared" si="3"/>
        <v>1.0638297872340425</v>
      </c>
      <c r="W48" s="27">
        <f>N48-J48</f>
        <v>100000</v>
      </c>
      <c r="X48" s="9">
        <v>4850000</v>
      </c>
      <c r="Y48" s="24">
        <v>1</v>
      </c>
      <c r="Z48" s="9">
        <v>4850000</v>
      </c>
      <c r="AA48" s="8"/>
      <c r="AB48" s="8"/>
      <c r="AC48" s="33"/>
    </row>
    <row r="49" spans="1:29">
      <c r="A49" s="6" t="s">
        <v>82</v>
      </c>
      <c r="B49" s="6" t="s">
        <v>24</v>
      </c>
      <c r="C49" s="8" t="s">
        <v>229</v>
      </c>
      <c r="D49" s="7">
        <v>5.0679999999999996</v>
      </c>
      <c r="E49" s="8"/>
      <c r="F49" s="8">
        <v>3</v>
      </c>
      <c r="G49" s="8" t="s">
        <v>223</v>
      </c>
      <c r="H49" s="9"/>
      <c r="I49" s="9"/>
      <c r="J49" s="6"/>
      <c r="K49" s="6"/>
      <c r="L49" s="14">
        <v>1350000</v>
      </c>
      <c r="M49" s="21">
        <v>41656</v>
      </c>
      <c r="N49" s="9">
        <v>2375000</v>
      </c>
      <c r="O49" s="6"/>
      <c r="P49" s="6"/>
      <c r="Q49" s="6"/>
      <c r="R49" s="6"/>
      <c r="S49" s="6"/>
      <c r="T49" s="6"/>
      <c r="U49" s="6"/>
      <c r="V49" s="12">
        <f t="shared" si="3"/>
        <v>0.7592592592592593</v>
      </c>
      <c r="W49" s="6"/>
      <c r="X49" s="9">
        <v>2375000</v>
      </c>
      <c r="Y49" s="24">
        <v>1</v>
      </c>
      <c r="Z49" s="9">
        <v>2375000</v>
      </c>
      <c r="AA49" s="8"/>
      <c r="AB49" s="8"/>
      <c r="AC49" s="33"/>
    </row>
    <row r="50" spans="1:29">
      <c r="A50" s="6" t="s">
        <v>160</v>
      </c>
      <c r="B50" s="6" t="s">
        <v>24</v>
      </c>
      <c r="C50" s="8" t="s">
        <v>229</v>
      </c>
      <c r="D50" s="7">
        <v>3</v>
      </c>
      <c r="E50" s="8"/>
      <c r="F50" s="8">
        <v>1</v>
      </c>
      <c r="G50" s="8" t="s">
        <v>223</v>
      </c>
      <c r="H50" s="9"/>
      <c r="I50" s="9"/>
      <c r="J50" s="6"/>
      <c r="K50" s="6"/>
      <c r="L50" s="14">
        <v>504000</v>
      </c>
      <c r="M50" s="18">
        <v>41654</v>
      </c>
      <c r="N50" s="9">
        <v>925000</v>
      </c>
      <c r="O50" s="9">
        <v>1400000</v>
      </c>
      <c r="P50" s="6"/>
      <c r="Q50" s="6"/>
      <c r="R50" s="6"/>
      <c r="S50" s="6"/>
      <c r="T50" s="6"/>
      <c r="U50" s="6"/>
      <c r="V50" s="12">
        <f t="shared" si="3"/>
        <v>0.83531746031746035</v>
      </c>
      <c r="W50" s="6"/>
      <c r="X50" s="9">
        <v>2425000</v>
      </c>
      <c r="Y50" s="24">
        <v>2</v>
      </c>
      <c r="Z50" s="9">
        <f>X50/Y50</f>
        <v>1212500</v>
      </c>
      <c r="AA50" s="8" t="s">
        <v>254</v>
      </c>
      <c r="AB50" s="8"/>
      <c r="AC50" s="33" t="s">
        <v>255</v>
      </c>
    </row>
    <row r="51" spans="1:29">
      <c r="A51" s="6" t="s">
        <v>172</v>
      </c>
      <c r="B51" s="6" t="s">
        <v>24</v>
      </c>
      <c r="C51" s="8" t="s">
        <v>235</v>
      </c>
      <c r="D51" s="7">
        <v>3.0270000000000001</v>
      </c>
      <c r="E51" s="8"/>
      <c r="F51" s="8">
        <v>1</v>
      </c>
      <c r="G51" s="8" t="s">
        <v>223</v>
      </c>
      <c r="H51" s="9">
        <v>5850000</v>
      </c>
      <c r="I51" s="9">
        <v>3400000</v>
      </c>
      <c r="J51" s="9">
        <f t="shared" ref="J51" si="7">MEDIAN(H51:I51)</f>
        <v>4625000</v>
      </c>
      <c r="K51" s="9">
        <f>H51-I51</f>
        <v>2450000</v>
      </c>
      <c r="L51" s="14">
        <v>540000</v>
      </c>
      <c r="M51" s="18">
        <v>41676</v>
      </c>
      <c r="N51" s="9">
        <v>4800000</v>
      </c>
      <c r="O51" s="6"/>
      <c r="P51" s="6"/>
      <c r="Q51" s="6"/>
      <c r="R51" s="6"/>
      <c r="S51" s="6"/>
      <c r="T51" s="6"/>
      <c r="U51" s="6"/>
      <c r="V51" s="12">
        <f t="shared" si="3"/>
        <v>7.8888888888888893</v>
      </c>
      <c r="W51" s="27">
        <f>N51-J51</f>
        <v>175000</v>
      </c>
      <c r="X51" s="9">
        <v>4800000</v>
      </c>
      <c r="Y51" s="24">
        <v>1</v>
      </c>
      <c r="Z51" s="9">
        <v>4800000</v>
      </c>
      <c r="AA51" s="8"/>
      <c r="AB51" s="8"/>
      <c r="AC51" s="33"/>
    </row>
    <row r="52" spans="1:29">
      <c r="A52" s="6" t="s">
        <v>174</v>
      </c>
      <c r="B52" s="6" t="s">
        <v>24</v>
      </c>
      <c r="C52" s="8" t="s">
        <v>229</v>
      </c>
      <c r="D52" s="7">
        <v>3.0459999999999998</v>
      </c>
      <c r="E52" s="8"/>
      <c r="F52" s="8">
        <v>1</v>
      </c>
      <c r="G52" s="8"/>
      <c r="H52" s="9"/>
      <c r="I52" s="9"/>
      <c r="J52" s="6"/>
      <c r="K52" s="6"/>
      <c r="L52" s="14">
        <v>505500</v>
      </c>
      <c r="M52" s="18">
        <v>41927</v>
      </c>
      <c r="N52" s="9">
        <v>550000</v>
      </c>
      <c r="O52" s="6"/>
      <c r="P52" s="6"/>
      <c r="Q52" s="6"/>
      <c r="R52" s="6"/>
      <c r="S52" s="6"/>
      <c r="T52" s="6"/>
      <c r="U52" s="6"/>
      <c r="V52" s="12">
        <f t="shared" si="3"/>
        <v>8.803165182987141E-2</v>
      </c>
      <c r="W52" s="6"/>
      <c r="X52" s="9">
        <v>550000</v>
      </c>
      <c r="Y52" s="24">
        <v>1</v>
      </c>
      <c r="Z52" s="9">
        <v>550000</v>
      </c>
      <c r="AA52" s="8"/>
      <c r="AB52" s="8"/>
      <c r="AC52" s="33"/>
    </row>
    <row r="53" spans="1:29">
      <c r="A53" s="6" t="s">
        <v>1</v>
      </c>
      <c r="B53" s="6" t="s">
        <v>2</v>
      </c>
      <c r="C53" s="8" t="s">
        <v>230</v>
      </c>
      <c r="D53" s="7">
        <v>3.1509999999999998</v>
      </c>
      <c r="E53" s="8"/>
      <c r="F53" s="8">
        <v>2</v>
      </c>
      <c r="G53" s="8" t="s">
        <v>223</v>
      </c>
      <c r="H53" s="9">
        <v>4600000</v>
      </c>
      <c r="I53" s="9">
        <v>3000000</v>
      </c>
      <c r="J53" s="9">
        <f t="shared" ref="J53" si="8">MEDIAN(H53:I53)</f>
        <v>3800000</v>
      </c>
      <c r="K53" s="9">
        <f>H53-I53</f>
        <v>1600000</v>
      </c>
      <c r="L53" s="14">
        <v>2000000</v>
      </c>
      <c r="M53" s="18">
        <v>41671</v>
      </c>
      <c r="N53" s="9">
        <v>3550000</v>
      </c>
      <c r="O53" s="6"/>
      <c r="P53" s="6"/>
      <c r="Q53" s="6"/>
      <c r="R53" s="6"/>
      <c r="S53" s="6"/>
      <c r="T53" s="6"/>
      <c r="U53" s="6"/>
      <c r="V53" s="12">
        <f t="shared" si="3"/>
        <v>0.77500000000000002</v>
      </c>
      <c r="W53" s="10">
        <f>N53-J53</f>
        <v>-250000</v>
      </c>
      <c r="X53" s="9">
        <v>3550000</v>
      </c>
      <c r="Y53" s="24">
        <v>1</v>
      </c>
      <c r="Z53" s="9">
        <v>3550000</v>
      </c>
      <c r="AA53" s="8"/>
      <c r="AB53" s="8"/>
      <c r="AC53" s="33" t="s">
        <v>256</v>
      </c>
    </row>
    <row r="54" spans="1:29" ht="56">
      <c r="A54" s="6" t="s">
        <v>129</v>
      </c>
      <c r="B54" s="6" t="s">
        <v>2</v>
      </c>
      <c r="C54" s="8" t="s">
        <v>242</v>
      </c>
      <c r="D54" s="7">
        <v>5.1050000000000004</v>
      </c>
      <c r="E54" s="8"/>
      <c r="F54" s="8">
        <v>4</v>
      </c>
      <c r="G54" s="8" t="s">
        <v>223</v>
      </c>
      <c r="H54" s="9"/>
      <c r="I54" s="9"/>
      <c r="J54" s="6"/>
      <c r="K54" s="6"/>
      <c r="L54" s="14">
        <v>11750000</v>
      </c>
      <c r="M54" s="21">
        <v>41656</v>
      </c>
      <c r="N54" s="9">
        <v>4000000</v>
      </c>
      <c r="O54" s="9">
        <v>30000000</v>
      </c>
      <c r="P54" s="9">
        <v>32000000</v>
      </c>
      <c r="Q54" s="9">
        <v>33000000</v>
      </c>
      <c r="R54" s="9">
        <v>33000000</v>
      </c>
      <c r="S54" s="9">
        <v>32000000</v>
      </c>
      <c r="T54" s="9">
        <v>33000000</v>
      </c>
      <c r="U54" s="6"/>
      <c r="V54" s="12">
        <f t="shared" si="3"/>
        <v>-0.65957446808510634</v>
      </c>
      <c r="W54" s="6"/>
      <c r="X54" s="9">
        <v>215000000</v>
      </c>
      <c r="Y54" s="24">
        <v>7</v>
      </c>
      <c r="Z54" s="39">
        <f>X54/Y54</f>
        <v>30714285.714285713</v>
      </c>
      <c r="AA54" s="8"/>
      <c r="AB54" s="8"/>
      <c r="AC54" s="33" t="s">
        <v>257</v>
      </c>
    </row>
    <row r="55" spans="1:29">
      <c r="A55" s="6" t="s">
        <v>60</v>
      </c>
      <c r="B55" s="6" t="s">
        <v>2</v>
      </c>
      <c r="C55" s="8" t="s">
        <v>230</v>
      </c>
      <c r="D55" s="7">
        <v>3.0179999999999998</v>
      </c>
      <c r="E55" s="8"/>
      <c r="F55" s="8">
        <v>1</v>
      </c>
      <c r="G55" s="8"/>
      <c r="H55" s="9"/>
      <c r="I55" s="9"/>
      <c r="J55" s="6"/>
      <c r="K55" s="6"/>
      <c r="L55" s="14">
        <v>700000</v>
      </c>
      <c r="M55" s="18">
        <v>41607</v>
      </c>
      <c r="N55" s="9">
        <v>700000</v>
      </c>
      <c r="O55" s="6"/>
      <c r="P55" s="6"/>
      <c r="Q55" s="6"/>
      <c r="R55" s="6"/>
      <c r="S55" s="6"/>
      <c r="T55" s="6"/>
      <c r="U55" s="6"/>
      <c r="V55" s="28">
        <f t="shared" si="3"/>
        <v>0</v>
      </c>
      <c r="W55" s="6"/>
      <c r="X55" s="9">
        <v>700000</v>
      </c>
      <c r="Y55" s="24">
        <v>1</v>
      </c>
      <c r="Z55" s="9">
        <v>700000</v>
      </c>
      <c r="AA55" s="8"/>
      <c r="AB55" s="8"/>
      <c r="AC55" s="33"/>
    </row>
    <row r="56" spans="1:29">
      <c r="A56" s="6" t="s">
        <v>168</v>
      </c>
      <c r="B56" s="6" t="s">
        <v>2</v>
      </c>
      <c r="C56" s="8" t="s">
        <v>229</v>
      </c>
      <c r="D56" s="7">
        <v>3.073</v>
      </c>
      <c r="E56" s="8"/>
      <c r="F56" s="8">
        <v>1</v>
      </c>
      <c r="G56" s="8"/>
      <c r="H56" s="9">
        <v>5050000</v>
      </c>
      <c r="I56" s="9">
        <v>3500000</v>
      </c>
      <c r="J56" s="9">
        <f t="shared" ref="J56" si="9">MEDIAN(H56:I56)</f>
        <v>4275000</v>
      </c>
      <c r="K56" s="9">
        <f>H56-I56</f>
        <v>1550000</v>
      </c>
      <c r="L56" s="14">
        <v>512000</v>
      </c>
      <c r="M56" s="18">
        <v>41681</v>
      </c>
      <c r="N56" s="9">
        <v>4300000</v>
      </c>
      <c r="O56" s="6"/>
      <c r="P56" s="6"/>
      <c r="Q56" s="6"/>
      <c r="R56" s="6"/>
      <c r="S56" s="6"/>
      <c r="T56" s="6"/>
      <c r="U56" s="6"/>
      <c r="V56" s="12">
        <f t="shared" si="3"/>
        <v>7.3984375</v>
      </c>
      <c r="W56" s="6"/>
      <c r="X56" s="9">
        <v>4300000</v>
      </c>
      <c r="Y56" s="24">
        <v>1</v>
      </c>
      <c r="Z56" s="9">
        <v>4300000</v>
      </c>
      <c r="AA56" s="8"/>
      <c r="AB56" s="8"/>
      <c r="AC56" s="33"/>
    </row>
    <row r="57" spans="1:29">
      <c r="A57" s="6" t="s">
        <v>178</v>
      </c>
      <c r="B57" s="6" t="s">
        <v>2</v>
      </c>
      <c r="C57" s="8" t="s">
        <v>239</v>
      </c>
      <c r="D57" s="7">
        <v>2.129</v>
      </c>
      <c r="E57" s="8" t="s">
        <v>208</v>
      </c>
      <c r="F57" s="8">
        <v>1</v>
      </c>
      <c r="G57" s="8"/>
      <c r="H57" s="9"/>
      <c r="I57" s="9"/>
      <c r="J57" s="6"/>
      <c r="K57" s="6"/>
      <c r="L57" s="14">
        <v>500318</v>
      </c>
      <c r="M57" s="18">
        <v>41607</v>
      </c>
      <c r="N57" s="9">
        <v>700000</v>
      </c>
      <c r="O57" s="6"/>
      <c r="P57" s="6"/>
      <c r="Q57" s="6"/>
      <c r="R57" s="6"/>
      <c r="S57" s="6"/>
      <c r="T57" s="6"/>
      <c r="U57" s="6"/>
      <c r="V57" s="12">
        <f t="shared" si="3"/>
        <v>0.39911016593446569</v>
      </c>
      <c r="W57" s="6"/>
      <c r="X57" s="9">
        <v>700000</v>
      </c>
      <c r="Y57" s="24">
        <v>1</v>
      </c>
      <c r="Z57" s="9">
        <v>700000</v>
      </c>
      <c r="AA57" s="8"/>
      <c r="AB57" s="8"/>
      <c r="AC57" s="33"/>
    </row>
    <row r="58" spans="1:29">
      <c r="A58" s="6" t="s">
        <v>192</v>
      </c>
      <c r="B58" s="6" t="s">
        <v>2</v>
      </c>
      <c r="C58" s="8" t="s">
        <v>229</v>
      </c>
      <c r="D58" s="7">
        <v>3.069</v>
      </c>
      <c r="E58" s="8"/>
      <c r="F58" s="8">
        <v>1</v>
      </c>
      <c r="G58" s="8"/>
      <c r="H58" s="9"/>
      <c r="I58" s="9"/>
      <c r="J58" s="6"/>
      <c r="K58" s="6"/>
      <c r="L58" s="14">
        <v>505000</v>
      </c>
      <c r="M58" s="18">
        <v>41607</v>
      </c>
      <c r="N58" s="9">
        <v>575000</v>
      </c>
      <c r="O58" s="6"/>
      <c r="P58" s="6"/>
      <c r="Q58" s="6"/>
      <c r="R58" s="6"/>
      <c r="S58" s="6"/>
      <c r="T58" s="6"/>
      <c r="U58" s="6"/>
      <c r="V58" s="12">
        <f t="shared" si="3"/>
        <v>0.13861386138613863</v>
      </c>
      <c r="W58" s="6"/>
      <c r="X58" s="9">
        <v>575000</v>
      </c>
      <c r="Y58" s="24">
        <v>1</v>
      </c>
      <c r="Z58" s="9">
        <v>575000</v>
      </c>
      <c r="AA58" s="8"/>
      <c r="AB58" s="8"/>
      <c r="AC58" s="33"/>
    </row>
    <row r="59" spans="1:29">
      <c r="A59" s="6" t="s">
        <v>125</v>
      </c>
      <c r="B59" s="6" t="s">
        <v>37</v>
      </c>
      <c r="C59" s="8" t="s">
        <v>235</v>
      </c>
      <c r="D59" s="7">
        <v>2.1280000000000001</v>
      </c>
      <c r="E59" s="8" t="s">
        <v>208</v>
      </c>
      <c r="F59" s="8">
        <v>1</v>
      </c>
      <c r="G59" s="8" t="s">
        <v>223</v>
      </c>
      <c r="H59" s="9">
        <v>3600000</v>
      </c>
      <c r="I59" s="9">
        <v>2050000</v>
      </c>
      <c r="J59" s="9">
        <f t="shared" ref="J59" si="10">MEDIAN(H59:I59)</f>
        <v>2825000</v>
      </c>
      <c r="K59" s="9">
        <f>H59-I59</f>
        <v>1550000</v>
      </c>
      <c r="L59" s="14">
        <v>531500</v>
      </c>
      <c r="M59" s="18">
        <v>41688</v>
      </c>
      <c r="N59" s="9">
        <v>2900000</v>
      </c>
      <c r="O59" s="6"/>
      <c r="P59" s="6"/>
      <c r="Q59" s="6"/>
      <c r="R59" s="6"/>
      <c r="S59" s="6"/>
      <c r="T59" s="6"/>
      <c r="U59" s="6"/>
      <c r="V59" s="12">
        <f t="shared" si="3"/>
        <v>4.4562558795860774</v>
      </c>
      <c r="W59" s="6"/>
      <c r="X59" s="9">
        <v>2900000</v>
      </c>
      <c r="Y59" s="24">
        <v>1</v>
      </c>
      <c r="Z59" s="9">
        <v>2900000</v>
      </c>
      <c r="AA59" s="8"/>
      <c r="AB59" s="8"/>
      <c r="AC59" s="33"/>
    </row>
    <row r="60" spans="1:29">
      <c r="A60" s="6" t="s">
        <v>69</v>
      </c>
      <c r="B60" s="6" t="s">
        <v>37</v>
      </c>
      <c r="C60" s="8" t="s">
        <v>241</v>
      </c>
      <c r="D60" s="7">
        <v>3.1640000000000001</v>
      </c>
      <c r="E60" s="8"/>
      <c r="F60" s="8">
        <v>2</v>
      </c>
      <c r="G60" s="8" t="s">
        <v>223</v>
      </c>
      <c r="H60" s="9"/>
      <c r="I60" s="9"/>
      <c r="J60" s="6"/>
      <c r="K60" s="6"/>
      <c r="L60" s="14">
        <v>1350000</v>
      </c>
      <c r="M60" s="21">
        <v>41656</v>
      </c>
      <c r="N60" s="9">
        <v>2525000</v>
      </c>
      <c r="O60" s="6"/>
      <c r="P60" s="6"/>
      <c r="Q60" s="6"/>
      <c r="R60" s="6"/>
      <c r="S60" s="6"/>
      <c r="T60" s="6"/>
      <c r="U60" s="6"/>
      <c r="V60" s="12">
        <f t="shared" si="3"/>
        <v>0.87037037037037035</v>
      </c>
      <c r="W60" s="6"/>
      <c r="X60" s="9">
        <v>2525000</v>
      </c>
      <c r="Y60" s="24">
        <v>1</v>
      </c>
      <c r="Z60" s="9">
        <v>2525000</v>
      </c>
      <c r="AA60" s="8"/>
      <c r="AB60" s="8"/>
      <c r="AC60" s="33" t="s">
        <v>259</v>
      </c>
    </row>
    <row r="61" spans="1:29">
      <c r="A61" s="6" t="s">
        <v>81</v>
      </c>
      <c r="B61" s="6" t="s">
        <v>37</v>
      </c>
      <c r="C61" s="8" t="s">
        <v>225</v>
      </c>
      <c r="D61" s="7">
        <v>4.0709999999999997</v>
      </c>
      <c r="E61" s="8"/>
      <c r="F61" s="8">
        <v>2</v>
      </c>
      <c r="G61" s="8" t="s">
        <v>223</v>
      </c>
      <c r="H61" s="9">
        <v>1500000</v>
      </c>
      <c r="I61" s="9">
        <v>1100000</v>
      </c>
      <c r="J61" s="9">
        <f t="shared" ref="J61" si="11">MEDIAN(H61:I61)</f>
        <v>1300000</v>
      </c>
      <c r="K61" s="9">
        <f>H61-I61</f>
        <v>400000</v>
      </c>
      <c r="L61" s="14">
        <v>925000</v>
      </c>
      <c r="M61" s="18">
        <v>41662</v>
      </c>
      <c r="N61" s="9">
        <v>1150000</v>
      </c>
      <c r="O61" s="9">
        <v>1450000</v>
      </c>
      <c r="P61" s="6"/>
      <c r="Q61" s="6"/>
      <c r="R61" s="6"/>
      <c r="S61" s="6"/>
      <c r="T61" s="6"/>
      <c r="U61" s="6"/>
      <c r="V61" s="12">
        <f t="shared" si="3"/>
        <v>0.24324324324324326</v>
      </c>
      <c r="W61" s="10">
        <f>N61-J61</f>
        <v>-150000</v>
      </c>
      <c r="X61" s="9">
        <v>2600000</v>
      </c>
      <c r="Y61" s="24">
        <v>2</v>
      </c>
      <c r="Z61" s="9">
        <f>X61/2</f>
        <v>1300000</v>
      </c>
      <c r="AA61" s="8"/>
      <c r="AB61" s="8"/>
      <c r="AC61" s="33" t="s">
        <v>260</v>
      </c>
    </row>
    <row r="62" spans="1:29">
      <c r="A62" s="6" t="s">
        <v>198</v>
      </c>
      <c r="B62" s="6" t="s">
        <v>37</v>
      </c>
      <c r="C62" s="8" t="s">
        <v>246</v>
      </c>
      <c r="D62" s="7">
        <v>3.17</v>
      </c>
      <c r="E62" s="8"/>
      <c r="F62" s="8">
        <v>1</v>
      </c>
      <c r="G62" s="8" t="s">
        <v>223</v>
      </c>
      <c r="H62" s="9"/>
      <c r="I62" s="9"/>
      <c r="J62" s="6"/>
      <c r="K62" s="6"/>
      <c r="L62" s="14">
        <v>498000</v>
      </c>
      <c r="M62" s="21">
        <v>41656</v>
      </c>
      <c r="N62" s="9">
        <v>745000</v>
      </c>
      <c r="O62" s="6"/>
      <c r="P62" s="6"/>
      <c r="Q62" s="6"/>
      <c r="R62" s="6"/>
      <c r="S62" s="6"/>
      <c r="T62" s="6"/>
      <c r="U62" s="6"/>
      <c r="V62" s="12">
        <f t="shared" si="3"/>
        <v>0.49598393574297189</v>
      </c>
      <c r="X62" s="9">
        <v>745000</v>
      </c>
      <c r="Y62" s="24">
        <v>1</v>
      </c>
      <c r="Z62" s="9">
        <v>745000</v>
      </c>
      <c r="AA62" s="8"/>
      <c r="AB62" s="8"/>
      <c r="AC62" s="33"/>
    </row>
    <row r="63" spans="1:29">
      <c r="A63" s="6" t="s">
        <v>207</v>
      </c>
      <c r="B63" s="6" t="s">
        <v>37</v>
      </c>
      <c r="C63" s="8" t="s">
        <v>229</v>
      </c>
      <c r="D63" s="7">
        <v>3.016</v>
      </c>
      <c r="E63" s="8"/>
      <c r="F63" s="8">
        <v>1</v>
      </c>
      <c r="G63" s="8" t="s">
        <v>223</v>
      </c>
      <c r="H63" s="9"/>
      <c r="I63" s="9"/>
      <c r="J63" s="6"/>
      <c r="K63" s="6"/>
      <c r="L63" s="38" t="s">
        <v>249</v>
      </c>
      <c r="M63" s="21">
        <v>41656</v>
      </c>
      <c r="N63" s="9">
        <v>845000</v>
      </c>
      <c r="O63" s="6"/>
      <c r="P63" s="6"/>
      <c r="Q63" s="6"/>
      <c r="R63" s="6"/>
      <c r="S63" s="6"/>
      <c r="T63" s="6"/>
      <c r="U63" s="6"/>
      <c r="V63" s="29" t="e">
        <f t="shared" si="3"/>
        <v>#VALUE!</v>
      </c>
      <c r="W63" s="6"/>
      <c r="X63" s="9">
        <v>845000</v>
      </c>
      <c r="Y63" s="24">
        <v>1</v>
      </c>
      <c r="Z63" s="9">
        <v>845000</v>
      </c>
      <c r="AA63" s="8"/>
      <c r="AB63" s="8"/>
      <c r="AC63" s="33"/>
    </row>
    <row r="64" spans="1:29">
      <c r="A64" s="6" t="s">
        <v>18</v>
      </c>
      <c r="B64" s="6" t="s">
        <v>19</v>
      </c>
      <c r="C64" s="8" t="s">
        <v>229</v>
      </c>
      <c r="D64" s="7">
        <v>3.1080000000000001</v>
      </c>
      <c r="E64" s="8"/>
      <c r="F64" s="8">
        <v>2</v>
      </c>
      <c r="G64" s="8"/>
      <c r="H64" s="9"/>
      <c r="I64" s="9"/>
      <c r="J64" s="6"/>
      <c r="K64" s="6"/>
      <c r="L64" s="14">
        <v>560000</v>
      </c>
      <c r="M64" s="18">
        <v>41610</v>
      </c>
      <c r="N64" s="9">
        <v>560000</v>
      </c>
      <c r="O64" s="6"/>
      <c r="P64" s="6"/>
      <c r="Q64" s="6"/>
      <c r="R64" s="6"/>
      <c r="S64" s="6"/>
      <c r="T64" s="6"/>
      <c r="U64" s="6"/>
      <c r="V64" s="28">
        <f t="shared" si="3"/>
        <v>0</v>
      </c>
      <c r="W64" s="6"/>
      <c r="X64" s="9">
        <v>560000</v>
      </c>
      <c r="Y64" s="24">
        <v>1</v>
      </c>
      <c r="Z64" s="9">
        <v>560000</v>
      </c>
      <c r="AA64" s="8"/>
      <c r="AB64" s="8"/>
      <c r="AC64" s="33" t="s">
        <v>259</v>
      </c>
    </row>
    <row r="65" spans="1:29">
      <c r="A65" s="6" t="s">
        <v>145</v>
      </c>
      <c r="B65" s="6" t="s">
        <v>19</v>
      </c>
      <c r="C65" s="8" t="s">
        <v>229</v>
      </c>
      <c r="D65" s="7">
        <v>2.1469999999999998</v>
      </c>
      <c r="E65" s="8" t="s">
        <v>208</v>
      </c>
      <c r="F65" s="8">
        <v>1</v>
      </c>
      <c r="G65" s="8"/>
      <c r="H65" s="9"/>
      <c r="I65" s="9"/>
      <c r="J65" s="6"/>
      <c r="K65" s="6"/>
      <c r="L65" s="14">
        <v>495500</v>
      </c>
      <c r="M65" s="18">
        <v>41610</v>
      </c>
      <c r="N65" s="9">
        <v>560000</v>
      </c>
      <c r="O65" s="6"/>
      <c r="P65" s="6"/>
      <c r="Q65" s="6"/>
      <c r="R65" s="6"/>
      <c r="S65" s="6"/>
      <c r="T65" s="6"/>
      <c r="U65" s="6"/>
      <c r="V65" s="12">
        <f t="shared" si="3"/>
        <v>0.1301715438950555</v>
      </c>
      <c r="W65" s="6"/>
      <c r="X65" s="9">
        <v>560000</v>
      </c>
      <c r="Y65" s="24">
        <v>1</v>
      </c>
      <c r="Z65" s="9">
        <v>560000</v>
      </c>
      <c r="AA65" s="8"/>
      <c r="AB65" s="8"/>
      <c r="AC65" s="33"/>
    </row>
    <row r="66" spans="1:29">
      <c r="A66" s="6" t="s">
        <v>159</v>
      </c>
      <c r="B66" s="6" t="s">
        <v>19</v>
      </c>
      <c r="C66" s="8" t="s">
        <v>242</v>
      </c>
      <c r="D66" s="7">
        <v>3.069</v>
      </c>
      <c r="E66" s="8"/>
      <c r="F66" s="8">
        <v>1</v>
      </c>
      <c r="G66" s="8" t="s">
        <v>223</v>
      </c>
      <c r="H66" s="9">
        <v>975000</v>
      </c>
      <c r="I66" s="9">
        <v>800000</v>
      </c>
      <c r="J66" s="9">
        <f t="shared" ref="J66" si="12">MEDIAN(H66:I66)</f>
        <v>887500</v>
      </c>
      <c r="K66" s="9">
        <f>H66-I66</f>
        <v>175000</v>
      </c>
      <c r="L66" s="14">
        <v>501800</v>
      </c>
      <c r="M66" s="37">
        <v>41685</v>
      </c>
      <c r="N66" s="9">
        <v>800000</v>
      </c>
      <c r="O66" s="6"/>
      <c r="P66" s="6"/>
      <c r="Q66" s="6"/>
      <c r="R66" s="6"/>
      <c r="S66" s="6"/>
      <c r="T66" s="6"/>
      <c r="U66" s="6"/>
      <c r="V66" s="12">
        <f t="shared" si="3"/>
        <v>0.59426066161817459</v>
      </c>
      <c r="W66" s="10">
        <f>N66-J66</f>
        <v>-87500</v>
      </c>
      <c r="X66" s="9">
        <v>800000</v>
      </c>
      <c r="Y66" s="24">
        <v>1</v>
      </c>
      <c r="Z66" s="9">
        <v>800000</v>
      </c>
      <c r="AA66" s="8"/>
      <c r="AB66" s="40" t="s">
        <v>210</v>
      </c>
      <c r="AC66" s="33" t="s">
        <v>258</v>
      </c>
    </row>
    <row r="67" spans="1:29">
      <c r="A67" s="6" t="s">
        <v>87</v>
      </c>
      <c r="B67" s="6" t="s">
        <v>19</v>
      </c>
      <c r="C67" s="8" t="s">
        <v>229</v>
      </c>
      <c r="D67" s="7">
        <v>4.0359999999999996</v>
      </c>
      <c r="E67" s="8"/>
      <c r="F67" s="8">
        <v>2</v>
      </c>
      <c r="G67" s="8" t="s">
        <v>223</v>
      </c>
      <c r="H67" s="9"/>
      <c r="I67" s="9"/>
      <c r="J67" s="6"/>
      <c r="K67" s="6"/>
      <c r="L67" s="14">
        <v>675000</v>
      </c>
      <c r="M67" s="18">
        <v>41654</v>
      </c>
      <c r="N67" s="9">
        <v>1250000</v>
      </c>
      <c r="O67" s="6"/>
      <c r="P67" s="6"/>
      <c r="Q67" s="6"/>
      <c r="R67" s="6"/>
      <c r="S67" s="6"/>
      <c r="T67" s="6"/>
      <c r="U67" s="6"/>
      <c r="V67" s="12">
        <f t="shared" ref="V67:V130" si="13">(N67-L67)/L67</f>
        <v>0.85185185185185186</v>
      </c>
      <c r="W67" s="6"/>
      <c r="X67" s="9">
        <v>1250000</v>
      </c>
      <c r="Y67" s="24">
        <v>1</v>
      </c>
      <c r="Z67" s="9">
        <v>1250000</v>
      </c>
      <c r="AA67" s="8"/>
      <c r="AB67" s="8"/>
      <c r="AC67" s="33"/>
    </row>
    <row r="68" spans="1:29">
      <c r="A68" s="6" t="s">
        <v>88</v>
      </c>
      <c r="B68" s="6" t="s">
        <v>19</v>
      </c>
      <c r="C68" s="8" t="s">
        <v>242</v>
      </c>
      <c r="D68" s="7">
        <v>5.1079999999999997</v>
      </c>
      <c r="E68" s="8"/>
      <c r="F68" s="8">
        <v>3</v>
      </c>
      <c r="G68" s="8" t="s">
        <v>223</v>
      </c>
      <c r="H68" s="9">
        <v>11800000</v>
      </c>
      <c r="I68" s="9">
        <v>8050000</v>
      </c>
      <c r="J68" s="9">
        <f t="shared" ref="J68" si="14">MEDIAN(H68:I68)</f>
        <v>9925000</v>
      </c>
      <c r="K68" s="9">
        <f>H68-I68</f>
        <v>3750000</v>
      </c>
      <c r="L68" s="14">
        <v>5687500</v>
      </c>
      <c r="M68" s="18">
        <v>41688</v>
      </c>
      <c r="N68" s="9">
        <v>9762500</v>
      </c>
      <c r="O68" s="6"/>
      <c r="P68" s="6"/>
      <c r="Q68" s="6"/>
      <c r="R68" s="6"/>
      <c r="S68" s="6"/>
      <c r="T68" s="6"/>
      <c r="U68" s="6"/>
      <c r="V68" s="12">
        <f t="shared" si="13"/>
        <v>0.71648351648351649</v>
      </c>
      <c r="W68" s="10">
        <f>N68-J68</f>
        <v>-162500</v>
      </c>
      <c r="X68" s="9">
        <v>9762500</v>
      </c>
      <c r="Y68" s="24">
        <v>1</v>
      </c>
      <c r="Z68" s="9">
        <v>9762500</v>
      </c>
      <c r="AA68" s="8"/>
      <c r="AB68" s="8"/>
      <c r="AC68" s="33"/>
    </row>
    <row r="69" spans="1:29">
      <c r="A69" s="6" t="s">
        <v>96</v>
      </c>
      <c r="B69" s="6" t="s">
        <v>19</v>
      </c>
      <c r="C69" s="8" t="s">
        <v>229</v>
      </c>
      <c r="D69" s="7">
        <v>3.1320000000000001</v>
      </c>
      <c r="E69" s="8"/>
      <c r="F69" s="8">
        <v>2</v>
      </c>
      <c r="G69" s="8"/>
      <c r="H69" s="9"/>
      <c r="I69" s="9"/>
      <c r="J69" s="6"/>
      <c r="K69" s="6"/>
      <c r="L69" s="14">
        <v>1100000</v>
      </c>
      <c r="M69" s="21">
        <v>41656</v>
      </c>
      <c r="N69" s="9">
        <v>1375000</v>
      </c>
      <c r="O69" s="6"/>
      <c r="P69" s="6"/>
      <c r="Q69" s="6"/>
      <c r="R69" s="6"/>
      <c r="S69" s="6"/>
      <c r="T69" s="6"/>
      <c r="U69" s="6"/>
      <c r="V69" s="12">
        <f t="shared" si="13"/>
        <v>0.25</v>
      </c>
      <c r="W69" s="6"/>
      <c r="X69" s="9">
        <v>1375000</v>
      </c>
      <c r="Y69" s="24">
        <v>1</v>
      </c>
      <c r="Z69" s="9">
        <v>1375000</v>
      </c>
      <c r="AA69" s="8"/>
      <c r="AB69" s="8"/>
      <c r="AC69" s="33"/>
    </row>
    <row r="70" spans="1:29" ht="42">
      <c r="A70" s="6" t="s">
        <v>175</v>
      </c>
      <c r="B70" s="6" t="s">
        <v>19</v>
      </c>
      <c r="C70" s="8" t="s">
        <v>236</v>
      </c>
      <c r="D70" s="7">
        <v>3.1309999999999998</v>
      </c>
      <c r="E70" s="8"/>
      <c r="F70" s="8">
        <v>1</v>
      </c>
      <c r="G70" s="8"/>
      <c r="H70" s="9">
        <v>3800000</v>
      </c>
      <c r="I70" s="9">
        <v>2700000</v>
      </c>
      <c r="J70" s="9">
        <f t="shared" ref="J70:J73" si="15">MEDIAN(H70:I70)</f>
        <v>3250000</v>
      </c>
      <c r="K70" s="9">
        <f>H70-I70</f>
        <v>1100000</v>
      </c>
      <c r="L70" s="14">
        <v>526900</v>
      </c>
      <c r="M70" s="18">
        <v>41683</v>
      </c>
      <c r="N70" s="9">
        <v>1500000</v>
      </c>
      <c r="O70" s="9">
        <v>5000000</v>
      </c>
      <c r="P70" s="9">
        <v>6500000</v>
      </c>
      <c r="Q70" s="9">
        <v>7500000</v>
      </c>
      <c r="R70" s="6"/>
      <c r="S70" s="6"/>
      <c r="T70" s="6"/>
      <c r="U70" s="6"/>
      <c r="V70" s="12">
        <f t="shared" si="13"/>
        <v>1.8468400075915734</v>
      </c>
      <c r="W70" s="10">
        <f>N70-J70</f>
        <v>-1750000</v>
      </c>
      <c r="X70" s="9">
        <v>25000000</v>
      </c>
      <c r="Y70" s="24">
        <v>4</v>
      </c>
      <c r="Z70" s="9">
        <f>X70/Y70</f>
        <v>6250000</v>
      </c>
      <c r="AA70" s="8" t="s">
        <v>210</v>
      </c>
      <c r="AB70" s="8"/>
      <c r="AC70" s="33" t="s">
        <v>263</v>
      </c>
    </row>
    <row r="71" spans="1:29" ht="28">
      <c r="A71" s="6" t="s">
        <v>205</v>
      </c>
      <c r="B71" s="6" t="s">
        <v>19</v>
      </c>
      <c r="C71" s="8" t="s">
        <v>229</v>
      </c>
      <c r="D71" s="7">
        <v>2.16</v>
      </c>
      <c r="E71" s="8" t="s">
        <v>208</v>
      </c>
      <c r="F71" s="8">
        <v>1</v>
      </c>
      <c r="G71" s="8" t="s">
        <v>223</v>
      </c>
      <c r="H71" s="9">
        <v>1450000</v>
      </c>
      <c r="I71" s="9">
        <v>975000</v>
      </c>
      <c r="J71" s="9">
        <f t="shared" si="15"/>
        <v>1212500</v>
      </c>
      <c r="K71" s="9">
        <f>H71-I71</f>
        <v>475000</v>
      </c>
      <c r="L71" s="14">
        <v>501900</v>
      </c>
      <c r="M71" s="37">
        <v>41678</v>
      </c>
      <c r="N71" s="9">
        <v>975000</v>
      </c>
      <c r="O71" s="6"/>
      <c r="P71" s="6"/>
      <c r="Q71" s="6"/>
      <c r="R71" s="6"/>
      <c r="S71" s="6"/>
      <c r="T71" s="6"/>
      <c r="U71" s="6"/>
      <c r="V71" s="12">
        <f t="shared" si="13"/>
        <v>0.94261805140466226</v>
      </c>
      <c r="W71" s="10">
        <f>N71-J71</f>
        <v>-237500</v>
      </c>
      <c r="X71" s="9">
        <v>975000</v>
      </c>
      <c r="Y71" s="24">
        <v>1</v>
      </c>
      <c r="Z71" s="9">
        <v>975000</v>
      </c>
      <c r="AA71" s="8"/>
      <c r="AB71" s="40" t="s">
        <v>210</v>
      </c>
      <c r="AC71" s="33" t="s">
        <v>253</v>
      </c>
    </row>
    <row r="72" spans="1:29">
      <c r="A72" s="6" t="s">
        <v>165</v>
      </c>
      <c r="B72" s="6" t="s">
        <v>26</v>
      </c>
      <c r="C72" s="8" t="s">
        <v>235</v>
      </c>
      <c r="D72" s="7">
        <v>3.113</v>
      </c>
      <c r="E72" s="8"/>
      <c r="F72" s="8">
        <v>1</v>
      </c>
      <c r="G72" s="8" t="s">
        <v>223</v>
      </c>
      <c r="H72" s="9">
        <v>3250000</v>
      </c>
      <c r="I72" s="9">
        <v>2025000</v>
      </c>
      <c r="J72" s="9">
        <f t="shared" si="15"/>
        <v>2637500</v>
      </c>
      <c r="K72" s="9">
        <f>H72-I72</f>
        <v>1225000</v>
      </c>
      <c r="L72" s="14">
        <v>495100</v>
      </c>
      <c r="M72" s="18">
        <v>41685</v>
      </c>
      <c r="N72" s="9">
        <v>2637500</v>
      </c>
      <c r="O72" s="6"/>
      <c r="P72" s="6"/>
      <c r="Q72" s="6"/>
      <c r="R72" s="6"/>
      <c r="S72" s="6"/>
      <c r="T72" s="6"/>
      <c r="U72" s="6"/>
      <c r="V72" s="12">
        <f t="shared" si="13"/>
        <v>4.3272066249242576</v>
      </c>
      <c r="W72" s="11">
        <f>N72-J72</f>
        <v>0</v>
      </c>
      <c r="X72" s="9">
        <v>2787500</v>
      </c>
      <c r="Y72" s="24">
        <v>2</v>
      </c>
      <c r="Z72" s="9">
        <f>X72/Y72</f>
        <v>1393750</v>
      </c>
      <c r="AA72" s="8" t="s">
        <v>210</v>
      </c>
      <c r="AB72" s="8"/>
      <c r="AC72" s="33" t="s">
        <v>261</v>
      </c>
    </row>
    <row r="73" spans="1:29">
      <c r="A73" s="6" t="s">
        <v>170</v>
      </c>
      <c r="B73" s="6" t="s">
        <v>26</v>
      </c>
      <c r="C73" s="8" t="s">
        <v>239</v>
      </c>
      <c r="D73" s="7">
        <v>3.069</v>
      </c>
      <c r="E73" s="8"/>
      <c r="F73" s="8">
        <v>1</v>
      </c>
      <c r="G73" s="8" t="s">
        <v>223</v>
      </c>
      <c r="H73" s="9">
        <v>2500000</v>
      </c>
      <c r="I73" s="9">
        <v>1100000</v>
      </c>
      <c r="J73" s="9">
        <f t="shared" si="15"/>
        <v>1800000</v>
      </c>
      <c r="K73" s="9">
        <f>H73-I73</f>
        <v>1400000</v>
      </c>
      <c r="L73" s="14">
        <v>491500</v>
      </c>
      <c r="M73" s="18">
        <v>41674</v>
      </c>
      <c r="N73" s="9">
        <v>1750000</v>
      </c>
      <c r="O73" s="6"/>
      <c r="P73" s="6"/>
      <c r="Q73" s="6"/>
      <c r="R73" s="6"/>
      <c r="S73" s="6"/>
      <c r="T73" s="6"/>
      <c r="U73" s="6"/>
      <c r="V73" s="12">
        <f t="shared" si="13"/>
        <v>2.5605289928789419</v>
      </c>
      <c r="W73" s="6"/>
      <c r="X73" s="9">
        <v>1750000</v>
      </c>
      <c r="Y73" s="24">
        <v>1</v>
      </c>
      <c r="Z73" s="9">
        <v>1750000</v>
      </c>
      <c r="AA73" s="8"/>
      <c r="AB73" s="8"/>
      <c r="AC73" s="33" t="s">
        <v>262</v>
      </c>
    </row>
    <row r="74" spans="1:29">
      <c r="A74" s="6" t="s">
        <v>176</v>
      </c>
      <c r="B74" s="6" t="s">
        <v>26</v>
      </c>
      <c r="C74" s="8" t="s">
        <v>241</v>
      </c>
      <c r="D74" s="7">
        <v>3.1379999999999999</v>
      </c>
      <c r="E74" s="8"/>
      <c r="F74" s="8">
        <v>1</v>
      </c>
      <c r="G74" s="8" t="s">
        <v>223</v>
      </c>
      <c r="H74" s="9"/>
      <c r="I74" s="9"/>
      <c r="J74" s="6"/>
      <c r="K74" s="6"/>
      <c r="L74" s="14">
        <v>512600</v>
      </c>
      <c r="M74" s="18">
        <v>41669</v>
      </c>
      <c r="N74" s="9">
        <v>2300000</v>
      </c>
      <c r="O74" s="6"/>
      <c r="P74" s="6"/>
      <c r="Q74" s="6"/>
      <c r="R74" s="6"/>
      <c r="S74" s="6"/>
      <c r="T74" s="6"/>
      <c r="U74" s="6"/>
      <c r="V74" s="12">
        <f t="shared" si="13"/>
        <v>3.4869293796332421</v>
      </c>
      <c r="W74" s="6"/>
      <c r="X74" s="9">
        <v>2300000</v>
      </c>
      <c r="Y74" s="24">
        <v>1</v>
      </c>
      <c r="Z74" s="9">
        <v>2300000</v>
      </c>
      <c r="AA74" s="8"/>
      <c r="AB74" s="8"/>
      <c r="AC74" s="33"/>
    </row>
    <row r="75" spans="1:29">
      <c r="A75" s="6" t="s">
        <v>147</v>
      </c>
      <c r="B75" s="6" t="s">
        <v>108</v>
      </c>
      <c r="C75" s="8" t="s">
        <v>239</v>
      </c>
      <c r="D75" s="7">
        <v>3.1179999999999999</v>
      </c>
      <c r="E75" s="8"/>
      <c r="F75" s="8">
        <v>1</v>
      </c>
      <c r="G75" s="8" t="s">
        <v>223</v>
      </c>
      <c r="H75" s="9"/>
      <c r="I75" s="9"/>
      <c r="J75" s="6"/>
      <c r="K75" s="6"/>
      <c r="L75" s="14">
        <v>537000</v>
      </c>
      <c r="M75" s="18">
        <v>41681</v>
      </c>
      <c r="N75" s="9">
        <v>6500000</v>
      </c>
      <c r="O75" s="6"/>
      <c r="P75" s="6"/>
      <c r="Q75" s="6"/>
      <c r="R75" s="6"/>
      <c r="S75" s="6"/>
      <c r="T75" s="6"/>
      <c r="U75" s="6"/>
      <c r="V75" s="12">
        <f t="shared" si="13"/>
        <v>11.104283054003725</v>
      </c>
      <c r="W75" s="6"/>
      <c r="X75" s="9">
        <v>6500000</v>
      </c>
      <c r="Y75" s="24">
        <v>1</v>
      </c>
      <c r="Z75" s="9">
        <v>6500000</v>
      </c>
      <c r="AA75" s="8"/>
      <c r="AB75" s="8"/>
      <c r="AC75" s="33"/>
    </row>
    <row r="76" spans="1:29">
      <c r="A76" s="6" t="s">
        <v>177</v>
      </c>
      <c r="B76" s="6" t="s">
        <v>108</v>
      </c>
      <c r="C76" s="8" t="s">
        <v>229</v>
      </c>
      <c r="D76" s="7">
        <v>3.0790000000000002</v>
      </c>
      <c r="E76" s="8"/>
      <c r="F76" s="8">
        <v>1</v>
      </c>
      <c r="G76" s="8" t="s">
        <v>223</v>
      </c>
      <c r="H76" s="9"/>
      <c r="I76" s="9"/>
      <c r="J76" s="6"/>
      <c r="K76" s="6"/>
      <c r="L76" s="14">
        <v>492500</v>
      </c>
      <c r="M76" s="21">
        <v>41656</v>
      </c>
      <c r="N76" s="9">
        <v>1400000</v>
      </c>
      <c r="O76" s="6"/>
      <c r="P76" s="6"/>
      <c r="Q76" s="6"/>
      <c r="R76" s="6"/>
      <c r="S76" s="6"/>
      <c r="T76" s="6"/>
      <c r="U76" s="6"/>
      <c r="V76" s="12">
        <f t="shared" si="13"/>
        <v>1.8426395939086295</v>
      </c>
      <c r="W76" s="6"/>
      <c r="X76" s="9">
        <v>1400000</v>
      </c>
      <c r="Y76" s="24">
        <v>1</v>
      </c>
      <c r="Z76" s="9">
        <v>1400000</v>
      </c>
      <c r="AA76" s="8"/>
      <c r="AB76" s="8"/>
      <c r="AC76" s="33"/>
    </row>
    <row r="77" spans="1:29">
      <c r="A77" s="6" t="s">
        <v>194</v>
      </c>
      <c r="B77" s="6" t="s">
        <v>108</v>
      </c>
      <c r="C77" s="8" t="s">
        <v>229</v>
      </c>
      <c r="D77" s="7">
        <v>2.1429999999999998</v>
      </c>
      <c r="E77" s="8" t="s">
        <v>208</v>
      </c>
      <c r="F77" s="8">
        <v>1</v>
      </c>
      <c r="G77" s="8" t="s">
        <v>223</v>
      </c>
      <c r="H77" s="9"/>
      <c r="I77" s="9"/>
      <c r="J77" s="6"/>
      <c r="K77" s="6"/>
      <c r="L77" s="14">
        <v>505000</v>
      </c>
      <c r="M77" s="21">
        <v>41656</v>
      </c>
      <c r="N77" s="9">
        <v>3800000</v>
      </c>
      <c r="O77" s="6"/>
      <c r="P77" s="6"/>
      <c r="Q77" s="6"/>
      <c r="R77" s="6"/>
      <c r="S77" s="6"/>
      <c r="T77" s="6"/>
      <c r="U77" s="6"/>
      <c r="V77" s="12">
        <f t="shared" si="13"/>
        <v>6.5247524752475243</v>
      </c>
      <c r="W77" s="6"/>
      <c r="X77" s="9">
        <v>3800000</v>
      </c>
      <c r="Y77" s="24">
        <v>1</v>
      </c>
      <c r="Z77" s="9">
        <v>3800000</v>
      </c>
      <c r="AA77" s="8"/>
      <c r="AB77" s="8"/>
      <c r="AC77" s="33"/>
    </row>
    <row r="78" spans="1:29">
      <c r="A78" s="6" t="s">
        <v>20</v>
      </c>
      <c r="B78" s="6" t="s">
        <v>21</v>
      </c>
      <c r="C78" s="8" t="s">
        <v>229</v>
      </c>
      <c r="D78" s="7">
        <v>4.1319999999999997</v>
      </c>
      <c r="E78" s="8"/>
      <c r="F78" s="8">
        <v>2</v>
      </c>
      <c r="G78" s="8" t="s">
        <v>223</v>
      </c>
      <c r="H78" s="9"/>
      <c r="I78" s="9"/>
      <c r="J78" s="6"/>
      <c r="K78" s="6"/>
      <c r="L78" s="14">
        <v>1700000</v>
      </c>
      <c r="M78" s="21">
        <v>41656</v>
      </c>
      <c r="N78" s="9">
        <v>3700000</v>
      </c>
      <c r="O78" s="6"/>
      <c r="P78" s="6"/>
      <c r="Q78" s="6"/>
      <c r="R78" s="6"/>
      <c r="S78" s="6"/>
      <c r="T78" s="6"/>
      <c r="U78" s="6"/>
      <c r="V78" s="12">
        <f t="shared" si="13"/>
        <v>1.1764705882352942</v>
      </c>
      <c r="W78" s="6"/>
      <c r="X78" s="9">
        <v>3700000</v>
      </c>
      <c r="Y78" s="24">
        <v>1</v>
      </c>
      <c r="Z78" s="9">
        <v>3700000</v>
      </c>
      <c r="AA78" s="8"/>
      <c r="AB78" s="8"/>
      <c r="AC78" s="33" t="s">
        <v>264</v>
      </c>
    </row>
    <row r="79" spans="1:29">
      <c r="A79" s="6" t="s">
        <v>49</v>
      </c>
      <c r="B79" s="6" t="s">
        <v>21</v>
      </c>
      <c r="C79" s="8" t="s">
        <v>246</v>
      </c>
      <c r="D79" s="7">
        <v>4.109</v>
      </c>
      <c r="E79" s="8"/>
      <c r="F79" s="8">
        <v>2</v>
      </c>
      <c r="G79" s="8" t="s">
        <v>223</v>
      </c>
      <c r="H79" s="9"/>
      <c r="I79" s="9"/>
      <c r="J79" s="6"/>
      <c r="K79" s="6"/>
      <c r="L79" s="14">
        <v>2925000</v>
      </c>
      <c r="M79" s="21">
        <v>41656</v>
      </c>
      <c r="N79" s="9">
        <v>5700000</v>
      </c>
      <c r="O79" s="6"/>
      <c r="P79" s="6"/>
      <c r="Q79" s="6"/>
      <c r="R79" s="6"/>
      <c r="S79" s="6"/>
      <c r="T79" s="6"/>
      <c r="U79" s="6"/>
      <c r="V79" s="12">
        <f t="shared" si="13"/>
        <v>0.94871794871794868</v>
      </c>
      <c r="W79" s="6"/>
      <c r="X79" s="9">
        <v>5700000</v>
      </c>
      <c r="Y79" s="24">
        <v>1</v>
      </c>
      <c r="Z79" s="9">
        <v>5700000</v>
      </c>
      <c r="AA79" s="8"/>
      <c r="AB79" s="8"/>
      <c r="AC79" s="33"/>
    </row>
    <row r="80" spans="1:29">
      <c r="A80" s="6" t="s">
        <v>135</v>
      </c>
      <c r="B80" s="6" t="s">
        <v>21</v>
      </c>
      <c r="C80" s="8" t="s">
        <v>242</v>
      </c>
      <c r="D80" s="7">
        <v>3.028</v>
      </c>
      <c r="E80" s="8"/>
      <c r="F80" s="8">
        <v>1</v>
      </c>
      <c r="G80" s="8" t="s">
        <v>223</v>
      </c>
      <c r="H80" s="9">
        <v>4050000</v>
      </c>
      <c r="I80" s="9">
        <v>3200000</v>
      </c>
      <c r="J80" s="9">
        <f t="shared" ref="J80" si="16">MEDIAN(H80:I80)</f>
        <v>3625000</v>
      </c>
      <c r="K80" s="9">
        <f>H80-I80</f>
        <v>850000</v>
      </c>
      <c r="L80" s="14">
        <v>527375</v>
      </c>
      <c r="M80" s="21">
        <v>41656</v>
      </c>
      <c r="N80" s="9">
        <v>3625000</v>
      </c>
      <c r="O80" s="6"/>
      <c r="P80" s="6"/>
      <c r="Q80" s="6"/>
      <c r="R80" s="6"/>
      <c r="S80" s="6"/>
      <c r="T80" s="6"/>
      <c r="U80" s="6"/>
      <c r="V80" s="12">
        <f t="shared" si="13"/>
        <v>5.8736667456743303</v>
      </c>
      <c r="W80" s="11">
        <f>N80-J80</f>
        <v>0</v>
      </c>
      <c r="X80" s="9">
        <v>3625000</v>
      </c>
      <c r="Y80" s="24">
        <v>1</v>
      </c>
      <c r="Z80" s="9">
        <v>3625000</v>
      </c>
      <c r="AA80" s="8"/>
      <c r="AB80" s="8"/>
      <c r="AC80" s="33" t="s">
        <v>248</v>
      </c>
    </row>
    <row r="81" spans="1:29">
      <c r="A81" s="6" t="s">
        <v>265</v>
      </c>
      <c r="B81" s="6" t="s">
        <v>21</v>
      </c>
      <c r="C81" s="8" t="s">
        <v>236</v>
      </c>
      <c r="D81" s="7">
        <v>3.1230000000000002</v>
      </c>
      <c r="E81" s="8"/>
      <c r="F81" s="8">
        <v>1</v>
      </c>
      <c r="G81" s="8" t="s">
        <v>223</v>
      </c>
      <c r="H81" s="9"/>
      <c r="I81" s="9"/>
      <c r="J81" s="6"/>
      <c r="K81" s="6"/>
      <c r="L81" s="14">
        <v>492000</v>
      </c>
      <c r="M81" s="18">
        <v>41655</v>
      </c>
      <c r="N81" s="9">
        <v>1850000</v>
      </c>
      <c r="O81" s="6"/>
      <c r="P81" s="6"/>
      <c r="Q81" s="6"/>
      <c r="R81" s="6"/>
      <c r="S81" s="6"/>
      <c r="T81" s="6"/>
      <c r="U81" s="6"/>
      <c r="V81" s="12">
        <f t="shared" si="13"/>
        <v>2.7601626016260163</v>
      </c>
      <c r="W81" s="6"/>
      <c r="X81" s="9">
        <v>1850000</v>
      </c>
      <c r="Y81" s="24">
        <v>1</v>
      </c>
      <c r="Z81" s="9">
        <v>1850000</v>
      </c>
      <c r="AA81" s="8"/>
      <c r="AB81" s="8"/>
      <c r="AC81" s="33"/>
    </row>
    <row r="82" spans="1:29">
      <c r="A82" s="6" t="s">
        <v>73</v>
      </c>
      <c r="B82" s="6" t="s">
        <v>21</v>
      </c>
      <c r="C82" s="8" t="s">
        <v>235</v>
      </c>
      <c r="D82" s="7">
        <v>3.1549999999999998</v>
      </c>
      <c r="E82" s="8"/>
      <c r="F82" s="8">
        <v>2</v>
      </c>
      <c r="G82" s="8" t="s">
        <v>223</v>
      </c>
      <c r="H82" s="9"/>
      <c r="I82" s="9"/>
      <c r="J82" s="6"/>
      <c r="K82" s="6"/>
      <c r="L82" s="14">
        <v>3125000</v>
      </c>
      <c r="M82" s="21">
        <v>41656</v>
      </c>
      <c r="N82" s="9">
        <v>3500000</v>
      </c>
      <c r="O82" s="6"/>
      <c r="P82" s="6"/>
      <c r="Q82" s="6"/>
      <c r="R82" s="6"/>
      <c r="S82" s="6"/>
      <c r="T82" s="6"/>
      <c r="U82" s="6"/>
      <c r="V82" s="12">
        <f t="shared" si="13"/>
        <v>0.12</v>
      </c>
      <c r="W82" s="6"/>
      <c r="X82" s="9">
        <v>3500000</v>
      </c>
      <c r="Y82" s="24">
        <v>1</v>
      </c>
      <c r="Z82" s="9">
        <v>3500000</v>
      </c>
      <c r="AA82" s="8"/>
      <c r="AB82" s="8"/>
      <c r="AC82" s="33"/>
    </row>
    <row r="83" spans="1:29">
      <c r="A83" s="6" t="s">
        <v>171</v>
      </c>
      <c r="B83" s="6" t="s">
        <v>21</v>
      </c>
      <c r="C83" s="8" t="s">
        <v>235</v>
      </c>
      <c r="D83" s="7">
        <v>2.137</v>
      </c>
      <c r="E83" s="8" t="s">
        <v>208</v>
      </c>
      <c r="F83" s="8">
        <v>1</v>
      </c>
      <c r="G83" s="8" t="s">
        <v>223</v>
      </c>
      <c r="H83" s="9">
        <v>1900000</v>
      </c>
      <c r="I83" s="9">
        <v>1350000</v>
      </c>
      <c r="J83" s="9">
        <f t="shared" ref="J83" si="17">MEDIAN(H83:I83)</f>
        <v>1625000</v>
      </c>
      <c r="K83" s="9">
        <f>H83-I83</f>
        <v>550000</v>
      </c>
      <c r="L83" s="14">
        <v>519240</v>
      </c>
      <c r="M83" s="18">
        <v>41661</v>
      </c>
      <c r="N83" s="9">
        <v>1637000</v>
      </c>
      <c r="O83" s="6"/>
      <c r="P83" s="6"/>
      <c r="Q83" s="6"/>
      <c r="R83" s="6"/>
      <c r="S83" s="6"/>
      <c r="T83" s="6"/>
      <c r="U83" s="6"/>
      <c r="V83" s="12">
        <f t="shared" si="13"/>
        <v>2.1526846930128651</v>
      </c>
      <c r="W83" s="27">
        <f>N83-J83</f>
        <v>12000</v>
      </c>
      <c r="X83" s="9">
        <v>1637000</v>
      </c>
      <c r="Y83" s="24">
        <v>1</v>
      </c>
      <c r="Z83" s="9">
        <v>1637000</v>
      </c>
      <c r="AA83" s="8"/>
      <c r="AB83" s="8"/>
      <c r="AC83" s="33"/>
    </row>
    <row r="84" spans="1:29">
      <c r="A84" s="6" t="s">
        <v>189</v>
      </c>
      <c r="B84" s="6" t="s">
        <v>21</v>
      </c>
      <c r="C84" s="8" t="s">
        <v>237</v>
      </c>
      <c r="D84" s="7">
        <v>2.1709999999999998</v>
      </c>
      <c r="E84" s="8" t="s">
        <v>208</v>
      </c>
      <c r="F84" s="8">
        <v>1</v>
      </c>
      <c r="G84" s="8" t="s">
        <v>223</v>
      </c>
      <c r="H84" s="9"/>
      <c r="I84" s="9"/>
      <c r="J84" s="6"/>
      <c r="K84" s="6"/>
      <c r="L84" s="14">
        <v>514701</v>
      </c>
      <c r="M84" s="18">
        <v>41654</v>
      </c>
      <c r="N84" s="9">
        <v>1100000</v>
      </c>
      <c r="O84" s="6"/>
      <c r="P84" s="6"/>
      <c r="Q84" s="6"/>
      <c r="R84" s="6"/>
      <c r="S84" s="6"/>
      <c r="T84" s="6"/>
      <c r="U84" s="6"/>
      <c r="V84" s="12">
        <f t="shared" si="13"/>
        <v>1.1371631296616871</v>
      </c>
      <c r="W84" s="6"/>
      <c r="X84" s="9">
        <v>1100000</v>
      </c>
      <c r="Y84" s="24">
        <v>1</v>
      </c>
      <c r="Z84" s="9">
        <v>1100000</v>
      </c>
      <c r="AA84" s="8"/>
      <c r="AB84" s="8"/>
      <c r="AC84" s="33"/>
    </row>
    <row r="85" spans="1:29">
      <c r="A85" s="6" t="s">
        <v>58</v>
      </c>
      <c r="B85" s="6" t="s">
        <v>47</v>
      </c>
      <c r="C85" s="8" t="s">
        <v>242</v>
      </c>
      <c r="D85" s="7">
        <v>4.0579999999999998</v>
      </c>
      <c r="E85" s="8"/>
      <c r="F85" s="8">
        <v>2</v>
      </c>
      <c r="G85" s="8" t="s">
        <v>223</v>
      </c>
      <c r="H85" s="9">
        <v>8500000</v>
      </c>
      <c r="I85" s="9">
        <v>5750000</v>
      </c>
      <c r="J85" s="9">
        <f t="shared" ref="J85" si="18">MEDIAN(H85:I85)</f>
        <v>7125000</v>
      </c>
      <c r="K85" s="9">
        <f>H85-I85</f>
        <v>2750000</v>
      </c>
      <c r="L85" s="14">
        <v>4000000</v>
      </c>
      <c r="M85" s="18">
        <v>41671</v>
      </c>
      <c r="N85" s="9">
        <v>7200000</v>
      </c>
      <c r="O85" s="6"/>
      <c r="P85" s="6"/>
      <c r="Q85" s="6"/>
      <c r="R85" s="6"/>
      <c r="S85" s="6"/>
      <c r="T85" s="6"/>
      <c r="U85" s="6"/>
      <c r="V85" s="12">
        <f t="shared" si="13"/>
        <v>0.8</v>
      </c>
      <c r="W85" s="27">
        <f>N85-J85</f>
        <v>75000</v>
      </c>
      <c r="X85" s="9">
        <v>7200000</v>
      </c>
      <c r="Y85" s="24">
        <v>1</v>
      </c>
      <c r="Z85" s="9">
        <v>7200000</v>
      </c>
      <c r="AA85" s="8"/>
      <c r="AB85" s="8"/>
      <c r="AC85" s="33" t="s">
        <v>266</v>
      </c>
    </row>
    <row r="86" spans="1:29">
      <c r="A86" s="6" t="s">
        <v>61</v>
      </c>
      <c r="B86" s="6" t="s">
        <v>47</v>
      </c>
      <c r="C86" s="8" t="s">
        <v>229</v>
      </c>
      <c r="D86" s="7">
        <v>3.14</v>
      </c>
      <c r="E86" s="8"/>
      <c r="F86" s="8">
        <v>2</v>
      </c>
      <c r="G86" s="8" t="s">
        <v>223</v>
      </c>
      <c r="H86" s="9"/>
      <c r="I86" s="9"/>
      <c r="J86" s="6"/>
      <c r="K86" s="6"/>
      <c r="L86" s="14">
        <v>2500000</v>
      </c>
      <c r="M86" s="21">
        <v>41656</v>
      </c>
      <c r="N86" s="9">
        <v>2450000</v>
      </c>
      <c r="O86" s="6"/>
      <c r="P86" s="6"/>
      <c r="Q86" s="6"/>
      <c r="R86" s="6"/>
      <c r="S86" s="6"/>
      <c r="T86" s="6"/>
      <c r="U86" s="6"/>
      <c r="V86" s="42">
        <f t="shared" si="13"/>
        <v>-0.02</v>
      </c>
      <c r="W86" s="6"/>
      <c r="X86" s="9">
        <v>2450000</v>
      </c>
      <c r="Y86" s="24">
        <v>1</v>
      </c>
      <c r="Z86" s="9">
        <v>2450000</v>
      </c>
      <c r="AA86" s="8"/>
      <c r="AB86" s="8"/>
      <c r="AC86" s="33" t="s">
        <v>267</v>
      </c>
    </row>
    <row r="87" spans="1:29">
      <c r="A87" s="6" t="s">
        <v>71</v>
      </c>
      <c r="B87" s="6" t="s">
        <v>47</v>
      </c>
      <c r="C87" s="8" t="s">
        <v>237</v>
      </c>
      <c r="D87" s="7">
        <v>4.0270000000000001</v>
      </c>
      <c r="E87" s="8"/>
      <c r="F87" s="8">
        <v>2</v>
      </c>
      <c r="G87" s="8" t="s">
        <v>223</v>
      </c>
      <c r="H87" s="9"/>
      <c r="I87" s="9"/>
      <c r="J87" s="6"/>
      <c r="K87" s="6"/>
      <c r="L87" s="14">
        <v>3800000</v>
      </c>
      <c r="M87" s="21">
        <v>41656</v>
      </c>
      <c r="N87" s="9">
        <v>6500000</v>
      </c>
      <c r="O87" s="9">
        <v>11000000</v>
      </c>
      <c r="P87" s="6"/>
      <c r="Q87" s="6"/>
      <c r="R87" s="6"/>
      <c r="S87" s="6"/>
      <c r="T87" s="6"/>
      <c r="U87" s="6"/>
      <c r="V87" s="12">
        <f t="shared" si="13"/>
        <v>0.71052631578947367</v>
      </c>
      <c r="W87" s="6"/>
      <c r="X87" s="9">
        <v>17500000</v>
      </c>
      <c r="Y87" s="24">
        <v>2</v>
      </c>
      <c r="Z87" s="9">
        <f>X87/Y87</f>
        <v>8750000</v>
      </c>
      <c r="AA87" s="8"/>
      <c r="AB87" s="8"/>
      <c r="AC87" s="33"/>
    </row>
    <row r="88" spans="1:29">
      <c r="A88" s="6" t="s">
        <v>79</v>
      </c>
      <c r="B88" s="6" t="s">
        <v>47</v>
      </c>
      <c r="C88" s="8" t="s">
        <v>229</v>
      </c>
      <c r="D88" s="7">
        <v>4.0810000000000004</v>
      </c>
      <c r="E88" s="8"/>
      <c r="F88" s="8">
        <v>2</v>
      </c>
      <c r="G88" s="8" t="s">
        <v>223</v>
      </c>
      <c r="H88" s="9"/>
      <c r="I88" s="9"/>
      <c r="J88" s="6"/>
      <c r="K88" s="6"/>
      <c r="L88" s="14">
        <v>1100000</v>
      </c>
      <c r="M88" s="21">
        <v>41656</v>
      </c>
      <c r="N88" s="9">
        <v>1675000</v>
      </c>
      <c r="O88" s="6"/>
      <c r="P88" s="6"/>
      <c r="Q88" s="6"/>
      <c r="R88" s="6"/>
      <c r="S88" s="6"/>
      <c r="T88" s="6"/>
      <c r="U88" s="6"/>
      <c r="V88" s="12">
        <f t="shared" si="13"/>
        <v>0.52272727272727271</v>
      </c>
      <c r="W88" s="6"/>
      <c r="X88" s="9">
        <v>1675000</v>
      </c>
      <c r="Y88" s="24">
        <v>1</v>
      </c>
      <c r="Z88" s="9">
        <v>1675000</v>
      </c>
      <c r="AA88" s="8"/>
      <c r="AB88" s="8"/>
      <c r="AC88" s="33"/>
    </row>
    <row r="89" spans="1:29">
      <c r="A89" s="6" t="s">
        <v>86</v>
      </c>
      <c r="B89" s="6" t="s">
        <v>47</v>
      </c>
      <c r="C89" s="8" t="s">
        <v>242</v>
      </c>
      <c r="D89" s="7">
        <v>4.1539999999999999</v>
      </c>
      <c r="E89" s="8"/>
      <c r="F89" s="8">
        <v>3</v>
      </c>
      <c r="G89" s="8" t="s">
        <v>223</v>
      </c>
      <c r="H89" s="9"/>
      <c r="I89" s="9"/>
      <c r="J89" s="6"/>
      <c r="K89" s="6"/>
      <c r="L89" s="14">
        <v>5350000</v>
      </c>
      <c r="M89" s="21">
        <v>41656</v>
      </c>
      <c r="N89" s="9">
        <v>7500000</v>
      </c>
      <c r="O89" s="9">
        <v>16500000</v>
      </c>
      <c r="P89" s="6"/>
      <c r="Q89" s="6"/>
      <c r="R89" s="6"/>
      <c r="S89" s="6"/>
      <c r="T89" s="6"/>
      <c r="U89" s="6"/>
      <c r="V89" s="12">
        <f t="shared" si="13"/>
        <v>0.40186915887850466</v>
      </c>
      <c r="W89" s="6"/>
      <c r="X89" s="9">
        <v>24000000</v>
      </c>
      <c r="Y89" s="24">
        <v>2</v>
      </c>
      <c r="Z89" s="9">
        <f>X89/Y89</f>
        <v>12000000</v>
      </c>
      <c r="AA89" s="8"/>
      <c r="AB89" s="8"/>
      <c r="AC89" s="33"/>
    </row>
    <row r="90" spans="1:29">
      <c r="A90" s="6" t="s">
        <v>107</v>
      </c>
      <c r="B90" s="6" t="s">
        <v>47</v>
      </c>
      <c r="C90" s="8" t="s">
        <v>242</v>
      </c>
      <c r="D90" s="7">
        <v>4.0019999999999998</v>
      </c>
      <c r="E90" s="8"/>
      <c r="F90" s="8">
        <v>3</v>
      </c>
      <c r="G90" s="8" t="s">
        <v>223</v>
      </c>
      <c r="H90" s="9"/>
      <c r="I90" s="9"/>
      <c r="J90" s="6"/>
      <c r="K90" s="6"/>
      <c r="L90" s="14">
        <v>2337500</v>
      </c>
      <c r="M90" s="18">
        <v>41655</v>
      </c>
      <c r="N90" s="9">
        <v>3000000</v>
      </c>
      <c r="O90" s="6"/>
      <c r="P90" s="6"/>
      <c r="Q90" s="6"/>
      <c r="R90" s="6"/>
      <c r="S90" s="6"/>
      <c r="T90" s="6"/>
      <c r="U90" s="6"/>
      <c r="V90" s="12">
        <f t="shared" si="13"/>
        <v>0.28342245989304815</v>
      </c>
      <c r="W90" s="6"/>
      <c r="X90" s="9">
        <v>3000000</v>
      </c>
      <c r="Y90" s="24">
        <v>1</v>
      </c>
      <c r="Z90" s="9">
        <v>3000000</v>
      </c>
      <c r="AA90" s="8"/>
      <c r="AB90" s="8"/>
      <c r="AC90" s="33" t="s">
        <v>268</v>
      </c>
    </row>
    <row r="91" spans="1:29">
      <c r="A91" s="6" t="s">
        <v>188</v>
      </c>
      <c r="B91" s="6" t="s">
        <v>47</v>
      </c>
      <c r="C91" s="8" t="s">
        <v>229</v>
      </c>
      <c r="D91" s="7">
        <v>4.17</v>
      </c>
      <c r="E91" s="8"/>
      <c r="F91" s="8">
        <v>2</v>
      </c>
      <c r="G91" s="8"/>
      <c r="H91" s="9"/>
      <c r="I91" s="9"/>
      <c r="J91" s="6"/>
      <c r="K91" s="6"/>
      <c r="L91" s="38" t="s">
        <v>249</v>
      </c>
      <c r="M91" s="18">
        <v>41610</v>
      </c>
      <c r="N91" s="9">
        <v>1250000</v>
      </c>
      <c r="O91" s="6"/>
      <c r="P91" s="6"/>
      <c r="Q91" s="6"/>
      <c r="R91" s="6"/>
      <c r="S91" s="6"/>
      <c r="T91" s="6"/>
      <c r="U91" s="6"/>
      <c r="V91" s="29" t="e">
        <f t="shared" si="13"/>
        <v>#VALUE!</v>
      </c>
      <c r="W91" s="6"/>
      <c r="X91" s="9">
        <v>1250000</v>
      </c>
      <c r="Y91" s="24">
        <v>1</v>
      </c>
      <c r="Z91" s="9">
        <v>1250000</v>
      </c>
      <c r="AA91" s="8"/>
      <c r="AB91" s="8"/>
      <c r="AC91" s="33" t="s">
        <v>269</v>
      </c>
    </row>
    <row r="92" spans="1:29" ht="28">
      <c r="A92" s="6" t="s">
        <v>193</v>
      </c>
      <c r="B92" s="6" t="s">
        <v>47</v>
      </c>
      <c r="C92" s="8" t="s">
        <v>242</v>
      </c>
      <c r="D92" s="7">
        <v>3.1179999999999999</v>
      </c>
      <c r="E92" s="8"/>
      <c r="F92" s="8">
        <v>1</v>
      </c>
      <c r="G92" s="8"/>
      <c r="H92" s="9"/>
      <c r="I92" s="9"/>
      <c r="J92" s="6"/>
      <c r="K92" s="6"/>
      <c r="L92" s="14">
        <v>3900000</v>
      </c>
      <c r="M92" s="18">
        <v>41650</v>
      </c>
      <c r="N92" s="9">
        <v>3975000</v>
      </c>
      <c r="O92" s="6"/>
      <c r="P92" s="6"/>
      <c r="Q92" s="6"/>
      <c r="R92" s="6"/>
      <c r="S92" s="6"/>
      <c r="T92" s="6"/>
      <c r="U92" s="6"/>
      <c r="V92" s="12">
        <f t="shared" si="13"/>
        <v>1.9230769230769232E-2</v>
      </c>
      <c r="W92" s="6"/>
      <c r="X92" s="9">
        <v>3975000</v>
      </c>
      <c r="Y92" s="24">
        <v>1</v>
      </c>
      <c r="Z92" s="9">
        <v>3975000</v>
      </c>
      <c r="AA92" s="8"/>
      <c r="AB92" s="8"/>
      <c r="AC92" s="33" t="s">
        <v>270</v>
      </c>
    </row>
    <row r="93" spans="1:29">
      <c r="A93" s="6" t="s">
        <v>114</v>
      </c>
      <c r="B93" s="6" t="s">
        <v>47</v>
      </c>
      <c r="C93" s="8" t="s">
        <v>229</v>
      </c>
      <c r="D93" s="7">
        <v>4.1479999999999997</v>
      </c>
      <c r="E93" s="8"/>
      <c r="F93" s="8">
        <v>3</v>
      </c>
      <c r="G93" s="8" t="s">
        <v>223</v>
      </c>
      <c r="H93" s="9">
        <v>6350000</v>
      </c>
      <c r="I93" s="9">
        <v>4450000</v>
      </c>
      <c r="J93" s="9">
        <f t="shared" ref="J93" si="19">MEDIAN(H93:I93)</f>
        <v>5400000</v>
      </c>
      <c r="K93" s="9">
        <f>H93-I93</f>
        <v>1900000</v>
      </c>
      <c r="L93" s="14">
        <v>4000000</v>
      </c>
      <c r="M93" s="18">
        <v>41680</v>
      </c>
      <c r="N93" s="14">
        <v>5875000</v>
      </c>
      <c r="O93" s="6"/>
      <c r="P93" s="6"/>
      <c r="Q93" s="6"/>
      <c r="R93" s="6"/>
      <c r="S93" s="6"/>
      <c r="T93" s="6"/>
      <c r="U93" s="6"/>
      <c r="V93" s="12">
        <f t="shared" si="13"/>
        <v>0.46875</v>
      </c>
      <c r="W93" s="27">
        <f>N93-J93</f>
        <v>475000</v>
      </c>
      <c r="X93" s="14">
        <v>5875000</v>
      </c>
      <c r="Y93" s="24">
        <v>1</v>
      </c>
      <c r="Z93" s="14">
        <v>5875000</v>
      </c>
      <c r="AA93" s="8"/>
      <c r="AB93" s="8"/>
      <c r="AC93" s="33" t="s">
        <v>271</v>
      </c>
    </row>
    <row r="94" spans="1:29">
      <c r="A94" s="6" t="s">
        <v>206</v>
      </c>
      <c r="B94" s="6" t="s">
        <v>47</v>
      </c>
      <c r="C94" s="8" t="s">
        <v>230</v>
      </c>
      <c r="D94" s="7">
        <v>3.0470000000000002</v>
      </c>
      <c r="E94" s="8"/>
      <c r="F94" s="8">
        <v>1</v>
      </c>
      <c r="G94" s="8" t="s">
        <v>223</v>
      </c>
      <c r="H94" s="9"/>
      <c r="I94" s="9"/>
      <c r="J94" s="6"/>
      <c r="K94" s="6"/>
      <c r="L94" s="14">
        <v>501250</v>
      </c>
      <c r="M94" s="21">
        <v>41656</v>
      </c>
      <c r="N94" s="9">
        <v>2095000</v>
      </c>
      <c r="O94" s="6"/>
      <c r="P94" s="6"/>
      <c r="Q94" s="6"/>
      <c r="R94" s="6"/>
      <c r="S94" s="6"/>
      <c r="T94" s="6"/>
      <c r="U94" s="6"/>
      <c r="V94" s="12">
        <f t="shared" si="13"/>
        <v>3.1795511221945136</v>
      </c>
      <c r="W94" s="6"/>
      <c r="X94" s="9">
        <v>2095000</v>
      </c>
      <c r="Y94" s="24">
        <v>1</v>
      </c>
      <c r="Z94" s="9">
        <v>2095000</v>
      </c>
      <c r="AA94" s="8"/>
      <c r="AB94" s="8"/>
      <c r="AC94" s="33"/>
    </row>
    <row r="95" spans="1:29">
      <c r="A95" s="6" t="s">
        <v>32</v>
      </c>
      <c r="B95" s="6" t="s">
        <v>10</v>
      </c>
      <c r="C95" s="8" t="s">
        <v>229</v>
      </c>
      <c r="D95" s="7">
        <v>3.1560000000000001</v>
      </c>
      <c r="E95" s="8"/>
      <c r="F95" s="8">
        <v>2</v>
      </c>
      <c r="G95" s="8" t="s">
        <v>223</v>
      </c>
      <c r="H95" s="9"/>
      <c r="I95" s="9"/>
      <c r="J95" s="6"/>
      <c r="K95" s="6"/>
      <c r="L95" s="14">
        <v>1600000</v>
      </c>
      <c r="M95" s="21">
        <v>41656</v>
      </c>
      <c r="N95" s="9">
        <v>2400000</v>
      </c>
      <c r="O95" s="6"/>
      <c r="P95" s="6"/>
      <c r="Q95" s="6"/>
      <c r="R95" s="6"/>
      <c r="S95" s="6"/>
      <c r="T95" s="6"/>
      <c r="U95" s="6"/>
      <c r="V95" s="12">
        <f t="shared" si="13"/>
        <v>0.5</v>
      </c>
      <c r="W95" s="6"/>
      <c r="X95" s="9">
        <v>2400000</v>
      </c>
      <c r="Y95" s="24">
        <v>1</v>
      </c>
      <c r="Z95" s="9">
        <v>2400000</v>
      </c>
      <c r="AA95" s="8"/>
      <c r="AB95" s="8"/>
      <c r="AC95" s="33"/>
    </row>
    <row r="96" spans="1:29">
      <c r="A96" s="6" t="s">
        <v>33</v>
      </c>
      <c r="B96" s="6" t="s">
        <v>10</v>
      </c>
      <c r="C96" s="8" t="s">
        <v>242</v>
      </c>
      <c r="D96" s="7">
        <v>4.0679999999999996</v>
      </c>
      <c r="E96" s="8"/>
      <c r="F96" s="8">
        <v>2</v>
      </c>
      <c r="G96" s="8" t="s">
        <v>223</v>
      </c>
      <c r="H96" s="9"/>
      <c r="I96" s="9"/>
      <c r="J96" s="6"/>
      <c r="K96" s="6"/>
      <c r="L96" s="14">
        <v>3000000</v>
      </c>
      <c r="M96" s="18">
        <v>41655</v>
      </c>
      <c r="N96" s="9">
        <v>5300000</v>
      </c>
      <c r="O96" s="6"/>
      <c r="P96" s="6"/>
      <c r="Q96" s="6"/>
      <c r="R96" s="6"/>
      <c r="S96" s="6"/>
      <c r="T96" s="6"/>
      <c r="U96" s="6"/>
      <c r="V96" s="12">
        <f t="shared" si="13"/>
        <v>0.76666666666666672</v>
      </c>
      <c r="W96" s="6"/>
      <c r="X96" s="9">
        <v>5300000</v>
      </c>
      <c r="Y96" s="24">
        <v>1</v>
      </c>
      <c r="Z96" s="9">
        <v>5300000</v>
      </c>
      <c r="AA96" s="8"/>
      <c r="AB96" s="8"/>
      <c r="AC96" s="33"/>
    </row>
    <row r="97" spans="1:29">
      <c r="A97" s="6" t="s">
        <v>43</v>
      </c>
      <c r="B97" s="6" t="s">
        <v>10</v>
      </c>
      <c r="C97" s="8" t="s">
        <v>235</v>
      </c>
      <c r="D97" s="7">
        <v>4.0609999999999999</v>
      </c>
      <c r="E97" s="8"/>
      <c r="F97" s="8">
        <v>2</v>
      </c>
      <c r="G97" s="8" t="s">
        <v>223</v>
      </c>
      <c r="H97" s="9"/>
      <c r="I97" s="9"/>
      <c r="J97" s="6"/>
      <c r="K97" s="6"/>
      <c r="L97" s="14">
        <v>3300000</v>
      </c>
      <c r="M97" s="21">
        <v>41656</v>
      </c>
      <c r="N97" s="9">
        <v>10350000</v>
      </c>
      <c r="O97" s="6"/>
      <c r="P97" s="6"/>
      <c r="Q97" s="6"/>
      <c r="R97" s="6"/>
      <c r="S97" s="6"/>
      <c r="T97" s="6"/>
      <c r="U97" s="6"/>
      <c r="V97" s="12">
        <f t="shared" si="13"/>
        <v>2.1363636363636362</v>
      </c>
      <c r="W97" s="6"/>
      <c r="X97" s="9">
        <v>10350000</v>
      </c>
      <c r="Y97" s="24">
        <v>1</v>
      </c>
      <c r="Z97" s="9">
        <v>10350000</v>
      </c>
      <c r="AA97" s="8"/>
      <c r="AB97" s="8"/>
      <c r="AC97" s="33"/>
    </row>
    <row r="98" spans="1:29">
      <c r="A98" s="6" t="s">
        <v>98</v>
      </c>
      <c r="B98" s="6" t="s">
        <v>10</v>
      </c>
      <c r="C98" s="8" t="s">
        <v>230</v>
      </c>
      <c r="D98" s="7">
        <v>4.1289999999999996</v>
      </c>
      <c r="E98" s="8"/>
      <c r="F98" s="8">
        <v>2</v>
      </c>
      <c r="G98" s="8" t="s">
        <v>223</v>
      </c>
      <c r="H98" s="9">
        <v>8750000</v>
      </c>
      <c r="I98" s="9">
        <v>6500000</v>
      </c>
      <c r="J98" s="9">
        <f t="shared" ref="J98" si="20">MEDIAN(H98:I98)</f>
        <v>7625000</v>
      </c>
      <c r="K98" s="9">
        <f>H98-I98</f>
        <v>2250000</v>
      </c>
      <c r="L98" s="14">
        <v>5500000</v>
      </c>
      <c r="M98" s="18">
        <v>41676</v>
      </c>
      <c r="N98" s="9">
        <v>7700000</v>
      </c>
      <c r="O98" s="6"/>
      <c r="P98" s="6"/>
      <c r="Q98" s="6"/>
      <c r="R98" s="6"/>
      <c r="S98" s="6"/>
      <c r="T98" s="6"/>
      <c r="U98" s="6"/>
      <c r="V98" s="12">
        <f t="shared" si="13"/>
        <v>0.4</v>
      </c>
      <c r="W98" s="27">
        <f>N98-J98</f>
        <v>75000</v>
      </c>
      <c r="X98" s="9">
        <v>7700000</v>
      </c>
      <c r="Y98" s="24">
        <v>1</v>
      </c>
      <c r="Z98" s="9">
        <v>7700000</v>
      </c>
      <c r="AA98" s="8"/>
      <c r="AB98" s="8"/>
      <c r="AC98" s="33"/>
    </row>
    <row r="99" spans="1:29">
      <c r="A99" s="6" t="s">
        <v>104</v>
      </c>
      <c r="B99" s="6" t="s">
        <v>10</v>
      </c>
      <c r="C99" s="8" t="s">
        <v>272</v>
      </c>
      <c r="D99" s="7">
        <v>4.0039999999999996</v>
      </c>
      <c r="E99" s="8"/>
      <c r="F99" s="8">
        <v>2</v>
      </c>
      <c r="G99" s="8"/>
      <c r="H99" s="9"/>
      <c r="I99" s="9"/>
      <c r="J99" s="6"/>
      <c r="K99" s="6"/>
      <c r="L99" s="14">
        <v>1000000</v>
      </c>
      <c r="M99" s="18">
        <v>41611</v>
      </c>
      <c r="N99" s="9">
        <v>1025000</v>
      </c>
      <c r="O99" s="6"/>
      <c r="P99" s="6"/>
      <c r="Q99" s="6"/>
      <c r="R99" s="6"/>
      <c r="S99" s="6"/>
      <c r="T99" s="6"/>
      <c r="U99" s="6"/>
      <c r="V99" s="12">
        <f t="shared" si="13"/>
        <v>2.5000000000000001E-2</v>
      </c>
      <c r="W99" s="6"/>
      <c r="X99" s="9">
        <v>1025000</v>
      </c>
      <c r="Y99" s="24">
        <v>1</v>
      </c>
      <c r="Z99" s="9">
        <v>1025000</v>
      </c>
      <c r="AA99" s="8"/>
      <c r="AB99" s="8"/>
      <c r="AC99" s="33"/>
    </row>
    <row r="100" spans="1:29">
      <c r="A100" s="6" t="s">
        <v>195</v>
      </c>
      <c r="B100" s="6" t="s">
        <v>10</v>
      </c>
      <c r="C100" s="8" t="s">
        <v>236</v>
      </c>
      <c r="D100" s="7">
        <v>4.1159999999999997</v>
      </c>
      <c r="E100" s="8"/>
      <c r="F100" s="8">
        <v>2</v>
      </c>
      <c r="G100" s="8"/>
      <c r="H100" s="9"/>
      <c r="I100" s="9"/>
      <c r="J100" s="6"/>
      <c r="K100" s="6"/>
      <c r="L100" s="14">
        <v>700000</v>
      </c>
      <c r="M100" s="18">
        <v>41611</v>
      </c>
      <c r="N100" s="9">
        <v>850000</v>
      </c>
      <c r="O100" s="6"/>
      <c r="P100" s="6"/>
      <c r="Q100" s="6"/>
      <c r="R100" s="6"/>
      <c r="S100" s="6"/>
      <c r="T100" s="6"/>
      <c r="U100" s="6"/>
      <c r="V100" s="12">
        <f t="shared" si="13"/>
        <v>0.21428571428571427</v>
      </c>
      <c r="W100" s="6"/>
      <c r="X100" s="9">
        <v>850000</v>
      </c>
      <c r="Y100" s="24">
        <v>1</v>
      </c>
      <c r="Z100" s="9">
        <v>850000</v>
      </c>
      <c r="AA100" s="8"/>
      <c r="AB100" s="8"/>
      <c r="AC100" s="33"/>
    </row>
    <row r="101" spans="1:29">
      <c r="A101" s="6" t="s">
        <v>112</v>
      </c>
      <c r="B101" s="6" t="s">
        <v>10</v>
      </c>
      <c r="C101" s="8" t="s">
        <v>229</v>
      </c>
      <c r="D101" s="7">
        <v>4.0659999999999998</v>
      </c>
      <c r="E101" s="8"/>
      <c r="F101" s="8">
        <v>2</v>
      </c>
      <c r="G101" s="8" t="s">
        <v>223</v>
      </c>
      <c r="H101" s="9"/>
      <c r="I101" s="9"/>
      <c r="J101" s="6"/>
      <c r="K101" s="6"/>
      <c r="L101" s="14">
        <v>1820000</v>
      </c>
      <c r="M101" s="21">
        <v>41656</v>
      </c>
      <c r="N101" s="9">
        <v>3000000</v>
      </c>
      <c r="O101" s="6"/>
      <c r="P101" s="6"/>
      <c r="Q101" s="6"/>
      <c r="R101" s="6"/>
      <c r="S101" s="6"/>
      <c r="T101" s="6"/>
      <c r="U101" s="6"/>
      <c r="V101" s="12">
        <f t="shared" si="13"/>
        <v>0.64835164835164838</v>
      </c>
      <c r="W101" s="6"/>
      <c r="X101" s="9">
        <v>3000000</v>
      </c>
      <c r="Y101" s="24">
        <v>1</v>
      </c>
      <c r="Z101" s="9">
        <v>3000000</v>
      </c>
      <c r="AA101" s="8"/>
      <c r="AB101" s="8"/>
      <c r="AC101" s="33"/>
    </row>
    <row r="102" spans="1:29">
      <c r="A102" s="6" t="s">
        <v>113</v>
      </c>
      <c r="B102" s="6" t="s">
        <v>10</v>
      </c>
      <c r="C102" s="8" t="s">
        <v>229</v>
      </c>
      <c r="D102" s="7">
        <v>3.15</v>
      </c>
      <c r="E102" s="8"/>
      <c r="F102" s="8">
        <v>2</v>
      </c>
      <c r="G102" s="8" t="s">
        <v>223</v>
      </c>
      <c r="H102" s="9"/>
      <c r="I102" s="9"/>
      <c r="J102" s="6"/>
      <c r="K102" s="6"/>
      <c r="L102" s="14">
        <v>815000</v>
      </c>
      <c r="M102" s="21">
        <v>41656</v>
      </c>
      <c r="N102" s="9">
        <v>1275000</v>
      </c>
      <c r="O102" s="6"/>
      <c r="P102" s="6"/>
      <c r="Q102" s="6"/>
      <c r="R102" s="6"/>
      <c r="S102" s="6"/>
      <c r="T102" s="6"/>
      <c r="U102" s="6"/>
      <c r="V102" s="12">
        <f t="shared" si="13"/>
        <v>0.56441717791411039</v>
      </c>
      <c r="W102" s="6"/>
      <c r="X102" s="9">
        <v>1275000</v>
      </c>
      <c r="Y102" s="24">
        <v>1</v>
      </c>
      <c r="Z102" s="9">
        <v>1275000</v>
      </c>
      <c r="AA102" s="8"/>
      <c r="AB102" s="8"/>
      <c r="AC102" s="33" t="s">
        <v>259</v>
      </c>
    </row>
    <row r="103" spans="1:29">
      <c r="A103" s="6" t="s">
        <v>119</v>
      </c>
      <c r="B103" s="6" t="s">
        <v>41</v>
      </c>
      <c r="C103" s="8" t="s">
        <v>242</v>
      </c>
      <c r="D103" s="7">
        <v>3.1259999999999999</v>
      </c>
      <c r="E103" s="8"/>
      <c r="F103" s="1">
        <v>1</v>
      </c>
      <c r="G103" s="8" t="s">
        <v>223</v>
      </c>
      <c r="H103" s="9">
        <v>2400000</v>
      </c>
      <c r="I103" s="9">
        <v>2275000</v>
      </c>
      <c r="J103" s="9">
        <f t="shared" ref="J103" si="21">MEDIAN(H103:I103)</f>
        <v>2337500</v>
      </c>
      <c r="K103" s="9">
        <f>H103-I103</f>
        <v>125000</v>
      </c>
      <c r="L103" s="14">
        <v>500800</v>
      </c>
      <c r="M103" s="18">
        <v>41678</v>
      </c>
      <c r="N103" s="31">
        <v>2400000</v>
      </c>
      <c r="O103" s="6"/>
      <c r="P103" s="6"/>
      <c r="Q103" s="6"/>
      <c r="R103" s="6"/>
      <c r="S103" s="6"/>
      <c r="T103" s="6"/>
      <c r="U103" s="6"/>
      <c r="V103" s="12">
        <f t="shared" si="13"/>
        <v>3.7923322683706071</v>
      </c>
      <c r="W103" s="27">
        <f>N103-J103</f>
        <v>62500</v>
      </c>
      <c r="X103" s="9">
        <v>2400000</v>
      </c>
      <c r="Y103" s="24">
        <v>1</v>
      </c>
      <c r="Z103" s="9">
        <v>2400000</v>
      </c>
      <c r="AA103" s="8"/>
      <c r="AB103" s="41" t="s">
        <v>0</v>
      </c>
      <c r="AC103" s="33" t="s">
        <v>252</v>
      </c>
    </row>
    <row r="104" spans="1:29">
      <c r="A104" s="6" t="s">
        <v>40</v>
      </c>
      <c r="B104" s="6" t="s">
        <v>41</v>
      </c>
      <c r="C104" s="8" t="s">
        <v>225</v>
      </c>
      <c r="D104" s="7">
        <v>5.1230000000000002</v>
      </c>
      <c r="E104" s="8"/>
      <c r="F104" s="8">
        <v>4</v>
      </c>
      <c r="G104" s="8" t="s">
        <v>223</v>
      </c>
      <c r="H104" s="9"/>
      <c r="I104" s="9"/>
      <c r="J104" s="6"/>
      <c r="K104" s="6"/>
      <c r="L104" s="14">
        <v>8575000</v>
      </c>
      <c r="M104" s="21">
        <v>41656</v>
      </c>
      <c r="N104" s="9">
        <v>10525000</v>
      </c>
      <c r="O104" s="6"/>
      <c r="P104" s="6"/>
      <c r="Q104" s="6"/>
      <c r="R104" s="6"/>
      <c r="S104" s="6"/>
      <c r="T104" s="6"/>
      <c r="U104" s="6"/>
      <c r="V104" s="12">
        <f t="shared" si="13"/>
        <v>0.22740524781341107</v>
      </c>
      <c r="W104" s="6"/>
      <c r="X104" s="9">
        <v>10525000</v>
      </c>
      <c r="Y104" s="24">
        <v>1</v>
      </c>
      <c r="Z104" s="9">
        <v>10525000</v>
      </c>
      <c r="AA104" s="8"/>
      <c r="AB104" s="8"/>
      <c r="AC104" s="33"/>
    </row>
    <row r="105" spans="1:29">
      <c r="A105" s="6" t="s">
        <v>139</v>
      </c>
      <c r="B105" s="6" t="s">
        <v>41</v>
      </c>
      <c r="C105" s="8" t="s">
        <v>242</v>
      </c>
      <c r="D105" s="7">
        <v>3.0750000000000002</v>
      </c>
      <c r="E105" s="8"/>
      <c r="F105" s="8">
        <v>1</v>
      </c>
      <c r="G105" s="8"/>
      <c r="H105" s="9"/>
      <c r="I105" s="9"/>
      <c r="J105" s="6"/>
      <c r="K105" s="6"/>
      <c r="L105" s="14">
        <v>507600</v>
      </c>
      <c r="M105" s="18">
        <v>41611</v>
      </c>
      <c r="N105" s="9">
        <v>2750000</v>
      </c>
      <c r="O105" s="6"/>
      <c r="P105" s="6"/>
      <c r="Q105" s="6"/>
      <c r="R105" s="6"/>
      <c r="S105" s="6"/>
      <c r="T105" s="6"/>
      <c r="U105" s="6"/>
      <c r="V105" s="12">
        <f t="shared" si="13"/>
        <v>4.4176516942474393</v>
      </c>
      <c r="W105" s="6"/>
      <c r="X105" s="9">
        <v>2750000</v>
      </c>
      <c r="Y105" s="24">
        <v>1</v>
      </c>
      <c r="Z105" s="9">
        <v>2750000</v>
      </c>
      <c r="AA105" s="8"/>
      <c r="AB105" s="8"/>
      <c r="AC105" s="33"/>
    </row>
    <row r="106" spans="1:29">
      <c r="A106" s="6" t="s">
        <v>63</v>
      </c>
      <c r="B106" s="6" t="s">
        <v>41</v>
      </c>
      <c r="C106" s="8" t="s">
        <v>237</v>
      </c>
      <c r="D106" s="7">
        <v>3.1440000000000001</v>
      </c>
      <c r="E106" s="8"/>
      <c r="F106" s="8">
        <v>2</v>
      </c>
      <c r="G106" s="8" t="s">
        <v>223</v>
      </c>
      <c r="H106" s="9"/>
      <c r="I106" s="9"/>
      <c r="J106" s="6"/>
      <c r="K106" s="6"/>
      <c r="L106" s="14">
        <v>1275000</v>
      </c>
      <c r="M106" s="18">
        <v>41655</v>
      </c>
      <c r="N106" s="9">
        <v>2450000</v>
      </c>
      <c r="O106" s="6"/>
      <c r="P106" s="6"/>
      <c r="Q106" s="6"/>
      <c r="R106" s="6"/>
      <c r="S106" s="6"/>
      <c r="T106" s="6"/>
      <c r="U106" s="6"/>
      <c r="V106" s="12">
        <f t="shared" si="13"/>
        <v>0.92156862745098034</v>
      </c>
      <c r="W106" s="6"/>
      <c r="X106" s="9">
        <v>2450000</v>
      </c>
      <c r="Y106" s="24">
        <v>1</v>
      </c>
      <c r="Z106" s="9">
        <v>2450000</v>
      </c>
      <c r="AA106" s="8"/>
      <c r="AB106" s="8"/>
      <c r="AC106" s="33" t="s">
        <v>273</v>
      </c>
    </row>
    <row r="107" spans="1:29">
      <c r="A107" s="6" t="s">
        <v>72</v>
      </c>
      <c r="B107" s="6" t="s">
        <v>41</v>
      </c>
      <c r="C107" s="8" t="s">
        <v>242</v>
      </c>
      <c r="D107" s="7">
        <v>4.1239999999999997</v>
      </c>
      <c r="E107" s="8"/>
      <c r="F107" s="8">
        <v>2</v>
      </c>
      <c r="G107" s="8" t="s">
        <v>223</v>
      </c>
      <c r="H107" s="9"/>
      <c r="I107" s="9"/>
      <c r="J107" s="6"/>
      <c r="K107" s="6"/>
      <c r="L107" s="14">
        <v>4265000</v>
      </c>
      <c r="M107" s="18">
        <v>41655</v>
      </c>
      <c r="N107" s="9">
        <v>6100000</v>
      </c>
      <c r="O107" s="6"/>
      <c r="P107" s="6"/>
      <c r="Q107" s="6"/>
      <c r="R107" s="6"/>
      <c r="S107" s="6"/>
      <c r="T107" s="6"/>
      <c r="U107" s="6"/>
      <c r="V107" s="12">
        <f t="shared" si="13"/>
        <v>0.43024618991793667</v>
      </c>
      <c r="W107" s="6"/>
      <c r="X107" s="9">
        <v>6100000</v>
      </c>
      <c r="Y107" s="24">
        <v>1</v>
      </c>
      <c r="Z107" s="9">
        <v>6100000</v>
      </c>
      <c r="AA107" s="8"/>
      <c r="AB107" s="8"/>
      <c r="AC107" s="33"/>
    </row>
    <row r="108" spans="1:29">
      <c r="A108" s="6" t="s">
        <v>92</v>
      </c>
      <c r="B108" s="6" t="s">
        <v>41</v>
      </c>
      <c r="C108" s="8" t="s">
        <v>239</v>
      </c>
      <c r="D108" s="7">
        <v>4.032</v>
      </c>
      <c r="E108" s="8"/>
      <c r="F108" s="8">
        <v>2</v>
      </c>
      <c r="G108" s="8" t="s">
        <v>223</v>
      </c>
      <c r="H108" s="9"/>
      <c r="I108" s="9"/>
      <c r="J108" s="6"/>
      <c r="K108" s="6"/>
      <c r="L108" s="14">
        <v>605000</v>
      </c>
      <c r="M108" s="21">
        <v>41656</v>
      </c>
      <c r="N108" s="9">
        <v>988000</v>
      </c>
      <c r="O108" s="6"/>
      <c r="P108" s="6"/>
      <c r="Q108" s="6"/>
      <c r="R108" s="6"/>
      <c r="S108" s="6"/>
      <c r="T108" s="6"/>
      <c r="U108" s="6"/>
      <c r="V108" s="12">
        <f t="shared" si="13"/>
        <v>0.6330578512396694</v>
      </c>
      <c r="W108" s="6"/>
      <c r="X108" s="9">
        <v>988000</v>
      </c>
      <c r="Y108" s="24">
        <v>1</v>
      </c>
      <c r="Z108" s="9">
        <v>988000</v>
      </c>
      <c r="AA108" s="8"/>
      <c r="AB108" s="8"/>
      <c r="AC108" s="33"/>
    </row>
    <row r="109" spans="1:29">
      <c r="A109" s="6" t="s">
        <v>110</v>
      </c>
      <c r="B109" s="6" t="s">
        <v>41</v>
      </c>
      <c r="C109" s="8" t="s">
        <v>239</v>
      </c>
      <c r="D109" s="7">
        <v>5.1189999999999998</v>
      </c>
      <c r="E109" s="8"/>
      <c r="F109" s="8">
        <v>2</v>
      </c>
      <c r="G109" s="8"/>
      <c r="H109" s="9"/>
      <c r="I109" s="9"/>
      <c r="J109" s="6"/>
      <c r="K109" s="6"/>
      <c r="L109" s="14">
        <v>3675000</v>
      </c>
      <c r="M109" s="18">
        <v>41653</v>
      </c>
      <c r="N109" s="9">
        <v>4500000</v>
      </c>
      <c r="O109" s="6"/>
      <c r="P109" s="6"/>
      <c r="Q109" s="6"/>
      <c r="R109" s="6"/>
      <c r="S109" s="6"/>
      <c r="T109" s="6"/>
      <c r="U109" s="6"/>
      <c r="V109" s="12">
        <f t="shared" si="13"/>
        <v>0.22448979591836735</v>
      </c>
      <c r="W109" s="6"/>
      <c r="X109" s="9">
        <v>4500000</v>
      </c>
      <c r="Y109" s="24">
        <v>1</v>
      </c>
      <c r="Z109" s="9">
        <v>4500000</v>
      </c>
      <c r="AA109" s="8"/>
      <c r="AB109" s="8"/>
      <c r="AC109" s="33"/>
    </row>
    <row r="110" spans="1:29">
      <c r="A110" s="6" t="s">
        <v>196</v>
      </c>
      <c r="B110" s="6" t="s">
        <v>41</v>
      </c>
      <c r="C110" s="8" t="s">
        <v>229</v>
      </c>
      <c r="D110" s="7">
        <v>5.1429999999999998</v>
      </c>
      <c r="E110" s="8"/>
      <c r="F110" s="8">
        <v>3</v>
      </c>
      <c r="G110" s="8"/>
      <c r="H110" s="9"/>
      <c r="I110" s="9"/>
      <c r="J110" s="6"/>
      <c r="K110" s="6"/>
      <c r="L110" s="14">
        <v>1000000</v>
      </c>
      <c r="M110" s="21">
        <v>41656</v>
      </c>
      <c r="N110" s="9">
        <v>1600000</v>
      </c>
      <c r="O110" s="6"/>
      <c r="P110" s="6"/>
      <c r="Q110" s="6"/>
      <c r="R110" s="6"/>
      <c r="S110" s="6"/>
      <c r="T110" s="6"/>
      <c r="U110" s="6"/>
      <c r="V110" s="12">
        <f t="shared" si="13"/>
        <v>0.6</v>
      </c>
      <c r="W110" s="6"/>
      <c r="X110" s="9">
        <v>1600000</v>
      </c>
      <c r="Y110" s="24">
        <v>1</v>
      </c>
      <c r="Z110" s="9">
        <v>1600000</v>
      </c>
      <c r="AA110" s="8"/>
      <c r="AB110" s="8"/>
      <c r="AC110" s="33" t="s">
        <v>275</v>
      </c>
    </row>
    <row r="111" spans="1:29">
      <c r="A111" s="6" t="s">
        <v>203</v>
      </c>
      <c r="B111" s="6" t="s">
        <v>41</v>
      </c>
      <c r="C111" s="8" t="s">
        <v>229</v>
      </c>
      <c r="D111" s="7">
        <v>2.1259999999999999</v>
      </c>
      <c r="E111" s="8" t="s">
        <v>208</v>
      </c>
      <c r="F111" s="8">
        <v>1</v>
      </c>
      <c r="G111" s="8" t="s">
        <v>223</v>
      </c>
      <c r="H111" s="9"/>
      <c r="I111" s="9"/>
      <c r="J111" s="6"/>
      <c r="K111" s="6"/>
      <c r="L111" s="14">
        <v>500500</v>
      </c>
      <c r="M111" s="18">
        <v>41655</v>
      </c>
      <c r="N111" s="9">
        <v>1980000</v>
      </c>
      <c r="O111" s="6"/>
      <c r="P111" s="6"/>
      <c r="Q111" s="6"/>
      <c r="R111" s="6"/>
      <c r="S111" s="6"/>
      <c r="T111" s="6"/>
      <c r="U111" s="6"/>
      <c r="V111" s="12">
        <f t="shared" si="13"/>
        <v>2.9560439560439562</v>
      </c>
      <c r="W111" s="6"/>
      <c r="X111" s="9">
        <v>1980000</v>
      </c>
      <c r="Y111" s="24">
        <v>1</v>
      </c>
      <c r="Z111" s="9">
        <v>1980000</v>
      </c>
      <c r="AA111" s="8"/>
      <c r="AB111" s="8"/>
      <c r="AC111" s="33"/>
    </row>
    <row r="112" spans="1:29">
      <c r="A112" s="6" t="s">
        <v>15</v>
      </c>
      <c r="B112" s="6" t="s">
        <v>16</v>
      </c>
      <c r="C112" s="8" t="s">
        <v>229</v>
      </c>
      <c r="D112" s="7">
        <v>4.0540000000000003</v>
      </c>
      <c r="E112" s="8"/>
      <c r="F112" s="8">
        <v>2</v>
      </c>
      <c r="G112" s="8" t="s">
        <v>223</v>
      </c>
      <c r="H112" s="9">
        <v>2500000</v>
      </c>
      <c r="I112" s="9">
        <v>1675000</v>
      </c>
      <c r="J112" s="9">
        <f t="shared" ref="J112:J113" si="22">MEDIAN(H112:I112)</f>
        <v>2087500</v>
      </c>
      <c r="K112" s="9">
        <f>H112-I112</f>
        <v>825000</v>
      </c>
      <c r="L112" s="14">
        <v>1400000</v>
      </c>
      <c r="M112" s="18">
        <v>41660</v>
      </c>
      <c r="N112" s="9">
        <v>2000000</v>
      </c>
      <c r="O112" s="6"/>
      <c r="P112" s="6"/>
      <c r="Q112" s="6"/>
      <c r="R112" s="6"/>
      <c r="S112" s="6"/>
      <c r="T112" s="6"/>
      <c r="U112" s="6"/>
      <c r="V112" s="12">
        <f t="shared" si="13"/>
        <v>0.42857142857142855</v>
      </c>
      <c r="W112" s="10">
        <f>N112-J112</f>
        <v>-87500</v>
      </c>
      <c r="X112" s="9">
        <v>2000000</v>
      </c>
      <c r="Y112" s="24">
        <v>1</v>
      </c>
      <c r="Z112" s="9">
        <v>2000000</v>
      </c>
      <c r="AA112" s="8"/>
      <c r="AB112" s="8"/>
      <c r="AC112" s="33" t="s">
        <v>276</v>
      </c>
    </row>
    <row r="113" spans="1:29">
      <c r="A113" s="6" t="s">
        <v>123</v>
      </c>
      <c r="B113" s="6" t="s">
        <v>16</v>
      </c>
      <c r="C113" s="8" t="s">
        <v>241</v>
      </c>
      <c r="D113" s="7">
        <v>2.149</v>
      </c>
      <c r="E113" s="8" t="s">
        <v>208</v>
      </c>
      <c r="F113" s="8">
        <v>1</v>
      </c>
      <c r="G113" s="8" t="s">
        <v>223</v>
      </c>
      <c r="H113" s="9">
        <v>2425000</v>
      </c>
      <c r="I113" s="9">
        <v>1400000</v>
      </c>
      <c r="J113" s="9">
        <f t="shared" si="22"/>
        <v>1912500</v>
      </c>
      <c r="K113" s="9">
        <f>H113-I113</f>
        <v>1025000</v>
      </c>
      <c r="L113" s="14">
        <v>515000</v>
      </c>
      <c r="M113" s="18">
        <v>41665</v>
      </c>
      <c r="N113" s="9">
        <v>1950000</v>
      </c>
      <c r="O113" s="6"/>
      <c r="P113" s="6"/>
      <c r="Q113" s="6"/>
      <c r="R113" s="6"/>
      <c r="S113" s="6"/>
      <c r="T113" s="6"/>
      <c r="U113" s="6"/>
      <c r="V113" s="12">
        <f t="shared" si="13"/>
        <v>2.7864077669902914</v>
      </c>
      <c r="W113" s="27">
        <f>N113-J113</f>
        <v>37500</v>
      </c>
      <c r="X113" s="9">
        <v>1950000</v>
      </c>
      <c r="Y113" s="24">
        <v>1</v>
      </c>
      <c r="Z113" s="9">
        <v>1950000</v>
      </c>
      <c r="AA113" s="8"/>
      <c r="AB113" s="8"/>
      <c r="AC113" s="33"/>
    </row>
    <row r="114" spans="1:29">
      <c r="A114" s="6" t="s">
        <v>277</v>
      </c>
      <c r="B114" s="6" t="s">
        <v>16</v>
      </c>
      <c r="C114" s="8" t="s">
        <v>239</v>
      </c>
      <c r="D114" s="7">
        <v>3.0950000000000002</v>
      </c>
      <c r="E114" s="8"/>
      <c r="F114" s="8">
        <v>1</v>
      </c>
      <c r="G114" s="8" t="s">
        <v>223</v>
      </c>
      <c r="H114" s="9"/>
      <c r="I114" s="9"/>
      <c r="J114" s="6"/>
      <c r="K114" s="6"/>
      <c r="L114" s="14">
        <v>517000</v>
      </c>
      <c r="M114" s="21">
        <v>41656</v>
      </c>
      <c r="N114" s="9">
        <v>1587000</v>
      </c>
      <c r="O114" s="6"/>
      <c r="P114" s="6"/>
      <c r="Q114" s="6"/>
      <c r="R114" s="6"/>
      <c r="S114" s="6"/>
      <c r="T114" s="6"/>
      <c r="U114" s="6"/>
      <c r="V114" s="12">
        <f t="shared" si="13"/>
        <v>2.0696324951644103</v>
      </c>
      <c r="W114" s="6"/>
      <c r="X114" s="9">
        <v>1587000</v>
      </c>
      <c r="Y114" s="24">
        <v>1</v>
      </c>
      <c r="Z114" s="9">
        <v>1587000</v>
      </c>
      <c r="AA114" s="8"/>
      <c r="AB114" s="8"/>
      <c r="AC114" s="33"/>
    </row>
    <row r="115" spans="1:29">
      <c r="A115" s="6" t="s">
        <v>90</v>
      </c>
      <c r="B115" s="6" t="s">
        <v>16</v>
      </c>
      <c r="C115" s="8" t="s">
        <v>235</v>
      </c>
      <c r="D115" s="7">
        <v>4.1509999999999998</v>
      </c>
      <c r="E115" s="8"/>
      <c r="F115" s="8">
        <v>2</v>
      </c>
      <c r="G115" s="8"/>
      <c r="H115" s="9"/>
      <c r="I115" s="9"/>
      <c r="J115" s="6"/>
      <c r="K115" s="6"/>
      <c r="L115" s="14">
        <v>850000</v>
      </c>
      <c r="M115" s="18">
        <v>41611</v>
      </c>
      <c r="N115" s="9">
        <v>900000</v>
      </c>
      <c r="O115" s="6"/>
      <c r="P115" s="6"/>
      <c r="Q115" s="6"/>
      <c r="R115" s="6"/>
      <c r="S115" s="6"/>
      <c r="T115" s="6"/>
      <c r="U115" s="6"/>
      <c r="V115" s="12">
        <f t="shared" si="13"/>
        <v>5.8823529411764705E-2</v>
      </c>
      <c r="W115" s="6"/>
      <c r="X115" s="9">
        <v>900000</v>
      </c>
      <c r="Y115" s="24">
        <v>1</v>
      </c>
      <c r="Z115" s="9">
        <v>900000</v>
      </c>
      <c r="AA115" s="8"/>
      <c r="AB115" s="8"/>
      <c r="AC115" s="33"/>
    </row>
    <row r="116" spans="1:29">
      <c r="A116" s="6" t="s">
        <v>169</v>
      </c>
      <c r="B116" s="6" t="s">
        <v>16</v>
      </c>
      <c r="C116" s="8" t="s">
        <v>242</v>
      </c>
      <c r="D116" s="7">
        <v>5.1589999999999998</v>
      </c>
      <c r="E116" s="8"/>
      <c r="F116" s="8">
        <v>4</v>
      </c>
      <c r="G116" s="8" t="s">
        <v>223</v>
      </c>
      <c r="H116" s="9"/>
      <c r="I116" s="9"/>
      <c r="J116" s="6"/>
      <c r="K116" s="6"/>
      <c r="L116" s="14">
        <v>4500000</v>
      </c>
      <c r="M116" s="18">
        <v>41655</v>
      </c>
      <c r="N116" s="9">
        <v>7675000</v>
      </c>
      <c r="O116" s="6"/>
      <c r="P116" s="6"/>
      <c r="Q116" s="6"/>
      <c r="R116" s="6"/>
      <c r="S116" s="6"/>
      <c r="T116" s="6"/>
      <c r="U116" s="6"/>
      <c r="V116" s="12">
        <f t="shared" si="13"/>
        <v>0.7055555555555556</v>
      </c>
      <c r="W116" s="6"/>
      <c r="X116" s="9">
        <v>7675000</v>
      </c>
      <c r="Y116" s="24">
        <v>1</v>
      </c>
      <c r="Z116" s="9">
        <v>7675000</v>
      </c>
      <c r="AA116" s="8"/>
      <c r="AB116" s="8"/>
      <c r="AC116" s="33"/>
    </row>
    <row r="117" spans="1:29">
      <c r="A117" s="6" t="s">
        <v>38</v>
      </c>
      <c r="B117" s="6" t="s">
        <v>39</v>
      </c>
      <c r="C117" s="8" t="s">
        <v>242</v>
      </c>
      <c r="D117" s="7">
        <v>5.01</v>
      </c>
      <c r="E117" s="8"/>
      <c r="F117" s="8">
        <v>3</v>
      </c>
      <c r="G117" s="8"/>
      <c r="H117" s="9"/>
      <c r="I117" s="9"/>
      <c r="J117" s="6"/>
      <c r="K117" s="6"/>
      <c r="L117" s="14">
        <v>2000000</v>
      </c>
      <c r="M117" s="18">
        <v>41986</v>
      </c>
      <c r="N117" s="9">
        <v>4000000</v>
      </c>
      <c r="O117" s="9">
        <v>8000000</v>
      </c>
      <c r="P117" s="9">
        <v>8000000</v>
      </c>
      <c r="Q117" s="6"/>
      <c r="R117" s="6"/>
      <c r="S117" s="6"/>
      <c r="T117" s="6"/>
      <c r="U117" s="6"/>
      <c r="V117" s="12">
        <f t="shared" si="13"/>
        <v>1</v>
      </c>
      <c r="W117" s="6"/>
      <c r="X117" s="9">
        <v>21000000</v>
      </c>
      <c r="Y117" s="24">
        <v>3</v>
      </c>
      <c r="Z117" s="9">
        <f>X117/Y117</f>
        <v>7000000</v>
      </c>
      <c r="AA117" s="8" t="s">
        <v>210</v>
      </c>
      <c r="AB117" s="8"/>
      <c r="AC117" s="33" t="s">
        <v>278</v>
      </c>
    </row>
    <row r="118" spans="1:29">
      <c r="A118" s="6" t="s">
        <v>128</v>
      </c>
      <c r="B118" s="6" t="s">
        <v>39</v>
      </c>
      <c r="C118" s="8" t="s">
        <v>230</v>
      </c>
      <c r="D118" s="7">
        <v>3.0910000000000002</v>
      </c>
      <c r="E118" s="8"/>
      <c r="F118" s="8">
        <v>1</v>
      </c>
      <c r="G118" s="8"/>
      <c r="H118" s="9"/>
      <c r="I118" s="9"/>
      <c r="J118" s="6"/>
      <c r="K118" s="6"/>
      <c r="L118" s="14">
        <v>515100</v>
      </c>
      <c r="M118" s="18">
        <v>41611</v>
      </c>
      <c r="N118" s="9">
        <v>1000000</v>
      </c>
      <c r="O118" s="6"/>
      <c r="P118" s="6"/>
      <c r="Q118" s="6"/>
      <c r="R118" s="6"/>
      <c r="S118" s="6"/>
      <c r="T118" s="6"/>
      <c r="U118" s="6"/>
      <c r="V118" s="12">
        <f t="shared" si="13"/>
        <v>0.94137060764900016</v>
      </c>
      <c r="W118" s="6"/>
      <c r="X118" s="9">
        <v>1000000</v>
      </c>
      <c r="Y118" s="24">
        <v>1</v>
      </c>
      <c r="Z118" s="9">
        <v>1000000</v>
      </c>
      <c r="AA118" s="8"/>
      <c r="AB118" s="8"/>
      <c r="AC118" s="33"/>
    </row>
    <row r="119" spans="1:29">
      <c r="A119" s="6" t="s">
        <v>65</v>
      </c>
      <c r="B119" s="6" t="s">
        <v>39</v>
      </c>
      <c r="C119" s="8" t="s">
        <v>235</v>
      </c>
      <c r="D119" s="7">
        <v>4.0250000000000004</v>
      </c>
      <c r="E119" s="8"/>
      <c r="F119" s="8">
        <v>2</v>
      </c>
      <c r="G119" s="8" t="s">
        <v>223</v>
      </c>
      <c r="H119" s="9"/>
      <c r="I119" s="9"/>
      <c r="J119" s="6"/>
      <c r="K119" s="6"/>
      <c r="L119" s="14">
        <v>1750000</v>
      </c>
      <c r="M119" s="21">
        <v>41656</v>
      </c>
      <c r="N119" s="9">
        <v>2300000</v>
      </c>
      <c r="O119" s="6"/>
      <c r="P119" s="6"/>
      <c r="Q119" s="6"/>
      <c r="R119" s="6"/>
      <c r="S119" s="6"/>
      <c r="T119" s="6"/>
      <c r="U119" s="6"/>
      <c r="V119" s="12">
        <f t="shared" si="13"/>
        <v>0.31428571428571428</v>
      </c>
      <c r="W119" s="6"/>
      <c r="X119" s="9">
        <v>2300000</v>
      </c>
      <c r="Y119" s="24">
        <v>1</v>
      </c>
      <c r="Z119" s="9">
        <v>2300000</v>
      </c>
      <c r="AA119" s="8"/>
      <c r="AB119" s="8"/>
      <c r="AC119" s="33"/>
    </row>
    <row r="120" spans="1:29">
      <c r="A120" s="6" t="s">
        <v>173</v>
      </c>
      <c r="B120" s="6" t="s">
        <v>39</v>
      </c>
      <c r="C120" s="8" t="s">
        <v>229</v>
      </c>
      <c r="D120" s="7">
        <v>3.0979999999999999</v>
      </c>
      <c r="E120" s="8"/>
      <c r="F120" s="8">
        <v>1</v>
      </c>
      <c r="G120" s="8" t="s">
        <v>223</v>
      </c>
      <c r="H120" s="9"/>
      <c r="I120" s="9"/>
      <c r="J120" s="6"/>
      <c r="K120" s="6"/>
      <c r="L120" s="14">
        <v>521000</v>
      </c>
      <c r="M120" s="21">
        <v>41656</v>
      </c>
      <c r="N120" s="9">
        <v>2595000</v>
      </c>
      <c r="O120" s="6"/>
      <c r="P120" s="6"/>
      <c r="Q120" s="6"/>
      <c r="R120" s="6"/>
      <c r="S120" s="6"/>
      <c r="T120" s="6"/>
      <c r="U120" s="6"/>
      <c r="V120" s="12">
        <f t="shared" si="13"/>
        <v>3.9808061420345489</v>
      </c>
      <c r="W120" s="6"/>
      <c r="X120" s="9">
        <v>2595000</v>
      </c>
      <c r="Y120" s="24">
        <v>1</v>
      </c>
      <c r="Z120" s="9">
        <v>2595000</v>
      </c>
      <c r="AA120" s="8"/>
      <c r="AB120" s="8"/>
      <c r="AC120" s="33"/>
    </row>
    <row r="121" spans="1:29">
      <c r="A121" s="6" t="s">
        <v>103</v>
      </c>
      <c r="B121" s="6" t="s">
        <v>39</v>
      </c>
      <c r="C121" s="8" t="s">
        <v>246</v>
      </c>
      <c r="D121" s="7">
        <v>3.1659999999999999</v>
      </c>
      <c r="E121" s="8"/>
      <c r="F121" s="8">
        <v>1</v>
      </c>
      <c r="G121" s="8" t="s">
        <v>223</v>
      </c>
      <c r="H121" s="9"/>
      <c r="I121" s="9"/>
      <c r="J121" s="6"/>
      <c r="K121" s="6"/>
      <c r="L121" s="14">
        <v>3300000</v>
      </c>
      <c r="M121" s="21">
        <v>41656</v>
      </c>
      <c r="N121" s="9">
        <v>5750000</v>
      </c>
      <c r="O121" s="6"/>
      <c r="P121" s="6"/>
      <c r="Q121" s="6"/>
      <c r="R121" s="6"/>
      <c r="S121" s="6"/>
      <c r="T121" s="6"/>
      <c r="U121" s="6"/>
      <c r="V121" s="12">
        <f t="shared" si="13"/>
        <v>0.74242424242424243</v>
      </c>
      <c r="W121" s="6"/>
      <c r="X121" s="9">
        <v>5750000</v>
      </c>
      <c r="Y121" s="24">
        <v>1</v>
      </c>
      <c r="Z121" s="9">
        <v>5750000</v>
      </c>
      <c r="AA121" s="8"/>
      <c r="AB121" s="8"/>
      <c r="AC121" s="33"/>
    </row>
    <row r="122" spans="1:29">
      <c r="A122" s="6" t="s">
        <v>184</v>
      </c>
      <c r="B122" s="6" t="s">
        <v>39</v>
      </c>
      <c r="C122" s="8" t="s">
        <v>225</v>
      </c>
      <c r="D122" s="7">
        <v>3.085</v>
      </c>
      <c r="E122" s="8"/>
      <c r="F122" s="8">
        <v>1</v>
      </c>
      <c r="G122" s="8" t="s">
        <v>223</v>
      </c>
      <c r="H122" s="9"/>
      <c r="I122" s="9"/>
      <c r="J122" s="6"/>
      <c r="K122" s="6"/>
      <c r="L122" s="14">
        <v>700000</v>
      </c>
      <c r="M122" s="21">
        <v>41656</v>
      </c>
      <c r="N122" s="9">
        <v>4250000</v>
      </c>
      <c r="O122" s="6"/>
      <c r="P122" s="6"/>
      <c r="Q122" s="6"/>
      <c r="R122" s="6"/>
      <c r="S122" s="6"/>
      <c r="T122" s="6"/>
      <c r="U122" s="6"/>
      <c r="V122" s="12">
        <f t="shared" si="13"/>
        <v>5.0714285714285712</v>
      </c>
      <c r="W122" s="6"/>
      <c r="X122" s="9">
        <v>4250000</v>
      </c>
      <c r="Y122" s="24">
        <v>1</v>
      </c>
      <c r="Z122" s="9">
        <v>4250000</v>
      </c>
      <c r="AA122" s="8"/>
      <c r="AB122" s="8"/>
      <c r="AC122" s="33"/>
    </row>
    <row r="123" spans="1:29">
      <c r="A123" s="6" t="s">
        <v>199</v>
      </c>
      <c r="B123" s="6" t="s">
        <v>39</v>
      </c>
      <c r="C123" s="8" t="s">
        <v>239</v>
      </c>
      <c r="D123" s="7">
        <v>3.0910000000000002</v>
      </c>
      <c r="E123" s="8"/>
      <c r="F123" s="8">
        <v>1</v>
      </c>
      <c r="G123" s="8" t="s">
        <v>223</v>
      </c>
      <c r="H123" s="9"/>
      <c r="I123" s="9"/>
      <c r="J123" s="6"/>
      <c r="K123" s="6"/>
      <c r="L123" s="14">
        <v>505000</v>
      </c>
      <c r="M123" s="18">
        <v>41655</v>
      </c>
      <c r="N123" s="9">
        <v>1200000</v>
      </c>
      <c r="O123" s="6"/>
      <c r="P123" s="6"/>
      <c r="Q123" s="6"/>
      <c r="R123" s="6"/>
      <c r="S123" s="6"/>
      <c r="T123" s="6"/>
      <c r="U123" s="6"/>
      <c r="V123" s="12">
        <f t="shared" si="13"/>
        <v>1.3762376237623761</v>
      </c>
      <c r="W123" s="6"/>
      <c r="X123" s="9">
        <v>1200000</v>
      </c>
      <c r="Y123" s="24">
        <v>1</v>
      </c>
      <c r="Z123" s="9">
        <v>1200000</v>
      </c>
      <c r="AA123" s="8"/>
      <c r="AB123" s="8"/>
      <c r="AC123" s="33"/>
    </row>
    <row r="124" spans="1:29">
      <c r="A124" s="6" t="s">
        <v>204</v>
      </c>
      <c r="B124" s="6" t="s">
        <v>39</v>
      </c>
      <c r="C124" s="8" t="s">
        <v>229</v>
      </c>
      <c r="D124" s="7">
        <v>3.0209999999999999</v>
      </c>
      <c r="E124" s="8"/>
      <c r="F124" s="8">
        <v>1</v>
      </c>
      <c r="G124" s="8" t="s">
        <v>223</v>
      </c>
      <c r="H124" s="9"/>
      <c r="I124" s="9"/>
      <c r="J124" s="6"/>
      <c r="K124" s="6"/>
      <c r="L124" s="38" t="s">
        <v>249</v>
      </c>
      <c r="M124" s="21">
        <v>41656</v>
      </c>
      <c r="N124" s="9">
        <v>950000</v>
      </c>
      <c r="O124" s="6"/>
      <c r="P124" s="6"/>
      <c r="Q124" s="6"/>
      <c r="R124" s="6"/>
      <c r="S124" s="6"/>
      <c r="T124" s="6"/>
      <c r="U124" s="6"/>
      <c r="V124" s="29" t="e">
        <f t="shared" si="13"/>
        <v>#VALUE!</v>
      </c>
      <c r="W124" s="6"/>
      <c r="X124" s="9">
        <v>950000</v>
      </c>
      <c r="Y124" s="24">
        <v>1</v>
      </c>
      <c r="Z124" s="9">
        <v>950000</v>
      </c>
      <c r="AA124" s="8"/>
      <c r="AB124" s="8"/>
      <c r="AC124" s="33"/>
    </row>
    <row r="125" spans="1:29">
      <c r="A125" s="6" t="s">
        <v>3</v>
      </c>
      <c r="B125" s="6" t="s">
        <v>56</v>
      </c>
      <c r="C125" s="8" t="s">
        <v>237</v>
      </c>
      <c r="D125" s="7">
        <v>4.0990000000000002</v>
      </c>
      <c r="E125" s="8"/>
      <c r="F125" s="8">
        <v>2</v>
      </c>
      <c r="G125" s="8"/>
      <c r="H125" s="9"/>
      <c r="I125" s="9"/>
      <c r="J125" s="6"/>
      <c r="K125" s="6"/>
      <c r="L125" s="14">
        <v>700000</v>
      </c>
      <c r="M125" s="18">
        <v>41592</v>
      </c>
      <c r="N125" s="9">
        <v>750000</v>
      </c>
      <c r="O125" s="6"/>
      <c r="P125" s="6"/>
      <c r="Q125" s="6"/>
      <c r="R125" s="6"/>
      <c r="S125" s="6"/>
      <c r="T125" s="6"/>
      <c r="U125" s="6"/>
      <c r="V125" s="12">
        <f t="shared" si="13"/>
        <v>7.1428571428571425E-2</v>
      </c>
      <c r="W125" s="6"/>
      <c r="X125" s="9">
        <v>750000</v>
      </c>
      <c r="Y125" s="24">
        <v>1</v>
      </c>
      <c r="Z125" s="9">
        <v>750000</v>
      </c>
      <c r="AA125" s="8"/>
      <c r="AB125" s="8"/>
      <c r="AC125" s="33"/>
    </row>
    <row r="126" spans="1:29">
      <c r="A126" s="6" t="s">
        <v>118</v>
      </c>
      <c r="B126" s="6" t="s">
        <v>56</v>
      </c>
      <c r="C126" s="8" t="s">
        <v>242</v>
      </c>
      <c r="D126" s="7">
        <v>3.1139999999999999</v>
      </c>
      <c r="E126" s="8"/>
      <c r="F126" s="8">
        <v>1</v>
      </c>
      <c r="G126" s="8" t="s">
        <v>223</v>
      </c>
      <c r="H126" s="9"/>
      <c r="I126" s="9"/>
      <c r="J126" s="6"/>
      <c r="K126" s="6"/>
      <c r="L126" s="14">
        <v>506600</v>
      </c>
      <c r="M126" s="21">
        <v>41656</v>
      </c>
      <c r="N126" s="9">
        <v>2625000</v>
      </c>
      <c r="O126" s="6"/>
      <c r="P126" s="6"/>
      <c r="Q126" s="6"/>
      <c r="R126" s="6"/>
      <c r="S126" s="6"/>
      <c r="T126" s="6"/>
      <c r="U126" s="6"/>
      <c r="V126" s="12">
        <f t="shared" si="13"/>
        <v>4.1816028424792737</v>
      </c>
      <c r="W126" s="6"/>
      <c r="X126" s="9">
        <v>2625000</v>
      </c>
      <c r="Y126" s="24">
        <v>1</v>
      </c>
      <c r="Z126" s="9">
        <v>2625000</v>
      </c>
      <c r="AA126" s="8"/>
      <c r="AB126" s="8"/>
      <c r="AC126" s="33"/>
    </row>
    <row r="127" spans="1:29">
      <c r="A127" s="6" t="s">
        <v>181</v>
      </c>
      <c r="B127" s="6" t="s">
        <v>56</v>
      </c>
      <c r="C127" s="8" t="s">
        <v>235</v>
      </c>
      <c r="D127" s="7">
        <v>3.0670000000000002</v>
      </c>
      <c r="E127" s="8"/>
      <c r="F127" s="8">
        <v>1</v>
      </c>
      <c r="G127" s="8" t="s">
        <v>223</v>
      </c>
      <c r="H127" s="9">
        <v>3250000</v>
      </c>
      <c r="I127" s="9">
        <v>2025000</v>
      </c>
      <c r="J127" s="9">
        <f t="shared" ref="J127" si="23">MEDIAN(H127:I127)</f>
        <v>2637500</v>
      </c>
      <c r="K127" s="9">
        <f>H127-I127</f>
        <v>1225000</v>
      </c>
      <c r="L127" s="14">
        <v>502700</v>
      </c>
      <c r="M127" s="18">
        <v>41685</v>
      </c>
      <c r="N127" s="9">
        <v>2650000</v>
      </c>
      <c r="O127" s="6"/>
      <c r="P127" s="6"/>
      <c r="Q127" s="6"/>
      <c r="R127" s="6"/>
      <c r="S127" s="6"/>
      <c r="T127" s="6"/>
      <c r="U127" s="6"/>
      <c r="V127" s="12">
        <f t="shared" si="13"/>
        <v>4.2715337179232149</v>
      </c>
      <c r="W127" s="27">
        <f>N127-J127</f>
        <v>12500</v>
      </c>
      <c r="X127" s="9">
        <v>2650000</v>
      </c>
      <c r="Y127" s="24">
        <v>1</v>
      </c>
      <c r="Z127" s="9">
        <v>2650000</v>
      </c>
      <c r="AA127" s="8"/>
      <c r="AB127" s="8"/>
      <c r="AC127" s="33" t="s">
        <v>279</v>
      </c>
    </row>
    <row r="128" spans="1:29">
      <c r="A128" s="6" t="s">
        <v>183</v>
      </c>
      <c r="B128" s="6" t="s">
        <v>56</v>
      </c>
      <c r="C128" s="8" t="s">
        <v>229</v>
      </c>
      <c r="D128" s="7">
        <v>5.0410000000000004</v>
      </c>
      <c r="E128" s="8"/>
      <c r="F128" s="8">
        <v>1</v>
      </c>
      <c r="G128" s="8" t="s">
        <v>223</v>
      </c>
      <c r="H128" s="9"/>
      <c r="I128" s="9"/>
      <c r="J128" s="6"/>
      <c r="K128" s="6"/>
      <c r="L128" s="38" t="s">
        <v>249</v>
      </c>
      <c r="M128" s="18">
        <v>41654</v>
      </c>
      <c r="N128" s="9">
        <v>2200000</v>
      </c>
      <c r="O128" s="6"/>
      <c r="P128" s="6"/>
      <c r="Q128" s="6"/>
      <c r="R128" s="6"/>
      <c r="S128" s="6"/>
      <c r="T128" s="6"/>
      <c r="U128" s="6"/>
      <c r="V128" s="29" t="e">
        <f t="shared" si="13"/>
        <v>#VALUE!</v>
      </c>
      <c r="W128" s="6"/>
      <c r="X128" s="9">
        <v>2200000</v>
      </c>
      <c r="Y128" s="24">
        <v>1</v>
      </c>
      <c r="Z128" s="9">
        <v>2200000</v>
      </c>
      <c r="AA128" s="8"/>
      <c r="AB128" s="8"/>
      <c r="AC128" s="33"/>
    </row>
    <row r="129" spans="1:29">
      <c r="A129" s="6" t="s">
        <v>102</v>
      </c>
      <c r="B129" s="6" t="s">
        <v>56</v>
      </c>
      <c r="C129" s="8" t="s">
        <v>242</v>
      </c>
      <c r="D129" s="7">
        <v>4.0640000000000001</v>
      </c>
      <c r="E129" s="8"/>
      <c r="F129" s="8">
        <v>3</v>
      </c>
      <c r="G129" s="8" t="s">
        <v>223</v>
      </c>
      <c r="H129" s="9"/>
      <c r="I129" s="9"/>
      <c r="J129" s="6"/>
      <c r="K129" s="6"/>
      <c r="L129" s="14">
        <v>2900000</v>
      </c>
      <c r="M129" s="21">
        <v>41656</v>
      </c>
      <c r="N129" s="9">
        <v>3000000</v>
      </c>
      <c r="O129" s="6"/>
      <c r="P129" s="6"/>
      <c r="Q129" s="6"/>
      <c r="R129" s="6"/>
      <c r="S129" s="6"/>
      <c r="T129" s="6"/>
      <c r="U129" s="6"/>
      <c r="V129" s="12">
        <f t="shared" si="13"/>
        <v>3.4482758620689655E-2</v>
      </c>
      <c r="W129" s="6"/>
      <c r="X129" s="9">
        <v>3000000</v>
      </c>
      <c r="Y129" s="24">
        <v>1</v>
      </c>
      <c r="Z129" s="9">
        <v>3000000</v>
      </c>
      <c r="AA129" s="8"/>
      <c r="AB129" s="8"/>
      <c r="AC129" s="33"/>
    </row>
    <row r="130" spans="1:29">
      <c r="A130" s="6" t="s">
        <v>127</v>
      </c>
      <c r="B130" s="6" t="s">
        <v>52</v>
      </c>
      <c r="C130" s="8" t="s">
        <v>229</v>
      </c>
      <c r="D130" s="7">
        <v>3.0030000000000001</v>
      </c>
      <c r="E130" s="8"/>
      <c r="F130" s="8">
        <v>1</v>
      </c>
      <c r="G130" s="8"/>
      <c r="H130" s="9"/>
      <c r="I130" s="9"/>
      <c r="J130" s="6"/>
      <c r="K130" s="6"/>
      <c r="L130" s="14">
        <v>501300</v>
      </c>
      <c r="M130" s="21">
        <v>41656</v>
      </c>
      <c r="N130" s="9">
        <v>749750</v>
      </c>
      <c r="O130" s="6"/>
      <c r="P130" s="6"/>
      <c r="Q130" s="6"/>
      <c r="R130" s="6"/>
      <c r="S130" s="6"/>
      <c r="T130" s="6"/>
      <c r="U130" s="6"/>
      <c r="V130" s="12">
        <f t="shared" si="13"/>
        <v>0.49561141033313383</v>
      </c>
      <c r="W130" s="6"/>
      <c r="X130" s="9">
        <v>749750</v>
      </c>
      <c r="Y130" s="24">
        <v>1</v>
      </c>
      <c r="Z130" s="9">
        <v>749750</v>
      </c>
      <c r="AA130" s="8"/>
      <c r="AB130" s="8"/>
      <c r="AC130" s="33"/>
    </row>
    <row r="131" spans="1:29">
      <c r="A131" s="6" t="s">
        <v>51</v>
      </c>
      <c r="B131" s="6" t="s">
        <v>52</v>
      </c>
      <c r="C131" s="8" t="s">
        <v>242</v>
      </c>
      <c r="D131" s="7">
        <v>4.1639999999999997</v>
      </c>
      <c r="E131" s="8"/>
      <c r="F131" s="8">
        <v>2</v>
      </c>
      <c r="G131" s="8"/>
      <c r="H131" s="9"/>
      <c r="I131" s="9"/>
      <c r="J131" s="6"/>
      <c r="K131" s="6"/>
      <c r="L131" s="14">
        <v>10112500</v>
      </c>
      <c r="M131" s="18">
        <v>41655</v>
      </c>
      <c r="N131" s="9">
        <v>14000000</v>
      </c>
      <c r="O131" s="6"/>
      <c r="P131" s="6"/>
      <c r="Q131" s="6"/>
      <c r="R131" s="6"/>
      <c r="S131" s="6"/>
      <c r="T131" s="6"/>
      <c r="U131" s="6"/>
      <c r="V131" s="12">
        <f t="shared" ref="V131:V180" si="24">(N131-L131)/L131</f>
        <v>0.38442521631644005</v>
      </c>
      <c r="W131" s="6"/>
      <c r="X131" s="9">
        <v>14000000</v>
      </c>
      <c r="Y131" s="24">
        <v>1</v>
      </c>
      <c r="Z131" s="9">
        <v>14000000</v>
      </c>
      <c r="AA131" s="8"/>
      <c r="AB131" s="8"/>
      <c r="AC131" s="33"/>
    </row>
    <row r="132" spans="1:29">
      <c r="A132" s="6" t="s">
        <v>150</v>
      </c>
      <c r="B132" s="6" t="s">
        <v>52</v>
      </c>
      <c r="C132" s="8" t="s">
        <v>229</v>
      </c>
      <c r="D132" s="7">
        <v>2.1269999999999998</v>
      </c>
      <c r="E132" s="8" t="s">
        <v>208</v>
      </c>
      <c r="F132" s="8">
        <v>1</v>
      </c>
      <c r="G132" s="8" t="s">
        <v>223</v>
      </c>
      <c r="H132" s="9"/>
      <c r="I132" s="9"/>
      <c r="J132" s="6"/>
      <c r="K132" s="6"/>
      <c r="L132" s="14">
        <v>506200</v>
      </c>
      <c r="M132" s="21">
        <v>41656</v>
      </c>
      <c r="N132" s="9">
        <v>1450000</v>
      </c>
      <c r="O132" s="6"/>
      <c r="P132" s="6"/>
      <c r="Q132" s="6"/>
      <c r="R132" s="6"/>
      <c r="S132" s="6"/>
      <c r="T132" s="6"/>
      <c r="U132" s="6"/>
      <c r="V132" s="12">
        <f t="shared" si="24"/>
        <v>1.8644804425128407</v>
      </c>
      <c r="W132" s="6"/>
      <c r="X132" s="9">
        <v>1450000</v>
      </c>
      <c r="Y132" s="24">
        <v>1</v>
      </c>
      <c r="Z132" s="9">
        <v>1450000</v>
      </c>
      <c r="AA132" s="8"/>
      <c r="AB132" s="8"/>
      <c r="AC132" s="33"/>
    </row>
    <row r="133" spans="1:29">
      <c r="A133" s="6" t="s">
        <v>152</v>
      </c>
      <c r="B133" s="6" t="s">
        <v>52</v>
      </c>
      <c r="C133" s="8" t="s">
        <v>242</v>
      </c>
      <c r="D133" s="7">
        <v>3.0449999999999999</v>
      </c>
      <c r="E133" s="8"/>
      <c r="F133" s="8">
        <v>1</v>
      </c>
      <c r="G133" s="8" t="s">
        <v>223</v>
      </c>
      <c r="H133" s="9"/>
      <c r="I133" s="9"/>
      <c r="J133" s="6"/>
      <c r="K133" s="6"/>
      <c r="L133" s="14">
        <v>503000</v>
      </c>
      <c r="M133" s="21">
        <v>41656</v>
      </c>
      <c r="N133" s="9">
        <v>3625000</v>
      </c>
      <c r="O133" s="6"/>
      <c r="P133" s="6"/>
      <c r="Q133" s="6"/>
      <c r="R133" s="6"/>
      <c r="S133" s="6"/>
      <c r="T133" s="6"/>
      <c r="U133" s="6"/>
      <c r="V133" s="12">
        <f t="shared" si="24"/>
        <v>6.2067594433399602</v>
      </c>
      <c r="W133" s="6"/>
      <c r="X133" s="9">
        <v>3625000</v>
      </c>
      <c r="Y133" s="24">
        <v>1</v>
      </c>
      <c r="Z133" s="9">
        <v>3625000</v>
      </c>
      <c r="AA133" s="8"/>
      <c r="AB133" s="8"/>
      <c r="AC133" s="33" t="s">
        <v>280</v>
      </c>
    </row>
    <row r="134" spans="1:29">
      <c r="A134" s="6" t="s">
        <v>158</v>
      </c>
      <c r="B134" s="6" t="s">
        <v>52</v>
      </c>
      <c r="C134" s="8" t="s">
        <v>230</v>
      </c>
      <c r="D134" s="7">
        <v>2.1379999999999999</v>
      </c>
      <c r="E134" s="8" t="s">
        <v>208</v>
      </c>
      <c r="F134" s="8">
        <v>1</v>
      </c>
      <c r="G134" s="8"/>
      <c r="H134" s="9"/>
      <c r="I134" s="9"/>
      <c r="J134" s="6"/>
      <c r="K134" s="6"/>
      <c r="L134" s="14">
        <v>496500</v>
      </c>
      <c r="M134" s="21">
        <v>41656</v>
      </c>
      <c r="N134" s="9">
        <v>900000</v>
      </c>
      <c r="O134" s="6"/>
      <c r="P134" s="6"/>
      <c r="Q134" s="6"/>
      <c r="R134" s="6"/>
      <c r="S134" s="6"/>
      <c r="T134" s="6"/>
      <c r="U134" s="6"/>
      <c r="V134" s="12">
        <f t="shared" si="24"/>
        <v>0.81268882175226587</v>
      </c>
      <c r="W134" s="6"/>
      <c r="X134" s="9">
        <v>900000</v>
      </c>
      <c r="Y134" s="24">
        <v>1</v>
      </c>
      <c r="Z134" s="9">
        <v>900000</v>
      </c>
      <c r="AA134" s="8"/>
      <c r="AB134" s="8"/>
      <c r="AC134" s="33" t="s">
        <v>281</v>
      </c>
    </row>
    <row r="135" spans="1:29">
      <c r="A135" s="6" t="s">
        <v>99</v>
      </c>
      <c r="B135" s="6" t="s">
        <v>52</v>
      </c>
      <c r="C135" s="8" t="s">
        <v>239</v>
      </c>
      <c r="D135" s="7">
        <v>4.1230000000000002</v>
      </c>
      <c r="E135" s="8"/>
      <c r="F135" s="8">
        <v>2</v>
      </c>
      <c r="G135" s="8" t="s">
        <v>223</v>
      </c>
      <c r="H135" s="9"/>
      <c r="I135" s="9"/>
      <c r="J135" s="6"/>
      <c r="K135" s="6"/>
      <c r="L135" s="14">
        <v>2450000</v>
      </c>
      <c r="M135" s="21">
        <v>41656</v>
      </c>
      <c r="N135" s="9">
        <v>3700000</v>
      </c>
      <c r="O135" s="6"/>
      <c r="P135" s="6"/>
      <c r="Q135" s="6"/>
      <c r="R135" s="6"/>
      <c r="S135" s="6"/>
      <c r="T135" s="6"/>
      <c r="U135" s="6"/>
      <c r="V135" s="12">
        <f t="shared" si="24"/>
        <v>0.51020408163265307</v>
      </c>
      <c r="W135" s="6"/>
      <c r="X135" s="9">
        <v>3700000</v>
      </c>
      <c r="Y135" s="24">
        <v>1</v>
      </c>
      <c r="Z135" s="9">
        <v>3700000</v>
      </c>
      <c r="AA135" s="8"/>
      <c r="AB135" s="8"/>
      <c r="AC135" s="33"/>
    </row>
    <row r="136" spans="1:29">
      <c r="A136" s="6" t="s">
        <v>190</v>
      </c>
      <c r="B136" s="6" t="s">
        <v>52</v>
      </c>
      <c r="C136" s="8" t="s">
        <v>230</v>
      </c>
      <c r="D136" s="7">
        <v>5.077</v>
      </c>
      <c r="E136" s="8"/>
      <c r="F136" s="8">
        <v>4</v>
      </c>
      <c r="G136" s="8"/>
      <c r="H136" s="9"/>
      <c r="I136" s="9"/>
      <c r="J136" s="6"/>
      <c r="K136" s="6"/>
      <c r="L136" s="14">
        <v>2050000</v>
      </c>
      <c r="M136" s="18">
        <v>41611</v>
      </c>
      <c r="N136" s="9">
        <v>2750000</v>
      </c>
      <c r="O136" s="9">
        <v>3500000</v>
      </c>
      <c r="P136" s="9">
        <v>3700000</v>
      </c>
      <c r="Q136" s="6"/>
      <c r="R136" s="6"/>
      <c r="S136" s="6"/>
      <c r="T136" s="6"/>
      <c r="U136" s="6"/>
      <c r="V136" s="12">
        <f t="shared" si="24"/>
        <v>0.34146341463414637</v>
      </c>
      <c r="W136" s="6"/>
      <c r="X136" s="9">
        <v>10750000</v>
      </c>
      <c r="Y136" s="24">
        <v>3</v>
      </c>
      <c r="Z136" s="39">
        <f>X136/Y136</f>
        <v>3583333.3333333335</v>
      </c>
      <c r="AA136" s="8" t="s">
        <v>210</v>
      </c>
      <c r="AB136" s="8"/>
      <c r="AC136" s="33" t="s">
        <v>282</v>
      </c>
    </row>
    <row r="137" spans="1:29">
      <c r="A137" s="6" t="s">
        <v>109</v>
      </c>
      <c r="B137" s="6" t="s">
        <v>52</v>
      </c>
      <c r="C137" s="8" t="s">
        <v>236</v>
      </c>
      <c r="D137" s="7">
        <v>4.133</v>
      </c>
      <c r="E137" s="8"/>
      <c r="F137" s="8">
        <v>2</v>
      </c>
      <c r="G137" s="8" t="s">
        <v>223</v>
      </c>
      <c r="H137" s="9"/>
      <c r="I137" s="9"/>
      <c r="J137" s="6"/>
      <c r="K137" s="6"/>
      <c r="L137" s="14">
        <v>1000000</v>
      </c>
      <c r="M137" s="21">
        <v>41656</v>
      </c>
      <c r="N137" s="9">
        <v>1475000</v>
      </c>
      <c r="O137" s="6"/>
      <c r="P137" s="6"/>
      <c r="Q137" s="6"/>
      <c r="R137" s="6"/>
      <c r="S137" s="6"/>
      <c r="T137" s="6"/>
      <c r="U137" s="6"/>
      <c r="V137" s="12">
        <f t="shared" si="24"/>
        <v>0.47499999999999998</v>
      </c>
      <c r="W137" s="6"/>
      <c r="X137" s="9">
        <v>1475000</v>
      </c>
      <c r="Y137" s="24">
        <v>1</v>
      </c>
      <c r="Z137" s="9">
        <v>1475000</v>
      </c>
      <c r="AA137" s="8"/>
      <c r="AB137" s="8"/>
      <c r="AC137" s="33"/>
    </row>
    <row r="138" spans="1:29">
      <c r="A138" s="6" t="s">
        <v>14</v>
      </c>
      <c r="B138" s="6" t="s">
        <v>13</v>
      </c>
      <c r="C138" s="8" t="s">
        <v>229</v>
      </c>
      <c r="D138" s="7">
        <v>5.0620000000000003</v>
      </c>
      <c r="E138" s="8"/>
      <c r="F138" s="8">
        <v>3</v>
      </c>
      <c r="G138" s="8" t="s">
        <v>223</v>
      </c>
      <c r="H138" s="9">
        <v>2150000</v>
      </c>
      <c r="I138" s="9">
        <v>1550000</v>
      </c>
      <c r="J138" s="9">
        <f t="shared" ref="J138" si="25">MEDIAN(H138:I138)</f>
        <v>1850000</v>
      </c>
      <c r="K138" s="9">
        <f>H138-I138</f>
        <v>600000</v>
      </c>
      <c r="L138" s="14">
        <v>1475000</v>
      </c>
      <c r="M138" s="18">
        <v>41685</v>
      </c>
      <c r="N138" s="9">
        <v>1903125</v>
      </c>
      <c r="O138" s="6"/>
      <c r="P138" s="6"/>
      <c r="Q138" s="6"/>
      <c r="R138" s="6"/>
      <c r="S138" s="6"/>
      <c r="T138" s="6"/>
      <c r="U138" s="6"/>
      <c r="V138" s="12">
        <f t="shared" si="24"/>
        <v>0.2902542372881356</v>
      </c>
      <c r="W138" s="27">
        <f>N138-J138</f>
        <v>53125</v>
      </c>
      <c r="X138" s="9">
        <v>1903125</v>
      </c>
      <c r="Y138" s="24">
        <v>1</v>
      </c>
      <c r="Z138" s="9">
        <v>1903125</v>
      </c>
      <c r="AA138" s="8"/>
      <c r="AB138" s="8"/>
      <c r="AC138" s="33"/>
    </row>
    <row r="139" spans="1:29">
      <c r="A139" s="6" t="s">
        <v>35</v>
      </c>
      <c r="B139" s="6" t="s">
        <v>13</v>
      </c>
      <c r="C139" s="8" t="s">
        <v>229</v>
      </c>
      <c r="D139" s="7">
        <v>5.1159999999999997</v>
      </c>
      <c r="E139" s="8"/>
      <c r="F139" s="8">
        <v>4</v>
      </c>
      <c r="G139" s="8" t="s">
        <v>223</v>
      </c>
      <c r="H139" s="9"/>
      <c r="I139" s="9"/>
      <c r="J139" s="6"/>
      <c r="K139" s="6"/>
      <c r="L139" s="14">
        <v>1550000</v>
      </c>
      <c r="M139" s="18">
        <v>41655</v>
      </c>
      <c r="N139" s="9">
        <v>2150000</v>
      </c>
      <c r="O139" s="6"/>
      <c r="P139" s="6"/>
      <c r="Q139" s="6"/>
      <c r="R139" s="6"/>
      <c r="S139" s="6"/>
      <c r="T139" s="6"/>
      <c r="U139" s="6"/>
      <c r="V139" s="12">
        <f t="shared" si="24"/>
        <v>0.38709677419354838</v>
      </c>
      <c r="W139" s="6"/>
      <c r="X139" s="9">
        <v>2150000</v>
      </c>
      <c r="Y139" s="24">
        <v>1</v>
      </c>
      <c r="Z139" s="9">
        <v>2150000</v>
      </c>
      <c r="AA139" s="8"/>
      <c r="AB139" s="8"/>
      <c r="AC139" s="33"/>
    </row>
    <row r="140" spans="1:29">
      <c r="A140" s="6" t="s">
        <v>164</v>
      </c>
      <c r="B140" s="6" t="s">
        <v>13</v>
      </c>
      <c r="C140" s="8" t="s">
        <v>229</v>
      </c>
      <c r="D140" s="7">
        <v>3.0859999999999999</v>
      </c>
      <c r="E140" s="8"/>
      <c r="F140" s="8">
        <v>1</v>
      </c>
      <c r="G140" s="8" t="s">
        <v>223</v>
      </c>
      <c r="H140" s="9"/>
      <c r="I140" s="9"/>
      <c r="J140" s="6"/>
      <c r="K140" s="6"/>
      <c r="L140" s="14">
        <v>815000</v>
      </c>
      <c r="M140" s="21">
        <v>41656</v>
      </c>
      <c r="N140" s="9">
        <v>1275000</v>
      </c>
      <c r="O140" s="6"/>
      <c r="P140" s="6"/>
      <c r="Q140" s="6"/>
      <c r="R140" s="6"/>
      <c r="S140" s="6"/>
      <c r="T140" s="6"/>
      <c r="U140" s="6"/>
      <c r="V140" s="12">
        <f t="shared" si="24"/>
        <v>0.56441717791411039</v>
      </c>
      <c r="W140" s="6"/>
      <c r="X140" s="9">
        <v>1275000</v>
      </c>
      <c r="Y140" s="24">
        <v>1</v>
      </c>
      <c r="Z140" s="9">
        <v>1275000</v>
      </c>
      <c r="AA140" s="8"/>
      <c r="AB140" s="8"/>
      <c r="AC140" s="33"/>
    </row>
    <row r="141" spans="1:29">
      <c r="A141" s="6" t="s">
        <v>179</v>
      </c>
      <c r="B141" s="6" t="s">
        <v>13</v>
      </c>
      <c r="C141" s="8" t="s">
        <v>236</v>
      </c>
      <c r="D141" s="7">
        <v>3.01</v>
      </c>
      <c r="E141" s="8"/>
      <c r="F141" s="8">
        <v>1</v>
      </c>
      <c r="G141" s="8" t="s">
        <v>223</v>
      </c>
      <c r="H141" s="9"/>
      <c r="I141" s="9"/>
      <c r="J141" s="6"/>
      <c r="K141" s="6"/>
      <c r="L141" s="14">
        <v>508500</v>
      </c>
      <c r="M141" s="21">
        <v>41656</v>
      </c>
      <c r="N141" s="9">
        <v>1400000</v>
      </c>
      <c r="O141" s="6"/>
      <c r="P141" s="6"/>
      <c r="Q141" s="6"/>
      <c r="R141" s="6"/>
      <c r="S141" s="6"/>
      <c r="T141" s="6"/>
      <c r="U141" s="6"/>
      <c r="V141" s="12">
        <f t="shared" si="24"/>
        <v>1.7531956735496559</v>
      </c>
      <c r="W141" s="6"/>
      <c r="X141" s="9">
        <v>1400000</v>
      </c>
      <c r="Y141" s="24">
        <v>1</v>
      </c>
      <c r="Z141" s="9">
        <v>1400000</v>
      </c>
      <c r="AA141" s="8"/>
      <c r="AB141" s="8"/>
      <c r="AC141" s="33"/>
    </row>
    <row r="142" spans="1:29">
      <c r="A142" s="6" t="s">
        <v>84</v>
      </c>
      <c r="B142" s="6" t="s">
        <v>13</v>
      </c>
      <c r="C142" s="8" t="s">
        <v>246</v>
      </c>
      <c r="D142" s="7">
        <v>4.0010000000000003</v>
      </c>
      <c r="E142" s="8"/>
      <c r="F142" s="8">
        <v>2</v>
      </c>
      <c r="G142" s="8" t="s">
        <v>223</v>
      </c>
      <c r="H142" s="9"/>
      <c r="I142" s="9"/>
      <c r="J142" s="6"/>
      <c r="K142" s="6"/>
      <c r="L142" s="14">
        <v>900000</v>
      </c>
      <c r="M142" s="21">
        <v>41656</v>
      </c>
      <c r="N142" s="9">
        <v>1300000</v>
      </c>
      <c r="O142" s="6"/>
      <c r="P142" s="6"/>
      <c r="Q142" s="6"/>
      <c r="R142" s="6"/>
      <c r="S142" s="6"/>
      <c r="T142" s="6"/>
      <c r="U142" s="6"/>
      <c r="V142" s="12">
        <f>(N142-L142)/L142</f>
        <v>0.44444444444444442</v>
      </c>
      <c r="W142" s="6"/>
      <c r="X142" s="9">
        <v>1300000</v>
      </c>
      <c r="Y142" s="24">
        <v>1</v>
      </c>
      <c r="Z142" s="9">
        <v>1300000</v>
      </c>
      <c r="AA142" s="8"/>
      <c r="AB142" s="8"/>
      <c r="AC142" s="33"/>
    </row>
    <row r="143" spans="1:29">
      <c r="A143" s="6" t="s">
        <v>11</v>
      </c>
      <c r="B143" s="6" t="s">
        <v>12</v>
      </c>
      <c r="C143" s="8" t="s">
        <v>229</v>
      </c>
      <c r="D143" s="7">
        <v>4.1420000000000003</v>
      </c>
      <c r="E143" s="8"/>
      <c r="F143" s="8">
        <v>2</v>
      </c>
      <c r="G143" s="8" t="s">
        <v>223</v>
      </c>
      <c r="H143" s="9"/>
      <c r="I143" s="9"/>
      <c r="J143" s="6"/>
      <c r="K143" s="6"/>
      <c r="L143" s="14">
        <v>890000</v>
      </c>
      <c r="M143" s="21">
        <v>41656</v>
      </c>
      <c r="N143" s="9">
        <v>1500000</v>
      </c>
      <c r="O143" s="6"/>
      <c r="P143" s="6"/>
      <c r="Q143" s="6"/>
      <c r="R143" s="6"/>
      <c r="S143" s="6"/>
      <c r="T143" s="6"/>
      <c r="U143" s="6"/>
      <c r="V143" s="12">
        <f t="shared" si="24"/>
        <v>0.6853932584269663</v>
      </c>
      <c r="W143" s="6"/>
      <c r="X143" s="9">
        <v>1500000</v>
      </c>
      <c r="Y143" s="24">
        <v>1</v>
      </c>
      <c r="Z143" s="9">
        <v>1500000</v>
      </c>
      <c r="AA143" s="8"/>
      <c r="AB143" s="8"/>
      <c r="AC143" s="33"/>
    </row>
    <row r="144" spans="1:29">
      <c r="A144" s="6" t="s">
        <v>122</v>
      </c>
      <c r="B144" s="6" t="s">
        <v>12</v>
      </c>
      <c r="C144" s="8" t="s">
        <v>229</v>
      </c>
      <c r="D144" s="7">
        <v>3.0339999999999998</v>
      </c>
      <c r="E144" s="8"/>
      <c r="F144" s="8">
        <v>1</v>
      </c>
      <c r="G144" s="8" t="s">
        <v>223</v>
      </c>
      <c r="H144" s="9">
        <v>5400000</v>
      </c>
      <c r="I144" s="9">
        <v>4600000</v>
      </c>
      <c r="J144" s="9">
        <f t="shared" ref="J144" si="26">MEDIAN(H144:I144)</f>
        <v>5000000</v>
      </c>
      <c r="K144" s="9">
        <f>H144-I144</f>
        <v>800000</v>
      </c>
      <c r="L144" s="14">
        <v>2000000</v>
      </c>
      <c r="M144" s="18">
        <v>41667</v>
      </c>
      <c r="N144" s="9">
        <v>5000000</v>
      </c>
      <c r="O144" s="6"/>
      <c r="P144" s="6"/>
      <c r="Q144" s="6"/>
      <c r="R144" s="6"/>
      <c r="S144" s="6"/>
      <c r="T144" s="6"/>
      <c r="U144" s="6"/>
      <c r="V144" s="12">
        <f t="shared" si="24"/>
        <v>1.5</v>
      </c>
      <c r="W144" s="11">
        <f>N144-J144</f>
        <v>0</v>
      </c>
      <c r="X144" s="9">
        <v>5000000</v>
      </c>
      <c r="Y144" s="24">
        <v>1</v>
      </c>
      <c r="Z144" s="9">
        <v>5000000</v>
      </c>
      <c r="AA144" s="8"/>
      <c r="AB144" s="8"/>
      <c r="AC144" s="33" t="s">
        <v>248</v>
      </c>
    </row>
    <row r="145" spans="1:29">
      <c r="A145" s="6" t="s">
        <v>42</v>
      </c>
      <c r="B145" s="6" t="s">
        <v>12</v>
      </c>
      <c r="C145" s="8" t="s">
        <v>236</v>
      </c>
      <c r="D145" s="7">
        <v>3.157</v>
      </c>
      <c r="E145" s="8"/>
      <c r="F145" s="8">
        <v>2</v>
      </c>
      <c r="G145" s="8" t="s">
        <v>223</v>
      </c>
      <c r="H145" s="9"/>
      <c r="I145" s="9"/>
      <c r="J145" s="6"/>
      <c r="K145" s="6"/>
      <c r="L145" s="14">
        <v>1325000</v>
      </c>
      <c r="M145" s="18">
        <v>41655</v>
      </c>
      <c r="N145" s="9">
        <v>1760000</v>
      </c>
      <c r="O145" s="6"/>
      <c r="P145" s="6"/>
      <c r="Q145" s="6"/>
      <c r="R145" s="6"/>
      <c r="S145" s="6"/>
      <c r="T145" s="6"/>
      <c r="U145" s="6"/>
      <c r="V145" s="12">
        <f t="shared" si="24"/>
        <v>0.32830188679245281</v>
      </c>
      <c r="W145" s="6"/>
      <c r="X145" s="9">
        <v>1760000</v>
      </c>
      <c r="Y145" s="24">
        <v>1</v>
      </c>
      <c r="Z145" s="9">
        <v>1760000</v>
      </c>
      <c r="AA145" s="8"/>
      <c r="AB145" s="8"/>
      <c r="AC145" s="33"/>
    </row>
    <row r="146" spans="1:29" ht="28">
      <c r="A146" s="6" t="s">
        <v>70</v>
      </c>
      <c r="B146" s="6" t="s">
        <v>12</v>
      </c>
      <c r="C146" s="8" t="s">
        <v>242</v>
      </c>
      <c r="D146" s="7">
        <v>5.0170000000000003</v>
      </c>
      <c r="E146" s="8"/>
      <c r="F146" s="8">
        <v>3</v>
      </c>
      <c r="G146" s="8" t="s">
        <v>223</v>
      </c>
      <c r="H146" s="9">
        <v>11600000</v>
      </c>
      <c r="I146" s="9">
        <v>8700000</v>
      </c>
      <c r="J146" s="9">
        <f t="shared" ref="J146" si="27">MEDIAN(H146:I146)</f>
        <v>10150000</v>
      </c>
      <c r="K146" s="9">
        <f>H146-I146</f>
        <v>2900000</v>
      </c>
      <c r="L146" s="14">
        <v>5350000</v>
      </c>
      <c r="M146" s="18">
        <v>41689</v>
      </c>
      <c r="N146" s="9">
        <v>9000000</v>
      </c>
      <c r="O146" s="9">
        <v>10000000</v>
      </c>
      <c r="P146" s="9">
        <v>18000000</v>
      </c>
      <c r="Q146" s="9">
        <v>19000000</v>
      </c>
      <c r="R146" s="9">
        <v>21000000</v>
      </c>
      <c r="S146" s="9">
        <v>23000000</v>
      </c>
      <c r="T146" s="6"/>
      <c r="U146" s="6"/>
      <c r="V146" s="12">
        <f t="shared" si="24"/>
        <v>0.68224299065420557</v>
      </c>
      <c r="W146" s="10">
        <f>N146-J146</f>
        <v>-1150000</v>
      </c>
      <c r="X146" s="9">
        <v>105000000</v>
      </c>
      <c r="Y146" s="24">
        <v>6</v>
      </c>
      <c r="Z146" s="9">
        <f>X146/Y146</f>
        <v>17500000</v>
      </c>
      <c r="AA146" s="8" t="s">
        <v>283</v>
      </c>
      <c r="AB146" s="8"/>
      <c r="AC146" s="33" t="s">
        <v>284</v>
      </c>
    </row>
    <row r="147" spans="1:29">
      <c r="A147" s="6" t="s">
        <v>101</v>
      </c>
      <c r="B147" s="6" t="s">
        <v>12</v>
      </c>
      <c r="C147" s="8" t="s">
        <v>242</v>
      </c>
      <c r="D147" s="7">
        <v>4</v>
      </c>
      <c r="E147" s="8"/>
      <c r="F147" s="8">
        <v>2</v>
      </c>
      <c r="G147" s="8" t="s">
        <v>223</v>
      </c>
      <c r="H147" s="9"/>
      <c r="I147" s="9"/>
      <c r="J147" s="6"/>
      <c r="K147" s="6"/>
      <c r="L147" s="14">
        <v>3060000</v>
      </c>
      <c r="M147" s="21">
        <v>41656</v>
      </c>
      <c r="N147" s="9">
        <v>5925000</v>
      </c>
      <c r="O147" s="6"/>
      <c r="P147" s="6"/>
      <c r="Q147" s="6"/>
      <c r="R147" s="6"/>
      <c r="S147" s="6"/>
      <c r="T147" s="6"/>
      <c r="U147" s="6"/>
      <c r="V147" s="12">
        <f t="shared" si="24"/>
        <v>0.93627450980392157</v>
      </c>
      <c r="W147" s="6"/>
      <c r="X147" s="9">
        <v>5925000</v>
      </c>
      <c r="Y147" s="24">
        <v>1</v>
      </c>
      <c r="Z147" s="9">
        <v>5925000</v>
      </c>
      <c r="AA147" s="8"/>
      <c r="AB147" s="8"/>
      <c r="AC147" s="33"/>
    </row>
    <row r="148" spans="1:29">
      <c r="A148" s="6" t="s">
        <v>191</v>
      </c>
      <c r="B148" s="6" t="s">
        <v>12</v>
      </c>
      <c r="C148" s="8" t="s">
        <v>229</v>
      </c>
      <c r="D148" s="7">
        <v>3.0720000000000001</v>
      </c>
      <c r="E148" s="8"/>
      <c r="F148" s="8">
        <v>1</v>
      </c>
      <c r="G148" s="8" t="s">
        <v>223</v>
      </c>
      <c r="H148" s="9"/>
      <c r="I148" s="9"/>
      <c r="J148" s="6"/>
      <c r="K148" s="6"/>
      <c r="L148" s="14">
        <v>510000</v>
      </c>
      <c r="M148" s="21">
        <v>41656</v>
      </c>
      <c r="N148" s="9">
        <v>1200000</v>
      </c>
      <c r="O148" s="9">
        <v>1850000</v>
      </c>
      <c r="P148" s="9"/>
      <c r="Q148" s="9"/>
      <c r="R148" s="9"/>
      <c r="S148" s="9"/>
      <c r="T148" s="9"/>
      <c r="U148" s="9"/>
      <c r="V148" s="12">
        <f t="shared" si="24"/>
        <v>1.3529411764705883</v>
      </c>
      <c r="W148" s="6"/>
      <c r="X148" s="9">
        <f>SUM(N148:W148)</f>
        <v>3050001.3529411764</v>
      </c>
      <c r="Y148" s="24">
        <v>2</v>
      </c>
      <c r="Z148" s="9">
        <f>X148/2</f>
        <v>1525000.6764705882</v>
      </c>
      <c r="AA148" s="8"/>
      <c r="AB148" s="8"/>
      <c r="AC148" s="33"/>
    </row>
    <row r="149" spans="1:29">
      <c r="A149" s="6" t="s">
        <v>59</v>
      </c>
      <c r="B149" s="6" t="s">
        <v>57</v>
      </c>
      <c r="C149" s="8" t="s">
        <v>236</v>
      </c>
      <c r="D149" s="7">
        <v>4.0469999999999997</v>
      </c>
      <c r="E149" s="8"/>
      <c r="F149" s="8">
        <v>2</v>
      </c>
      <c r="G149" s="8" t="s">
        <v>223</v>
      </c>
      <c r="H149" s="9"/>
      <c r="I149" s="9"/>
      <c r="J149" s="6"/>
      <c r="K149" s="6"/>
      <c r="L149" s="14">
        <v>2825000</v>
      </c>
      <c r="M149" s="21">
        <v>41656</v>
      </c>
      <c r="N149" s="9">
        <v>4100000</v>
      </c>
      <c r="O149" s="6"/>
      <c r="P149" s="6"/>
      <c r="Q149" s="6"/>
      <c r="R149" s="6"/>
      <c r="S149" s="6"/>
      <c r="T149" s="6"/>
      <c r="U149" s="6"/>
      <c r="V149" s="12">
        <f t="shared" si="24"/>
        <v>0.45132743362831856</v>
      </c>
      <c r="W149" s="6"/>
      <c r="X149" s="9">
        <v>4100000</v>
      </c>
      <c r="Y149" s="24">
        <v>1</v>
      </c>
      <c r="Z149" s="9">
        <v>4100000</v>
      </c>
      <c r="AA149" s="8"/>
      <c r="AB149" s="8"/>
      <c r="AC149" s="33"/>
    </row>
    <row r="150" spans="1:29">
      <c r="A150" s="6" t="s">
        <v>64</v>
      </c>
      <c r="B150" s="6" t="s">
        <v>57</v>
      </c>
      <c r="C150" s="8" t="s">
        <v>242</v>
      </c>
      <c r="D150" s="7">
        <v>5.0069999999999997</v>
      </c>
      <c r="E150" s="8"/>
      <c r="F150" s="8">
        <v>3</v>
      </c>
      <c r="G150" s="8" t="s">
        <v>223</v>
      </c>
      <c r="H150" s="9"/>
      <c r="I150" s="9"/>
      <c r="J150" s="6"/>
      <c r="K150" s="6"/>
      <c r="L150" s="14">
        <v>1487500</v>
      </c>
      <c r="M150" s="18">
        <v>41655</v>
      </c>
      <c r="N150" s="9">
        <v>1725000</v>
      </c>
      <c r="O150" s="6"/>
      <c r="P150" s="6"/>
      <c r="Q150" s="6"/>
      <c r="R150" s="6"/>
      <c r="S150" s="6"/>
      <c r="T150" s="6"/>
      <c r="U150" s="6"/>
      <c r="V150" s="12">
        <f t="shared" si="24"/>
        <v>0.15966386554621848</v>
      </c>
      <c r="W150" s="6"/>
      <c r="X150" s="9">
        <v>1725000</v>
      </c>
      <c r="Y150" s="24">
        <v>1</v>
      </c>
      <c r="Z150" s="9">
        <v>1725000</v>
      </c>
      <c r="AA150" s="8"/>
      <c r="AB150" s="8"/>
      <c r="AC150" s="33"/>
    </row>
    <row r="151" spans="1:29">
      <c r="A151" s="6" t="s">
        <v>163</v>
      </c>
      <c r="B151" s="6" t="s">
        <v>57</v>
      </c>
      <c r="C151" s="8" t="s">
        <v>242</v>
      </c>
      <c r="D151" s="7">
        <v>2.1240000000000001</v>
      </c>
      <c r="E151" s="8" t="s">
        <v>208</v>
      </c>
      <c r="F151" s="8">
        <v>1</v>
      </c>
      <c r="G151" s="8" t="s">
        <v>223</v>
      </c>
      <c r="H151" s="9"/>
      <c r="I151" s="9"/>
      <c r="J151" s="6"/>
      <c r="K151" s="6"/>
      <c r="L151" s="14">
        <v>491000</v>
      </c>
      <c r="M151" s="21">
        <v>41656</v>
      </c>
      <c r="N151" s="9">
        <v>2025000</v>
      </c>
      <c r="O151" s="6"/>
      <c r="P151" s="6"/>
      <c r="Q151" s="6"/>
      <c r="R151" s="6"/>
      <c r="S151" s="6"/>
      <c r="T151" s="6"/>
      <c r="U151" s="6"/>
      <c r="V151" s="12">
        <f t="shared" si="24"/>
        <v>3.1242362525458249</v>
      </c>
      <c r="W151" s="6"/>
      <c r="X151" s="9">
        <v>2025000</v>
      </c>
      <c r="Y151" s="24">
        <v>1</v>
      </c>
      <c r="Z151" s="9">
        <v>2025000</v>
      </c>
      <c r="AA151" s="8"/>
      <c r="AB151" s="8"/>
      <c r="AC151" s="33"/>
    </row>
    <row r="152" spans="1:29">
      <c r="A152" s="6" t="s">
        <v>115</v>
      </c>
      <c r="B152" s="6" t="s">
        <v>57</v>
      </c>
      <c r="C152" s="8" t="s">
        <v>229</v>
      </c>
      <c r="D152" s="7">
        <v>4.0380000000000003</v>
      </c>
      <c r="E152" s="8"/>
      <c r="F152" s="8">
        <v>2</v>
      </c>
      <c r="G152" s="8" t="s">
        <v>223</v>
      </c>
      <c r="H152" s="9"/>
      <c r="I152" s="9"/>
      <c r="J152" s="6"/>
      <c r="K152" s="6"/>
      <c r="L152" s="14">
        <v>1762500</v>
      </c>
      <c r="M152" s="18">
        <v>41655</v>
      </c>
      <c r="N152" s="9">
        <v>2200000</v>
      </c>
      <c r="O152" s="6"/>
      <c r="P152" s="6"/>
      <c r="Q152" s="6"/>
      <c r="R152" s="6"/>
      <c r="S152" s="6"/>
      <c r="T152" s="6"/>
      <c r="U152" s="6"/>
      <c r="V152" s="12">
        <f t="shared" si="24"/>
        <v>0.24822695035460993</v>
      </c>
      <c r="W152" s="6"/>
      <c r="X152" s="9">
        <v>2200000</v>
      </c>
      <c r="Y152" s="24">
        <v>1</v>
      </c>
      <c r="Z152" s="9">
        <v>2200000</v>
      </c>
      <c r="AA152" s="8"/>
      <c r="AB152" s="8"/>
      <c r="AC152" s="33"/>
    </row>
    <row r="153" spans="1:29">
      <c r="A153" s="6" t="s">
        <v>116</v>
      </c>
      <c r="B153" s="6" t="s">
        <v>28</v>
      </c>
      <c r="C153" s="8" t="s">
        <v>229</v>
      </c>
      <c r="D153" s="7">
        <v>3</v>
      </c>
      <c r="E153" s="8"/>
      <c r="F153" s="8">
        <v>1</v>
      </c>
      <c r="G153" s="8" t="s">
        <v>223</v>
      </c>
      <c r="H153" s="9">
        <v>1700000</v>
      </c>
      <c r="I153" s="9">
        <v>1280000</v>
      </c>
      <c r="J153" s="9">
        <f t="shared" ref="J153" si="28">MEDIAN(H153:I153)</f>
        <v>1490000</v>
      </c>
      <c r="K153" s="9">
        <f>H153-I153</f>
        <v>420000</v>
      </c>
      <c r="L153" s="14">
        <v>1280000</v>
      </c>
      <c r="M153" s="18">
        <v>41670</v>
      </c>
      <c r="N153" s="9">
        <v>1475000</v>
      </c>
      <c r="O153" s="6"/>
      <c r="P153" s="6"/>
      <c r="Q153" s="6"/>
      <c r="R153" s="6"/>
      <c r="S153" s="6"/>
      <c r="T153" s="6"/>
      <c r="U153" s="6"/>
      <c r="V153" s="12">
        <f t="shared" si="24"/>
        <v>0.15234375</v>
      </c>
      <c r="W153" s="10">
        <f>N153-J153</f>
        <v>-15000</v>
      </c>
      <c r="X153" s="9">
        <v>1475000</v>
      </c>
      <c r="Y153" s="24">
        <v>1</v>
      </c>
      <c r="Z153" s="9">
        <v>1475000</v>
      </c>
      <c r="AA153" s="8"/>
      <c r="AB153" s="8"/>
      <c r="AC153" s="33"/>
    </row>
    <row r="154" spans="1:29">
      <c r="A154" s="6" t="s">
        <v>27</v>
      </c>
      <c r="B154" s="6" t="s">
        <v>28</v>
      </c>
      <c r="C154" s="8" t="s">
        <v>230</v>
      </c>
      <c r="D154" s="7">
        <v>3.0169999999999999</v>
      </c>
      <c r="E154" s="8"/>
      <c r="F154" s="8">
        <v>2</v>
      </c>
      <c r="G154" s="8"/>
      <c r="H154" s="9"/>
      <c r="I154" s="9"/>
      <c r="J154" s="6"/>
      <c r="K154" s="6"/>
      <c r="L154" s="14">
        <v>600000</v>
      </c>
      <c r="M154" s="18">
        <v>41649</v>
      </c>
      <c r="N154" s="9">
        <v>630000</v>
      </c>
      <c r="O154" s="6"/>
      <c r="P154" s="6"/>
      <c r="Q154" s="6"/>
      <c r="R154" s="6"/>
      <c r="S154" s="6"/>
      <c r="T154" s="6"/>
      <c r="U154" s="6"/>
      <c r="V154" s="12">
        <f t="shared" si="24"/>
        <v>0.05</v>
      </c>
      <c r="W154" s="6"/>
      <c r="X154" s="9">
        <v>630000</v>
      </c>
      <c r="Y154" s="24">
        <v>1</v>
      </c>
      <c r="Z154" s="9">
        <v>630000</v>
      </c>
      <c r="AA154" s="8"/>
      <c r="AB154" s="8"/>
      <c r="AC154" s="33"/>
    </row>
    <row r="155" spans="1:29">
      <c r="A155" s="6" t="s">
        <v>62</v>
      </c>
      <c r="B155" s="6" t="s">
        <v>28</v>
      </c>
      <c r="C155" s="8" t="s">
        <v>237</v>
      </c>
      <c r="D155" s="7">
        <v>5.0659999999999998</v>
      </c>
      <c r="E155" s="8"/>
      <c r="F155" s="8">
        <v>2</v>
      </c>
      <c r="G155" s="8" t="s">
        <v>223</v>
      </c>
      <c r="H155" s="9"/>
      <c r="I155" s="9"/>
      <c r="J155" s="6"/>
      <c r="K155" s="6"/>
      <c r="L155" s="14">
        <v>2600000</v>
      </c>
      <c r="M155" s="21">
        <v>41656</v>
      </c>
      <c r="N155" s="9">
        <v>3500000</v>
      </c>
      <c r="O155" s="6"/>
      <c r="P155" s="6"/>
      <c r="Q155" s="6"/>
      <c r="R155" s="6"/>
      <c r="S155" s="6"/>
      <c r="T155" s="6"/>
      <c r="U155" s="6"/>
      <c r="V155" s="12">
        <f>(N155-L155)/L155</f>
        <v>0.34615384615384615</v>
      </c>
      <c r="W155" s="6"/>
      <c r="X155" s="9">
        <v>3500000</v>
      </c>
      <c r="Y155" s="24">
        <v>1</v>
      </c>
      <c r="Z155" s="9">
        <v>3500000</v>
      </c>
      <c r="AA155" s="8"/>
      <c r="AB155" s="8"/>
      <c r="AC155" s="33" t="s">
        <v>285</v>
      </c>
    </row>
    <row r="156" spans="1:29">
      <c r="A156" s="6" t="s">
        <v>138</v>
      </c>
      <c r="B156" s="6" t="s">
        <v>28</v>
      </c>
      <c r="C156" s="8" t="s">
        <v>235</v>
      </c>
      <c r="D156" s="7">
        <v>2.1459999999999999</v>
      </c>
      <c r="E156" s="8" t="s">
        <v>208</v>
      </c>
      <c r="F156" s="8">
        <v>1</v>
      </c>
      <c r="G156" s="8" t="s">
        <v>223</v>
      </c>
      <c r="H156" s="9"/>
      <c r="I156" s="9"/>
      <c r="J156" s="6"/>
      <c r="K156" s="6"/>
      <c r="L156" s="14">
        <v>528250</v>
      </c>
      <c r="M156" s="21">
        <v>41656</v>
      </c>
      <c r="N156" s="9">
        <v>3600000</v>
      </c>
      <c r="O156" s="6"/>
      <c r="P156" s="6"/>
      <c r="Q156" s="6"/>
      <c r="R156" s="6"/>
      <c r="S156" s="6"/>
      <c r="T156" s="6"/>
      <c r="U156" s="6"/>
      <c r="V156" s="12">
        <f t="shared" si="24"/>
        <v>5.814955040227165</v>
      </c>
      <c r="W156" s="6"/>
      <c r="X156" s="9">
        <v>3600000</v>
      </c>
      <c r="Y156" s="24">
        <v>1</v>
      </c>
      <c r="Z156" s="9">
        <v>3600000</v>
      </c>
      <c r="AA156" s="8"/>
      <c r="AB156" s="8"/>
      <c r="AC156" s="33" t="s">
        <v>286</v>
      </c>
    </row>
    <row r="157" spans="1:29">
      <c r="A157" s="6" t="s">
        <v>148</v>
      </c>
      <c r="B157" s="6" t="s">
        <v>28</v>
      </c>
      <c r="C157" s="8" t="s">
        <v>229</v>
      </c>
      <c r="D157" s="7">
        <v>3.028</v>
      </c>
      <c r="E157" s="8"/>
      <c r="F157" s="8">
        <v>1</v>
      </c>
      <c r="G157" s="8" t="s">
        <v>223</v>
      </c>
      <c r="H157" s="9">
        <v>5200000</v>
      </c>
      <c r="I157" s="9">
        <v>4100000</v>
      </c>
      <c r="J157" s="9">
        <f t="shared" ref="J157:J158" si="29">MEDIAN(H157:I157)</f>
        <v>4650000</v>
      </c>
      <c r="K157" s="9">
        <f>H157-I157</f>
        <v>1100000</v>
      </c>
      <c r="L157" s="14">
        <v>539500</v>
      </c>
      <c r="M157" s="18">
        <v>41683</v>
      </c>
      <c r="N157" s="9">
        <v>4675000</v>
      </c>
      <c r="O157" s="6"/>
      <c r="P157" s="6"/>
      <c r="Q157" s="6"/>
      <c r="R157" s="6"/>
      <c r="S157" s="6"/>
      <c r="T157" s="6"/>
      <c r="U157" s="6"/>
      <c r="V157" s="12">
        <f t="shared" si="24"/>
        <v>7.6654309545875812</v>
      </c>
      <c r="W157" s="27">
        <f>N157-J157</f>
        <v>25000</v>
      </c>
      <c r="X157" s="9">
        <v>4675000</v>
      </c>
      <c r="Y157" s="24">
        <v>1</v>
      </c>
      <c r="Z157" s="9">
        <v>4675000</v>
      </c>
      <c r="AA157" s="8"/>
      <c r="AB157" s="8"/>
      <c r="AC157" s="33"/>
    </row>
    <row r="158" spans="1:29">
      <c r="A158" s="6" t="s">
        <v>167</v>
      </c>
      <c r="B158" s="6" t="s">
        <v>28</v>
      </c>
      <c r="C158" s="8" t="s">
        <v>239</v>
      </c>
      <c r="D158" s="7">
        <v>3.0659999999999998</v>
      </c>
      <c r="E158" s="8"/>
      <c r="F158" s="8">
        <v>1</v>
      </c>
      <c r="G158" s="8" t="s">
        <v>223</v>
      </c>
      <c r="H158" s="9">
        <v>1700000</v>
      </c>
      <c r="I158" s="9">
        <v>1075000</v>
      </c>
      <c r="J158" s="9">
        <f t="shared" si="29"/>
        <v>1387500</v>
      </c>
      <c r="K158" s="9">
        <f>H158-I158</f>
        <v>625000</v>
      </c>
      <c r="L158" s="14">
        <v>492500</v>
      </c>
      <c r="M158" s="18">
        <v>41660</v>
      </c>
      <c r="N158" s="9">
        <v>1325000</v>
      </c>
      <c r="O158" s="6"/>
      <c r="P158" s="6"/>
      <c r="Q158" s="6"/>
      <c r="R158" s="6"/>
      <c r="S158" s="6"/>
      <c r="T158" s="6"/>
      <c r="U158" s="6"/>
      <c r="V158" s="12">
        <f t="shared" si="24"/>
        <v>1.6903553299492386</v>
      </c>
      <c r="W158" s="10">
        <f>N158-J158</f>
        <v>-62500</v>
      </c>
      <c r="X158" s="9">
        <v>1325000</v>
      </c>
      <c r="Y158" s="24">
        <v>1</v>
      </c>
      <c r="Z158" s="9">
        <v>1325000</v>
      </c>
      <c r="AA158" s="8"/>
      <c r="AB158" s="8"/>
      <c r="AC158" s="33"/>
    </row>
    <row r="159" spans="1:29">
      <c r="A159" s="6" t="s">
        <v>94</v>
      </c>
      <c r="B159" s="6" t="s">
        <v>28</v>
      </c>
      <c r="C159" s="8" t="s">
        <v>229</v>
      </c>
      <c r="D159" s="7">
        <v>5.1509999999999998</v>
      </c>
      <c r="E159" s="8"/>
      <c r="F159" s="8">
        <v>4</v>
      </c>
      <c r="G159" s="8" t="s">
        <v>223</v>
      </c>
      <c r="H159" s="9"/>
      <c r="I159" s="9"/>
      <c r="J159" s="6"/>
      <c r="K159" s="6"/>
      <c r="L159" s="14">
        <v>4560000</v>
      </c>
      <c r="M159" s="21">
        <v>41656</v>
      </c>
      <c r="N159" s="9">
        <v>5210000</v>
      </c>
      <c r="O159" s="6"/>
      <c r="P159" s="6"/>
      <c r="Q159" s="6"/>
      <c r="R159" s="6"/>
      <c r="S159" s="6"/>
      <c r="T159" s="6"/>
      <c r="U159" s="6"/>
      <c r="V159" s="12">
        <f t="shared" si="24"/>
        <v>0.14254385964912281</v>
      </c>
      <c r="W159" s="6"/>
      <c r="X159" s="9">
        <v>5210000</v>
      </c>
      <c r="Y159" s="24">
        <v>1</v>
      </c>
      <c r="Z159" s="9">
        <v>5210000</v>
      </c>
      <c r="AA159" s="8"/>
      <c r="AB159" s="8"/>
      <c r="AC159" s="33"/>
    </row>
    <row r="160" spans="1:29">
      <c r="A160" s="6" t="s">
        <v>197</v>
      </c>
      <c r="B160" s="6" t="s">
        <v>28</v>
      </c>
      <c r="C160" s="8" t="s">
        <v>229</v>
      </c>
      <c r="D160" s="7">
        <v>3</v>
      </c>
      <c r="E160" s="8"/>
      <c r="F160" s="8">
        <v>1</v>
      </c>
      <c r="G160" s="8" t="s">
        <v>223</v>
      </c>
      <c r="H160" s="9"/>
      <c r="I160" s="9"/>
      <c r="J160" s="6"/>
      <c r="K160" s="6"/>
      <c r="L160" s="14">
        <v>534500</v>
      </c>
      <c r="M160" s="18">
        <v>41655</v>
      </c>
      <c r="N160" s="9">
        <v>1363000</v>
      </c>
      <c r="O160" s="6"/>
      <c r="P160" s="6"/>
      <c r="Q160" s="6"/>
      <c r="R160" s="6"/>
      <c r="S160" s="6"/>
      <c r="T160" s="6"/>
      <c r="U160" s="6"/>
      <c r="V160" s="12">
        <f t="shared" si="24"/>
        <v>1.550046772684752</v>
      </c>
      <c r="W160" s="6"/>
      <c r="X160" s="9">
        <v>1363000</v>
      </c>
      <c r="Y160" s="24">
        <v>1</v>
      </c>
      <c r="Z160" s="9">
        <v>1363000</v>
      </c>
      <c r="AA160" s="8"/>
      <c r="AB160" s="8"/>
      <c r="AC160" s="33"/>
    </row>
    <row r="161" spans="1:29">
      <c r="A161" s="6" t="s">
        <v>117</v>
      </c>
      <c r="B161" s="6" t="s">
        <v>9</v>
      </c>
      <c r="C161" s="8" t="s">
        <v>229</v>
      </c>
      <c r="D161" s="7">
        <v>2.1469999999999998</v>
      </c>
      <c r="E161" s="8" t="s">
        <v>208</v>
      </c>
      <c r="F161" s="8">
        <v>1</v>
      </c>
      <c r="G161" s="8" t="s">
        <v>223</v>
      </c>
      <c r="H161" s="9"/>
      <c r="I161" s="9"/>
      <c r="J161" s="6"/>
      <c r="K161" s="6"/>
      <c r="L161" s="14">
        <v>500000</v>
      </c>
      <c r="M161" s="21">
        <v>41656</v>
      </c>
      <c r="N161" s="9">
        <v>838000</v>
      </c>
      <c r="O161" s="6"/>
      <c r="P161" s="6"/>
      <c r="Q161" s="6"/>
      <c r="R161" s="6"/>
      <c r="S161" s="6"/>
      <c r="T161" s="6"/>
      <c r="U161" s="6"/>
      <c r="V161" s="12">
        <f t="shared" si="24"/>
        <v>0.67600000000000005</v>
      </c>
      <c r="W161" s="6"/>
      <c r="X161" s="9">
        <v>838000</v>
      </c>
      <c r="Y161" s="24">
        <v>1</v>
      </c>
      <c r="Z161" s="9">
        <v>838000</v>
      </c>
      <c r="AA161" s="8"/>
      <c r="AB161" s="8"/>
      <c r="AC161" s="33"/>
    </row>
    <row r="162" spans="1:29">
      <c r="A162" s="6" t="s">
        <v>8</v>
      </c>
      <c r="B162" s="6" t="s">
        <v>9</v>
      </c>
      <c r="C162" s="8" t="s">
        <v>230</v>
      </c>
      <c r="D162" s="7">
        <v>4.0609999999999999</v>
      </c>
      <c r="E162" s="8"/>
      <c r="F162" s="8">
        <v>2</v>
      </c>
      <c r="G162" s="8" t="s">
        <v>223</v>
      </c>
      <c r="H162" s="9">
        <v>5350000</v>
      </c>
      <c r="I162" s="9">
        <v>3750000</v>
      </c>
      <c r="J162" s="9">
        <f t="shared" ref="J162" si="30">MEDIAN(H162:I162)</f>
        <v>4550000</v>
      </c>
      <c r="K162" s="9">
        <f>H162-I162</f>
        <v>1600000</v>
      </c>
      <c r="L162" s="14">
        <v>2950000</v>
      </c>
      <c r="M162" s="18">
        <v>41670</v>
      </c>
      <c r="N162" s="9">
        <v>4150000</v>
      </c>
      <c r="O162" s="6"/>
      <c r="P162" s="6"/>
      <c r="Q162" s="6"/>
      <c r="R162" s="6"/>
      <c r="S162" s="6"/>
      <c r="T162" s="6"/>
      <c r="U162" s="6"/>
      <c r="V162" s="12">
        <f t="shared" si="24"/>
        <v>0.40677966101694918</v>
      </c>
      <c r="W162" s="10">
        <f>N162-J162</f>
        <v>-400000</v>
      </c>
      <c r="X162" s="9">
        <v>4350000</v>
      </c>
      <c r="Y162" s="24">
        <v>1</v>
      </c>
      <c r="Z162" s="9">
        <v>4150000</v>
      </c>
      <c r="AA162" s="8" t="s">
        <v>210</v>
      </c>
      <c r="AB162" s="8"/>
      <c r="AC162" s="33" t="s">
        <v>287</v>
      </c>
    </row>
    <row r="163" spans="1:29">
      <c r="A163" s="6" t="s">
        <v>120</v>
      </c>
      <c r="B163" s="6" t="s">
        <v>9</v>
      </c>
      <c r="C163" s="8" t="s">
        <v>236</v>
      </c>
      <c r="D163" s="7">
        <v>2.1389999999999998</v>
      </c>
      <c r="E163" s="8" t="s">
        <v>208</v>
      </c>
      <c r="F163" s="8">
        <v>1</v>
      </c>
      <c r="G163" s="8" t="s">
        <v>223</v>
      </c>
      <c r="H163" s="9"/>
      <c r="I163" s="9"/>
      <c r="J163" s="6"/>
      <c r="K163" s="6"/>
      <c r="L163" s="14">
        <v>505000</v>
      </c>
      <c r="M163" s="21">
        <v>41656</v>
      </c>
      <c r="N163" s="9">
        <v>1625000</v>
      </c>
      <c r="O163" s="6"/>
      <c r="P163" s="6"/>
      <c r="Q163" s="6"/>
      <c r="R163" s="6"/>
      <c r="S163" s="6"/>
      <c r="T163" s="6"/>
      <c r="U163" s="6"/>
      <c r="V163" s="12">
        <f t="shared" si="24"/>
        <v>2.217821782178218</v>
      </c>
      <c r="W163" s="6"/>
      <c r="X163" s="9">
        <v>1625000</v>
      </c>
      <c r="Y163" s="24">
        <v>1</v>
      </c>
      <c r="Z163" s="9">
        <v>1625000</v>
      </c>
      <c r="AA163" s="8"/>
      <c r="AB163" s="8"/>
      <c r="AC163" s="33"/>
    </row>
    <row r="164" spans="1:29">
      <c r="A164" s="6" t="s">
        <v>17</v>
      </c>
      <c r="B164" s="6" t="s">
        <v>9</v>
      </c>
      <c r="C164" s="8" t="s">
        <v>241</v>
      </c>
      <c r="D164" s="7">
        <v>4</v>
      </c>
      <c r="E164" s="8"/>
      <c r="F164" s="8">
        <v>2</v>
      </c>
      <c r="G164" s="8" t="s">
        <v>223</v>
      </c>
      <c r="H164" s="9"/>
      <c r="I164" s="9"/>
      <c r="J164" s="6"/>
      <c r="K164" s="6"/>
      <c r="L164" s="14">
        <v>3500000</v>
      </c>
      <c r="M164" s="21">
        <v>41656</v>
      </c>
      <c r="N164" s="9">
        <v>6000000</v>
      </c>
      <c r="O164" s="6"/>
      <c r="P164" s="6"/>
      <c r="Q164" s="6"/>
      <c r="R164" s="6"/>
      <c r="S164" s="6"/>
      <c r="T164" s="6"/>
      <c r="U164" s="6"/>
      <c r="V164" s="12">
        <f t="shared" si="24"/>
        <v>0.7142857142857143</v>
      </c>
      <c r="W164" s="6"/>
      <c r="X164" s="9">
        <v>6000000</v>
      </c>
      <c r="Y164" s="24">
        <v>1</v>
      </c>
      <c r="Z164" s="9">
        <v>6000000</v>
      </c>
      <c r="AA164" s="8"/>
      <c r="AB164" s="8"/>
      <c r="AC164" s="33"/>
    </row>
    <row r="165" spans="1:29">
      <c r="A165" s="6" t="s">
        <v>136</v>
      </c>
      <c r="B165" s="6" t="s">
        <v>9</v>
      </c>
      <c r="C165" s="8" t="s">
        <v>236</v>
      </c>
      <c r="D165" s="7">
        <v>4.1379999999999999</v>
      </c>
      <c r="E165" s="8"/>
      <c r="F165" s="8">
        <v>2</v>
      </c>
      <c r="G165" s="8"/>
      <c r="H165" s="9"/>
      <c r="I165" s="9"/>
      <c r="J165" s="6"/>
      <c r="K165" s="6"/>
      <c r="L165" s="14">
        <v>900000</v>
      </c>
      <c r="M165" s="18">
        <v>41610</v>
      </c>
      <c r="N165" s="9">
        <v>1000000</v>
      </c>
      <c r="O165" s="6"/>
      <c r="P165" s="6"/>
      <c r="Q165" s="6"/>
      <c r="R165" s="6"/>
      <c r="S165" s="6"/>
      <c r="T165" s="6"/>
      <c r="U165" s="6"/>
      <c r="V165" s="12">
        <f t="shared" si="24"/>
        <v>0.1111111111111111</v>
      </c>
      <c r="W165" s="6"/>
      <c r="X165" s="9">
        <v>1000000</v>
      </c>
      <c r="Y165" s="24">
        <v>1</v>
      </c>
      <c r="Z165" s="9">
        <v>1000000</v>
      </c>
      <c r="AA165" s="8"/>
      <c r="AB165" s="8"/>
      <c r="AC165" s="33"/>
    </row>
    <row r="166" spans="1:29">
      <c r="A166" s="6" t="s">
        <v>100</v>
      </c>
      <c r="B166" s="6" t="s">
        <v>9</v>
      </c>
      <c r="C166" s="8" t="s">
        <v>242</v>
      </c>
      <c r="D166" s="7">
        <v>5.0789999999999997</v>
      </c>
      <c r="E166" s="8"/>
      <c r="F166" s="8">
        <v>3</v>
      </c>
      <c r="G166" s="8" t="s">
        <v>223</v>
      </c>
      <c r="H166" s="9"/>
      <c r="I166" s="9"/>
      <c r="J166" s="6"/>
      <c r="K166" s="6"/>
      <c r="L166" s="14">
        <v>6725000</v>
      </c>
      <c r="M166" s="21">
        <v>41656</v>
      </c>
      <c r="N166" s="9">
        <v>15525000</v>
      </c>
      <c r="O166" s="6"/>
      <c r="P166" s="6"/>
      <c r="Q166" s="6"/>
      <c r="R166" s="6"/>
      <c r="S166" s="6"/>
      <c r="T166" s="6"/>
      <c r="U166" s="6"/>
      <c r="V166" s="12">
        <f t="shared" si="24"/>
        <v>1.3085501858736059</v>
      </c>
      <c r="W166" s="6"/>
      <c r="X166" s="9">
        <v>15525000</v>
      </c>
      <c r="Y166" s="24">
        <v>1</v>
      </c>
      <c r="Z166" s="9">
        <v>15525000</v>
      </c>
      <c r="AA166" s="8"/>
      <c r="AB166" s="8"/>
      <c r="AC166" s="33"/>
    </row>
    <row r="167" spans="1:29">
      <c r="A167" s="6" t="s">
        <v>105</v>
      </c>
      <c r="B167" s="6" t="s">
        <v>9</v>
      </c>
      <c r="C167" s="8" t="s">
        <v>229</v>
      </c>
      <c r="D167" s="7">
        <v>5.0279999999999996</v>
      </c>
      <c r="E167" s="8"/>
      <c r="F167" s="8">
        <v>3</v>
      </c>
      <c r="G167" s="8"/>
      <c r="H167" s="9"/>
      <c r="I167" s="9"/>
      <c r="J167" s="6"/>
      <c r="K167" s="6"/>
      <c r="L167" s="14">
        <v>1850000</v>
      </c>
      <c r="M167" s="18">
        <v>41599</v>
      </c>
      <c r="N167" s="9">
        <v>1900000</v>
      </c>
      <c r="O167" s="6"/>
      <c r="P167" s="6"/>
      <c r="Q167" s="6"/>
      <c r="R167" s="6"/>
      <c r="S167" s="6"/>
      <c r="T167" s="6"/>
      <c r="U167" s="6"/>
      <c r="V167" s="12">
        <f t="shared" si="24"/>
        <v>2.7027027027027029E-2</v>
      </c>
      <c r="W167" s="6"/>
      <c r="X167" s="9">
        <v>1900000</v>
      </c>
      <c r="Y167" s="24">
        <v>1</v>
      </c>
      <c r="Z167" s="9">
        <v>1900000</v>
      </c>
      <c r="AA167" s="8"/>
      <c r="AB167" s="8"/>
      <c r="AC167" s="33" t="s">
        <v>288</v>
      </c>
    </row>
    <row r="168" spans="1:29">
      <c r="A168" s="6" t="s">
        <v>106</v>
      </c>
      <c r="B168" s="6" t="s">
        <v>9</v>
      </c>
      <c r="C168" s="8" t="s">
        <v>242</v>
      </c>
      <c r="D168" s="7">
        <v>4.17</v>
      </c>
      <c r="E168" s="8"/>
      <c r="F168" s="8">
        <v>3</v>
      </c>
      <c r="G168" s="8" t="s">
        <v>223</v>
      </c>
      <c r="H168" s="9"/>
      <c r="I168" s="9"/>
      <c r="J168" s="6"/>
      <c r="K168" s="6"/>
      <c r="L168" s="14">
        <v>5100000</v>
      </c>
      <c r="M168" s="21">
        <v>41656</v>
      </c>
      <c r="N168" s="9">
        <v>8500000</v>
      </c>
      <c r="O168" s="6"/>
      <c r="P168" s="6"/>
      <c r="Q168" s="6"/>
      <c r="R168" s="6"/>
      <c r="S168" s="6"/>
      <c r="T168" s="6"/>
      <c r="U168" s="6"/>
      <c r="V168" s="12">
        <f t="shared" si="24"/>
        <v>0.66666666666666663</v>
      </c>
      <c r="W168" s="6"/>
      <c r="X168" s="9">
        <v>8500000</v>
      </c>
      <c r="Y168" s="24">
        <v>1</v>
      </c>
      <c r="Z168" s="9">
        <v>8500000</v>
      </c>
      <c r="AA168" s="8"/>
      <c r="AB168" s="8"/>
      <c r="AC168" s="33"/>
    </row>
    <row r="169" spans="1:29">
      <c r="A169" s="6" t="s">
        <v>121</v>
      </c>
      <c r="B169" s="6" t="s">
        <v>31</v>
      </c>
      <c r="C169" s="8" t="s">
        <v>229</v>
      </c>
      <c r="D169" s="7">
        <v>3.0379999999999998</v>
      </c>
      <c r="E169" s="8"/>
      <c r="F169" s="8">
        <v>1</v>
      </c>
      <c r="G169" s="8" t="s">
        <v>223</v>
      </c>
      <c r="H169" s="9"/>
      <c r="I169" s="9"/>
      <c r="J169" s="6"/>
      <c r="K169" s="6"/>
      <c r="L169" s="14">
        <v>502500</v>
      </c>
      <c r="M169" s="21">
        <v>41656</v>
      </c>
      <c r="N169" s="9">
        <v>935000</v>
      </c>
      <c r="O169" s="6"/>
      <c r="P169" s="6"/>
      <c r="Q169" s="6"/>
      <c r="R169" s="6"/>
      <c r="S169" s="6"/>
      <c r="T169" s="6"/>
      <c r="U169" s="6"/>
      <c r="V169" s="12">
        <f t="shared" si="24"/>
        <v>0.86069651741293529</v>
      </c>
      <c r="W169" s="6"/>
      <c r="X169" s="9">
        <v>935000</v>
      </c>
      <c r="Y169" s="24">
        <v>1</v>
      </c>
      <c r="Z169" s="9">
        <v>935000</v>
      </c>
      <c r="AA169" s="8"/>
      <c r="AB169" s="8"/>
      <c r="AC169" s="33"/>
    </row>
    <row r="170" spans="1:29">
      <c r="A170" s="6" t="s">
        <v>30</v>
      </c>
      <c r="B170" s="6" t="s">
        <v>31</v>
      </c>
      <c r="C170" s="8" t="s">
        <v>229</v>
      </c>
      <c r="D170" s="7">
        <v>4.1040000000000001</v>
      </c>
      <c r="E170" s="8"/>
      <c r="F170" s="8">
        <v>2</v>
      </c>
      <c r="G170" s="8" t="s">
        <v>223</v>
      </c>
      <c r="H170" s="9"/>
      <c r="I170" s="9"/>
      <c r="J170" s="6"/>
      <c r="K170" s="6"/>
      <c r="L170" s="14">
        <v>1300000</v>
      </c>
      <c r="M170" s="21">
        <v>41656</v>
      </c>
      <c r="N170" s="9">
        <v>2000000</v>
      </c>
      <c r="O170" s="6"/>
      <c r="P170" s="6"/>
      <c r="Q170" s="6"/>
      <c r="R170" s="6"/>
      <c r="S170" s="6"/>
      <c r="T170" s="6"/>
      <c r="U170" s="6"/>
      <c r="V170" s="12">
        <f t="shared" si="24"/>
        <v>0.53846153846153844</v>
      </c>
      <c r="W170" s="6"/>
      <c r="X170" s="9">
        <v>2000000</v>
      </c>
      <c r="Y170" s="24">
        <v>1</v>
      </c>
      <c r="Z170" s="9">
        <v>2000000</v>
      </c>
      <c r="AA170" s="8"/>
      <c r="AB170" s="8"/>
      <c r="AC170" s="33"/>
    </row>
    <row r="171" spans="1:29">
      <c r="A171" s="6" t="s">
        <v>201</v>
      </c>
      <c r="B171" s="6" t="s">
        <v>31</v>
      </c>
      <c r="C171" s="8" t="s">
        <v>225</v>
      </c>
      <c r="D171" s="7">
        <v>2.1619999999999999</v>
      </c>
      <c r="E171" s="8" t="s">
        <v>208</v>
      </c>
      <c r="F171" s="8">
        <v>1</v>
      </c>
      <c r="G171" s="8" t="s">
        <v>223</v>
      </c>
      <c r="H171" s="9"/>
      <c r="I171" s="9"/>
      <c r="J171" s="6"/>
      <c r="K171" s="6"/>
      <c r="L171" s="14">
        <v>520000</v>
      </c>
      <c r="M171" s="21">
        <v>41656</v>
      </c>
      <c r="N171" s="9">
        <v>2350000</v>
      </c>
      <c r="O171" s="6"/>
      <c r="P171" s="6"/>
      <c r="Q171" s="6"/>
      <c r="R171" s="6"/>
      <c r="S171" s="6"/>
      <c r="T171" s="6"/>
      <c r="U171" s="6"/>
      <c r="V171" s="12">
        <f t="shared" si="24"/>
        <v>3.5192307692307692</v>
      </c>
      <c r="W171" s="6"/>
      <c r="X171" s="9">
        <v>2350000</v>
      </c>
      <c r="Y171" s="24">
        <v>1</v>
      </c>
      <c r="Z171" s="9">
        <v>2350000</v>
      </c>
      <c r="AA171" s="8"/>
      <c r="AB171" s="8"/>
      <c r="AC171" s="33"/>
    </row>
    <row r="172" spans="1:29">
      <c r="A172" s="6" t="s">
        <v>6</v>
      </c>
      <c r="B172" s="6" t="s">
        <v>7</v>
      </c>
      <c r="C172" s="8" t="s">
        <v>241</v>
      </c>
      <c r="D172" s="7">
        <v>4.1390000000000002</v>
      </c>
      <c r="E172" s="8"/>
      <c r="F172" s="8">
        <v>2</v>
      </c>
      <c r="G172" s="8" t="s">
        <v>223</v>
      </c>
      <c r="H172" s="9"/>
      <c r="I172" s="9"/>
      <c r="J172" s="6"/>
      <c r="K172" s="6"/>
      <c r="L172" s="14">
        <v>2075000</v>
      </c>
      <c r="M172" s="21">
        <v>41656</v>
      </c>
      <c r="N172" s="9">
        <v>4250000</v>
      </c>
      <c r="O172" s="6"/>
      <c r="P172" s="6"/>
      <c r="Q172" s="6"/>
      <c r="R172" s="6"/>
      <c r="S172" s="6"/>
      <c r="T172" s="6"/>
      <c r="U172" s="6"/>
      <c r="V172" s="12">
        <f t="shared" si="24"/>
        <v>1.0481927710843373</v>
      </c>
      <c r="W172" s="6"/>
      <c r="X172" s="9">
        <v>4250000</v>
      </c>
      <c r="Y172" s="24">
        <v>1</v>
      </c>
      <c r="Z172" s="9">
        <v>4250000</v>
      </c>
      <c r="AA172" s="8"/>
      <c r="AB172" s="8"/>
      <c r="AC172" s="33"/>
    </row>
    <row r="173" spans="1:29">
      <c r="A173" s="6" t="s">
        <v>134</v>
      </c>
      <c r="B173" s="6" t="s">
        <v>7</v>
      </c>
      <c r="C173" s="8" t="s">
        <v>236</v>
      </c>
      <c r="D173" s="7">
        <v>2.1230000000000002</v>
      </c>
      <c r="E173" s="8" t="s">
        <v>208</v>
      </c>
      <c r="F173" s="8">
        <v>1</v>
      </c>
      <c r="G173" s="8"/>
      <c r="H173" s="9"/>
      <c r="I173" s="9"/>
      <c r="J173" s="6"/>
      <c r="K173" s="6"/>
      <c r="L173" s="14">
        <v>2800000</v>
      </c>
      <c r="M173" s="18">
        <v>41652</v>
      </c>
      <c r="N173" s="9">
        <v>2800000</v>
      </c>
      <c r="O173" s="6"/>
      <c r="P173" s="6"/>
      <c r="Q173" s="6"/>
      <c r="R173" s="6"/>
      <c r="S173" s="6"/>
      <c r="T173" s="6"/>
      <c r="U173" s="6"/>
      <c r="V173" s="43">
        <f t="shared" si="24"/>
        <v>0</v>
      </c>
      <c r="W173" s="6"/>
      <c r="X173" s="9">
        <v>2800000</v>
      </c>
      <c r="Y173" s="24">
        <v>1</v>
      </c>
      <c r="Z173" s="9">
        <v>2800000</v>
      </c>
      <c r="AA173" s="8"/>
      <c r="AB173" s="8"/>
      <c r="AC173" s="33" t="s">
        <v>289</v>
      </c>
    </row>
    <row r="174" spans="1:29">
      <c r="A174" s="6" t="s">
        <v>68</v>
      </c>
      <c r="B174" s="6" t="s">
        <v>7</v>
      </c>
      <c r="C174" s="8" t="s">
        <v>246</v>
      </c>
      <c r="D174" s="7">
        <v>4.1230000000000002</v>
      </c>
      <c r="E174" s="8"/>
      <c r="F174" s="8">
        <v>2</v>
      </c>
      <c r="G174" s="8" t="s">
        <v>223</v>
      </c>
      <c r="H174" s="9"/>
      <c r="I174" s="9"/>
      <c r="J174" s="6"/>
      <c r="K174" s="6"/>
      <c r="L174" s="14">
        <v>2975000</v>
      </c>
      <c r="M174" s="21">
        <v>41656</v>
      </c>
      <c r="N174" s="9">
        <v>4175000</v>
      </c>
      <c r="O174" s="6"/>
      <c r="P174" s="6"/>
      <c r="Q174" s="6"/>
      <c r="R174" s="6"/>
      <c r="S174" s="6"/>
      <c r="T174" s="6"/>
      <c r="U174" s="6"/>
      <c r="V174" s="12">
        <f t="shared" si="24"/>
        <v>0.40336134453781514</v>
      </c>
      <c r="W174" s="6"/>
      <c r="X174" s="9">
        <v>4175000</v>
      </c>
      <c r="Y174" s="24">
        <v>1</v>
      </c>
      <c r="Z174" s="9">
        <v>4175000</v>
      </c>
      <c r="AA174" s="8"/>
      <c r="AB174" s="8"/>
      <c r="AC174" s="33"/>
    </row>
    <row r="175" spans="1:29">
      <c r="A175" s="6" t="s">
        <v>202</v>
      </c>
      <c r="B175" s="6" t="s">
        <v>7</v>
      </c>
      <c r="C175" s="8" t="s">
        <v>230</v>
      </c>
      <c r="D175" s="7">
        <v>2.1480000000000001</v>
      </c>
      <c r="E175" s="8" t="s">
        <v>208</v>
      </c>
      <c r="F175" s="8">
        <v>1</v>
      </c>
      <c r="G175" s="8"/>
      <c r="H175" s="9"/>
      <c r="I175" s="9"/>
      <c r="J175" s="6"/>
      <c r="K175" s="6"/>
      <c r="L175" s="14">
        <v>510000</v>
      </c>
      <c r="M175" s="18">
        <v>41610</v>
      </c>
      <c r="N175" s="9">
        <v>950000</v>
      </c>
      <c r="O175" s="6"/>
      <c r="P175" s="6"/>
      <c r="Q175" s="6"/>
      <c r="R175" s="6"/>
      <c r="S175" s="6"/>
      <c r="T175" s="6"/>
      <c r="U175" s="6"/>
      <c r="V175" s="12">
        <f t="shared" si="24"/>
        <v>0.86274509803921573</v>
      </c>
      <c r="W175" s="6"/>
      <c r="X175" s="9">
        <v>950000</v>
      </c>
      <c r="Y175" s="24">
        <v>1</v>
      </c>
      <c r="Z175" s="9">
        <v>950000</v>
      </c>
      <c r="AA175" s="8"/>
      <c r="AB175" s="8"/>
      <c r="AC175" s="33"/>
    </row>
    <row r="176" spans="1:29">
      <c r="A176" s="6" t="s">
        <v>29</v>
      </c>
      <c r="B176" s="6" t="s">
        <v>22</v>
      </c>
      <c r="C176" s="8" t="s">
        <v>241</v>
      </c>
      <c r="D176" s="7">
        <v>5.0720000000000001</v>
      </c>
      <c r="E176" s="8"/>
      <c r="F176" s="8">
        <v>3</v>
      </c>
      <c r="G176" s="8" t="s">
        <v>223</v>
      </c>
      <c r="H176" s="9"/>
      <c r="I176" s="9"/>
      <c r="J176" s="6"/>
      <c r="K176" s="6"/>
      <c r="L176" s="14">
        <v>2850000</v>
      </c>
      <c r="M176" s="21">
        <v>41656</v>
      </c>
      <c r="N176" s="9">
        <v>5600000</v>
      </c>
      <c r="O176" s="6"/>
      <c r="P176" s="6"/>
      <c r="Q176" s="6"/>
      <c r="R176" s="6"/>
      <c r="S176" s="6"/>
      <c r="T176" s="6"/>
      <c r="U176" s="6"/>
      <c r="V176" s="12">
        <f t="shared" si="24"/>
        <v>0.96491228070175439</v>
      </c>
      <c r="W176" s="6"/>
      <c r="X176" s="9">
        <v>5600000</v>
      </c>
      <c r="Y176" s="24">
        <v>1</v>
      </c>
      <c r="Z176" s="9">
        <v>5600000</v>
      </c>
      <c r="AA176" s="8"/>
      <c r="AB176" s="8"/>
      <c r="AC176" s="33" t="s">
        <v>290</v>
      </c>
    </row>
    <row r="177" spans="1:29">
      <c r="A177" s="6" t="s">
        <v>55</v>
      </c>
      <c r="B177" s="6" t="s">
        <v>22</v>
      </c>
      <c r="C177" s="8" t="s">
        <v>229</v>
      </c>
      <c r="D177" s="7">
        <v>5.07</v>
      </c>
      <c r="E177" s="8"/>
      <c r="F177" s="8">
        <v>3</v>
      </c>
      <c r="G177" s="8" t="s">
        <v>223</v>
      </c>
      <c r="H177" s="9"/>
      <c r="I177" s="9"/>
      <c r="J177" s="6"/>
      <c r="K177" s="6"/>
      <c r="L177" s="14">
        <v>3100000</v>
      </c>
      <c r="M177" s="21">
        <v>41656</v>
      </c>
      <c r="N177" s="9">
        <v>5215000</v>
      </c>
      <c r="O177" s="6"/>
      <c r="P177" s="6"/>
      <c r="Q177" s="6"/>
      <c r="R177" s="6"/>
      <c r="S177" s="6"/>
      <c r="T177" s="6"/>
      <c r="U177" s="6"/>
      <c r="V177" s="12">
        <f t="shared" si="24"/>
        <v>0.68225806451612903</v>
      </c>
      <c r="W177" s="6"/>
      <c r="X177" s="9">
        <v>5215000</v>
      </c>
      <c r="Y177" s="24">
        <v>1</v>
      </c>
      <c r="Z177" s="9">
        <v>5215000</v>
      </c>
      <c r="AA177" s="8"/>
      <c r="AB177" s="8"/>
      <c r="AC177" s="33"/>
    </row>
    <row r="178" spans="1:29">
      <c r="A178" s="6" t="s">
        <v>144</v>
      </c>
      <c r="B178" s="6" t="s">
        <v>22</v>
      </c>
      <c r="C178" s="8" t="s">
        <v>230</v>
      </c>
      <c r="D178" s="7">
        <v>3.1459999999999999</v>
      </c>
      <c r="E178" s="8"/>
      <c r="F178" s="8">
        <v>1</v>
      </c>
      <c r="G178" s="8" t="s">
        <v>223</v>
      </c>
      <c r="H178" s="9"/>
      <c r="I178" s="9"/>
      <c r="J178" s="6"/>
      <c r="K178" s="6"/>
      <c r="L178" s="14">
        <v>515350</v>
      </c>
      <c r="M178" s="18">
        <v>41655</v>
      </c>
      <c r="N178" s="9">
        <v>700000</v>
      </c>
      <c r="O178" s="6"/>
      <c r="P178" s="6"/>
      <c r="Q178" s="6"/>
      <c r="R178" s="6"/>
      <c r="S178" s="6"/>
      <c r="T178" s="6"/>
      <c r="U178" s="6"/>
      <c r="V178" s="12">
        <f t="shared" si="24"/>
        <v>0.35830018434073929</v>
      </c>
      <c r="W178" s="6"/>
      <c r="X178" s="9">
        <v>700000</v>
      </c>
      <c r="Y178" s="24">
        <v>1</v>
      </c>
      <c r="Z178" s="9">
        <v>700000</v>
      </c>
      <c r="AA178" s="8"/>
      <c r="AB178" s="8"/>
      <c r="AC178" s="33" t="s">
        <v>291</v>
      </c>
    </row>
    <row r="179" spans="1:29">
      <c r="A179" s="6" t="s">
        <v>149</v>
      </c>
      <c r="B179" s="6" t="s">
        <v>22</v>
      </c>
      <c r="C179" s="8" t="s">
        <v>242</v>
      </c>
      <c r="D179" s="7">
        <v>3.024</v>
      </c>
      <c r="E179" s="8"/>
      <c r="F179" s="8">
        <v>1</v>
      </c>
      <c r="G179" s="8" t="s">
        <v>223</v>
      </c>
      <c r="H179" s="9"/>
      <c r="I179" s="9"/>
      <c r="J179" s="6"/>
      <c r="K179" s="6"/>
      <c r="L179" s="14">
        <v>575600</v>
      </c>
      <c r="M179" s="21">
        <v>41656</v>
      </c>
      <c r="N179" s="9">
        <v>3300000</v>
      </c>
      <c r="O179" s="6"/>
      <c r="P179" s="6"/>
      <c r="Q179" s="6"/>
      <c r="R179" s="6"/>
      <c r="S179" s="6"/>
      <c r="T179" s="6"/>
      <c r="U179" s="6"/>
      <c r="V179" s="12">
        <f t="shared" si="24"/>
        <v>4.7331480194579569</v>
      </c>
      <c r="W179" s="6"/>
      <c r="X179" s="9">
        <v>3300000</v>
      </c>
      <c r="Y179" s="24">
        <v>1</v>
      </c>
      <c r="Z179" s="9">
        <v>3300000</v>
      </c>
      <c r="AA179" s="8"/>
      <c r="AB179" s="8"/>
      <c r="AC179" s="33"/>
    </row>
    <row r="180" spans="1:29">
      <c r="A180" s="6" t="s">
        <v>111</v>
      </c>
      <c r="B180" s="6" t="s">
        <v>22</v>
      </c>
      <c r="C180" s="8" t="s">
        <v>229</v>
      </c>
      <c r="D180" s="7">
        <v>4.1280000000000001</v>
      </c>
      <c r="E180" s="8"/>
      <c r="F180" s="8">
        <v>2</v>
      </c>
      <c r="G180" s="8" t="s">
        <v>223</v>
      </c>
      <c r="H180" s="9"/>
      <c r="I180" s="9"/>
      <c r="J180" s="6"/>
      <c r="K180" s="6"/>
      <c r="L180" s="14">
        <v>935000</v>
      </c>
      <c r="M180" s="21">
        <v>41656</v>
      </c>
      <c r="N180" s="9">
        <v>1765000</v>
      </c>
      <c r="O180" s="6"/>
      <c r="P180" s="6"/>
      <c r="Q180" s="6"/>
      <c r="R180" s="6"/>
      <c r="S180" s="6"/>
      <c r="T180" s="6"/>
      <c r="U180" s="6"/>
      <c r="V180" s="12">
        <f t="shared" si="24"/>
        <v>0.88770053475935828</v>
      </c>
      <c r="W180" s="6"/>
      <c r="X180" s="9">
        <v>1765000</v>
      </c>
      <c r="Y180" s="24">
        <v>1</v>
      </c>
      <c r="Z180" s="9">
        <v>1765000</v>
      </c>
      <c r="AA180" s="8"/>
      <c r="AB180" s="8"/>
      <c r="AC180" s="33"/>
    </row>
    <row r="181" spans="1:29">
      <c r="A181" s="30"/>
      <c r="L181" s="14">
        <f>SUM(L1:L180)</f>
        <v>290908197</v>
      </c>
      <c r="M181" s="45">
        <f>(N181-L181)/L181</f>
        <v>0.88377431317275668</v>
      </c>
      <c r="N181" s="9">
        <f>SUM(N1:N180)</f>
        <v>548005389</v>
      </c>
      <c r="X181" s="44">
        <f>SUM(X1:X180)</f>
        <v>1115827876.352941</v>
      </c>
      <c r="Z181" s="44"/>
    </row>
    <row r="182" spans="1:29">
      <c r="X182" s="9"/>
      <c r="Y182" s="24"/>
      <c r="Z182" s="39"/>
      <c r="AA182" s="8"/>
      <c r="AB182" s="8"/>
    </row>
    <row r="183" spans="1:29">
      <c r="X183" s="6"/>
      <c r="Y183" s="24"/>
      <c r="Z183" s="6"/>
      <c r="AA183" s="8"/>
      <c r="AB183" s="8"/>
    </row>
    <row r="194" spans="1:2">
      <c r="A194" s="46"/>
      <c r="B194" s="46"/>
    </row>
    <row r="195" spans="1:2">
      <c r="A195" s="46"/>
      <c r="B195" s="46"/>
    </row>
    <row r="196" spans="1:2">
      <c r="A196" s="46"/>
      <c r="B196" s="46"/>
    </row>
    <row r="197" spans="1:2">
      <c r="A197" s="47"/>
      <c r="B197" s="47"/>
    </row>
  </sheetData>
  <sortState ref="A2:H182">
    <sortCondition ref="B1"/>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sqref="A1:A33"/>
    </sheetView>
  </sheetViews>
  <sheetFormatPr baseColWidth="10" defaultRowHeight="14" x14ac:dyDescent="0"/>
  <sheetData>
    <row r="1" spans="1:1">
      <c r="A1" s="48" t="s">
        <v>292</v>
      </c>
    </row>
    <row r="3" spans="1:1">
      <c r="A3" s="48" t="s">
        <v>210</v>
      </c>
    </row>
    <row r="4" spans="1:1">
      <c r="A4" s="48" t="s">
        <v>293</v>
      </c>
    </row>
    <row r="5" spans="1:1">
      <c r="A5" s="48" t="s">
        <v>294</v>
      </c>
    </row>
    <row r="6" spans="1:1">
      <c r="A6" s="48" t="s">
        <v>295</v>
      </c>
    </row>
    <row r="7" spans="1:1">
      <c r="A7" s="48" t="s">
        <v>296</v>
      </c>
    </row>
    <row r="8" spans="1:1">
      <c r="A8" s="48" t="s">
        <v>297</v>
      </c>
    </row>
    <row r="9" spans="1:1">
      <c r="A9" s="48" t="s">
        <v>298</v>
      </c>
    </row>
    <row r="10" spans="1:1">
      <c r="A10" s="48" t="s">
        <v>299</v>
      </c>
    </row>
    <row r="11" spans="1:1">
      <c r="A11" s="48" t="s">
        <v>300</v>
      </c>
    </row>
    <row r="12" spans="1:1">
      <c r="A12" s="48" t="s">
        <v>301</v>
      </c>
    </row>
    <row r="13" spans="1:1">
      <c r="A13" s="48" t="s">
        <v>302</v>
      </c>
    </row>
    <row r="14" spans="1:1">
      <c r="A14" s="48" t="s">
        <v>303</v>
      </c>
    </row>
    <row r="15" spans="1:1">
      <c r="A15" s="48" t="s">
        <v>304</v>
      </c>
    </row>
    <row r="16" spans="1:1">
      <c r="A16" s="48" t="s">
        <v>305</v>
      </c>
    </row>
    <row r="17" spans="1:1">
      <c r="A17" s="48" t="s">
        <v>306</v>
      </c>
    </row>
    <row r="18" spans="1:1">
      <c r="A18" s="48" t="s">
        <v>307</v>
      </c>
    </row>
    <row r="19" spans="1:1">
      <c r="A19" s="48" t="s">
        <v>308</v>
      </c>
    </row>
    <row r="20" spans="1:1">
      <c r="A20" s="48" t="s">
        <v>222</v>
      </c>
    </row>
    <row r="22" spans="1:1">
      <c r="A22" s="48" t="s">
        <v>309</v>
      </c>
    </row>
    <row r="24" spans="1:1">
      <c r="A24" s="48" t="s">
        <v>310</v>
      </c>
    </row>
    <row r="25" spans="1:1">
      <c r="A25" s="48" t="s">
        <v>311</v>
      </c>
    </row>
    <row r="26" spans="1:1">
      <c r="A26" s="48" t="s">
        <v>312</v>
      </c>
    </row>
    <row r="27" spans="1:1">
      <c r="A27" s="48" t="s">
        <v>313</v>
      </c>
    </row>
    <row r="28" spans="1:1">
      <c r="A28" s="48" t="s">
        <v>314</v>
      </c>
    </row>
    <row r="29" spans="1:1">
      <c r="A29" s="48" t="s">
        <v>315</v>
      </c>
    </row>
    <row r="30" spans="1:1">
      <c r="A30" s="48" t="s">
        <v>316</v>
      </c>
    </row>
    <row r="31" spans="1:1">
      <c r="A31" s="48" t="s">
        <v>317</v>
      </c>
    </row>
    <row r="32" spans="1:1">
      <c r="A32" s="48" t="s">
        <v>318</v>
      </c>
    </row>
    <row r="33" spans="1:1">
      <c r="A33" s="48" t="s">
        <v>319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2014 Salary Arb</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Maury Brown</dc:creator>
  <cp:lastModifiedBy>Rodney Fort</cp:lastModifiedBy>
  <dcterms:created xsi:type="dcterms:W3CDTF">2014-01-24T03:56:18Z</dcterms:created>
  <dcterms:modified xsi:type="dcterms:W3CDTF">2014-03-17T17:02:15Z</dcterms:modified>
</cp:coreProperties>
</file>