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51200" windowHeight="2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J12" i="1"/>
  <c r="K11" i="1"/>
  <c r="H4" i="1"/>
  <c r="I4" i="1"/>
  <c r="J4" i="1"/>
  <c r="H5" i="1"/>
  <c r="I5" i="1"/>
  <c r="J5" i="1"/>
  <c r="H6" i="1"/>
  <c r="I6" i="1"/>
  <c r="J6" i="1"/>
  <c r="H7" i="1"/>
  <c r="I7" i="1"/>
  <c r="J7" i="1"/>
  <c r="E8" i="1"/>
  <c r="H8" i="1"/>
  <c r="I8" i="1"/>
  <c r="J8" i="1"/>
  <c r="E9" i="1"/>
  <c r="H9" i="1"/>
  <c r="I9" i="1"/>
  <c r="J9" i="1"/>
  <c r="J11" i="1"/>
  <c r="H11" i="1"/>
  <c r="I11" i="1"/>
  <c r="E11" i="1"/>
</calcChain>
</file>

<file path=xl/sharedStrings.xml><?xml version="1.0" encoding="utf-8"?>
<sst xmlns="http://schemas.openxmlformats.org/spreadsheetml/2006/main" count="25" uniqueCount="25">
  <si>
    <t>Nonferrous metals excluding aluminum</t>
  </si>
  <si>
    <t>Metal fabrication</t>
  </si>
  <si>
    <t>Industry</t>
  </si>
  <si>
    <t>Process</t>
  </si>
  <si>
    <t>Electrolytic reduction</t>
  </si>
  <si>
    <t>Induction heating</t>
  </si>
  <si>
    <t>All</t>
  </si>
  <si>
    <t>Boilers</t>
  </si>
  <si>
    <t>Resistance heating and melting</t>
  </si>
  <si>
    <t>Glass</t>
  </si>
  <si>
    <t>Direct arc melting</t>
  </si>
  <si>
    <t>Iron and steel</t>
  </si>
  <si>
    <t>Industrial process heat pump</t>
  </si>
  <si>
    <t>Food, paper, chemicals</t>
  </si>
  <si>
    <t>2010-2020</t>
  </si>
  <si>
    <t>2021-2050</t>
  </si>
  <si>
    <t>Energy consumption</t>
  </si>
  <si>
    <t>Tbtu</t>
  </si>
  <si>
    <t>MECS category</t>
  </si>
  <si>
    <t>3314, Electro-Chemical Processes</t>
  </si>
  <si>
    <t>332, Process Heating</t>
  </si>
  <si>
    <t>All, Conventional boiler use</t>
  </si>
  <si>
    <t>327, Process Heating</t>
  </si>
  <si>
    <t>331111,331112, Process heating</t>
  </si>
  <si>
    <t>311, 322, 325, Process heating, process cooling and refrigeration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</si>
</sst>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C6" sqref="C6"/>
    </sheetView>
  </sheetViews>
  <sheetFormatPr baseColWidth="10" defaultRowHeight="15" x14ac:dyDescent="0"/>
  <cols>
    <col min="2" max="2" width="26.6640625" bestFit="1" customWidth="1"/>
    <col min="3" max="3" width="33.33203125" bestFit="1" customWidth="1"/>
    <col min="4" max="4" width="33.33203125" customWidth="1"/>
    <col min="5" max="5" width="14.33203125" customWidth="1"/>
  </cols>
  <sheetData>
    <row r="2" spans="2:11">
      <c r="H2" t="s">
        <v>16</v>
      </c>
    </row>
    <row r="3" spans="2:11">
      <c r="B3" t="s">
        <v>3</v>
      </c>
      <c r="C3" t="s">
        <v>2</v>
      </c>
      <c r="D3" t="s">
        <v>18</v>
      </c>
      <c r="E3" t="s">
        <v>17</v>
      </c>
      <c r="F3" t="s">
        <v>14</v>
      </c>
      <c r="G3" t="s">
        <v>15</v>
      </c>
      <c r="H3">
        <v>2010</v>
      </c>
      <c r="I3">
        <v>2020</v>
      </c>
      <c r="J3">
        <v>2050</v>
      </c>
    </row>
    <row r="4" spans="2:11">
      <c r="B4" t="s">
        <v>4</v>
      </c>
      <c r="C4" t="s">
        <v>0</v>
      </c>
      <c r="D4" t="s">
        <v>19</v>
      </c>
      <c r="E4">
        <v>14</v>
      </c>
      <c r="F4">
        <v>7.0000000000000007E-2</v>
      </c>
      <c r="G4">
        <v>1.7999999999999999E-2</v>
      </c>
      <c r="H4">
        <f>E4/1000</f>
        <v>1.4E-2</v>
      </c>
      <c r="I4">
        <f>H4*(1+F4)^10</f>
        <v>2.7540119002053918E-2</v>
      </c>
      <c r="J4">
        <f>I4*(1+G4)^30</f>
        <v>4.7032617868304823E-2</v>
      </c>
    </row>
    <row r="5" spans="2:11">
      <c r="B5" t="s">
        <v>5</v>
      </c>
      <c r="C5" t="s">
        <v>1</v>
      </c>
      <c r="D5" t="s">
        <v>20</v>
      </c>
      <c r="E5">
        <v>28</v>
      </c>
      <c r="F5">
        <v>2.4E-2</v>
      </c>
      <c r="G5">
        <v>6.0000000000000001E-3</v>
      </c>
      <c r="H5">
        <f>E5/1000</f>
        <v>2.8000000000000001E-2</v>
      </c>
      <c r="I5">
        <f>H5*(1+F5)^10</f>
        <v>3.5494216806390422E-2</v>
      </c>
      <c r="J5">
        <f>I5*(1+G5)^30</f>
        <v>4.2471443254910327E-2</v>
      </c>
    </row>
    <row r="6" spans="2:11">
      <c r="B6" t="s">
        <v>7</v>
      </c>
      <c r="C6" t="s">
        <v>6</v>
      </c>
      <c r="D6" t="s">
        <v>21</v>
      </c>
      <c r="E6">
        <v>41.5</v>
      </c>
      <c r="F6">
        <v>8.5999999999999993E-2</v>
      </c>
      <c r="G6">
        <v>2.1999999999999999E-2</v>
      </c>
      <c r="H6">
        <f>E6/1000</f>
        <v>4.1500000000000002E-2</v>
      </c>
      <c r="I6">
        <f>H6*(1+F6)^10</f>
        <v>9.4699208516054387E-2</v>
      </c>
      <c r="J6">
        <f>I6*(1+G6)^30</f>
        <v>0.18191697393100301</v>
      </c>
    </row>
    <row r="7" spans="2:11">
      <c r="B7" t="s">
        <v>8</v>
      </c>
      <c r="C7" t="s">
        <v>9</v>
      </c>
      <c r="D7" t="s">
        <v>22</v>
      </c>
      <c r="E7">
        <v>33</v>
      </c>
      <c r="F7">
        <v>3.5999999999999997E-2</v>
      </c>
      <c r="G7">
        <v>8.9999999999999993E-3</v>
      </c>
      <c r="H7">
        <f>E7/1000</f>
        <v>3.3000000000000002E-2</v>
      </c>
      <c r="I7">
        <f>H7*(1+F7)^10</f>
        <v>4.7001475735246288E-2</v>
      </c>
      <c r="J7">
        <f>I7*(1+G7)^30</f>
        <v>6.1495945203196789E-2</v>
      </c>
    </row>
    <row r="8" spans="2:11">
      <c r="B8" t="s">
        <v>10</v>
      </c>
      <c r="C8" t="s">
        <v>11</v>
      </c>
      <c r="D8" t="s">
        <v>23</v>
      </c>
      <c r="E8">
        <f>76+6</f>
        <v>82</v>
      </c>
      <c r="F8">
        <v>4.8000000000000001E-2</v>
      </c>
      <c r="G8">
        <v>2.4E-2</v>
      </c>
      <c r="H8">
        <f>E8/1000</f>
        <v>8.2000000000000003E-2</v>
      </c>
      <c r="I8">
        <f>H8*(1+F8)^10</f>
        <v>0.13104687796533115</v>
      </c>
      <c r="J8">
        <f>I8*(1+G8)^30</f>
        <v>0.26694720500169455</v>
      </c>
    </row>
    <row r="9" spans="2:11">
      <c r="B9" t="s">
        <v>12</v>
      </c>
      <c r="C9" t="s">
        <v>13</v>
      </c>
      <c r="D9" t="s">
        <v>24</v>
      </c>
      <c r="E9">
        <f>SUM(16,67,9,4,25,44)</f>
        <v>165</v>
      </c>
      <c r="F9">
        <v>1.2999999999999999E-2</v>
      </c>
      <c r="G9">
        <v>2.5999999999999999E-2</v>
      </c>
      <c r="H9">
        <f>E9/1000</f>
        <v>0.16500000000000001</v>
      </c>
      <c r="I9">
        <f>H9*(1+F9)^10</f>
        <v>0.18774933084551032</v>
      </c>
      <c r="J9">
        <f>I9*(1+G9)^30</f>
        <v>0.40550780816741194</v>
      </c>
    </row>
    <row r="11" spans="2:11">
      <c r="E11">
        <f>SUM(E4:E9)</f>
        <v>363.5</v>
      </c>
      <c r="H11">
        <f>SUM(H4:H9)</f>
        <v>0.36350000000000005</v>
      </c>
      <c r="I11">
        <f>SUM(I4:I9)</f>
        <v>0.52353122887058645</v>
      </c>
      <c r="J11">
        <f>SUM(J4:J9)</f>
        <v>1.0053719934265215</v>
      </c>
      <c r="K11">
        <f>J11/H11</f>
        <v>2.7658101607332086</v>
      </c>
    </row>
    <row r="12" spans="2:11">
      <c r="H12">
        <v>3.29564652249646</v>
      </c>
      <c r="J12">
        <f>H12+J11-H11</f>
        <v>3.9375185159229815</v>
      </c>
      <c r="K12">
        <f>J12/H12</f>
        <v>1.1947636037557516</v>
      </c>
    </row>
  </sheetData>
  <sortState ref="V75:V125">
    <sortCondition ref="V75:V1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2016-07-28T20:59:15Z</dcterms:created>
  <dcterms:modified xsi:type="dcterms:W3CDTF">2016-07-29T17:43:18Z</dcterms:modified>
</cp:coreProperties>
</file>