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7100" yWindow="2860" windowWidth="31860" windowHeight="20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D14" i="1" l="1"/>
  <c r="AC14" i="1"/>
  <c r="AB14" i="1"/>
  <c r="AA14" i="1"/>
  <c r="Z14" i="1"/>
  <c r="Y14" i="1"/>
  <c r="AD13" i="1"/>
  <c r="AC13" i="1"/>
  <c r="AB13" i="1"/>
  <c r="AA13" i="1"/>
  <c r="Z13" i="1"/>
  <c r="Y13" i="1"/>
  <c r="X13" i="1"/>
  <c r="AD12" i="1"/>
  <c r="AC12" i="1"/>
  <c r="AB12" i="1"/>
  <c r="AA12" i="1"/>
  <c r="Z12" i="1"/>
  <c r="Y12" i="1"/>
  <c r="X12" i="1"/>
  <c r="AD11" i="1"/>
  <c r="AC11" i="1"/>
  <c r="AB11" i="1"/>
  <c r="AA11" i="1"/>
  <c r="Z11" i="1"/>
  <c r="Y11" i="1"/>
  <c r="X11" i="1"/>
  <c r="X14" i="1"/>
  <c r="AD23" i="1"/>
  <c r="AC23" i="1"/>
  <c r="AB23" i="1"/>
  <c r="AA23" i="1"/>
  <c r="Z23" i="1"/>
  <c r="Y23" i="1"/>
  <c r="X23" i="1"/>
  <c r="AD22" i="1"/>
  <c r="AC22" i="1"/>
  <c r="AB22" i="1"/>
  <c r="AA22" i="1"/>
  <c r="Z22" i="1"/>
  <c r="Y22" i="1"/>
  <c r="X22" i="1"/>
  <c r="AD21" i="1"/>
  <c r="AC21" i="1"/>
  <c r="AB21" i="1"/>
  <c r="AA21" i="1"/>
  <c r="Z21" i="1"/>
  <c r="Y21" i="1"/>
  <c r="X21" i="1"/>
  <c r="AD20" i="1"/>
  <c r="AC20" i="1"/>
  <c r="AB20" i="1"/>
  <c r="AA20" i="1"/>
  <c r="Z20" i="1"/>
  <c r="Y20" i="1"/>
  <c r="X20" i="1"/>
  <c r="AD19" i="1"/>
  <c r="AC19" i="1"/>
  <c r="AB19" i="1"/>
  <c r="AA19" i="1"/>
  <c r="Z19" i="1"/>
  <c r="Y19" i="1"/>
  <c r="X19" i="1"/>
  <c r="V26" i="1"/>
  <c r="V23" i="1"/>
  <c r="V24" i="1"/>
  <c r="V25" i="1"/>
  <c r="AD26" i="1"/>
  <c r="T26" i="1"/>
  <c r="T23" i="1"/>
  <c r="T24" i="1"/>
  <c r="T25" i="1"/>
  <c r="AC26" i="1"/>
  <c r="S26" i="1"/>
  <c r="S23" i="1"/>
  <c r="S24" i="1"/>
  <c r="S25" i="1"/>
  <c r="AB26" i="1"/>
  <c r="R26" i="1"/>
  <c r="R23" i="1"/>
  <c r="R24" i="1"/>
  <c r="R25" i="1"/>
  <c r="AA26" i="1"/>
  <c r="Q26" i="1"/>
  <c r="Q23" i="1"/>
  <c r="Q24" i="1"/>
  <c r="Q25" i="1"/>
  <c r="Z26" i="1"/>
  <c r="P26" i="1"/>
  <c r="P23" i="1"/>
  <c r="P24" i="1"/>
  <c r="P25" i="1"/>
  <c r="Y26" i="1"/>
  <c r="O26" i="1"/>
  <c r="O23" i="1"/>
  <c r="O24" i="1"/>
  <c r="O25" i="1"/>
  <c r="X26" i="1"/>
  <c r="AD25" i="1"/>
  <c r="AC25" i="1"/>
  <c r="AB25" i="1"/>
  <c r="AA25" i="1"/>
  <c r="Z25" i="1"/>
  <c r="Y25" i="1"/>
  <c r="X25" i="1"/>
  <c r="AD24" i="1"/>
  <c r="AC24" i="1"/>
  <c r="AB24" i="1"/>
  <c r="AA24" i="1"/>
  <c r="Z24" i="1"/>
  <c r="Y24" i="1"/>
  <c r="X24" i="1"/>
  <c r="V18" i="1"/>
  <c r="V15" i="1"/>
  <c r="V16" i="1"/>
  <c r="V17" i="1"/>
  <c r="AD18" i="1"/>
  <c r="T18" i="1"/>
  <c r="T15" i="1"/>
  <c r="T16" i="1"/>
  <c r="T17" i="1"/>
  <c r="AC18" i="1"/>
  <c r="S18" i="1"/>
  <c r="S15" i="1"/>
  <c r="S16" i="1"/>
  <c r="S17" i="1"/>
  <c r="AB18" i="1"/>
  <c r="R18" i="1"/>
  <c r="R15" i="1"/>
  <c r="R16" i="1"/>
  <c r="R17" i="1"/>
  <c r="AA18" i="1"/>
  <c r="Q18" i="1"/>
  <c r="Q15" i="1"/>
  <c r="Q16" i="1"/>
  <c r="Q17" i="1"/>
  <c r="Z18" i="1"/>
  <c r="P18" i="1"/>
  <c r="P15" i="1"/>
  <c r="P16" i="1"/>
  <c r="P17" i="1"/>
  <c r="Y18" i="1"/>
  <c r="O18" i="1"/>
  <c r="O15" i="1"/>
  <c r="O16" i="1"/>
  <c r="O17" i="1"/>
  <c r="X18" i="1"/>
  <c r="AD17" i="1"/>
  <c r="AC17" i="1"/>
  <c r="AB17" i="1"/>
  <c r="AA17" i="1"/>
  <c r="Z17" i="1"/>
  <c r="Y17" i="1"/>
  <c r="X17" i="1"/>
  <c r="AD16" i="1"/>
  <c r="AC16" i="1"/>
  <c r="AB16" i="1"/>
  <c r="AA16" i="1"/>
  <c r="Z16" i="1"/>
  <c r="Y16" i="1"/>
  <c r="X16" i="1"/>
  <c r="AD15" i="1"/>
  <c r="AC15" i="1"/>
  <c r="AB15" i="1"/>
  <c r="AA15" i="1"/>
  <c r="Z15" i="1"/>
  <c r="Y15" i="1"/>
  <c r="X15" i="1"/>
  <c r="V10" i="1"/>
  <c r="V7" i="1"/>
  <c r="V8" i="1"/>
  <c r="V9" i="1"/>
  <c r="AD10" i="1"/>
  <c r="T10" i="1"/>
  <c r="T7" i="1"/>
  <c r="T8" i="1"/>
  <c r="T9" i="1"/>
  <c r="AC10" i="1"/>
  <c r="S10" i="1"/>
  <c r="S7" i="1"/>
  <c r="S8" i="1"/>
  <c r="S9" i="1"/>
  <c r="AB10" i="1"/>
  <c r="R10" i="1"/>
  <c r="R7" i="1"/>
  <c r="R8" i="1"/>
  <c r="R9" i="1"/>
  <c r="AA10" i="1"/>
  <c r="Q10" i="1"/>
  <c r="Q7" i="1"/>
  <c r="Q8" i="1"/>
  <c r="Q9" i="1"/>
  <c r="Z10" i="1"/>
  <c r="P10" i="1"/>
  <c r="P7" i="1"/>
  <c r="P8" i="1"/>
  <c r="P9" i="1"/>
  <c r="Y10" i="1"/>
  <c r="O10" i="1"/>
  <c r="O7" i="1"/>
  <c r="O8" i="1"/>
  <c r="O9" i="1"/>
  <c r="X10" i="1"/>
  <c r="AD9" i="1"/>
  <c r="AC9" i="1"/>
  <c r="AB9" i="1"/>
  <c r="AA9" i="1"/>
  <c r="Z9" i="1"/>
  <c r="Y9" i="1"/>
  <c r="X9" i="1"/>
  <c r="AD8" i="1"/>
  <c r="AC8" i="1"/>
  <c r="AB8" i="1"/>
  <c r="AA8" i="1"/>
  <c r="Z8" i="1"/>
  <c r="Y8" i="1"/>
  <c r="X8" i="1"/>
  <c r="AD7" i="1"/>
  <c r="AC7" i="1"/>
  <c r="AB7" i="1"/>
  <c r="AA7" i="1"/>
  <c r="Z7" i="1"/>
  <c r="Y7" i="1"/>
  <c r="X7" i="1"/>
  <c r="V6" i="1"/>
  <c r="V3" i="1"/>
  <c r="V4" i="1"/>
  <c r="V5" i="1"/>
  <c r="AD6" i="1"/>
  <c r="T6" i="1"/>
  <c r="T3" i="1"/>
  <c r="T4" i="1"/>
  <c r="T5" i="1"/>
  <c r="AC6" i="1"/>
  <c r="S6" i="1"/>
  <c r="S3" i="1"/>
  <c r="S4" i="1"/>
  <c r="S5" i="1"/>
  <c r="AB6" i="1"/>
  <c r="R6" i="1"/>
  <c r="R3" i="1"/>
  <c r="R4" i="1"/>
  <c r="R5" i="1"/>
  <c r="AA6" i="1"/>
  <c r="Q6" i="1"/>
  <c r="Q3" i="1"/>
  <c r="Q4" i="1"/>
  <c r="Q5" i="1"/>
  <c r="Z6" i="1"/>
  <c r="P6" i="1"/>
  <c r="P3" i="1"/>
  <c r="P4" i="1"/>
  <c r="P5" i="1"/>
  <c r="Y6" i="1"/>
  <c r="O6" i="1"/>
  <c r="O3" i="1"/>
  <c r="O4" i="1"/>
  <c r="O5" i="1"/>
  <c r="X6" i="1"/>
  <c r="AD5" i="1"/>
  <c r="AC5" i="1"/>
  <c r="AB5" i="1"/>
  <c r="AA5" i="1"/>
  <c r="Z5" i="1"/>
  <c r="Y5" i="1"/>
  <c r="X5" i="1"/>
  <c r="AD4" i="1"/>
  <c r="AC4" i="1"/>
  <c r="AB4" i="1"/>
  <c r="AA4" i="1"/>
  <c r="Z4" i="1"/>
  <c r="Y4" i="1"/>
  <c r="X4" i="1"/>
  <c r="AD3" i="1"/>
  <c r="AC3" i="1"/>
  <c r="AB3" i="1"/>
  <c r="AA3" i="1"/>
  <c r="Z3" i="1"/>
  <c r="Y3" i="1"/>
  <c r="X3" i="1"/>
  <c r="U10" i="1"/>
  <c r="U9" i="1"/>
  <c r="U8" i="1"/>
  <c r="U7" i="1"/>
  <c r="U6" i="1"/>
  <c r="U5" i="1"/>
  <c r="U4" i="1"/>
  <c r="U3" i="1"/>
  <c r="U26" i="1"/>
  <c r="U25" i="1"/>
  <c r="U24" i="1"/>
  <c r="U23" i="1"/>
  <c r="V22" i="1"/>
  <c r="U18" i="1"/>
  <c r="U22" i="1"/>
  <c r="T22" i="1"/>
  <c r="S22" i="1"/>
  <c r="R22" i="1"/>
  <c r="Q22" i="1"/>
  <c r="P22" i="1"/>
  <c r="O22" i="1"/>
  <c r="V21" i="1"/>
  <c r="U17" i="1"/>
  <c r="U21" i="1"/>
  <c r="T21" i="1"/>
  <c r="S21" i="1"/>
  <c r="R21" i="1"/>
  <c r="Q21" i="1"/>
  <c r="P21" i="1"/>
  <c r="O21" i="1"/>
  <c r="V20" i="1"/>
  <c r="U16" i="1"/>
  <c r="U20" i="1"/>
  <c r="T20" i="1"/>
  <c r="S20" i="1"/>
  <c r="R20" i="1"/>
  <c r="Q20" i="1"/>
  <c r="P20" i="1"/>
  <c r="O20" i="1"/>
  <c r="V19" i="1"/>
  <c r="U15" i="1"/>
  <c r="U19" i="1"/>
  <c r="T19" i="1"/>
  <c r="S19" i="1"/>
  <c r="R19" i="1"/>
  <c r="Q19" i="1"/>
  <c r="P19" i="1"/>
  <c r="O19" i="1"/>
  <c r="V14" i="1"/>
  <c r="U14" i="1"/>
  <c r="V13" i="1"/>
  <c r="U13" i="1"/>
  <c r="V12" i="1"/>
  <c r="U12" i="1"/>
  <c r="V11" i="1"/>
  <c r="U11" i="1"/>
  <c r="T14" i="1"/>
  <c r="S14" i="1"/>
  <c r="R14" i="1"/>
  <c r="Q14" i="1"/>
  <c r="P14" i="1"/>
  <c r="O14" i="1"/>
  <c r="T13" i="1"/>
  <c r="S13" i="1"/>
  <c r="R13" i="1"/>
  <c r="Q13" i="1"/>
  <c r="P13" i="1"/>
  <c r="O13" i="1"/>
  <c r="T12" i="1"/>
  <c r="S12" i="1"/>
  <c r="R12" i="1"/>
  <c r="Q12" i="1"/>
  <c r="P12" i="1"/>
  <c r="O12" i="1"/>
  <c r="T11" i="1"/>
  <c r="S11" i="1"/>
  <c r="R11" i="1"/>
  <c r="Q11" i="1"/>
  <c r="P11" i="1"/>
  <c r="O11" i="1"/>
</calcChain>
</file>

<file path=xl/sharedStrings.xml><?xml version="1.0" encoding="utf-8"?>
<sst xmlns="http://schemas.openxmlformats.org/spreadsheetml/2006/main" count="126" uniqueCount="30">
  <si>
    <t>Cars</t>
  </si>
  <si>
    <t>Conventional</t>
  </si>
  <si>
    <t>BEV 100</t>
  </si>
  <si>
    <t>BEV 200</t>
  </si>
  <si>
    <t>E-85 FFV</t>
  </si>
  <si>
    <t>Diesel</t>
  </si>
  <si>
    <t>CNG</t>
  </si>
  <si>
    <t>Gasoline HEV</t>
  </si>
  <si>
    <t>Diesel HEV</t>
  </si>
  <si>
    <t>PHEV 10</t>
  </si>
  <si>
    <t>PHEV 40</t>
  </si>
  <si>
    <t>Fuel Cell</t>
  </si>
  <si>
    <t>Light trucks</t>
  </si>
  <si>
    <t>Natural Gas</t>
  </si>
  <si>
    <t>EV</t>
  </si>
  <si>
    <t>HEV</t>
  </si>
  <si>
    <t>Class 3-6</t>
  </si>
  <si>
    <t>Class 7-8 Single</t>
  </si>
  <si>
    <t>Class 7-8 Combination</t>
  </si>
  <si>
    <t>Liquids</t>
  </si>
  <si>
    <t>NG</t>
  </si>
  <si>
    <t>BEV</t>
  </si>
  <si>
    <t>FCEV</t>
  </si>
  <si>
    <t>Light Trucks</t>
  </si>
  <si>
    <t>Truck (0-2.7t)</t>
  </si>
  <si>
    <t>Truck (2.7-4.5t)</t>
  </si>
  <si>
    <t>Truck (4.5-12t)</t>
  </si>
  <si>
    <t>Truck (&gt;12t)</t>
  </si>
  <si>
    <t>shares</t>
  </si>
  <si>
    <t>share-weights (not considering cost differences)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</si>
</sst>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"/>
  <sheetViews>
    <sheetView tabSelected="1" workbookViewId="0">
      <selection activeCell="D10" sqref="D10"/>
    </sheetView>
  </sheetViews>
  <sheetFormatPr baseColWidth="10" defaultRowHeight="15" x14ac:dyDescent="0"/>
  <cols>
    <col min="1" max="1" width="19.33203125" bestFit="1" customWidth="1"/>
    <col min="2" max="2" width="12" bestFit="1" customWidth="1"/>
    <col min="13" max="13" width="16.33203125" customWidth="1"/>
    <col min="15" max="15" width="12.1640625" bestFit="1" customWidth="1"/>
  </cols>
  <sheetData>
    <row r="1" spans="1:30">
      <c r="O1" t="s">
        <v>28</v>
      </c>
      <c r="X1" t="s">
        <v>29</v>
      </c>
    </row>
    <row r="2" spans="1:30">
      <c r="C2">
        <v>2015</v>
      </c>
      <c r="D2">
        <v>2020</v>
      </c>
      <c r="E2">
        <v>2025</v>
      </c>
      <c r="F2">
        <v>2030</v>
      </c>
      <c r="G2">
        <v>2035</v>
      </c>
      <c r="H2">
        <v>2040</v>
      </c>
      <c r="I2">
        <v>2045</v>
      </c>
      <c r="J2">
        <v>2050</v>
      </c>
      <c r="O2">
        <v>2015</v>
      </c>
      <c r="P2">
        <v>2020</v>
      </c>
      <c r="Q2">
        <v>2025</v>
      </c>
      <c r="R2">
        <v>2030</v>
      </c>
      <c r="S2">
        <v>2035</v>
      </c>
      <c r="T2">
        <v>2040</v>
      </c>
      <c r="U2">
        <v>2045</v>
      </c>
      <c r="V2">
        <v>2050</v>
      </c>
      <c r="X2">
        <v>2015</v>
      </c>
      <c r="Y2">
        <v>2020</v>
      </c>
      <c r="Z2">
        <v>2025</v>
      </c>
      <c r="AA2">
        <v>2030</v>
      </c>
      <c r="AB2">
        <v>2035</v>
      </c>
      <c r="AC2">
        <v>2040</v>
      </c>
      <c r="AD2">
        <v>2050</v>
      </c>
    </row>
    <row r="3" spans="1:30">
      <c r="A3" t="s">
        <v>0</v>
      </c>
      <c r="B3" t="s">
        <v>1</v>
      </c>
      <c r="C3">
        <v>6805421.9960000003</v>
      </c>
      <c r="D3">
        <v>5110793.7624999993</v>
      </c>
      <c r="E3">
        <v>3726257.1412500003</v>
      </c>
      <c r="F3">
        <v>2249621.8262499999</v>
      </c>
      <c r="G3">
        <v>1166899.169874998</v>
      </c>
      <c r="H3">
        <v>4.1116947088748467E-10</v>
      </c>
      <c r="I3">
        <v>1.4181707280735979E-10</v>
      </c>
      <c r="J3">
        <v>0</v>
      </c>
      <c r="M3" t="s">
        <v>0</v>
      </c>
      <c r="N3" t="s">
        <v>19</v>
      </c>
      <c r="O3">
        <f>(SUM(C3,C6:C7,C9:C10)+C11*0.8+C12*0.2)/SUM(C3:C13)</f>
        <v>0.99103087938105472</v>
      </c>
      <c r="P3">
        <f t="shared" ref="P3:V3" si="0">(SUM(D3,D6:D7,D9:D10)+D11*0.8+D12*0.2)/SUM(D3:D13)</f>
        <v>0.84499999999999986</v>
      </c>
      <c r="Q3">
        <f t="shared" si="0"/>
        <v>0.62750000000000006</v>
      </c>
      <c r="R3">
        <f t="shared" si="0"/>
        <v>0.40999999999999992</v>
      </c>
      <c r="S3">
        <f t="shared" si="0"/>
        <v>0.20999999999999983</v>
      </c>
      <c r="T3">
        <f t="shared" si="0"/>
        <v>1.0000000000000044E-2</v>
      </c>
      <c r="U3">
        <f t="shared" si="0"/>
        <v>5.0000000000000157E-3</v>
      </c>
      <c r="V3">
        <f t="shared" si="0"/>
        <v>0</v>
      </c>
      <c r="X3">
        <f>O3/MAX(O$3:O$6)</f>
        <v>1</v>
      </c>
      <c r="Y3">
        <f t="shared" ref="Y3:Y6" si="1">P3/MAX(P$3:P$6)</f>
        <v>1</v>
      </c>
      <c r="Z3">
        <f t="shared" ref="Z3:Z6" si="2">Q3/MAX(Q$3:Q$6)</f>
        <v>1</v>
      </c>
      <c r="AA3">
        <f t="shared" ref="AA3:AA6" si="3">R3/MAX(R$3:R$6)</f>
        <v>0.69491525423728806</v>
      </c>
      <c r="AB3">
        <f t="shared" ref="AB3:AB6" si="4">S3/MAX(S$3:S$6)</f>
        <v>0.26582278481012622</v>
      </c>
      <c r="AC3">
        <f t="shared" ref="AC3:AC6" si="5">T3/MAX(T$3:T$6)</f>
        <v>1.0101010101010147E-2</v>
      </c>
      <c r="AD3">
        <f t="shared" ref="AD3:AD6" si="6">V3/MAX(V$3:V$6)</f>
        <v>0</v>
      </c>
    </row>
    <row r="4" spans="1:30">
      <c r="A4" t="s">
        <v>0</v>
      </c>
      <c r="B4" t="s">
        <v>2</v>
      </c>
      <c r="C4">
        <v>20319.884999999998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M4" t="s">
        <v>0</v>
      </c>
      <c r="N4" t="s">
        <v>20</v>
      </c>
      <c r="O4">
        <f>C8/SUM(C3:C13)</f>
        <v>1.9296375155008448E-3</v>
      </c>
      <c r="P4">
        <f t="shared" ref="P4:V4" si="7">D8/SUM(D3:D13)</f>
        <v>0</v>
      </c>
      <c r="Q4">
        <f t="shared" si="7"/>
        <v>0</v>
      </c>
      <c r="R4">
        <f t="shared" si="7"/>
        <v>0</v>
      </c>
      <c r="S4">
        <f t="shared" si="7"/>
        <v>0</v>
      </c>
      <c r="T4">
        <f t="shared" si="7"/>
        <v>0</v>
      </c>
      <c r="U4">
        <f t="shared" si="7"/>
        <v>0</v>
      </c>
      <c r="V4">
        <f t="shared" si="7"/>
        <v>0</v>
      </c>
      <c r="X4">
        <f t="shared" ref="X4:X6" si="8">O4/MAX(O$3:O$6)</f>
        <v>1.947101301935207E-3</v>
      </c>
      <c r="Y4">
        <f t="shared" si="1"/>
        <v>0</v>
      </c>
      <c r="Z4">
        <f t="shared" si="2"/>
        <v>0</v>
      </c>
      <c r="AA4">
        <f t="shared" si="3"/>
        <v>0</v>
      </c>
      <c r="AB4">
        <f t="shared" si="4"/>
        <v>0</v>
      </c>
      <c r="AC4">
        <f t="shared" si="5"/>
        <v>0</v>
      </c>
      <c r="AD4">
        <f t="shared" si="6"/>
        <v>0</v>
      </c>
    </row>
    <row r="5" spans="1:30">
      <c r="A5" t="s">
        <v>0</v>
      </c>
      <c r="B5" t="s">
        <v>3</v>
      </c>
      <c r="C5">
        <v>24.85</v>
      </c>
      <c r="D5">
        <v>817727.00200000009</v>
      </c>
      <c r="E5">
        <v>2342218.7745000008</v>
      </c>
      <c r="F5">
        <v>4049319.2872500005</v>
      </c>
      <c r="G5">
        <v>6534635.3513000021</v>
      </c>
      <c r="H5">
        <v>9382162.8910999987</v>
      </c>
      <c r="I5">
        <v>9963522.1334999986</v>
      </c>
      <c r="J5">
        <v>10510832.584999999</v>
      </c>
      <c r="M5" t="s">
        <v>0</v>
      </c>
      <c r="N5" t="s">
        <v>21</v>
      </c>
      <c r="O5">
        <f>(SUM(C4:C5)+C11*0.2+C12*0.8)/SUM(C3:C13)</f>
        <v>6.9553093729399027E-3</v>
      </c>
      <c r="P5">
        <f t="shared" ref="P5:V5" si="9">(SUM(D4:D5)+D11*0.2+D12*0.8)/SUM(D3:D13)</f>
        <v>0.15500000000000003</v>
      </c>
      <c r="Q5">
        <f t="shared" si="9"/>
        <v>0.37250000000000011</v>
      </c>
      <c r="R5">
        <f t="shared" si="9"/>
        <v>0.59</v>
      </c>
      <c r="S5">
        <f t="shared" si="9"/>
        <v>0.79000000000000037</v>
      </c>
      <c r="T5">
        <f t="shared" si="9"/>
        <v>0.98999999999999988</v>
      </c>
      <c r="U5">
        <f t="shared" si="9"/>
        <v>0.99499999999999988</v>
      </c>
      <c r="V5">
        <f t="shared" si="9"/>
        <v>1</v>
      </c>
      <c r="X5">
        <f t="shared" si="8"/>
        <v>7.018256966204544E-3</v>
      </c>
      <c r="Y5">
        <f t="shared" si="1"/>
        <v>0.18343195266272194</v>
      </c>
      <c r="Z5">
        <f t="shared" si="2"/>
        <v>0.59362549800796827</v>
      </c>
      <c r="AA5">
        <f t="shared" si="3"/>
        <v>1</v>
      </c>
      <c r="AB5">
        <f t="shared" si="4"/>
        <v>1</v>
      </c>
      <c r="AC5">
        <f t="shared" si="5"/>
        <v>1</v>
      </c>
      <c r="AD5">
        <f t="shared" si="6"/>
        <v>1</v>
      </c>
    </row>
    <row r="6" spans="1:30">
      <c r="A6" t="s">
        <v>0</v>
      </c>
      <c r="B6" t="s">
        <v>4</v>
      </c>
      <c r="C6">
        <v>341262.97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M6" t="s">
        <v>0</v>
      </c>
      <c r="N6" t="s">
        <v>22</v>
      </c>
      <c r="O6">
        <f>C13/SUM(C3:C13)</f>
        <v>8.4173730504542621E-5</v>
      </c>
      <c r="P6">
        <f t="shared" ref="P6:V6" si="10">D13/SUM(D3:D13)</f>
        <v>0</v>
      </c>
      <c r="Q6">
        <f t="shared" si="10"/>
        <v>0</v>
      </c>
      <c r="R6">
        <f t="shared" si="10"/>
        <v>0</v>
      </c>
      <c r="S6">
        <f t="shared" si="10"/>
        <v>0</v>
      </c>
      <c r="T6">
        <f t="shared" si="10"/>
        <v>0</v>
      </c>
      <c r="U6">
        <f t="shared" si="10"/>
        <v>0</v>
      </c>
      <c r="V6">
        <f t="shared" si="10"/>
        <v>0</v>
      </c>
      <c r="X6">
        <f t="shared" si="8"/>
        <v>8.4935527495483355E-5</v>
      </c>
      <c r="Y6">
        <f t="shared" si="1"/>
        <v>0</v>
      </c>
      <c r="Z6">
        <f t="shared" si="2"/>
        <v>0</v>
      </c>
      <c r="AA6">
        <f t="shared" si="3"/>
        <v>0</v>
      </c>
      <c r="AB6">
        <f t="shared" si="4"/>
        <v>0</v>
      </c>
      <c r="AC6">
        <f t="shared" si="5"/>
        <v>0</v>
      </c>
      <c r="AD6">
        <f t="shared" si="6"/>
        <v>0</v>
      </c>
    </row>
    <row r="7" spans="1:30">
      <c r="A7" t="s">
        <v>0</v>
      </c>
      <c r="B7" t="s">
        <v>5</v>
      </c>
      <c r="C7">
        <v>194281.28100000002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M7" t="s">
        <v>23</v>
      </c>
      <c r="N7" t="s">
        <v>19</v>
      </c>
      <c r="O7">
        <f t="shared" ref="O7:V7" si="11">(SUM(C14,C17:C18,C20:C21)+C22*0.8+C23*0.2)/SUM(C14:C24)</f>
        <v>0.99149126352029726</v>
      </c>
      <c r="P7">
        <f t="shared" si="11"/>
        <v>0.84499999999999986</v>
      </c>
      <c r="Q7">
        <f t="shared" si="11"/>
        <v>0.55249999999999999</v>
      </c>
      <c r="R7">
        <f t="shared" si="11"/>
        <v>0.26</v>
      </c>
      <c r="S7">
        <f t="shared" si="11"/>
        <v>0.1349999999999999</v>
      </c>
      <c r="T7">
        <f t="shared" si="11"/>
        <v>0.01</v>
      </c>
      <c r="U7">
        <f t="shared" si="11"/>
        <v>5.000000000000001E-3</v>
      </c>
      <c r="V7">
        <f t="shared" si="11"/>
        <v>0</v>
      </c>
      <c r="X7">
        <f>O7/MAX(O$7:O$10)</f>
        <v>1</v>
      </c>
      <c r="Y7">
        <f t="shared" ref="Y7:Y10" si="12">P7/MAX(P$7:P$10)</f>
        <v>1</v>
      </c>
      <c r="Z7">
        <f t="shared" ref="Z7:Z10" si="13">Q7/MAX(Q$7:Q$10)</f>
        <v>1</v>
      </c>
      <c r="AA7">
        <f t="shared" ref="AA7:AA10" si="14">R7/MAX(R$7:R$10)</f>
        <v>0.59090909090909083</v>
      </c>
      <c r="AB7">
        <f t="shared" ref="AB7:AB10" si="15">S7/MAX(S$7:S$10)</f>
        <v>0.29032258064516103</v>
      </c>
      <c r="AC7">
        <f t="shared" ref="AC7:AC10" si="16">T7/MAX(T$7:T$10)</f>
        <v>0.02</v>
      </c>
      <c r="AD7">
        <f t="shared" ref="AD7:AD10" si="17">V7/MAX(V$7:V$10)</f>
        <v>0</v>
      </c>
    </row>
    <row r="8" spans="1:30">
      <c r="A8" t="s">
        <v>0</v>
      </c>
      <c r="B8" t="s">
        <v>6</v>
      </c>
      <c r="C8">
        <v>15030.950999999999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M8" t="s">
        <v>23</v>
      </c>
      <c r="N8" t="s">
        <v>20</v>
      </c>
      <c r="O8">
        <f t="shared" ref="O8:V8" si="18">C19/SUM(C14:C24)</f>
        <v>7.8675061137300009E-3</v>
      </c>
      <c r="P8">
        <f t="shared" si="18"/>
        <v>0</v>
      </c>
      <c r="Q8">
        <f t="shared" si="18"/>
        <v>0</v>
      </c>
      <c r="R8">
        <f t="shared" si="18"/>
        <v>0</v>
      </c>
      <c r="S8">
        <f t="shared" si="18"/>
        <v>0</v>
      </c>
      <c r="T8">
        <f t="shared" si="18"/>
        <v>0</v>
      </c>
      <c r="U8">
        <f t="shared" si="18"/>
        <v>0</v>
      </c>
      <c r="V8">
        <f t="shared" si="18"/>
        <v>0</v>
      </c>
      <c r="X8">
        <f t="shared" ref="X8:X10" si="19">O8/MAX(O$7:O$10)</f>
        <v>7.935023134542165E-3</v>
      </c>
      <c r="Y8">
        <f t="shared" si="12"/>
        <v>0</v>
      </c>
      <c r="Z8">
        <f t="shared" si="13"/>
        <v>0</v>
      </c>
      <c r="AA8">
        <f t="shared" si="14"/>
        <v>0</v>
      </c>
      <c r="AB8">
        <f t="shared" si="15"/>
        <v>0</v>
      </c>
      <c r="AC8">
        <f t="shared" si="16"/>
        <v>0</v>
      </c>
      <c r="AD8">
        <f t="shared" si="17"/>
        <v>0</v>
      </c>
    </row>
    <row r="9" spans="1:30">
      <c r="A9" t="s">
        <v>0</v>
      </c>
      <c r="B9" t="s">
        <v>7</v>
      </c>
      <c r="C9">
        <v>351873.44400000002</v>
      </c>
      <c r="D9">
        <v>1226590.5029999998</v>
      </c>
      <c r="E9">
        <v>851715.91799999995</v>
      </c>
      <c r="F9">
        <v>449924.36525000003</v>
      </c>
      <c r="G9">
        <v>233379.8339750001</v>
      </c>
      <c r="H9">
        <v>0</v>
      </c>
      <c r="I9">
        <v>0</v>
      </c>
      <c r="J9">
        <v>0</v>
      </c>
      <c r="M9" t="s">
        <v>23</v>
      </c>
      <c r="N9" t="s">
        <v>21</v>
      </c>
      <c r="O9">
        <f t="shared" ref="O9:V9" si="20">(SUM(C15:C16)+C22*0.2+C23*0.8)/SUM(C14:C24)</f>
        <v>3.9101669545001631E-4</v>
      </c>
      <c r="P9">
        <f t="shared" si="20"/>
        <v>0.155</v>
      </c>
      <c r="Q9">
        <f t="shared" si="20"/>
        <v>0.29749999999999999</v>
      </c>
      <c r="R9">
        <f t="shared" si="20"/>
        <v>0.44000000000000006</v>
      </c>
      <c r="S9">
        <f t="shared" si="20"/>
        <v>0.46500000000000008</v>
      </c>
      <c r="T9">
        <f t="shared" si="20"/>
        <v>0.49</v>
      </c>
      <c r="U9">
        <f t="shared" si="20"/>
        <v>0.49500000000000005</v>
      </c>
      <c r="V9">
        <f t="shared" si="20"/>
        <v>0.5</v>
      </c>
      <c r="X9">
        <f t="shared" si="19"/>
        <v>3.9437230547217185E-4</v>
      </c>
      <c r="Y9">
        <f t="shared" si="12"/>
        <v>0.18343195266272191</v>
      </c>
      <c r="Z9">
        <f t="shared" si="13"/>
        <v>0.53846153846153844</v>
      </c>
      <c r="AA9">
        <f t="shared" si="14"/>
        <v>1</v>
      </c>
      <c r="AB9">
        <f t="shared" si="15"/>
        <v>1</v>
      </c>
      <c r="AC9">
        <f t="shared" si="16"/>
        <v>0.98</v>
      </c>
      <c r="AD9">
        <f t="shared" si="17"/>
        <v>1</v>
      </c>
    </row>
    <row r="10" spans="1:30">
      <c r="A10" t="s">
        <v>0</v>
      </c>
      <c r="B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M10" t="s">
        <v>23</v>
      </c>
      <c r="N10" t="s">
        <v>22</v>
      </c>
      <c r="O10">
        <f t="shared" ref="O10:V10" si="21">C24/SUM(C14:C24)</f>
        <v>2.5021367052244865E-4</v>
      </c>
      <c r="P10">
        <f t="shared" si="21"/>
        <v>0</v>
      </c>
      <c r="Q10">
        <f t="shared" si="21"/>
        <v>0.15000000000000002</v>
      </c>
      <c r="R10">
        <f t="shared" si="21"/>
        <v>0.3</v>
      </c>
      <c r="S10">
        <f t="shared" si="21"/>
        <v>0.40000000000000008</v>
      </c>
      <c r="T10">
        <f t="shared" si="21"/>
        <v>0.5</v>
      </c>
      <c r="U10">
        <f t="shared" si="21"/>
        <v>0.5</v>
      </c>
      <c r="V10">
        <f t="shared" si="21"/>
        <v>0.5</v>
      </c>
      <c r="X10">
        <f t="shared" si="19"/>
        <v>2.5236094328664392E-4</v>
      </c>
      <c r="Y10">
        <f t="shared" si="12"/>
        <v>0</v>
      </c>
      <c r="Z10">
        <f t="shared" si="13"/>
        <v>0.27149321266968329</v>
      </c>
      <c r="AA10">
        <f t="shared" si="14"/>
        <v>0.68181818181818166</v>
      </c>
      <c r="AB10">
        <f t="shared" si="15"/>
        <v>0.86021505376344087</v>
      </c>
      <c r="AC10">
        <f t="shared" si="16"/>
        <v>1</v>
      </c>
      <c r="AD10">
        <f t="shared" si="17"/>
        <v>1</v>
      </c>
    </row>
    <row r="11" spans="1:30">
      <c r="A11" t="s">
        <v>0</v>
      </c>
      <c r="B11" t="s">
        <v>9</v>
      </c>
      <c r="C11">
        <v>24476.293999999998</v>
      </c>
      <c r="D11">
        <v>613295.2514999999</v>
      </c>
      <c r="E11">
        <v>745251.42825000011</v>
      </c>
      <c r="F11">
        <v>899848.73050000006</v>
      </c>
      <c r="G11">
        <v>466759.66795000021</v>
      </c>
      <c r="H11">
        <v>0</v>
      </c>
      <c r="I11">
        <v>0</v>
      </c>
      <c r="J11">
        <v>0</v>
      </c>
      <c r="M11" t="s">
        <v>24</v>
      </c>
      <c r="N11" t="s">
        <v>19</v>
      </c>
      <c r="O11">
        <f>O7</f>
        <v>0.99149126352029726</v>
      </c>
      <c r="P11">
        <f t="shared" ref="P11:T11" si="22">P7</f>
        <v>0.84499999999999986</v>
      </c>
      <c r="Q11">
        <f t="shared" si="22"/>
        <v>0.55249999999999999</v>
      </c>
      <c r="R11">
        <f t="shared" si="22"/>
        <v>0.26</v>
      </c>
      <c r="S11">
        <f t="shared" si="22"/>
        <v>0.1349999999999999</v>
      </c>
      <c r="T11">
        <f t="shared" si="22"/>
        <v>0.01</v>
      </c>
      <c r="U11">
        <f t="shared" ref="U11:V11" si="23">U7</f>
        <v>5.000000000000001E-3</v>
      </c>
      <c r="V11">
        <f t="shared" si="23"/>
        <v>0</v>
      </c>
      <c r="X11">
        <f t="shared" ref="X11:AD11" si="24">X7</f>
        <v>1</v>
      </c>
      <c r="Y11">
        <f t="shared" si="24"/>
        <v>1</v>
      </c>
      <c r="Z11">
        <f t="shared" si="24"/>
        <v>1</v>
      </c>
      <c r="AA11">
        <f t="shared" si="24"/>
        <v>0.59090909090909083</v>
      </c>
      <c r="AB11">
        <f t="shared" si="24"/>
        <v>0.29032258064516103</v>
      </c>
      <c r="AC11">
        <f t="shared" si="24"/>
        <v>0.02</v>
      </c>
      <c r="AD11">
        <f t="shared" si="24"/>
        <v>0</v>
      </c>
    </row>
    <row r="12" spans="1:30">
      <c r="A12" t="s">
        <v>0</v>
      </c>
      <c r="B12" t="s">
        <v>10</v>
      </c>
      <c r="C12">
        <v>36173.163999999997</v>
      </c>
      <c r="D12">
        <v>408863.50100000005</v>
      </c>
      <c r="E12">
        <v>851715.91799999983</v>
      </c>
      <c r="F12">
        <v>1349773.0957500001</v>
      </c>
      <c r="G12">
        <v>933519.33589999995</v>
      </c>
      <c r="H12">
        <v>493798.04690000002</v>
      </c>
      <c r="I12">
        <v>255474.92650000006</v>
      </c>
      <c r="J12">
        <v>0</v>
      </c>
      <c r="M12" t="s">
        <v>24</v>
      </c>
      <c r="N12" t="s">
        <v>20</v>
      </c>
      <c r="O12">
        <f t="shared" ref="O12:T12" si="25">O8</f>
        <v>7.8675061137300009E-3</v>
      </c>
      <c r="P12">
        <f t="shared" si="25"/>
        <v>0</v>
      </c>
      <c r="Q12">
        <f t="shared" si="25"/>
        <v>0</v>
      </c>
      <c r="R12">
        <f t="shared" si="25"/>
        <v>0</v>
      </c>
      <c r="S12">
        <f t="shared" si="25"/>
        <v>0</v>
      </c>
      <c r="T12">
        <f t="shared" si="25"/>
        <v>0</v>
      </c>
      <c r="U12">
        <f t="shared" ref="U12:V12" si="26">U8</f>
        <v>0</v>
      </c>
      <c r="V12">
        <f t="shared" si="26"/>
        <v>0</v>
      </c>
      <c r="X12">
        <f t="shared" ref="X12:AD12" si="27">X8</f>
        <v>7.935023134542165E-3</v>
      </c>
      <c r="Y12">
        <f t="shared" si="27"/>
        <v>0</v>
      </c>
      <c r="Z12">
        <f t="shared" si="27"/>
        <v>0</v>
      </c>
      <c r="AA12">
        <f t="shared" si="27"/>
        <v>0</v>
      </c>
      <c r="AB12">
        <f t="shared" si="27"/>
        <v>0</v>
      </c>
      <c r="AC12">
        <f t="shared" si="27"/>
        <v>0</v>
      </c>
      <c r="AD12">
        <f t="shared" si="27"/>
        <v>0</v>
      </c>
    </row>
    <row r="13" spans="1:30">
      <c r="A13" t="s">
        <v>0</v>
      </c>
      <c r="B13" t="s">
        <v>11</v>
      </c>
      <c r="C13">
        <v>655.673</v>
      </c>
      <c r="D13">
        <v>0</v>
      </c>
      <c r="E13">
        <v>0</v>
      </c>
      <c r="F13">
        <v>0</v>
      </c>
      <c r="G13">
        <v>0</v>
      </c>
      <c r="H13">
        <v>0</v>
      </c>
      <c r="J13">
        <v>0</v>
      </c>
      <c r="M13" t="s">
        <v>24</v>
      </c>
      <c r="N13" t="s">
        <v>21</v>
      </c>
      <c r="O13">
        <f t="shared" ref="O13:T13" si="28">O9</f>
        <v>3.9101669545001631E-4</v>
      </c>
      <c r="P13">
        <f t="shared" si="28"/>
        <v>0.155</v>
      </c>
      <c r="Q13">
        <f t="shared" si="28"/>
        <v>0.29749999999999999</v>
      </c>
      <c r="R13">
        <f t="shared" si="28"/>
        <v>0.44000000000000006</v>
      </c>
      <c r="S13">
        <f t="shared" si="28"/>
        <v>0.46500000000000008</v>
      </c>
      <c r="T13">
        <f t="shared" si="28"/>
        <v>0.49</v>
      </c>
      <c r="U13">
        <f t="shared" ref="U13:V13" si="29">U9</f>
        <v>0.49500000000000005</v>
      </c>
      <c r="V13">
        <f t="shared" si="29"/>
        <v>0.5</v>
      </c>
      <c r="X13">
        <f t="shared" ref="X13:AD13" si="30">X9</f>
        <v>3.9437230547217185E-4</v>
      </c>
      <c r="Y13">
        <f t="shared" si="30"/>
        <v>0.18343195266272191</v>
      </c>
      <c r="Z13">
        <f t="shared" si="30"/>
        <v>0.53846153846153844</v>
      </c>
      <c r="AA13">
        <f t="shared" si="30"/>
        <v>1</v>
      </c>
      <c r="AB13">
        <f t="shared" si="30"/>
        <v>1</v>
      </c>
      <c r="AC13">
        <f t="shared" si="30"/>
        <v>0.98</v>
      </c>
      <c r="AD13">
        <f t="shared" si="30"/>
        <v>1</v>
      </c>
    </row>
    <row r="14" spans="1:30">
      <c r="A14" t="s">
        <v>12</v>
      </c>
      <c r="B14" t="s">
        <v>1</v>
      </c>
      <c r="C14">
        <v>6709515.159207968</v>
      </c>
      <c r="D14">
        <v>5033460.3881249996</v>
      </c>
      <c r="E14">
        <v>2868013.9769374998</v>
      </c>
      <c r="F14">
        <v>772154.0038999992</v>
      </c>
      <c r="G14">
        <v>375287.01174999896</v>
      </c>
      <c r="H14">
        <v>0</v>
      </c>
      <c r="I14">
        <v>0</v>
      </c>
      <c r="J14">
        <v>0</v>
      </c>
      <c r="M14" t="s">
        <v>24</v>
      </c>
      <c r="N14" t="s">
        <v>22</v>
      </c>
      <c r="O14">
        <f t="shared" ref="O14:T14" si="31">O10</f>
        <v>2.5021367052244865E-4</v>
      </c>
      <c r="P14">
        <f t="shared" si="31"/>
        <v>0</v>
      </c>
      <c r="Q14">
        <f t="shared" si="31"/>
        <v>0.15000000000000002</v>
      </c>
      <c r="R14">
        <f t="shared" si="31"/>
        <v>0.3</v>
      </c>
      <c r="S14">
        <f t="shared" si="31"/>
        <v>0.40000000000000008</v>
      </c>
      <c r="T14">
        <f t="shared" si="31"/>
        <v>0.5</v>
      </c>
      <c r="U14">
        <f t="shared" ref="U14:V14" si="32">U10</f>
        <v>0.5</v>
      </c>
      <c r="V14">
        <f t="shared" si="32"/>
        <v>0.5</v>
      </c>
      <c r="X14">
        <f>X10</f>
        <v>2.5236094328664392E-4</v>
      </c>
      <c r="Y14">
        <f t="shared" ref="Y14:AD14" si="33">Y10</f>
        <v>0</v>
      </c>
      <c r="Z14">
        <f t="shared" si="33"/>
        <v>0.27149321266968329</v>
      </c>
      <c r="AA14">
        <f t="shared" si="33"/>
        <v>0.68181818181818166</v>
      </c>
      <c r="AB14">
        <f t="shared" si="33"/>
        <v>0.86021505376344087</v>
      </c>
      <c r="AC14">
        <f t="shared" si="33"/>
        <v>1</v>
      </c>
      <c r="AD14">
        <f t="shared" si="33"/>
        <v>1</v>
      </c>
    </row>
    <row r="15" spans="1:30">
      <c r="A15" t="s">
        <v>12</v>
      </c>
      <c r="B15" t="s">
        <v>2</v>
      </c>
      <c r="C15">
        <v>1656.2019998044918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M15" t="s">
        <v>25</v>
      </c>
      <c r="N15" t="s">
        <v>19</v>
      </c>
      <c r="O15">
        <f>SUM(C25:C26,C30)/SUM(C$25:C$30)</f>
        <v>0.99939411705292769</v>
      </c>
      <c r="P15">
        <f t="shared" ref="P15:V15" si="34">SUM(D25:D26,D30)/SUM(D$25:D$30)</f>
        <v>0.99158156995061786</v>
      </c>
      <c r="Q15">
        <f t="shared" si="34"/>
        <v>0.98672823747632932</v>
      </c>
      <c r="R15">
        <f t="shared" si="34"/>
        <v>0.91758325634660853</v>
      </c>
      <c r="S15">
        <f t="shared" si="34"/>
        <v>0.79999999999999982</v>
      </c>
      <c r="T15">
        <f t="shared" si="34"/>
        <v>0.67499999999999993</v>
      </c>
      <c r="U15">
        <f t="shared" si="34"/>
        <v>0.54999999999999993</v>
      </c>
      <c r="V15">
        <f t="shared" si="34"/>
        <v>0.42499999999999982</v>
      </c>
      <c r="X15">
        <f>O15/MAX(O$15:O$18)</f>
        <v>1</v>
      </c>
      <c r="Y15">
        <f t="shared" ref="Y15:Y18" si="35">P15/MAX(P$15:P$18)</f>
        <v>1</v>
      </c>
      <c r="Z15">
        <f t="shared" ref="Z15:Z18" si="36">Q15/MAX(Q$15:Q$18)</f>
        <v>1</v>
      </c>
      <c r="AA15">
        <f t="shared" ref="AA15:AA18" si="37">R15/MAX(R$15:R$18)</f>
        <v>1</v>
      </c>
      <c r="AB15">
        <f t="shared" ref="AB15:AB18" si="38">S15/MAX(S$15:S$18)</f>
        <v>1</v>
      </c>
      <c r="AC15">
        <f t="shared" ref="AC15:AC18" si="39">T15/MAX(T$15:T$18)</f>
        <v>1</v>
      </c>
      <c r="AD15">
        <f t="shared" ref="AD15:AD18" si="40">V15/MAX(V$15:V$18)</f>
        <v>1</v>
      </c>
    </row>
    <row r="16" spans="1:30">
      <c r="A16" t="s">
        <v>12</v>
      </c>
      <c r="B16" t="s">
        <v>3</v>
      </c>
      <c r="C16">
        <v>1656.2019998044918</v>
      </c>
      <c r="D16">
        <v>805353.66209999996</v>
      </c>
      <c r="E16">
        <v>1582352.5389999994</v>
      </c>
      <c r="F16">
        <v>2316462.0116999992</v>
      </c>
      <c r="G16">
        <v>2814652.5881249993</v>
      </c>
      <c r="H16">
        <v>3345098.7303000004</v>
      </c>
      <c r="I16">
        <v>3373135.0465000002</v>
      </c>
      <c r="J16">
        <v>3431222.2075</v>
      </c>
      <c r="M16" t="s">
        <v>25</v>
      </c>
      <c r="N16" t="s">
        <v>20</v>
      </c>
      <c r="O16">
        <f>C27/SUM(C$25:C$30)</f>
        <v>6.0588294707225197E-4</v>
      </c>
      <c r="P16">
        <f t="shared" ref="P16:V16" si="41">D27/SUM(D$25:D$30)</f>
        <v>8.4184300493821643E-3</v>
      </c>
      <c r="Q16">
        <f t="shared" si="41"/>
        <v>1.3271762523670721E-2</v>
      </c>
      <c r="R16">
        <f t="shared" si="41"/>
        <v>2.6268952754255411E-3</v>
      </c>
      <c r="S16">
        <f t="shared" si="41"/>
        <v>0</v>
      </c>
      <c r="T16">
        <f t="shared" si="41"/>
        <v>0</v>
      </c>
      <c r="U16">
        <f t="shared" si="41"/>
        <v>0</v>
      </c>
      <c r="V16">
        <f t="shared" si="41"/>
        <v>0</v>
      </c>
      <c r="X16">
        <f t="shared" ref="X16:X18" si="42">O16/MAX(O$15:O$18)</f>
        <v>6.0625026376872758E-4</v>
      </c>
      <c r="Y16">
        <f t="shared" si="35"/>
        <v>8.4899016929100585E-3</v>
      </c>
      <c r="Z16">
        <f t="shared" si="36"/>
        <v>1.3450271330650044E-2</v>
      </c>
      <c r="AA16">
        <f t="shared" si="37"/>
        <v>2.8628413359291461E-3</v>
      </c>
      <c r="AB16">
        <f t="shared" si="38"/>
        <v>0</v>
      </c>
      <c r="AC16">
        <f t="shared" si="39"/>
        <v>0</v>
      </c>
      <c r="AD16">
        <f t="shared" si="40"/>
        <v>0</v>
      </c>
    </row>
    <row r="17" spans="1:30">
      <c r="A17" t="s">
        <v>12</v>
      </c>
      <c r="B17" t="s">
        <v>4</v>
      </c>
      <c r="C17">
        <v>1611716.1868097435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M17" t="s">
        <v>25</v>
      </c>
      <c r="N17" t="s">
        <v>21</v>
      </c>
      <c r="O17">
        <f>C28/SUM(C$25:C$30)</f>
        <v>0</v>
      </c>
      <c r="P17">
        <f t="shared" ref="P17:V17" si="43">D28/SUM(D$25:D$30)</f>
        <v>0</v>
      </c>
      <c r="Q17">
        <f t="shared" si="43"/>
        <v>0</v>
      </c>
      <c r="R17">
        <f t="shared" si="43"/>
        <v>7.9789848377965975E-2</v>
      </c>
      <c r="S17">
        <f t="shared" si="43"/>
        <v>0.16000000000000003</v>
      </c>
      <c r="T17">
        <f t="shared" si="43"/>
        <v>0.23500000000000013</v>
      </c>
      <c r="U17">
        <f t="shared" si="43"/>
        <v>0.31000000000000011</v>
      </c>
      <c r="V17">
        <f t="shared" si="43"/>
        <v>0.38500000000000012</v>
      </c>
      <c r="X17">
        <f t="shared" si="42"/>
        <v>0</v>
      </c>
      <c r="Y17">
        <f t="shared" si="35"/>
        <v>0</v>
      </c>
      <c r="Z17">
        <f t="shared" si="36"/>
        <v>0</v>
      </c>
      <c r="AA17">
        <f t="shared" si="37"/>
        <v>8.6956521739130446E-2</v>
      </c>
      <c r="AB17">
        <f t="shared" si="38"/>
        <v>0.20000000000000009</v>
      </c>
      <c r="AC17">
        <f t="shared" si="39"/>
        <v>0.34814814814814837</v>
      </c>
      <c r="AD17">
        <f t="shared" si="40"/>
        <v>0.90588235294117714</v>
      </c>
    </row>
    <row r="18" spans="1:30">
      <c r="A18" t="s">
        <v>12</v>
      </c>
      <c r="B18" t="s">
        <v>5</v>
      </c>
      <c r="C18">
        <v>50365.153994054584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M18" t="s">
        <v>25</v>
      </c>
      <c r="N18" t="s">
        <v>22</v>
      </c>
      <c r="O18">
        <f>C29/SUM(C$25:C$30)</f>
        <v>0</v>
      </c>
      <c r="P18">
        <f t="shared" ref="P18:V18" si="44">D29/SUM(D$25:D$30)</f>
        <v>0</v>
      </c>
      <c r="Q18">
        <f t="shared" si="44"/>
        <v>0</v>
      </c>
      <c r="R18">
        <f t="shared" si="44"/>
        <v>0</v>
      </c>
      <c r="S18">
        <f t="shared" si="44"/>
        <v>4.0000000000000008E-2</v>
      </c>
      <c r="T18">
        <f t="shared" si="44"/>
        <v>9.0000000000000052E-2</v>
      </c>
      <c r="U18">
        <f t="shared" si="44"/>
        <v>0.14000000000000004</v>
      </c>
      <c r="V18">
        <f t="shared" si="44"/>
        <v>0.19000000000000009</v>
      </c>
      <c r="X18">
        <f t="shared" si="42"/>
        <v>0</v>
      </c>
      <c r="Y18">
        <f t="shared" si="35"/>
        <v>0</v>
      </c>
      <c r="Z18">
        <f t="shared" si="36"/>
        <v>0</v>
      </c>
      <c r="AA18">
        <f t="shared" si="37"/>
        <v>0</v>
      </c>
      <c r="AB18">
        <f t="shared" si="38"/>
        <v>5.0000000000000024E-2</v>
      </c>
      <c r="AC18">
        <f t="shared" si="39"/>
        <v>0.13333333333333341</v>
      </c>
      <c r="AD18">
        <f t="shared" si="40"/>
        <v>0.44705882352941217</v>
      </c>
    </row>
    <row r="19" spans="1:30">
      <c r="A19" t="s">
        <v>12</v>
      </c>
      <c r="B19" t="s">
        <v>6</v>
      </c>
      <c r="C19">
        <v>66647.687992132502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M19" t="s">
        <v>26</v>
      </c>
      <c r="N19" t="s">
        <v>19</v>
      </c>
      <c r="O19">
        <f>O15</f>
        <v>0.99939411705292769</v>
      </c>
      <c r="P19">
        <f t="shared" ref="P19:V19" si="45">P15</f>
        <v>0.99158156995061786</v>
      </c>
      <c r="Q19">
        <f t="shared" si="45"/>
        <v>0.98672823747632932</v>
      </c>
      <c r="R19">
        <f t="shared" si="45"/>
        <v>0.91758325634660853</v>
      </c>
      <c r="S19">
        <f t="shared" si="45"/>
        <v>0.79999999999999982</v>
      </c>
      <c r="T19">
        <f t="shared" si="45"/>
        <v>0.67499999999999993</v>
      </c>
      <c r="U19">
        <f t="shared" si="45"/>
        <v>0.54999999999999993</v>
      </c>
      <c r="V19">
        <f t="shared" si="45"/>
        <v>0.42499999999999982</v>
      </c>
      <c r="X19">
        <f>X15</f>
        <v>1</v>
      </c>
      <c r="Y19">
        <f t="shared" ref="Y19:AD19" si="46">Y15</f>
        <v>1</v>
      </c>
      <c r="Z19">
        <f t="shared" si="46"/>
        <v>1</v>
      </c>
      <c r="AA19">
        <f t="shared" si="46"/>
        <v>1</v>
      </c>
      <c r="AB19">
        <f t="shared" si="46"/>
        <v>1</v>
      </c>
      <c r="AC19">
        <f t="shared" si="46"/>
        <v>1</v>
      </c>
      <c r="AD19">
        <f t="shared" si="46"/>
        <v>1</v>
      </c>
    </row>
    <row r="20" spans="1:30">
      <c r="A20" t="s">
        <v>12</v>
      </c>
      <c r="B20" t="s">
        <v>7</v>
      </c>
      <c r="C20">
        <v>27583.54799674387</v>
      </c>
      <c r="D20">
        <v>1208030.4931499998</v>
      </c>
      <c r="E20">
        <v>791176.26949999982</v>
      </c>
      <c r="F20">
        <v>386077.00194999989</v>
      </c>
      <c r="G20">
        <v>187643.505875</v>
      </c>
      <c r="H20">
        <v>0</v>
      </c>
      <c r="I20">
        <v>0</v>
      </c>
      <c r="J20">
        <v>0</v>
      </c>
      <c r="M20" t="s">
        <v>26</v>
      </c>
      <c r="N20" t="s">
        <v>20</v>
      </c>
      <c r="O20">
        <f t="shared" ref="O20:V20" si="47">O16</f>
        <v>6.0588294707225197E-4</v>
      </c>
      <c r="P20">
        <f t="shared" si="47"/>
        <v>8.4184300493821643E-3</v>
      </c>
      <c r="Q20">
        <f t="shared" si="47"/>
        <v>1.3271762523670721E-2</v>
      </c>
      <c r="R20">
        <f t="shared" si="47"/>
        <v>2.6268952754255411E-3</v>
      </c>
      <c r="S20">
        <f t="shared" si="47"/>
        <v>0</v>
      </c>
      <c r="T20">
        <f t="shared" si="47"/>
        <v>0</v>
      </c>
      <c r="U20">
        <f t="shared" si="47"/>
        <v>0</v>
      </c>
      <c r="V20">
        <f t="shared" si="47"/>
        <v>0</v>
      </c>
      <c r="X20">
        <f t="shared" ref="X20:AD20" si="48">X16</f>
        <v>6.0625026376872758E-4</v>
      </c>
      <c r="Y20">
        <f t="shared" si="48"/>
        <v>8.4899016929100585E-3</v>
      </c>
      <c r="Z20">
        <f t="shared" si="48"/>
        <v>1.3450271330650044E-2</v>
      </c>
      <c r="AA20">
        <f t="shared" si="48"/>
        <v>2.8628413359291461E-3</v>
      </c>
      <c r="AB20">
        <f t="shared" si="48"/>
        <v>0</v>
      </c>
      <c r="AC20">
        <f t="shared" si="48"/>
        <v>0</v>
      </c>
      <c r="AD20">
        <f t="shared" si="48"/>
        <v>0</v>
      </c>
    </row>
    <row r="21" spans="1:30">
      <c r="A21" t="s">
        <v>12</v>
      </c>
      <c r="B21" t="s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M21" t="s">
        <v>26</v>
      </c>
      <c r="N21" t="s">
        <v>21</v>
      </c>
      <c r="O21">
        <f t="shared" ref="O21:V21" si="49">O17</f>
        <v>0</v>
      </c>
      <c r="P21">
        <f t="shared" si="49"/>
        <v>0</v>
      </c>
      <c r="Q21">
        <f t="shared" si="49"/>
        <v>0</v>
      </c>
      <c r="R21">
        <f t="shared" si="49"/>
        <v>7.9789848377965975E-2</v>
      </c>
      <c r="S21">
        <f t="shared" si="49"/>
        <v>0.16000000000000003</v>
      </c>
      <c r="T21">
        <f t="shared" si="49"/>
        <v>0.23500000000000013</v>
      </c>
      <c r="U21">
        <f t="shared" si="49"/>
        <v>0.31000000000000011</v>
      </c>
      <c r="V21">
        <f t="shared" si="49"/>
        <v>0.38500000000000012</v>
      </c>
      <c r="X21">
        <f t="shared" ref="X21:AD21" si="50">X17</f>
        <v>0</v>
      </c>
      <c r="Y21">
        <f t="shared" si="50"/>
        <v>0</v>
      </c>
      <c r="Z21">
        <f t="shared" si="50"/>
        <v>0</v>
      </c>
      <c r="AA21">
        <f t="shared" si="50"/>
        <v>8.6956521739130446E-2</v>
      </c>
      <c r="AB21">
        <f t="shared" si="50"/>
        <v>0.20000000000000009</v>
      </c>
      <c r="AC21">
        <f t="shared" si="50"/>
        <v>0.34814814814814837</v>
      </c>
      <c r="AD21">
        <f t="shared" si="50"/>
        <v>0.90588235294117714</v>
      </c>
    </row>
    <row r="22" spans="1:30">
      <c r="A22" t="s">
        <v>12</v>
      </c>
      <c r="B22" t="s">
        <v>9</v>
      </c>
      <c r="C22">
        <v>0</v>
      </c>
      <c r="D22">
        <v>604015.24657499988</v>
      </c>
      <c r="E22">
        <v>692279.2358125</v>
      </c>
      <c r="F22">
        <v>772154.00389999978</v>
      </c>
      <c r="G22">
        <v>375287.01175000001</v>
      </c>
      <c r="H22">
        <v>0</v>
      </c>
      <c r="I22">
        <v>0</v>
      </c>
      <c r="J22">
        <v>0</v>
      </c>
      <c r="M22" t="s">
        <v>26</v>
      </c>
      <c r="N22" t="s">
        <v>22</v>
      </c>
      <c r="O22">
        <f t="shared" ref="O22:V22" si="51">O18</f>
        <v>0</v>
      </c>
      <c r="P22">
        <f t="shared" si="51"/>
        <v>0</v>
      </c>
      <c r="Q22">
        <f t="shared" si="51"/>
        <v>0</v>
      </c>
      <c r="R22">
        <f t="shared" si="51"/>
        <v>0</v>
      </c>
      <c r="S22">
        <f t="shared" si="51"/>
        <v>4.0000000000000008E-2</v>
      </c>
      <c r="T22">
        <f t="shared" si="51"/>
        <v>9.0000000000000052E-2</v>
      </c>
      <c r="U22">
        <f t="shared" si="51"/>
        <v>0.14000000000000004</v>
      </c>
      <c r="V22">
        <f t="shared" si="51"/>
        <v>0.19000000000000009</v>
      </c>
      <c r="X22">
        <f t="shared" ref="X22:AD22" si="52">X18</f>
        <v>0</v>
      </c>
      <c r="Y22">
        <f t="shared" si="52"/>
        <v>0</v>
      </c>
      <c r="Z22">
        <f t="shared" si="52"/>
        <v>0</v>
      </c>
      <c r="AA22">
        <f t="shared" si="52"/>
        <v>0</v>
      </c>
      <c r="AB22">
        <f t="shared" si="52"/>
        <v>5.0000000000000024E-2</v>
      </c>
      <c r="AC22">
        <f t="shared" si="52"/>
        <v>0.13333333333333341</v>
      </c>
      <c r="AD22">
        <f t="shared" si="52"/>
        <v>0.44705882352941217</v>
      </c>
    </row>
    <row r="23" spans="1:30">
      <c r="A23" t="s">
        <v>12</v>
      </c>
      <c r="B23" t="s">
        <v>10</v>
      </c>
      <c r="C23">
        <v>0</v>
      </c>
      <c r="D23">
        <v>402676.83104999998</v>
      </c>
      <c r="E23">
        <v>791176.2694999997</v>
      </c>
      <c r="F23">
        <v>1158231.0058499996</v>
      </c>
      <c r="G23">
        <v>750574.02349999978</v>
      </c>
      <c r="H23">
        <v>371677.63670000003</v>
      </c>
      <c r="I23">
        <v>177533.42350000003</v>
      </c>
      <c r="J23">
        <v>0</v>
      </c>
      <c r="M23" t="s">
        <v>27</v>
      </c>
      <c r="N23" t="s">
        <v>19</v>
      </c>
      <c r="O23">
        <f>SUM(C31,C35:C36,C40)/SUM(C$31:C$40)</f>
        <v>0.99918070193720876</v>
      </c>
      <c r="P23">
        <f t="shared" ref="P23:V23" si="53">SUM(D31,D35:D36,D40)/SUM(D$31:D$40)</f>
        <v>0.9979086529484259</v>
      </c>
      <c r="Q23">
        <f t="shared" si="53"/>
        <v>0.98997505511761696</v>
      </c>
      <c r="R23">
        <f t="shared" si="53"/>
        <v>0.99888434826434258</v>
      </c>
      <c r="S23">
        <f t="shared" si="53"/>
        <v>1</v>
      </c>
      <c r="T23">
        <f t="shared" si="53"/>
        <v>1</v>
      </c>
      <c r="U23">
        <f t="shared" si="53"/>
        <v>0.9577464788732396</v>
      </c>
      <c r="V23">
        <f t="shared" si="53"/>
        <v>0.9140127388535032</v>
      </c>
      <c r="X23">
        <f t="shared" ref="X23:X26" si="54">O23/MAX(O$23:O$26)</f>
        <v>1</v>
      </c>
      <c r="Y23">
        <f t="shared" ref="Y23" si="55">P23/MAX(P$23:P$26)</f>
        <v>1</v>
      </c>
      <c r="Z23">
        <f t="shared" ref="Z23" si="56">Q23/MAX(Q$23:Q$26)</f>
        <v>1</v>
      </c>
      <c r="AA23">
        <f t="shared" ref="AA23" si="57">R23/MAX(R$23:R$26)</f>
        <v>1</v>
      </c>
      <c r="AB23">
        <f t="shared" ref="AB23" si="58">S23/MAX(S$23:S$26)</f>
        <v>1</v>
      </c>
      <c r="AC23">
        <f t="shared" ref="AC23" si="59">T23/MAX(T$23:T$26)</f>
        <v>1</v>
      </c>
      <c r="AD23">
        <f t="shared" ref="AD23" si="60">U23/MAX(U$23:U$26)</f>
        <v>1</v>
      </c>
    </row>
    <row r="24" spans="1:30">
      <c r="A24" t="s">
        <v>12</v>
      </c>
      <c r="B24" t="s">
        <v>11</v>
      </c>
      <c r="C24">
        <v>2119.6249997497871</v>
      </c>
      <c r="D24">
        <v>0</v>
      </c>
      <c r="E24">
        <v>1186764.4042499999</v>
      </c>
      <c r="F24">
        <v>2316462.0116999992</v>
      </c>
      <c r="G24">
        <v>3002296.0939999996</v>
      </c>
      <c r="H24">
        <v>3716776.3670000006</v>
      </c>
      <c r="I24">
        <v>3550668.4699999997</v>
      </c>
      <c r="J24">
        <v>3431222.2075</v>
      </c>
      <c r="M24" t="s">
        <v>27</v>
      </c>
      <c r="N24" t="s">
        <v>20</v>
      </c>
      <c r="O24">
        <f>SUM(C32,C37)/SUM(C$31:C$40)</f>
        <v>8.1929806279129103E-4</v>
      </c>
      <c r="P24">
        <f t="shared" ref="P24:V24" si="61">SUM(D32,D37)/SUM(D$31:D$40)</f>
        <v>2.0913470515741121E-3</v>
      </c>
      <c r="Q24">
        <f t="shared" si="61"/>
        <v>1.0024944882383119E-2</v>
      </c>
      <c r="R24">
        <f t="shared" si="61"/>
        <v>1.1156517356576336E-3</v>
      </c>
      <c r="S24">
        <f t="shared" si="61"/>
        <v>0</v>
      </c>
      <c r="T24">
        <f t="shared" si="61"/>
        <v>0</v>
      </c>
      <c r="U24">
        <f t="shared" si="61"/>
        <v>0</v>
      </c>
      <c r="V24">
        <f t="shared" si="61"/>
        <v>0</v>
      </c>
      <c r="X24">
        <f t="shared" si="54"/>
        <v>8.1996986251119369E-4</v>
      </c>
      <c r="Y24">
        <f t="shared" ref="Y24:Y26" si="62">P24/MAX(P$23:P$26)</f>
        <v>2.0957299502264138E-3</v>
      </c>
      <c r="Z24">
        <f t="shared" ref="Z24:Z26" si="63">Q24/MAX(Q$23:Q$26)</f>
        <v>1.0126462106857909E-2</v>
      </c>
      <c r="AA24">
        <f t="shared" ref="AA24:AA26" si="64">R24/MAX(R$23:R$26)</f>
        <v>1.1168978046319231E-3</v>
      </c>
      <c r="AB24">
        <f t="shared" ref="AB24:AB26" si="65">S24/MAX(S$23:S$26)</f>
        <v>0</v>
      </c>
      <c r="AC24">
        <f t="shared" ref="AC24:AC26" si="66">T24/MAX(T$23:T$26)</f>
        <v>0</v>
      </c>
      <c r="AD24">
        <f>V24/MAX(V$23:V$26)</f>
        <v>0</v>
      </c>
    </row>
    <row r="25" spans="1:30">
      <c r="A25" t="s">
        <v>16</v>
      </c>
      <c r="B25" t="s">
        <v>1</v>
      </c>
      <c r="C25">
        <v>66786.999999999971</v>
      </c>
      <c r="D25">
        <v>74649</v>
      </c>
      <c r="E25">
        <v>87896.999999999971</v>
      </c>
      <c r="F25">
        <v>70419.321451083597</v>
      </c>
      <c r="G25">
        <v>57728.775000000038</v>
      </c>
      <c r="H25">
        <v>50509.462499999972</v>
      </c>
      <c r="I25">
        <v>42403.899999999929</v>
      </c>
      <c r="J25">
        <v>32721.83749999987</v>
      </c>
      <c r="M25" t="s">
        <v>27</v>
      </c>
      <c r="N25" t="s">
        <v>21</v>
      </c>
      <c r="O25">
        <f>SUM(C33,C38)/SUM(C$31:C$40)</f>
        <v>0</v>
      </c>
      <c r="P25">
        <f t="shared" ref="P25:V25" si="67">SUM(D33,D38)/SUM(D$31:D$40)</f>
        <v>0</v>
      </c>
      <c r="Q25">
        <f t="shared" si="67"/>
        <v>0</v>
      </c>
      <c r="R25">
        <f t="shared" si="67"/>
        <v>0</v>
      </c>
      <c r="S25">
        <f t="shared" si="67"/>
        <v>0</v>
      </c>
      <c r="T25">
        <f t="shared" si="67"/>
        <v>0</v>
      </c>
      <c r="U25">
        <f t="shared" si="67"/>
        <v>0</v>
      </c>
      <c r="V25">
        <f t="shared" si="67"/>
        <v>0</v>
      </c>
      <c r="X25">
        <f t="shared" si="54"/>
        <v>0</v>
      </c>
      <c r="Y25">
        <f t="shared" si="62"/>
        <v>0</v>
      </c>
      <c r="Z25">
        <f t="shared" si="63"/>
        <v>0</v>
      </c>
      <c r="AA25">
        <f t="shared" si="64"/>
        <v>0</v>
      </c>
      <c r="AB25">
        <f t="shared" si="65"/>
        <v>0</v>
      </c>
      <c r="AC25">
        <f t="shared" si="66"/>
        <v>0</v>
      </c>
      <c r="AD25">
        <f>V25/MAX(V$23:V$26)</f>
        <v>0</v>
      </c>
    </row>
    <row r="26" spans="1:30">
      <c r="A26" t="s">
        <v>16</v>
      </c>
      <c r="B26" t="s">
        <v>5</v>
      </c>
      <c r="C26">
        <v>193858</v>
      </c>
      <c r="D26">
        <v>102856</v>
      </c>
      <c r="E26">
        <v>217450.00000000003</v>
      </c>
      <c r="F26">
        <v>201652.67854891642</v>
      </c>
      <c r="G26">
        <v>173186.32499999995</v>
      </c>
      <c r="H26">
        <v>151528.38749999998</v>
      </c>
      <c r="I26">
        <v>127211.70000000003</v>
      </c>
      <c r="J26">
        <v>98165.512500000055</v>
      </c>
      <c r="M26" t="s">
        <v>27</v>
      </c>
      <c r="N26" t="s">
        <v>22</v>
      </c>
      <c r="O26">
        <f>SUM(C34,C39)/SUM(C$31:C$40)</f>
        <v>0</v>
      </c>
      <c r="P26">
        <f t="shared" ref="P26:V26" si="68">SUM(D34,D39)/SUM(D$31:D$40)</f>
        <v>0</v>
      </c>
      <c r="Q26">
        <f t="shared" si="68"/>
        <v>0</v>
      </c>
      <c r="R26">
        <f t="shared" si="68"/>
        <v>0</v>
      </c>
      <c r="S26">
        <f t="shared" si="68"/>
        <v>0</v>
      </c>
      <c r="T26">
        <f t="shared" si="68"/>
        <v>0</v>
      </c>
      <c r="U26">
        <f t="shared" si="68"/>
        <v>4.2253521126760576E-2</v>
      </c>
      <c r="V26">
        <f t="shared" si="68"/>
        <v>8.5987261146496852E-2</v>
      </c>
      <c r="X26">
        <f t="shared" si="54"/>
        <v>0</v>
      </c>
      <c r="Y26">
        <f t="shared" si="62"/>
        <v>0</v>
      </c>
      <c r="Z26">
        <f t="shared" si="63"/>
        <v>0</v>
      </c>
      <c r="AA26">
        <f t="shared" si="64"/>
        <v>0</v>
      </c>
      <c r="AB26">
        <f t="shared" si="65"/>
        <v>0</v>
      </c>
      <c r="AC26">
        <f t="shared" si="66"/>
        <v>0</v>
      </c>
      <c r="AD26">
        <f>V26/MAX(V$23:V$26)</f>
        <v>9.407665505226484E-2</v>
      </c>
    </row>
    <row r="27" spans="1:30">
      <c r="A27" t="s">
        <v>16</v>
      </c>
      <c r="B27" t="s">
        <v>13</v>
      </c>
      <c r="C27">
        <v>158.01609999999997</v>
      </c>
      <c r="D27">
        <v>1507</v>
      </c>
      <c r="E27">
        <v>4106.9999999999991</v>
      </c>
      <c r="F27">
        <v>895.73381314125186</v>
      </c>
      <c r="G27">
        <v>0</v>
      </c>
      <c r="H27">
        <v>0</v>
      </c>
      <c r="I27">
        <v>0</v>
      </c>
      <c r="J27">
        <v>0</v>
      </c>
    </row>
    <row r="28" spans="1:30">
      <c r="A28" t="s">
        <v>16</v>
      </c>
      <c r="B28" t="s">
        <v>14</v>
      </c>
      <c r="C28">
        <v>0</v>
      </c>
      <c r="D28">
        <v>0</v>
      </c>
      <c r="E28">
        <v>0</v>
      </c>
      <c r="F28">
        <v>27207.200000000004</v>
      </c>
      <c r="G28">
        <v>56840.640000000014</v>
      </c>
      <c r="H28">
        <v>90435.990000000034</v>
      </c>
      <c r="I28">
        <v>131452.09000000003</v>
      </c>
      <c r="J28">
        <v>183242.29000000007</v>
      </c>
    </row>
    <row r="29" spans="1:30">
      <c r="A29" t="s">
        <v>16</v>
      </c>
      <c r="B29" t="s">
        <v>11</v>
      </c>
      <c r="C29">
        <v>0</v>
      </c>
      <c r="D29">
        <v>0</v>
      </c>
      <c r="E29">
        <v>0</v>
      </c>
      <c r="F29">
        <v>0</v>
      </c>
      <c r="G29">
        <v>14210.160000000003</v>
      </c>
      <c r="H29">
        <v>34635.060000000012</v>
      </c>
      <c r="I29">
        <v>59365.460000000014</v>
      </c>
      <c r="J29">
        <v>90431.260000000038</v>
      </c>
    </row>
    <row r="30" spans="1:30">
      <c r="A30" t="s">
        <v>16</v>
      </c>
      <c r="B30" t="s">
        <v>15</v>
      </c>
      <c r="C30">
        <v>0</v>
      </c>
      <c r="D30">
        <v>0</v>
      </c>
      <c r="E30">
        <v>0</v>
      </c>
      <c r="F30">
        <v>40810.800000000003</v>
      </c>
      <c r="G30">
        <v>53288.1</v>
      </c>
      <c r="H30">
        <v>57725.1</v>
      </c>
      <c r="I30">
        <v>63605.85</v>
      </c>
      <c r="J30">
        <v>71393.100000000006</v>
      </c>
    </row>
    <row r="31" spans="1:30">
      <c r="A31" t="s">
        <v>17</v>
      </c>
      <c r="B31" t="s">
        <v>5</v>
      </c>
      <c r="C31">
        <v>70660.383298648056</v>
      </c>
      <c r="D31">
        <v>33922.661543820308</v>
      </c>
      <c r="E31">
        <v>64513.570305169822</v>
      </c>
      <c r="F31">
        <v>59673.998499538684</v>
      </c>
      <c r="G31">
        <v>55624.68</v>
      </c>
      <c r="H31">
        <v>50914.709999999985</v>
      </c>
      <c r="I31">
        <v>41189.279999999992</v>
      </c>
      <c r="J31">
        <v>25935.420000000002</v>
      </c>
    </row>
    <row r="32" spans="1:30">
      <c r="A32" t="s">
        <v>17</v>
      </c>
      <c r="B32" t="s">
        <v>13</v>
      </c>
      <c r="C32">
        <v>228</v>
      </c>
      <c r="D32">
        <v>280</v>
      </c>
      <c r="E32">
        <v>909.09228000000007</v>
      </c>
      <c r="F32">
        <v>204.06383999999994</v>
      </c>
      <c r="G32">
        <v>0</v>
      </c>
      <c r="H32">
        <v>0</v>
      </c>
      <c r="I32">
        <v>0</v>
      </c>
      <c r="J32">
        <v>0</v>
      </c>
    </row>
    <row r="33" spans="1:10">
      <c r="A33" t="s">
        <v>17</v>
      </c>
      <c r="B33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17</v>
      </c>
      <c r="B34" t="s">
        <v>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7488.9600000000009</v>
      </c>
      <c r="J34">
        <v>19451.565000000006</v>
      </c>
    </row>
    <row r="35" spans="1:10">
      <c r="A35" t="s">
        <v>17</v>
      </c>
      <c r="B35" t="s">
        <v>15</v>
      </c>
      <c r="C35">
        <v>0</v>
      </c>
      <c r="D35">
        <v>0</v>
      </c>
      <c r="E35">
        <v>0</v>
      </c>
      <c r="F35">
        <v>11336.880000000001</v>
      </c>
      <c r="G35">
        <v>21631.820000000007</v>
      </c>
      <c r="H35">
        <v>31205.790000000012</v>
      </c>
      <c r="I35">
        <v>44933.760000000009</v>
      </c>
      <c r="J35">
        <v>62677.265000000021</v>
      </c>
    </row>
    <row r="36" spans="1:10">
      <c r="A36" t="s">
        <v>18</v>
      </c>
      <c r="B36" t="s">
        <v>5</v>
      </c>
      <c r="C36">
        <v>207398.61670135197</v>
      </c>
      <c r="D36">
        <v>99682.338456179685</v>
      </c>
      <c r="E36">
        <v>188289.42969483018</v>
      </c>
      <c r="F36">
        <v>212069.62523453991</v>
      </c>
      <c r="G36">
        <v>231769.5</v>
      </c>
      <c r="H36">
        <v>246361.49999999997</v>
      </c>
      <c r="I36">
        <v>288324.95999999996</v>
      </c>
      <c r="J36">
        <v>343644.31499999994</v>
      </c>
    </row>
    <row r="37" spans="1:10">
      <c r="A37" t="s">
        <v>18</v>
      </c>
      <c r="B37" t="s">
        <v>13</v>
      </c>
      <c r="C37">
        <v>0</v>
      </c>
      <c r="D37">
        <v>0</v>
      </c>
      <c r="E37">
        <v>1650.9077199999997</v>
      </c>
      <c r="F37">
        <v>137.43242592144259</v>
      </c>
      <c r="G37">
        <v>0</v>
      </c>
      <c r="H37">
        <v>0</v>
      </c>
      <c r="I37">
        <v>0</v>
      </c>
      <c r="J37">
        <v>0</v>
      </c>
    </row>
    <row r="38" spans="1:10">
      <c r="A38" t="s">
        <v>18</v>
      </c>
      <c r="B38" t="s">
        <v>14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18</v>
      </c>
      <c r="B39" t="s">
        <v>11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14977.920000000002</v>
      </c>
      <c r="J39">
        <v>38903.130000000012</v>
      </c>
    </row>
    <row r="40" spans="1:10">
      <c r="A40" t="s">
        <v>18</v>
      </c>
      <c r="B40" t="s">
        <v>15</v>
      </c>
      <c r="C40">
        <v>0</v>
      </c>
      <c r="D40">
        <v>0</v>
      </c>
      <c r="E40">
        <v>0</v>
      </c>
      <c r="F40">
        <v>22673.760000000002</v>
      </c>
      <c r="G40">
        <v>55624.68</v>
      </c>
      <c r="H40">
        <v>91974.959999999977</v>
      </c>
      <c r="I40">
        <v>134801.28000000003</v>
      </c>
      <c r="J40">
        <v>188031.79500000004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JGCRI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Page Kyle</dc:creator>
  <cp:lastModifiedBy>Page Kyle</cp:lastModifiedBy>
  <dcterms:created xsi:type="dcterms:W3CDTF">2016-07-28T18:12:07Z</dcterms:created>
  <dcterms:modified xsi:type="dcterms:W3CDTF">2016-07-28T20:26:55Z</dcterms:modified>
</cp:coreProperties>
</file>