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43B69F24-8744-44DF-8F3D-2F7BF6DFD50F}" xr6:coauthVersionLast="47" xr6:coauthVersionMax="47" xr10:uidLastSave="{00000000-0000-0000-0000-000000000000}"/>
  <bookViews>
    <workbookView xWindow="-110" yWindow="-110" windowWidth="21820" windowHeight="13900" tabRatio="729" activeTab="1"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源'!$A$3:$N$2847</definedName>
    <definedName name="_xlnm._FilterDatabase" localSheetId="0" hidden="1">解读!$B$3:$F$189</definedName>
    <definedName name="_xlnm._FilterDatabase" localSheetId="4" hidden="1">经验总结!$A$1:$G$1</definedName>
    <definedName name="_xlnm._FilterDatabase" localSheetId="1" hidden="1">客户不要猜!$A$11:$NK$500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52" l="1"/>
  <c r="A4" i="52"/>
  <c r="A5" i="52"/>
  <c r="A6" i="52"/>
  <c r="A7" i="52"/>
  <c r="A8" i="52"/>
  <c r="A9" i="52"/>
  <c r="A10" i="52"/>
  <c r="A11" i="52"/>
  <c r="A12" i="52"/>
  <c r="A13" i="52"/>
  <c r="A14" i="52"/>
  <c r="A15" i="52"/>
  <c r="A16" i="52"/>
  <c r="A17" i="52"/>
  <c r="A18" i="52"/>
  <c r="A19" i="52"/>
  <c r="A20" i="52"/>
  <c r="A21" i="52"/>
  <c r="A22" i="52"/>
  <c r="A23" i="52"/>
  <c r="A24" i="52"/>
  <c r="A25" i="52"/>
  <c r="A26" i="52"/>
  <c r="A27" i="52"/>
  <c r="A28" i="52"/>
  <c r="A29" i="52"/>
  <c r="A30" i="52"/>
  <c r="A31" i="52"/>
  <c r="A32" i="52"/>
  <c r="A33" i="52"/>
  <c r="A34" i="52"/>
  <c r="A35" i="52"/>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64" i="52"/>
  <c r="A65" i="52"/>
  <c r="A66" i="52"/>
  <c r="A67" i="52"/>
  <c r="A68" i="52"/>
  <c r="A69" i="52"/>
  <c r="A70" i="52"/>
  <c r="A71" i="52"/>
  <c r="A72"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103" i="52"/>
  <c r="A104" i="52"/>
  <c r="A105" i="52"/>
  <c r="A106" i="52"/>
  <c r="A107" i="52"/>
  <c r="A108" i="52"/>
  <c r="A109" i="52"/>
  <c r="A110" i="52"/>
  <c r="A111" i="52"/>
  <c r="A112" i="52"/>
  <c r="A113" i="52"/>
  <c r="A114" i="52"/>
  <c r="A115" i="52"/>
  <c r="A116" i="52"/>
  <c r="A117" i="52"/>
  <c r="A118" i="52"/>
  <c r="A119" i="52"/>
  <c r="A120" i="52"/>
  <c r="G1" i="6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G3" i="61"/>
  <c r="J3" i="61"/>
  <c r="L3" i="61"/>
  <c r="M3" i="61" a="1"/>
  <c r="M3" i="61" s="1"/>
  <c r="CY3" i="61"/>
  <c r="UU3" i="61"/>
  <c r="M4" i="61" a="1"/>
  <c r="M4" i="61" s="1"/>
  <c r="N4" i="61" s="1"/>
  <c r="T4" i="61"/>
  <c r="V4" i="61"/>
  <c r="W4" i="61"/>
  <c r="X4" i="61"/>
  <c r="Y4" i="61"/>
  <c r="Z4" i="61"/>
  <c r="AA4" i="61"/>
  <c r="AB4" i="61"/>
  <c r="AC4" i="61"/>
  <c r="AD4" i="61"/>
  <c r="AE4" i="61"/>
  <c r="AF4" i="61"/>
  <c r="AF3" i="61" s="1"/>
  <c r="AG4" i="61"/>
  <c r="AH4" i="61"/>
  <c r="AI4" i="61"/>
  <c r="AJ4" i="61"/>
  <c r="AK4" i="61"/>
  <c r="AL4" i="61"/>
  <c r="AM4" i="61"/>
  <c r="AN4" i="61"/>
  <c r="AO4" i="61"/>
  <c r="AP4" i="61"/>
  <c r="AQ4" i="61"/>
  <c r="AR4" i="61"/>
  <c r="AS4" i="61"/>
  <c r="AT4" i="61"/>
  <c r="AU4" i="61"/>
  <c r="AV4" i="61"/>
  <c r="AV3" i="61" s="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H3" i="61" s="1"/>
  <c r="DI4" i="61"/>
  <c r="DJ4" i="61"/>
  <c r="DK4" i="61"/>
  <c r="DL4" i="61"/>
  <c r="DM4" i="61"/>
  <c r="DN4" i="61"/>
  <c r="DO4" i="61"/>
  <c r="DP4" i="61"/>
  <c r="DP3" i="61" s="1"/>
  <c r="DQ4" i="61"/>
  <c r="DR4" i="61"/>
  <c r="DS4" i="61"/>
  <c r="DT4" i="61"/>
  <c r="DU4" i="61"/>
  <c r="DV4" i="61"/>
  <c r="DW4" i="61"/>
  <c r="DX4" i="61"/>
  <c r="DX3" i="61" s="1"/>
  <c r="DY4" i="61"/>
  <c r="DZ4" i="61"/>
  <c r="EA4" i="61"/>
  <c r="EB4" i="61"/>
  <c r="EC4" i="61"/>
  <c r="ED4" i="61"/>
  <c r="EE4" i="61"/>
  <c r="EF4" i="61"/>
  <c r="EG4" i="61"/>
  <c r="EH4" i="61"/>
  <c r="EI4" i="61"/>
  <c r="EJ4" i="61"/>
  <c r="EK4" i="61"/>
  <c r="EL4" i="61"/>
  <c r="EM4" i="61"/>
  <c r="EM3" i="61" s="1"/>
  <c r="EN4" i="61"/>
  <c r="EN3" i="61" s="1"/>
  <c r="EO4" i="61"/>
  <c r="EP4" i="61"/>
  <c r="EQ4" i="61"/>
  <c r="ER4" i="61"/>
  <c r="ES4" i="61"/>
  <c r="ET4" i="61"/>
  <c r="EU4" i="61"/>
  <c r="EV4" i="61"/>
  <c r="EW4" i="61"/>
  <c r="EX4" i="61"/>
  <c r="EY4" i="61"/>
  <c r="EZ4" i="61"/>
  <c r="FA4" i="61"/>
  <c r="FB4" i="61"/>
  <c r="FC4" i="61"/>
  <c r="FD4" i="61"/>
  <c r="FD3" i="61" s="1"/>
  <c r="FE4" i="61"/>
  <c r="FF4" i="61"/>
  <c r="FG4" i="61"/>
  <c r="FH4" i="61"/>
  <c r="FI4" i="61"/>
  <c r="FJ4" i="61"/>
  <c r="FK4" i="61"/>
  <c r="FL4" i="61"/>
  <c r="FM4" i="61"/>
  <c r="FN4" i="61"/>
  <c r="FO4" i="61"/>
  <c r="FP4" i="61"/>
  <c r="FQ4" i="61"/>
  <c r="FR4" i="61"/>
  <c r="FS4" i="61"/>
  <c r="FT4" i="61"/>
  <c r="FT3" i="61" s="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GZ3" i="61" s="1"/>
  <c r="HA4" i="61"/>
  <c r="HB4" i="61"/>
  <c r="HC4" i="61"/>
  <c r="HD4" i="61"/>
  <c r="HE4" i="61"/>
  <c r="HF4" i="61"/>
  <c r="HG4" i="61"/>
  <c r="HH4" i="61"/>
  <c r="HH3" i="61" s="1"/>
  <c r="HI4" i="61"/>
  <c r="HJ4" i="61"/>
  <c r="HK4" i="61"/>
  <c r="HL4" i="61"/>
  <c r="HM4" i="61"/>
  <c r="HN4" i="61"/>
  <c r="HO4" i="61"/>
  <c r="HP4" i="61"/>
  <c r="HQ4" i="61"/>
  <c r="HR4" i="61"/>
  <c r="HS4" i="61"/>
  <c r="HT4" i="61"/>
  <c r="HU4" i="61"/>
  <c r="HV4" i="61"/>
  <c r="HW4" i="61"/>
  <c r="HX4" i="61"/>
  <c r="HY4" i="61"/>
  <c r="HZ4" i="61"/>
  <c r="IA4" i="61"/>
  <c r="IB4" i="61"/>
  <c r="IC4" i="61"/>
  <c r="ID4" i="61"/>
  <c r="IE4" i="61"/>
  <c r="IF4" i="61"/>
  <c r="IF3" i="61" s="1"/>
  <c r="IG4" i="61"/>
  <c r="IH4" i="61"/>
  <c r="II4" i="61"/>
  <c r="IJ4" i="61"/>
  <c r="IK4" i="61"/>
  <c r="IL4" i="61"/>
  <c r="IM4" i="61"/>
  <c r="IN4" i="61"/>
  <c r="IO4" i="61"/>
  <c r="IP4" i="61"/>
  <c r="IQ4" i="61"/>
  <c r="IR4" i="61"/>
  <c r="IS4" i="61"/>
  <c r="IT4" i="61"/>
  <c r="IU4" i="61"/>
  <c r="IV4" i="61"/>
  <c r="IW4" i="61"/>
  <c r="IX4" i="61"/>
  <c r="IY4" i="61"/>
  <c r="IZ4" i="61"/>
  <c r="JA4" i="61"/>
  <c r="JB4" i="61"/>
  <c r="JC4" i="61"/>
  <c r="JD4" i="61"/>
  <c r="JD3" i="61" s="1"/>
  <c r="JE4" i="61"/>
  <c r="JF4" i="61"/>
  <c r="JG4" i="61"/>
  <c r="JH4" i="61"/>
  <c r="JI4" i="61"/>
  <c r="JJ4" i="61"/>
  <c r="JK4" i="61"/>
  <c r="JL4" i="61"/>
  <c r="JL3" i="61" s="1"/>
  <c r="JM4" i="61"/>
  <c r="JN4" i="61"/>
  <c r="JO4" i="61"/>
  <c r="JP4" i="61"/>
  <c r="JQ4" i="61"/>
  <c r="JR4" i="61"/>
  <c r="JS4" i="61"/>
  <c r="JT4" i="61"/>
  <c r="JT3" i="61" s="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G3" i="61" s="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F3" i="61" s="1"/>
  <c r="MG4" i="61"/>
  <c r="MH4" i="61"/>
  <c r="MI4" i="61"/>
  <c r="MJ4" i="61"/>
  <c r="MK4" i="61"/>
  <c r="ML4" i="61"/>
  <c r="MM4" i="61"/>
  <c r="MN4" i="61"/>
  <c r="MN3" i="61" s="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V4" i="61"/>
  <c r="PW4" i="61"/>
  <c r="PW3" i="61" s="1"/>
  <c r="PX4" i="61"/>
  <c r="PY4" i="61"/>
  <c r="PZ4" i="61"/>
  <c r="QA4" i="61"/>
  <c r="QB4" i="61"/>
  <c r="QC4" i="61"/>
  <c r="QD4" i="61"/>
  <c r="QE4" i="61"/>
  <c r="QE3" i="61" s="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C3" i="61" s="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Q3" i="61" s="1"/>
  <c r="SR4" i="61"/>
  <c r="SS4" i="61"/>
  <c r="ST4" i="61"/>
  <c r="SU4" i="61"/>
  <c r="SV4" i="61"/>
  <c r="SW4" i="61"/>
  <c r="SX4" i="61"/>
  <c r="SY4" i="61"/>
  <c r="SY3" i="61" s="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E3" i="61" s="1"/>
  <c r="UF4" i="61"/>
  <c r="UG4" i="61"/>
  <c r="UH4" i="61"/>
  <c r="UI4" i="61"/>
  <c r="UJ4" i="61"/>
  <c r="UK4" i="61"/>
  <c r="UL4" i="61"/>
  <c r="UM4" i="61"/>
  <c r="UN4" i="61"/>
  <c r="UO4" i="61"/>
  <c r="UP4" i="61"/>
  <c r="UQ4" i="61"/>
  <c r="UR4" i="61"/>
  <c r="US4" i="61"/>
  <c r="UT4" i="61"/>
  <c r="UU4" i="61"/>
  <c r="UV4" i="61"/>
  <c r="UW4" i="61"/>
  <c r="UX4" i="61"/>
  <c r="UY4" i="61"/>
  <c r="UZ4" i="61"/>
  <c r="VA4" i="61"/>
  <c r="VB4" i="61"/>
  <c r="VC4" i="61"/>
  <c r="VC3" i="61" s="1"/>
  <c r="VD4" i="61"/>
  <c r="VE4" i="61"/>
  <c r="VF4" i="61"/>
  <c r="VG4" i="61"/>
  <c r="VH4" i="61"/>
  <c r="VI4" i="61"/>
  <c r="VJ4" i="61"/>
  <c r="VK4" i="61"/>
  <c r="VK3" i="61" s="1"/>
  <c r="VL4" i="61"/>
  <c r="VM4" i="61"/>
  <c r="VN4" i="61"/>
  <c r="VO4" i="61"/>
  <c r="VP4" i="61"/>
  <c r="VQ4" i="61"/>
  <c r="VR4" i="61"/>
  <c r="VS4" i="61"/>
  <c r="VT4" i="61"/>
  <c r="VU4" i="61"/>
  <c r="VV4" i="61"/>
  <c r="VW4" i="61"/>
  <c r="VX4" i="61"/>
  <c r="VY4" i="61"/>
  <c r="VZ4" i="61"/>
  <c r="WA4" i="61"/>
  <c r="WA3" i="61" s="1"/>
  <c r="WB4" i="61"/>
  <c r="WC4" i="61"/>
  <c r="WD4" i="61"/>
  <c r="WE4" i="61"/>
  <c r="WF4" i="61"/>
  <c r="WF3" i="61" s="1"/>
  <c r="WG4" i="61"/>
  <c r="WH4" i="61"/>
  <c r="WI4" i="61"/>
  <c r="WJ4" i="61"/>
  <c r="WK4" i="61"/>
  <c r="WL4" i="61"/>
  <c r="WM4" i="61"/>
  <c r="WN4" i="61"/>
  <c r="WO4" i="61"/>
  <c r="WP4" i="61"/>
  <c r="WQ4" i="61"/>
  <c r="WQ3" i="61" s="1"/>
  <c r="WR4" i="61"/>
  <c r="WS4" i="61"/>
  <c r="WT4" i="61"/>
  <c r="WU4" i="61"/>
  <c r="WV4" i="61"/>
  <c r="WW4" i="61"/>
  <c r="WX4" i="61"/>
  <c r="WY4" i="61"/>
  <c r="WY3" i="61" s="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C3" i="61" s="1"/>
  <c r="ZD4" i="61"/>
  <c r="ZE4" i="61"/>
  <c r="ZF4" i="61"/>
  <c r="ZG4" i="61"/>
  <c r="ZH4" i="61"/>
  <c r="ZI4" i="61"/>
  <c r="ZJ4" i="61"/>
  <c r="ZK4" i="61"/>
  <c r="ZK3" i="61" s="1"/>
  <c r="ZL4" i="61"/>
  <c r="ZM4" i="61"/>
  <c r="ZN4" i="61"/>
  <c r="ZO4" i="61"/>
  <c r="ZP4" i="61"/>
  <c r="ZQ4" i="61"/>
  <c r="ZR4" i="61"/>
  <c r="ZS4" i="61"/>
  <c r="ZS3" i="61" s="1"/>
  <c r="ZT4" i="61"/>
  <c r="ZU4" i="61"/>
  <c r="ZV4" i="61"/>
  <c r="M5" i="61" a="1"/>
  <c r="M5" i="61" s="1"/>
  <c r="N5" i="61" s="1"/>
  <c r="M6" i="61" a="1"/>
  <c r="M6" i="61" s="1"/>
  <c r="N6" i="61" s="1"/>
  <c r="M7" i="61" a="1"/>
  <c r="M7" i="61" s="1"/>
  <c r="N7" i="61" s="1"/>
  <c r="M8" i="61" a="1"/>
  <c r="M8" i="61" s="1"/>
  <c r="N8" i="61" s="1"/>
  <c r="J9" i="61"/>
  <c r="L9" i="61"/>
  <c r="M9" i="61" a="1"/>
  <c r="M9" i="61" s="1"/>
  <c r="T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S3" i="61" s="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ZZ3" i="61" s="1"/>
  <c r="AAA9" i="61"/>
  <c r="AAB9" i="61"/>
  <c r="AAC9" i="61"/>
  <c r="AAD9" i="61"/>
  <c r="AAE9" i="61"/>
  <c r="AAF9" i="61"/>
  <c r="AAG9" i="61"/>
  <c r="AAH9" i="61"/>
  <c r="AAH3" i="61" s="1"/>
  <c r="AAI9" i="61"/>
  <c r="AAJ9" i="61"/>
  <c r="AAK9" i="61"/>
  <c r="AAL9" i="61"/>
  <c r="AAM9" i="61"/>
  <c r="AAN9" i="61"/>
  <c r="AAO9" i="61"/>
  <c r="AAP9" i="61"/>
  <c r="AAP3" i="61" s="1"/>
  <c r="AAQ9" i="61"/>
  <c r="AAR9" i="61"/>
  <c r="AAS9" i="61"/>
  <c r="AAT9" i="61"/>
  <c r="AAU9" i="61"/>
  <c r="AAV9" i="61"/>
  <c r="AAW9" i="61"/>
  <c r="AAX9" i="61"/>
  <c r="AAX3" i="61" s="1"/>
  <c r="AAY9" i="61"/>
  <c r="AAZ9" i="61"/>
  <c r="ABA9" i="61"/>
  <c r="ABB9" i="61"/>
  <c r="ABC9" i="61"/>
  <c r="ABD9" i="61"/>
  <c r="ABE9" i="61"/>
  <c r="ABF9" i="61"/>
  <c r="ABF3" i="61" s="1"/>
  <c r="ABG9" i="61"/>
  <c r="ABG3" i="61" s="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F9" i="61"/>
  <c r="ACG9" i="61"/>
  <c r="ACH9" i="61"/>
  <c r="ACI9" i="61"/>
  <c r="ACJ9" i="61"/>
  <c r="ACK9" i="61"/>
  <c r="ACL9" i="61"/>
  <c r="ACL3" i="61" s="1"/>
  <c r="ACM9" i="61"/>
  <c r="ACN9" i="61"/>
  <c r="ACO9" i="61"/>
  <c r="ACP9" i="61"/>
  <c r="ACQ9" i="61"/>
  <c r="ACR9" i="61"/>
  <c r="ACS9" i="61"/>
  <c r="ACT9" i="61"/>
  <c r="ACT3" i="61" s="1"/>
  <c r="ACU9" i="61"/>
  <c r="ACV9" i="61"/>
  <c r="ACW9" i="61"/>
  <c r="ACX9" i="61"/>
  <c r="ACY9" i="61"/>
  <c r="ACZ9" i="61"/>
  <c r="ADA9" i="61"/>
  <c r="ADB9" i="61"/>
  <c r="ADB3" i="61" s="1"/>
  <c r="ADC9" i="61"/>
  <c r="ADD9" i="61"/>
  <c r="ADE9" i="61"/>
  <c r="ADF9" i="61"/>
  <c r="ADG9" i="61"/>
  <c r="ADH9" i="61"/>
  <c r="ADI9" i="61"/>
  <c r="ADJ9" i="61"/>
  <c r="ADJ3" i="61" s="1"/>
  <c r="ADK9" i="61"/>
  <c r="ADL9" i="61"/>
  <c r="ADM9" i="61"/>
  <c r="ADN9" i="61"/>
  <c r="ADO9" i="61"/>
  <c r="ADP9" i="61"/>
  <c r="ADQ9" i="61"/>
  <c r="ADR9" i="61"/>
  <c r="ADR3" i="61" s="1"/>
  <c r="ADS9" i="61"/>
  <c r="ADT9" i="61"/>
  <c r="J10" i="61"/>
  <c r="L10" i="61"/>
  <c r="M10" i="61" a="1"/>
  <c r="M10" i="61" s="1"/>
  <c r="T10" i="61"/>
  <c r="V10" i="61"/>
  <c r="W10" i="61"/>
  <c r="X10" i="61"/>
  <c r="Y10" i="61"/>
  <c r="Z10" i="61"/>
  <c r="AA10" i="61"/>
  <c r="AB10" i="61"/>
  <c r="AC10" i="61"/>
  <c r="AD10" i="61"/>
  <c r="AE10" i="61"/>
  <c r="AF10" i="61"/>
  <c r="AG10" i="61"/>
  <c r="AH10" i="61"/>
  <c r="AI10" i="61"/>
  <c r="AJ10" i="61"/>
  <c r="AJ3" i="61" s="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E3" i="61" s="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A3" i="61" s="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Y3" i="61" s="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B3" i="61" s="1"/>
  <c r="IC10" i="61"/>
  <c r="ID10" i="61"/>
  <c r="IE10" i="61"/>
  <c r="IF10" i="61"/>
  <c r="IG10" i="61"/>
  <c r="IH10" i="61"/>
  <c r="II10" i="61"/>
  <c r="IJ10" i="61"/>
  <c r="IK10" i="61"/>
  <c r="IL10" i="61"/>
  <c r="IM10" i="61"/>
  <c r="IM3" i="61" s="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H10" i="61"/>
  <c r="AAI10" i="61"/>
  <c r="AAI3" i="61" s="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T10" i="61"/>
  <c r="ACU10" i="61"/>
  <c r="ACU3" i="61" s="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OQ3" i="61" l="1"/>
  <c r="NK3" i="61"/>
  <c r="ME3" i="61"/>
  <c r="KY3" i="61"/>
  <c r="JS3" i="61"/>
  <c r="JK3" i="61"/>
  <c r="IE3" i="61"/>
  <c r="HG3" i="61"/>
  <c r="FS3" i="61"/>
  <c r="DG3" i="61"/>
  <c r="CA3" i="61"/>
  <c r="BS3" i="61"/>
  <c r="AU3" i="61"/>
  <c r="AM3" i="61"/>
  <c r="MX3" i="61"/>
  <c r="LR3" i="61"/>
  <c r="LJ3" i="61"/>
  <c r="KT3" i="61"/>
  <c r="JV3" i="61"/>
  <c r="HJ3" i="61"/>
  <c r="FF3" i="61"/>
  <c r="EX3" i="61"/>
  <c r="EH3" i="61"/>
  <c r="DZ3" i="61"/>
  <c r="DJ3" i="61"/>
  <c r="CL3" i="61"/>
  <c r="CD3" i="61"/>
  <c r="AX3" i="61"/>
  <c r="AP3" i="61"/>
  <c r="AH3" i="61"/>
  <c r="Z3" i="61"/>
  <c r="ZR3" i="61"/>
  <c r="ZJ3" i="61"/>
  <c r="ZB3" i="61"/>
  <c r="YT3" i="61"/>
  <c r="YD3" i="61"/>
  <c r="XV3" i="61"/>
  <c r="XN3" i="61"/>
  <c r="XF3" i="61"/>
  <c r="WX3" i="61"/>
  <c r="WP3" i="61"/>
  <c r="WH3" i="61"/>
  <c r="VR3" i="61"/>
  <c r="VJ3" i="61"/>
  <c r="VB3" i="61"/>
  <c r="UT3" i="61"/>
  <c r="UL3" i="61"/>
  <c r="UD3" i="61"/>
  <c r="TV3" i="61"/>
  <c r="TF3" i="61"/>
  <c r="SX3" i="61"/>
  <c r="SP3" i="61"/>
  <c r="SH3" i="61"/>
  <c r="RZ3" i="61"/>
  <c r="RR3" i="61"/>
  <c r="RJ3" i="61"/>
  <c r="QT3" i="61"/>
  <c r="QL3" i="61"/>
  <c r="QD3" i="61"/>
  <c r="PV3" i="61"/>
  <c r="PN3" i="61"/>
  <c r="PF3" i="61"/>
  <c r="OX3" i="61"/>
  <c r="OH3" i="61"/>
  <c r="NZ3" i="61"/>
  <c r="NR3" i="61"/>
  <c r="NJ3" i="61"/>
  <c r="MP3" i="61"/>
  <c r="KL3" i="61"/>
  <c r="KD3" i="61"/>
  <c r="JN3" i="61"/>
  <c r="JF3" i="61"/>
  <c r="IX3" i="61"/>
  <c r="HR3" i="61"/>
  <c r="GL3" i="61"/>
  <c r="FV3" i="61"/>
  <c r="FN3" i="61"/>
  <c r="EP3" i="61"/>
  <c r="LH3" i="61"/>
  <c r="KZ3" i="61"/>
  <c r="KB3" i="61"/>
  <c r="IV3" i="61"/>
  <c r="IN3" i="61"/>
  <c r="GB3" i="61"/>
  <c r="EV3" i="61"/>
  <c r="EF3" i="61"/>
  <c r="CJ3" i="61"/>
  <c r="CB3" i="61"/>
  <c r="BT3" i="61"/>
  <c r="BD3" i="61"/>
  <c r="X3" i="61"/>
  <c r="NA3" i="61"/>
  <c r="LE3" i="61"/>
  <c r="KW3" i="61"/>
  <c r="KO3" i="61"/>
  <c r="KG3" i="61"/>
  <c r="JY3" i="61"/>
  <c r="JQ3" i="61"/>
  <c r="JI3" i="61"/>
  <c r="JA3" i="61"/>
  <c r="IS3" i="61"/>
  <c r="IK3" i="61"/>
  <c r="IC3" i="61"/>
  <c r="HU3" i="61"/>
  <c r="HM3" i="61"/>
  <c r="HE3" i="61"/>
  <c r="GW3" i="61"/>
  <c r="GO3" i="61"/>
  <c r="GG3" i="61"/>
  <c r="FY3" i="61"/>
  <c r="FQ3" i="61"/>
  <c r="FI3" i="61"/>
  <c r="FA3" i="61"/>
  <c r="ES3" i="61"/>
  <c r="EK3" i="61"/>
  <c r="EC3" i="61"/>
  <c r="DU3" i="61"/>
  <c r="DM3" i="61"/>
  <c r="DE3" i="61"/>
  <c r="CW3" i="61"/>
  <c r="CO3" i="61"/>
  <c r="CG3" i="61"/>
  <c r="BY3" i="61"/>
  <c r="BQ3" i="61"/>
  <c r="BI3" i="61"/>
  <c r="BA3" i="61"/>
  <c r="AS3" i="61"/>
  <c r="AK3" i="61"/>
  <c r="PS3" i="61"/>
  <c r="ACE3" i="61"/>
  <c r="ABW3" i="61"/>
  <c r="ABO3" i="61"/>
  <c r="AAY3" i="61"/>
  <c r="XW3" i="61"/>
  <c r="VS3" i="61"/>
  <c r="QZ3" i="61"/>
  <c r="YE3" i="61"/>
  <c r="UM3" i="61"/>
  <c r="RS3" i="61"/>
  <c r="ABY3" i="61"/>
  <c r="AAK3" i="61"/>
  <c r="YO3" i="61"/>
  <c r="WK3" i="61"/>
  <c r="VM3" i="61"/>
  <c r="UG3" i="61"/>
  <c r="TA3" i="61"/>
  <c r="RE3" i="61"/>
  <c r="EO3" i="61"/>
  <c r="AO3" i="61"/>
  <c r="ACW3" i="61"/>
  <c r="ABQ3" i="61"/>
  <c r="ZU3" i="61"/>
  <c r="YG3" i="61"/>
  <c r="XI3" i="61"/>
  <c r="WC3" i="61"/>
  <c r="VE3" i="61"/>
  <c r="TI3" i="61"/>
  <c r="QW3" i="61"/>
  <c r="PY3" i="61"/>
  <c r="PA3" i="61"/>
  <c r="OC3" i="61"/>
  <c r="LI3" i="61"/>
  <c r="IW3" i="61"/>
  <c r="EW3" i="61"/>
  <c r="BE3" i="61"/>
  <c r="ABX3" i="61"/>
  <c r="ZL3" i="61"/>
  <c r="QN3" i="61"/>
  <c r="ADS3" i="61"/>
  <c r="ADK3" i="61"/>
  <c r="ADC3" i="61"/>
  <c r="ACM3" i="61"/>
  <c r="AAQ3" i="61"/>
  <c r="AAA3" i="61"/>
  <c r="VH3" i="61"/>
  <c r="UZ3" i="61"/>
  <c r="UB3" i="61"/>
  <c r="TT3" i="61"/>
  <c r="SN3" i="61"/>
  <c r="SF3" i="61"/>
  <c r="RH3" i="61"/>
  <c r="QB3" i="61"/>
  <c r="PT3" i="61"/>
  <c r="OV3" i="61"/>
  <c r="ON3" i="61"/>
  <c r="NH3" i="61"/>
  <c r="RM3" i="61"/>
  <c r="QO3" i="61"/>
  <c r="PI3" i="61"/>
  <c r="LQ3" i="61"/>
  <c r="KC3" i="61"/>
  <c r="CK3" i="61"/>
  <c r="ACN3" i="61"/>
  <c r="ZT3" i="61"/>
  <c r="YF3" i="61"/>
  <c r="VT3" i="61"/>
  <c r="UN3" i="61"/>
  <c r="SZ3" i="61"/>
  <c r="SB3" i="61"/>
  <c r="QF3" i="61"/>
  <c r="OB3" i="61"/>
  <c r="NT3" i="61"/>
  <c r="FR3" i="61"/>
  <c r="UY3" i="61"/>
  <c r="ACO3" i="61"/>
  <c r="IO3" i="61"/>
  <c r="HI3" i="61"/>
  <c r="GC3" i="61"/>
  <c r="ABP3" i="61"/>
  <c r="XH3" i="61"/>
  <c r="VL3" i="61"/>
  <c r="TH3" i="61"/>
  <c r="RL3" i="61"/>
  <c r="LS3" i="61"/>
  <c r="ADQ3" i="61"/>
  <c r="ADI3" i="61"/>
  <c r="ADA3" i="61"/>
  <c r="ACS3" i="61"/>
  <c r="ACK3" i="61"/>
  <c r="ACC3" i="61"/>
  <c r="ABU3" i="61"/>
  <c r="ABM3" i="61"/>
  <c r="ABE3" i="61"/>
  <c r="AAW3" i="61"/>
  <c r="AAO3" i="61"/>
  <c r="AAG3" i="61"/>
  <c r="ZY3" i="61"/>
  <c r="XB3" i="61"/>
  <c r="TJ3" i="61"/>
  <c r="OD3" i="61"/>
  <c r="ACG3" i="61"/>
  <c r="ABA3" i="61"/>
  <c r="AAC3" i="61"/>
  <c r="NU3" i="61"/>
  <c r="JU3" i="61"/>
  <c r="HQ3" i="61"/>
  <c r="ACF3" i="61"/>
  <c r="OZ3" i="61"/>
  <c r="AAF3" i="61"/>
  <c r="ZX3" i="61"/>
  <c r="N9" i="61"/>
  <c r="WS3" i="61"/>
  <c r="VU3" i="61"/>
  <c r="UW3" i="61"/>
  <c r="RU3" i="61"/>
  <c r="QG3" i="61"/>
  <c r="GK3" i="61"/>
  <c r="DQ3" i="61"/>
  <c r="CC3" i="61"/>
  <c r="AAB3" i="61"/>
  <c r="YN3" i="61"/>
  <c r="WZ3" i="61"/>
  <c r="AL3" i="61"/>
  <c r="CU3" i="61"/>
  <c r="N10" i="61"/>
  <c r="ADO3" i="61"/>
  <c r="ACY3" i="61"/>
  <c r="AAE3" i="61"/>
  <c r="YQ3" i="61"/>
  <c r="MV3" i="61"/>
  <c r="LX3" i="61"/>
  <c r="LP3" i="61"/>
  <c r="KR3" i="61"/>
  <c r="HP3" i="61"/>
  <c r="GR3" i="61"/>
  <c r="GJ3" i="61"/>
  <c r="CR3" i="61"/>
  <c r="BL3" i="61"/>
  <c r="YM3" i="61"/>
  <c r="XO3" i="61"/>
  <c r="XG3" i="61"/>
  <c r="TO3" i="61"/>
  <c r="TG3" i="61"/>
  <c r="SI3" i="61"/>
  <c r="SA3" i="61"/>
  <c r="OI3" i="61"/>
  <c r="OA3" i="61"/>
  <c r="NC3" i="61"/>
  <c r="MU3" i="61"/>
  <c r="LW3" i="61"/>
  <c r="LO3" i="61"/>
  <c r="KQ3" i="61"/>
  <c r="KI3" i="61"/>
  <c r="JC3" i="61"/>
  <c r="IU3" i="61"/>
  <c r="HW3" i="61"/>
  <c r="GQ3" i="61"/>
  <c r="GI3" i="61"/>
  <c r="FK3" i="61"/>
  <c r="EU3" i="61"/>
  <c r="DW3" i="61"/>
  <c r="DO3" i="61"/>
  <c r="CI3" i="61"/>
  <c r="BK3" i="61"/>
  <c r="BC3" i="61"/>
  <c r="W3" i="61"/>
  <c r="N1" i="61"/>
  <c r="ND3" i="61"/>
  <c r="ACA3" i="61"/>
  <c r="ABK3" i="61"/>
  <c r="AAU3" i="61"/>
  <c r="ZW3" i="61"/>
  <c r="ACX3" i="61"/>
  <c r="ZI3" i="61"/>
  <c r="ZA3" i="61"/>
  <c r="YS3" i="61"/>
  <c r="ML3" i="61"/>
  <c r="LV3" i="61"/>
  <c r="KX3" i="61"/>
  <c r="KP3" i="61"/>
  <c r="JJ3" i="61"/>
  <c r="IL3" i="61"/>
  <c r="ID3" i="61"/>
  <c r="GX3" i="61"/>
  <c r="GP3" i="61"/>
  <c r="FJ3" i="61"/>
  <c r="EL3" i="61"/>
  <c r="ED3" i="61"/>
  <c r="DF3" i="61"/>
  <c r="CX3" i="61"/>
  <c r="BR3" i="61"/>
  <c r="BJ3" i="61"/>
  <c r="AD3" i="61"/>
  <c r="ADG3" i="61"/>
  <c r="ACI3" i="61"/>
  <c r="ABC3" i="61"/>
  <c r="BH3" i="61"/>
  <c r="ADN3" i="61"/>
  <c r="ADF3" i="61"/>
  <c r="ACP3" i="61"/>
  <c r="ACH3" i="61"/>
  <c r="ABZ3" i="61"/>
  <c r="ABR3" i="61"/>
  <c r="ABJ3" i="61"/>
  <c r="ABB3" i="61"/>
  <c r="AAT3" i="61"/>
  <c r="AAL3" i="61"/>
  <c r="AAD3" i="61"/>
  <c r="ZQ3" i="61"/>
  <c r="ADM3" i="61"/>
  <c r="ADE3" i="61"/>
  <c r="ABI3" i="61"/>
  <c r="AAS3" i="61"/>
  <c r="ZH3" i="61"/>
  <c r="YZ3" i="61"/>
  <c r="XT3" i="61"/>
  <c r="XL3" i="61"/>
  <c r="WN3" i="61"/>
  <c r="ACQ3" i="61"/>
  <c r="ABS3" i="61"/>
  <c r="AAM3" i="61"/>
  <c r="ADT3" i="61"/>
  <c r="ADL3" i="61"/>
  <c r="ADD3" i="61"/>
  <c r="ACV3" i="61"/>
  <c r="ABH3" i="61"/>
  <c r="AAZ3" i="61"/>
  <c r="AAR3" i="61"/>
  <c r="AAJ3" i="61"/>
  <c r="ZO3" i="61"/>
  <c r="ZG3" i="61"/>
  <c r="YY3" i="61"/>
  <c r="YI3" i="61"/>
  <c r="YA3" i="61"/>
  <c r="XS3" i="61"/>
  <c r="XK3" i="61"/>
  <c r="XC3" i="61"/>
  <c r="WU3" i="61"/>
  <c r="WM3" i="61"/>
  <c r="WE3" i="61"/>
  <c r="VW3" i="61"/>
  <c r="VO3" i="61"/>
  <c r="VG3" i="61"/>
  <c r="UQ3" i="61"/>
  <c r="UI3" i="61"/>
  <c r="UA3" i="61"/>
  <c r="TS3" i="61"/>
  <c r="TK3" i="61"/>
  <c r="TC3" i="61"/>
  <c r="SU3" i="61"/>
  <c r="SM3" i="61"/>
  <c r="SE3" i="61"/>
  <c r="RW3" i="61"/>
  <c r="RO3" i="61"/>
  <c r="RG3" i="61"/>
  <c r="QY3" i="61"/>
  <c r="QQ3" i="61"/>
  <c r="QI3" i="61"/>
  <c r="QA3" i="61"/>
  <c r="PK3" i="61"/>
  <c r="PC3" i="61"/>
  <c r="OU3" i="61"/>
  <c r="OM3" i="61"/>
  <c r="OE3" i="61"/>
  <c r="NW3" i="61"/>
  <c r="NO3" i="61"/>
  <c r="MZ3" i="61"/>
  <c r="MR3" i="61"/>
  <c r="MJ3" i="61"/>
  <c r="MB3" i="61"/>
  <c r="LT3" i="61"/>
  <c r="LL3" i="61"/>
  <c r="KV3" i="61"/>
  <c r="KN3" i="61"/>
  <c r="JP3" i="61"/>
  <c r="IZ3" i="61"/>
  <c r="HT3" i="61"/>
  <c r="GN3" i="61"/>
  <c r="FP3" i="61"/>
  <c r="FH3" i="61"/>
  <c r="EB3" i="61"/>
  <c r="DT3" i="61"/>
  <c r="CV3" i="61"/>
  <c r="CN3" i="61"/>
  <c r="BP3" i="61"/>
  <c r="AB3" i="61"/>
  <c r="ZV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N3" i="61"/>
  <c r="ZF3" i="61"/>
  <c r="YX3" i="61"/>
  <c r="YP3" i="61"/>
  <c r="YH3" i="61"/>
  <c r="XZ3" i="61"/>
  <c r="XR3" i="61"/>
  <c r="XJ3" i="61"/>
  <c r="WT3" i="61"/>
  <c r="WL3" i="61"/>
  <c r="WD3" i="61"/>
  <c r="VV3" i="61"/>
  <c r="VN3" i="61"/>
  <c r="VF3" i="61"/>
  <c r="UX3" i="61"/>
  <c r="UP3" i="61"/>
  <c r="UH3" i="61"/>
  <c r="TZ3" i="61"/>
  <c r="TR3" i="61"/>
  <c r="TB3" i="61"/>
  <c r="ST3" i="61"/>
  <c r="SL3" i="61"/>
  <c r="SD3" i="61"/>
  <c r="RV3" i="61"/>
  <c r="RN3" i="61"/>
  <c r="RF3" i="61"/>
  <c r="QX3" i="61"/>
  <c r="QP3" i="61"/>
  <c r="QH3" i="61"/>
  <c r="PZ3" i="61"/>
  <c r="PR3" i="61"/>
  <c r="PJ3" i="61"/>
  <c r="PB3" i="61"/>
  <c r="OT3" i="61"/>
  <c r="OL3" i="61"/>
  <c r="NV3" i="61"/>
  <c r="NN3" i="61"/>
  <c r="NG3" i="61"/>
  <c r="MQ3" i="61"/>
  <c r="MA3" i="61"/>
  <c r="LK3" i="61"/>
  <c r="LC3" i="61"/>
  <c r="KE3" i="61"/>
  <c r="JG3" i="61"/>
  <c r="II3" i="61"/>
  <c r="HS3" i="61"/>
  <c r="HC3" i="61"/>
  <c r="GU3" i="61"/>
  <c r="GE3" i="61"/>
  <c r="FO3" i="61"/>
  <c r="ADP3" i="61"/>
  <c r="ADH3" i="61"/>
  <c r="ACZ3" i="61"/>
  <c r="ACR3" i="61"/>
  <c r="ACJ3" i="61"/>
  <c r="ACB3" i="61"/>
  <c r="ABT3" i="61"/>
  <c r="ABL3" i="61"/>
  <c r="ABD3" i="61"/>
  <c r="AAV3" i="61"/>
  <c r="AAN3" i="61"/>
  <c r="LD3" i="61"/>
  <c r="KF3" i="61"/>
  <c r="JX3" i="61"/>
  <c r="JH3" i="61"/>
  <c r="IR3" i="61"/>
  <c r="IJ3" i="61"/>
  <c r="HL3" i="61"/>
  <c r="HD3" i="61"/>
  <c r="GV3" i="61"/>
  <c r="GF3" i="61"/>
  <c r="FX3" i="61"/>
  <c r="EZ3" i="61"/>
  <c r="ER3" i="61"/>
  <c r="EJ3" i="61"/>
  <c r="DL3" i="61"/>
  <c r="DD3" i="61"/>
  <c r="CF3" i="61"/>
  <c r="BX3" i="61"/>
  <c r="AZ3" i="61"/>
  <c r="AR3" i="61"/>
  <c r="BW3" i="61"/>
  <c r="BO3" i="61"/>
  <c r="AQ3" i="61"/>
  <c r="AI3" i="61"/>
  <c r="ZE3" i="61"/>
  <c r="YW3" i="61"/>
  <c r="XY3" i="61"/>
  <c r="XQ3" i="61"/>
  <c r="TY3" i="61"/>
  <c r="TQ3" i="61"/>
  <c r="SS3" i="61"/>
  <c r="SK3" i="61"/>
  <c r="OS3" i="61"/>
  <c r="OK3" i="61"/>
  <c r="NM3" i="61"/>
  <c r="MH3" i="61"/>
  <c r="LZ3" i="61"/>
  <c r="IH3" i="61"/>
  <c r="HZ3" i="61"/>
  <c r="HB3" i="61"/>
  <c r="GT3" i="61"/>
  <c r="DB3" i="61"/>
  <c r="CT3" i="61"/>
  <c r="BV3" i="61"/>
  <c r="BN3" i="61"/>
  <c r="YV3" i="61"/>
  <c r="XX3" i="61"/>
  <c r="XP3" i="61"/>
  <c r="WJ3" i="61"/>
  <c r="WB3" i="61"/>
  <c r="VD3" i="61"/>
  <c r="UV3" i="61"/>
  <c r="TX3" i="61"/>
  <c r="TP3" i="61"/>
  <c r="SR3" i="61"/>
  <c r="SJ3" i="61"/>
  <c r="RD3" i="61"/>
  <c r="QV3" i="61"/>
  <c r="PX3" i="61"/>
  <c r="PP3" i="61"/>
  <c r="OR3" i="61"/>
  <c r="OJ3" i="61"/>
  <c r="NL3" i="61"/>
  <c r="NE3" i="61"/>
  <c r="MG3" i="61"/>
  <c r="LY3" i="61"/>
  <c r="LA3" i="61"/>
  <c r="KK3" i="61"/>
  <c r="JM3" i="61"/>
  <c r="JE3" i="61"/>
  <c r="HY3" i="61"/>
  <c r="HA3" i="61"/>
  <c r="GS3" i="61"/>
  <c r="FM3" i="61"/>
  <c r="FE3" i="61"/>
  <c r="EG3" i="61"/>
  <c r="DY3" i="61"/>
  <c r="DA3" i="61"/>
  <c r="CS3" i="61"/>
  <c r="BU3" i="61"/>
  <c r="BM3" i="61"/>
  <c r="AG3" i="61"/>
  <c r="Y3" i="61"/>
  <c r="N3" i="61"/>
  <c r="YC3" i="61"/>
  <c r="XM3" i="61"/>
  <c r="WW3" i="61"/>
  <c r="VY3" i="61"/>
  <c r="VI3" i="61"/>
  <c r="VA3" i="61"/>
  <c r="UK3" i="61"/>
  <c r="UC3" i="61"/>
  <c r="TU3" i="61"/>
  <c r="TM3" i="61"/>
  <c r="TE3" i="61"/>
  <c r="SW3" i="61"/>
  <c r="SO3" i="61"/>
  <c r="SG3" i="61"/>
  <c r="RY3" i="61"/>
  <c r="RQ3" i="61"/>
  <c r="RI3" i="61"/>
  <c r="RA3" i="61"/>
  <c r="QS3" i="61"/>
  <c r="QK3" i="61"/>
  <c r="QC3" i="61"/>
  <c r="PU3" i="61"/>
  <c r="PM3" i="61"/>
  <c r="PE3" i="61"/>
  <c r="OW3" i="61"/>
  <c r="OO3" i="61"/>
  <c r="OG3" i="61"/>
  <c r="NY3" i="61"/>
  <c r="NQ3" i="61"/>
  <c r="NI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K3" i="61"/>
  <c r="XU3" i="61"/>
  <c r="XE3" i="61"/>
  <c r="WO3" i="61"/>
  <c r="WG3" i="61"/>
  <c r="VQ3" i="61"/>
  <c r="US3" i="61"/>
  <c r="ZP3" i="61"/>
  <c r="YR3" i="61"/>
  <c r="YJ3" i="61"/>
  <c r="YB3" i="61"/>
  <c r="XD3" i="61"/>
  <c r="WV3" i="61"/>
  <c r="VX3" i="61"/>
  <c r="VP3" i="61"/>
  <c r="UR3" i="61"/>
  <c r="UJ3" i="61"/>
  <c r="TL3" i="61"/>
  <c r="TD3" i="61"/>
  <c r="SV3" i="61"/>
  <c r="RX3" i="61"/>
  <c r="RP3" i="61"/>
  <c r="QR3" i="61"/>
  <c r="QJ3" i="61"/>
  <c r="PL3" i="61"/>
  <c r="PD3" i="61"/>
  <c r="OF3" i="61"/>
  <c r="NX3" i="61"/>
  <c r="NP3" i="61"/>
  <c r="MS3" i="61"/>
  <c r="MK3" i="61"/>
  <c r="MC3" i="61"/>
  <c r="LU3" i="61"/>
  <c r="LM3" i="61"/>
  <c r="AC3" i="61"/>
  <c r="T3" i="61"/>
  <c r="ZD3" i="61"/>
  <c r="WR3" i="61"/>
  <c r="UF3" i="61"/>
  <c r="RT3" i="61"/>
  <c r="PH3" i="61"/>
  <c r="MW3" i="61"/>
  <c r="KS3" i="61"/>
  <c r="IG3" i="61"/>
  <c r="FU3" i="61"/>
  <c r="DI3" i="61"/>
  <c r="AW3" i="61"/>
  <c r="YU3" i="61"/>
  <c r="WI3" i="61"/>
  <c r="TW3" i="61"/>
  <c r="RK3" i="61"/>
  <c r="OY3" i="61"/>
  <c r="KJ3" i="61"/>
  <c r="HX3" i="61"/>
  <c r="FL3" i="61"/>
  <c r="CZ3" i="61"/>
  <c r="AN3" i="61"/>
  <c r="YL3" i="61"/>
  <c r="VZ3" i="61"/>
  <c r="TN3" i="61"/>
  <c r="RB3" i="61"/>
  <c r="OP3" i="61"/>
  <c r="MM3" i="61"/>
  <c r="KA3" i="61"/>
  <c r="HO3" i="61"/>
  <c r="FC3" i="61"/>
  <c r="CQ3" i="61"/>
  <c r="AE3" i="61"/>
  <c r="ZM3" i="61"/>
  <c r="XA3" i="61"/>
  <c r="UO3" i="61"/>
  <c r="SC3" i="61"/>
  <c r="PQ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5" i="52" a="1"/>
  <c r="Q6" i="52" a="1"/>
  <c r="Q3" i="52" a="1"/>
  <c r="Q4"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<sst xmlns="http://schemas.openxmlformats.org/spreadsheetml/2006/main" count="19617" uniqueCount="12817">
  <si>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</si>
  <si>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</si>
  <si>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</si>
  <si>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</si>
  <si>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</si>
  <si>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</si>
  <si>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</si>
  <si>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</si>
  <si>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</si>
  <si>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</si>
  <si>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</si>
  <si>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</si>
  <si>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</si>
  <si>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</si>
  <si>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</si>
  <si>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</si>
  <si>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</si>
  <si>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</si>
  <si>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</si>
  <si>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</si>
  <si>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</si>
  <si>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</si>
  <si>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</si>
  <si>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</si>
  <si>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</si>
  <si>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</si>
  <si>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</si>
  <si>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</si>
  <si>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</si>
  <si>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</si>
  <si>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</si>
  <si>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</si>
  <si>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</si>
  <si>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</si>
  <si>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</si>
  <si>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</si>
  <si>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</si>
  <si>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</si>
  <si>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</si>
  <si>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</si>
  <si>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</si>
  <si>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</si>
  <si>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</si>
  <si>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</si>
  <si>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</si>
  <si>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</si>
  <si>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</si>
  <si>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</si>
  <si>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</si>
  <si>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</si>
  <si>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</si>
  <si>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</si>
  <si>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</si>
  <si>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</si>
  <si>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</si>
  <si>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</si>
  <si>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</si>
  <si>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</si>
  <si>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</si>
  <si>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</si>
  <si>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</si>
  <si>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</si>
  <si>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</si>
  <si>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</si>
  <si>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</si>
  <si>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</si>
  <si>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</si>
  <si>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</si>
  <si>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</si>
  <si>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</si>
  <si>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</si>
  <si>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</si>
  <si>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</si>
  <si>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</si>
  <si>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</si>
  <si>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</si>
  <si>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</si>
  <si>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</si>
  <si>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</si>
  <si>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</si>
  <si>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</si>
  <si>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</si>
  <si>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</si>
  <si>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</si>
  <si>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</si>
  <si>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</si>
  <si>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</si>
  <si>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</si>
  <si>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</si>
  <si>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</si>
  <si>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</si>
  <si>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</si>
  <si>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</si>
  <si>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</si>
  <si>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</si>
  <si>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</si>
  <si>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</si>
  <si>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</si>
  <si>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</si>
  <si>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</si>
  <si>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</si>
  <si>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</si>
  <si>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</si>
  <si>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</si>
  <si>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</si>
  <si>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</si>
  <si>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</si>
  <si>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</si>
  <si>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</si>
  <si>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</si>
  <si>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</si>
  <si>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</si>
  <si>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</si>
  <si>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</si>
  <si>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</si>
  <si>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</si>
  <si>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</si>
  <si>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</si>
  <si>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</si>
  <si>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</si>
  <si>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</si>
  <si>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</si>
  <si>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</si>
  <si>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</si>
  <si>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</si>
  <si>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</si>
  <si>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</si>
  <si>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</si>
  <si>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</si>
  <si>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</si>
  <si>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</si>
  <si>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</si>
  <si>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</si>
  <si>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</si>
  <si>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</si>
  <si>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</si>
  <si>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</si>
  <si>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</si>
  <si>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</si>
  <si>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</si>
  <si>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</si>
  <si>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</si>
  <si>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</si>
  <si>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</si>
  <si>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</si>
  <si>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</si>
  <si>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</si>
  <si>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</si>
  <si>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</si>
  <si>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</si>
  <si>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</si>
  <si>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</si>
  <si>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</si>
  <si>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</si>
  <si>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</si>
  <si>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</si>
  <si>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</si>
  <si>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</si>
  <si>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</si>
  <si>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</si>
  <si>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</si>
  <si>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</si>
  <si>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</si>
  <si>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</si>
  <si>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</si>
  <si>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</si>
  <si>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</si>
  <si>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</si>
  <si>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</si>
  <si>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</si>
  <si>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</si>
  <si>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</si>
  <si>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</si>
  <si>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</si>
  <si>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</si>
  <si>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</si>
  <si>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</si>
  <si>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</si>
  <si>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</si>
  <si>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</si>
  <si>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</si>
  <si>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</si>
  <si>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</si>
  <si>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</si>
  <si>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</si>
  <si>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</si>
  <si>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</si>
  <si>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</si>
  <si>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</si>
  <si>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</si>
  <si>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</si>
  <si>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</si>
  <si>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</si>
  <si>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</si>
  <si>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</si>
  <si>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</si>
  <si>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</si>
  <si>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</si>
  <si>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</si>
  <si>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</si>
  <si>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</si>
  <si>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</si>
  <si>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</si>
  <si>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</si>
  <si>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</si>
  <si>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</si>
  <si>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</si>
  <si>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</si>
  <si>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</si>
  <si>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</si>
  <si>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</si>
  <si>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</si>
  <si>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</si>
  <si>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</si>
  <si>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</si>
  <si>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</si>
  <si>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</si>
  <si>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</si>
  <si>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</si>
  <si>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</si>
  <si>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</si>
  <si>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</si>
  <si>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</si>
  <si>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</si>
  <si>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</si>
  <si>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</si>
  <si>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</si>
  <si>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</si>
  <si>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</si>
  <si>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</si>
  <si>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</si>
  <si>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</si>
  <si>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</si>
  <si>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</si>
  <si>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</si>
  <si>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</si>
  <si>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</si>
  <si>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</si>
  <si>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</si>
  <si>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</si>
  <si>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</si>
  <si>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</si>
  <si>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</si>
  <si>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</si>
  <si>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</si>
  <si>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</si>
  <si>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</si>
  <si>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</si>
  <si>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</si>
  <si>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</si>
  <si>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</si>
  <si>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</si>
  <si>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</si>
  <si>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</si>
  <si>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</si>
  <si>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</si>
  <si>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</si>
  <si>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</si>
  <si>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</si>
  <si>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</si>
  <si>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</si>
  <si>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</si>
  <si>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</si>
  <si>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</si>
  <si>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</si>
  <si>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</si>
  <si>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</si>
  <si>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</si>
  <si>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</si>
  <si>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</si>
  <si>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</si>
  <si>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</si>
  <si>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</si>
  <si>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</si>
  <si>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</si>
  <si>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</si>
  <si>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</si>
  <si>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</si>
  <si>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</si>
  <si>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</si>
  <si>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</si>
  <si>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</si>
  <si>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</si>
  <si>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</si>
  <si>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</si>
  <si>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</si>
  <si>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</si>
  <si>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</si>
  <si>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</si>
  <si>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</si>
  <si>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</si>
  <si>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</si>
  <si>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</si>
  <si>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</si>
  <si>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</si>
  <si>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</si>
  <si>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</si>
  <si>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</si>
  <si>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</si>
  <si>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</si>
  <si>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</si>
  <si>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</si>
  <si>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</si>
  <si>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</si>
  <si>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</si>
  <si>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</si>
  <si>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</si>
  <si>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</si>
  <si>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</si>
  <si>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</si>
  <si>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</si>
  <si>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</si>
  <si>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</si>
  <si>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</si>
  <si>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</si>
  <si>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</si>
  <si>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</si>
  <si>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</si>
  <si>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</si>
  <si>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</si>
  <si>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</si>
  <si>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</si>
  <si>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</si>
  <si>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</si>
  <si>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</si>
  <si>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</si>
  <si>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</si>
  <si>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</si>
  <si>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</si>
  <si>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</si>
  <si>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</si>
  <si>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</si>
  <si>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</si>
  <si>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</si>
  <si>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</si>
  <si>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</si>
  <si>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</si>
  <si>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</si>
  <si>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</si>
  <si>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</si>
  <si>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</si>
  <si>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</si>
  <si>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</si>
  <si>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</si>
  <si>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</si>
  <si>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</si>
  <si>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</si>
  <si>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</si>
  <si>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</si>
  <si>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</si>
  <si>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</si>
  <si>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</si>
  <si>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</si>
  <si>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</si>
  <si>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</si>
  <si>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</si>
  <si>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</si>
  <si>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</si>
  <si>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</si>
  <si>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</si>
  <si>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</si>
  <si>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</si>
  <si>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</si>
  <si>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</si>
  <si>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</si>
  <si>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</si>
  <si>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</si>
  <si>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</si>
  <si>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</si>
  <si>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</si>
  <si>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</si>
  <si>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</si>
  <si>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</si>
  <si>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</si>
  <si>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</si>
  <si>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</si>
  <si>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</si>
  <si>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</si>
  <si>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</si>
  <si>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</si>
  <si>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</si>
  <si>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</si>
  <si>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</si>
  <si>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</si>
  <si>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</si>
  <si>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</si>
  <si>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</si>
  <si>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</si>
  <si>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</si>
  <si>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</si>
  <si>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</si>
  <si>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</si>
  <si>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</si>
  <si>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</si>
  <si>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</si>
  <si>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</si>
  <si>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</si>
  <si>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</si>
  <si>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</si>
  <si>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</si>
  <si>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</si>
  <si>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</si>
  <si>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</si>
  <si>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</si>
  <si>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</si>
  <si>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</si>
  <si>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</si>
  <si>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</si>
  <si>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</si>
  <si>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</si>
  <si>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</si>
  <si>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</si>
  <si>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</si>
  <si>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</si>
  <si>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</si>
  <si>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</si>
  <si>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</si>
  <si>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</si>
  <si>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</si>
  <si>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</si>
  <si>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</si>
  <si>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</si>
  <si>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</si>
  <si>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</si>
  <si>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</si>
  <si>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</si>
  <si>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</si>
  <si>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</si>
  <si>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</si>
  <si>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</si>
  <si>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</si>
  <si>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</si>
  <si>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</si>
  <si>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</si>
  <si>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</si>
  <si>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</si>
  <si>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</si>
  <si>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</si>
  <si>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</si>
  <si>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</si>
  <si>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</si>
  <si>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</si>
  <si>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</si>
  <si>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</si>
  <si>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</si>
  <si>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</si>
  <si>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</si>
  <si>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</si>
  <si>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</si>
  <si>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</si>
  <si>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</si>
  <si>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</si>
  <si>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</si>
  <si>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</si>
  <si>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</si>
  <si>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</si>
  <si>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</si>
  <si>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</si>
  <si>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</si>
  <si>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</si>
  <si>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</si>
  <si>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</si>
  <si>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</si>
  <si>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</si>
  <si>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</si>
  <si>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</si>
  <si>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</si>
  <si>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</si>
  <si>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</si>
  <si>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</si>
  <si>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</si>
  <si>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</si>
  <si>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</si>
  <si>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</si>
  <si>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</si>
  <si>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</si>
  <si>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</si>
  <si>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</si>
  <si>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</si>
  <si>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</si>
  <si>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</si>
  <si>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</si>
  <si>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</si>
  <si>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</si>
  <si>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</si>
  <si>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</si>
  <si>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</si>
  <si>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</si>
  <si>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</si>
  <si>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</si>
  <si>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</si>
  <si>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</si>
  <si>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</si>
  <si>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</si>
  <si>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</si>
  <si>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</si>
  <si>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</si>
  <si>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</si>
  <si>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</si>
  <si>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</si>
  <si>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</si>
  <si>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</si>
  <si>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</si>
  <si>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</si>
  <si>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</si>
  <si>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</si>
  <si>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</si>
  <si>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</si>
  <si>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</si>
  <si>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</si>
  <si>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</si>
  <si>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</si>
  <si>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</si>
  <si>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</si>
  <si>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</si>
  <si>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</si>
  <si>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</si>
  <si>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</si>
  <si>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</si>
  <si>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</si>
  <si>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</si>
  <si>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</si>
  <si>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</si>
  <si>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</si>
  <si>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</si>
  <si>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</si>
  <si>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</si>
  <si>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</si>
  <si>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</si>
  <si>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</si>
  <si>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</si>
  <si>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</si>
  <si>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</si>
  <si>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</si>
  <si>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</si>
  <si>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</si>
  <si>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</si>
  <si>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</si>
  <si>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</si>
  <si>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</si>
  <si>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</si>
  <si>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</si>
  <si>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</si>
  <si>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</si>
  <si>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</si>
  <si>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</si>
  <si>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</si>
  <si>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</si>
  <si>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</si>
  <si>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</si>
  <si>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</si>
  <si>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</si>
  <si>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</si>
  <si>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</si>
  <si>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</si>
  <si>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</si>
  <si>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</si>
  <si>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</si>
  <si>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</si>
  <si>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</si>
  <si>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</si>
  <si>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</si>
  <si>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</si>
  <si>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</si>
  <si>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</si>
  <si>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</si>
  <si>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</si>
  <si>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</si>
  <si>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</si>
  <si>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</si>
  <si>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</si>
  <si>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</si>
  <si>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</si>
  <si>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</si>
  <si>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</si>
  <si>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</si>
  <si>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</si>
  <si>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</si>
  <si>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</si>
  <si>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</si>
  <si>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</si>
  <si>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</si>
  <si>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</si>
  <si>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</si>
  <si>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</si>
  <si>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</si>
  <si>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</si>
  <si>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</si>
  <si>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</si>
  <si>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</si>
  <si>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</si>
  <si>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</si>
  <si>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</si>
  <si>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</si>
  <si>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</si>
  <si>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</si>
  <si>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</si>
  <si>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</si>
  <si>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</si>
  <si>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</si>
  <si>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</si>
  <si>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</si>
  <si>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</si>
  <si>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</si>
  <si>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</si>
  <si>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</si>
  <si>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</si>
  <si>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</si>
  <si>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</si>
  <si>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</si>
  <si>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</si>
  <si>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</si>
  <si>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</si>
  <si>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</si>
  <si>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</si>
  <si>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</si>
  <si>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</si>
  <si>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</si>
  <si>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</si>
  <si>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</si>
  <si>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</si>
  <si>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</si>
  <si>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</si>
  <si>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</si>
  <si>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</si>
  <si>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</si>
  <si>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</si>
  <si>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</si>
  <si>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</si>
  <si>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</si>
  <si>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</si>
  <si>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</si>
  <si>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</si>
  <si>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</si>
  <si>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</si>
  <si>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</si>
  <si>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</si>
  <si>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</si>
  <si>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</si>
  <si>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</si>
  <si>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</si>
  <si>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</si>
  <si>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</si>
  <si>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</si>
  <si>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</si>
  <si>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</si>
  <si>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</si>
  <si>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</si>
  <si>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</si>
  <si>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</si>
  <si>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</si>
  <si>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</si>
  <si>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</si>
  <si>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</si>
  <si>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</si>
  <si>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</si>
  <si>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</si>
  <si>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</si>
  <si>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</si>
  <si>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</si>
  <si>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</si>
  <si>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</si>
  <si>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</si>
  <si>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</si>
  <si>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</si>
  <si>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</si>
  <si>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</si>
  <si>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</si>
  <si>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</si>
  <si>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</si>
  <si>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</si>
  <si>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</si>
  <si>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</si>
  <si>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</si>
  <si>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</si>
  <si>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</si>
  <si>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</si>
  <si>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</si>
  <si>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</si>
  <si>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</si>
  <si>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</si>
  <si>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</si>
  <si>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</si>
  <si>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</si>
  <si>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</si>
  <si>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</si>
  <si>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</si>
  <si>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</si>
  <si>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</si>
  <si>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</si>
  <si>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</si>
  <si>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</si>
  <si>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</si>
  <si>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</si>
  <si>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</si>
  <si>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</si>
  <si>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</si>
  <si>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</si>
  <si>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</si>
  <si>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</si>
  <si>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</si>
  <si>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</si>
  <si>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</si>
  <si>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</si>
  <si>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</si>
  <si>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</si>
  <si>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</si>
  <si>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</si>
  <si>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</si>
  <si>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</si>
  <si>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</si>
  <si>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</si>
  <si>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</si>
  <si>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</si>
  <si>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</si>
  <si>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</si>
  <si>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</si>
  <si>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</si>
  <si>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</si>
  <si>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</si>
  <si>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</si>
  <si>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</si>
  <si>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</si>
  <si>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</si>
  <si>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</si>
  <si>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</si>
  <si>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</si>
  <si>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</si>
  <si>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</si>
  <si>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</si>
  <si>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</si>
  <si>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</si>
  <si>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</si>
  <si>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</si>
  <si>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</si>
  <si>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</si>
  <si>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</si>
  <si>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</si>
  <si>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</si>
  <si>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</si>
  <si>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</si>
  <si>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</si>
  <si>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</si>
  <si>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</si>
  <si>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</si>
  <si>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</si>
  <si>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</si>
  <si>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</si>
  <si>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</si>
  <si>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</si>
  <si>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</si>
  <si>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</si>
  <si>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</si>
  <si>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</si>
  <si>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</si>
  <si>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</si>
  <si>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</si>
  <si>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</si>
  <si>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</si>
  <si>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</si>
  <si>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</si>
  <si>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</si>
  <si>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</si>
  <si>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</si>
  <si>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</si>
  <si>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</si>
  <si>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</si>
  <si>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</si>
  <si>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</si>
  <si>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</si>
  <si>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</si>
  <si>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</si>
  <si>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</si>
  <si>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</si>
  <si>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</si>
  <si>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</si>
  <si>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</si>
  <si>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</si>
  <si>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</si>
  <si>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</si>
  <si>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</si>
  <si>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</si>
  <si>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</si>
  <si>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</si>
  <si>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</si>
  <si>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</si>
  <si>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</si>
  <si>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</si>
  <si>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</si>
  <si>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</si>
  <si>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</si>
  <si>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</si>
  <si>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</si>
  <si>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</si>
  <si>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</si>
  <si>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</si>
  <si>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</si>
  <si>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</si>
  <si>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</si>
  <si>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</si>
  <si>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</si>
  <si>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</si>
  <si>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</si>
  <si>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</si>
  <si>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</si>
  <si>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</si>
  <si>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</si>
  <si>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</si>
  <si>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</si>
  <si>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</si>
  <si>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</si>
  <si>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</si>
  <si>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</si>
  <si>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</si>
  <si>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</si>
  <si>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</si>
  <si>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</si>
  <si>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</si>
  <si>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</si>
  <si>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</si>
  <si>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</si>
  <si>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</si>
  <si>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</si>
  <si>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</si>
  <si>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</si>
  <si>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</si>
  <si>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</si>
  <si>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</si>
  <si>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</si>
  <si>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</si>
  <si>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</si>
  <si>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</si>
  <si>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</si>
  <si>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</si>
  <si>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</si>
  <si>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</si>
  <si>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</si>
  <si>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</si>
  <si>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</si>
  <si>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</si>
  <si>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</si>
  <si>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</si>
  <si>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</si>
  <si>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</si>
  <si>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</si>
  <si>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</si>
  <si>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</si>
  <si>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</si>
  <si>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</si>
  <si>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</si>
  <si>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</si>
  <si>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</si>
  <si>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</si>
  <si>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</si>
  <si>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</si>
  <si>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</si>
  <si>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</si>
  <si>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</si>
  <si>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</si>
  <si>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</si>
  <si>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</si>
  <si>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</si>
  <si>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</si>
  <si>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</si>
  <si>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</si>
  <si>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</si>
  <si>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</si>
  <si>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</si>
  <si>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</si>
  <si>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</si>
  <si>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</si>
  <si>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</si>
  <si>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</si>
  <si>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</si>
  <si>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</si>
  <si>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</si>
  <si>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</si>
  <si>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</si>
  <si>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</si>
  <si>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</si>
  <si>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</si>
  <si>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</si>
  <si>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</si>
  <si>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</si>
  <si>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</si>
  <si>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</si>
  <si>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</si>
  <si>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</si>
  <si>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</si>
  <si>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</si>
  <si>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</si>
  <si>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</si>
  <si>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</si>
  <si>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</si>
  <si>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</si>
  <si>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</si>
  <si>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</si>
  <si>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</si>
  <si>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</si>
  <si>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</si>
  <si>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</si>
  <si>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</si>
  <si>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</si>
  <si>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</si>
  <si>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</si>
  <si>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</si>
  <si>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</si>
  <si>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</si>
  <si>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</si>
  <si>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</si>
  <si>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</si>
  <si>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</si>
  <si>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</si>
  <si>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</si>
  <si>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</si>
  <si>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</si>
  <si>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</si>
  <si>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</si>
  <si>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</si>
  <si>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</si>
  <si>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</si>
  <si>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</si>
  <si>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</si>
  <si>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</si>
  <si>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</si>
  <si>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</si>
  <si>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</si>
  <si>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</si>
  <si>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</si>
  <si>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</si>
  <si>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</si>
  <si>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</si>
  <si>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</si>
  <si>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</si>
  <si>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</si>
  <si>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</si>
  <si>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</si>
  <si>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</si>
  <si>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</si>
  <si>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</si>
  <si>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</si>
  <si>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</si>
  <si>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</si>
  <si>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</si>
  <si>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</si>
  <si>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</si>
  <si>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</si>
  <si>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</si>
  <si>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</si>
  <si>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</si>
  <si>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</si>
  <si>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</si>
  <si>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</si>
  <si>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</si>
  <si>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</si>
  <si>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</si>
  <si>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</si>
  <si>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</si>
  <si>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</si>
  <si>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</si>
  <si>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</si>
  <si>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</si>
  <si>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</si>
  <si>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</si>
  <si>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</si>
  <si>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</si>
  <si>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</si>
  <si>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</si>
  <si>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</si>
  <si>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</si>
  <si>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</si>
  <si>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</si>
  <si>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</si>
  <si>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</si>
  <si>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</si>
  <si>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</si>
  <si>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</si>
  <si>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</si>
  <si>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</si>
  <si>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</si>
  <si>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</si>
  <si>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</si>
  <si>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</si>
  <si>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</si>
  <si>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</si>
  <si>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</si>
  <si>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</si>
  <si>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</si>
  <si>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</si>
  <si>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</si>
  <si>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</si>
  <si>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</si>
  <si>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</si>
  <si>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</si>
  <si>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</si>
  <si>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</si>
  <si>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</si>
  <si>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</si>
  <si>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</si>
  <si>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</si>
  <si>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</si>
  <si>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</si>
  <si>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</si>
  <si>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</si>
  <si>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</si>
  <si>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</si>
  <si>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</si>
  <si>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</si>
  <si>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</si>
  <si>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</si>
  <si>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</si>
  <si>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</si>
  <si>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</si>
  <si>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</si>
  <si>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</si>
  <si>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</si>
  <si>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</si>
  <si>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</si>
  <si>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</si>
  <si>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</si>
  <si>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</si>
  <si>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</si>
  <si>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</si>
  <si>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</si>
  <si>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</si>
  <si>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</si>
  <si>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</si>
  <si>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</si>
  <si>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</si>
  <si>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</si>
  <si>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</si>
  <si>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</si>
  <si>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</si>
  <si>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</si>
  <si>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</si>
  <si>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</si>
  <si>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</si>
  <si>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</si>
  <si>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</si>
  <si>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</si>
  <si>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</si>
  <si>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</si>
  <si>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</si>
  <si>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</si>
  <si>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</si>
  <si>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</si>
  <si>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</si>
  <si>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</si>
  <si>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</si>
  <si>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</si>
  <si>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</si>
  <si>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</si>
  <si>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</si>
  <si>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</si>
  <si>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</si>
  <si>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</si>
  <si>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</si>
  <si>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</si>
  <si>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</si>
  <si>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</si>
  <si>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</si>
  <si>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</si>
  <si>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</si>
  <si>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</si>
  <si>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</si>
  <si>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</si>
  <si>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</si>
  <si>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</si>
  <si>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</si>
  <si>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</si>
  <si>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</si>
  <si>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</si>
  <si>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</si>
  <si>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</si>
  <si>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</si>
  <si>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</si>
  <si>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</si>
  <si>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</si>
  <si>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</si>
  <si>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</si>
  <si>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</si>
  <si>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</si>
  <si>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</si>
  <si>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</si>
  <si>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</si>
  <si>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</si>
  <si>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</si>
  <si>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</si>
  <si>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</si>
  <si>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</si>
  <si>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</si>
  <si>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</si>
  <si>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</si>
  <si>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</si>
  <si>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</si>
  <si>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</si>
  <si>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</si>
  <si>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</si>
  <si>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</si>
  <si>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</si>
  <si>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</si>
  <si>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</si>
  <si>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</si>
  <si>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</si>
  <si>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</si>
  <si>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</si>
  <si>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</si>
  <si>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</si>
  <si>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</si>
  <si>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</si>
  <si>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</si>
  <si>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</si>
  <si>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</si>
  <si>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</si>
  <si>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</si>
  <si>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</si>
  <si>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</si>
  <si>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</si>
  <si>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</si>
  <si>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</si>
  <si>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</si>
  <si>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</si>
  <si>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</si>
  <si>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</si>
  <si>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</si>
  <si>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</si>
  <si>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</si>
  <si>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</si>
  <si>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</si>
  <si>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</si>
  <si>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</si>
  <si>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</si>
  <si>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</si>
  <si>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</si>
  <si>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</si>
  <si>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</si>
  <si>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</si>
  <si>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</si>
  <si>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</si>
  <si>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</si>
  <si>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</si>
  <si>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</si>
  <si>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</si>
  <si>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</si>
  <si>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</si>
  <si>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</si>
  <si>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</si>
  <si>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</si>
  <si>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</si>
  <si>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</si>
  <si>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</si>
  <si>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</si>
  <si>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</si>
  <si>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</si>
  <si>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</si>
  <si>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</si>
  <si>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</si>
  <si>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</si>
  <si>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</si>
  <si>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</si>
  <si>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</si>
  <si>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</si>
  <si>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</si>
  <si>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</si>
  <si>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</si>
  <si>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</si>
  <si>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</si>
  <si>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</si>
  <si>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</si>
  <si>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</si>
  <si>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</si>
  <si>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</si>
  <si>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</si>
  <si>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</si>
  <si>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</si>
  <si>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</si>
  <si>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</si>
  <si>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</si>
  <si>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</si>
  <si>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</si>
  <si>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</si>
  <si>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</si>
  <si>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</si>
  <si>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</si>
  <si>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</si>
  <si>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</si>
  <si>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</si>
  <si>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</si>
  <si>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</si>
  <si>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</si>
  <si>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</si>
  <si>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</si>
  <si>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</si>
  <si>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</si>
  <si>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</si>
  <si>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</si>
  <si>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</si>
  <si>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</si>
  <si>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</si>
  <si>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</si>
  <si>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</si>
  <si>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</si>
  <si>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</si>
  <si>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</si>
  <si>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</si>
  <si>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</si>
  <si>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</si>
  <si>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</si>
  <si>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</si>
  <si>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</si>
  <si>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</si>
  <si>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</si>
  <si>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</si>
  <si>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</si>
  <si>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</si>
  <si>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</si>
  <si>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</si>
  <si>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</si>
  <si>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</si>
  <si>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</si>
  <si>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</si>
  <si>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</si>
  <si>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</si>
  <si>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</si>
  <si>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</si>
  <si>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</si>
  <si>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</si>
  <si>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</si>
  <si>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</si>
  <si>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</si>
  <si>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</si>
  <si>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</si>
  <si>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</si>
  <si>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</si>
  <si>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</si>
  <si>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</si>
  <si>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</si>
  <si>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</si>
  <si>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</si>
  <si>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</si>
  <si>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</si>
  <si>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</si>
  <si>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</si>
  <si>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</si>
  <si>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</si>
  <si>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</si>
  <si>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</si>
  <si>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</si>
  <si>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</si>
  <si>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</si>
  <si>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</si>
  <si>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</si>
  <si>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</si>
  <si>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</si>
  <si>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</si>
  <si>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</si>
  <si>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</si>
  <si>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</si>
  <si>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</si>
  <si>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</si>
  <si>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</si>
  <si>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</si>
  <si>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</si>
  <si>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</si>
  <si>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</si>
  <si>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</si>
  <si>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</si>
  <si>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</si>
  <si>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</si>
  <si>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</si>
  <si>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</si>
  <si>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</si>
  <si>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</si>
  <si>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</si>
  <si>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</si>
  <si>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</si>
  <si>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</si>
  <si>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</si>
  <si>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</si>
  <si>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</si>
  <si>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</si>
  <si>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</si>
  <si>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</si>
  <si>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</si>
  <si>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</si>
  <si>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</si>
  <si>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</si>
  <si>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</si>
  <si>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</si>
  <si>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</si>
  <si>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</si>
  <si>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</si>
  <si>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</si>
  <si>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</si>
  <si>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</si>
  <si>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</si>
  <si>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</si>
  <si>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</si>
  <si>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</si>
  <si>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</si>
  <si>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</si>
  <si>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</si>
  <si>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</si>
  <si>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</si>
  <si>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</si>
  <si>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</si>
  <si>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</si>
  <si>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</si>
  <si>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</si>
  <si>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</si>
  <si>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</si>
  <si>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</si>
  <si>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</si>
  <si>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</si>
  <si>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</si>
  <si>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</si>
  <si>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</si>
  <si>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</si>
  <si>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</si>
  <si>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</si>
  <si>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</si>
  <si>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</si>
  <si>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</si>
  <si>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</si>
  <si>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</si>
  <si>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</si>
  <si>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</si>
  <si>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</si>
  <si>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</si>
  <si>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</si>
  <si>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</si>
  <si>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</si>
  <si>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</si>
  <si>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</si>
  <si>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</si>
  <si>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</si>
  <si>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</si>
  <si>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</si>
  <si>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</si>
  <si>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</si>
  <si>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</si>
  <si>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</si>
  <si>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</si>
  <si>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</si>
  <si>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</si>
  <si>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</si>
  <si>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</si>
  <si>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</si>
  <si>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</si>
  <si>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</si>
  <si>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</si>
  <si>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</si>
  <si>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</si>
  <si>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</si>
  <si>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</si>
  <si>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</si>
  <si>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</si>
  <si>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</si>
  <si>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</si>
  <si>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</si>
  <si>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</si>
  <si>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</si>
  <si>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</si>
  <si>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</si>
  <si>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</si>
  <si>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</si>
  <si>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</si>
  <si>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</si>
  <si>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</si>
  <si>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</si>
  <si>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</si>
  <si>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</si>
  <si>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</si>
  <si>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</si>
  <si>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</si>
  <si>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</si>
  <si>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</si>
  <si>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</si>
  <si>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</si>
  <si>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</si>
  <si>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</si>
  <si>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</si>
  <si>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</si>
  <si>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</si>
  <si>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</si>
  <si>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</si>
  <si>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</si>
  <si>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</si>
  <si>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</si>
  <si>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</si>
  <si>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</si>
  <si>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</si>
  <si>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</si>
  <si>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</si>
  <si>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</si>
  <si>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</si>
  <si>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</si>
  <si>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</si>
  <si>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</si>
  <si>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</si>
  <si>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</si>
  <si>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</si>
  <si>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</si>
  <si>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</si>
  <si>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</si>
  <si>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</si>
  <si>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</si>
  <si>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</si>
  <si>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</si>
  <si>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</si>
  <si>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</si>
  <si>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</si>
  <si>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</si>
  <si>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</si>
  <si>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</si>
  <si>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</si>
  <si>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</si>
  <si>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</si>
  <si>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</si>
  <si>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</si>
  <si>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</si>
  <si>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</si>
  <si>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</si>
  <si>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</si>
  <si>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</si>
  <si>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</si>
  <si>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</si>
  <si>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</si>
  <si>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</si>
  <si>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</si>
  <si>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</si>
  <si>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</si>
  <si>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</si>
  <si>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</si>
  <si>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</si>
  <si>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</si>
  <si>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</si>
  <si>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</si>
  <si>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</si>
  <si>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</si>
  <si>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</si>
  <si>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</si>
  <si>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</si>
  <si>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</si>
  <si>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</si>
  <si>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</si>
  <si>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</si>
  <si>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</si>
  <si>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</si>
  <si>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</si>
  <si>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</si>
  <si>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</si>
  <si>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</si>
  <si>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</si>
  <si>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</si>
  <si>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</si>
  <si>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</si>
  <si>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</si>
  <si>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</si>
  <si>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</si>
  <si>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</si>
  <si>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</si>
  <si>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</si>
  <si>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</si>
  <si>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</si>
  <si>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</si>
  <si>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</si>
  <si>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</si>
  <si>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</si>
  <si>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</si>
  <si>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</si>
  <si>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</si>
  <si>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</si>
  <si>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</si>
  <si>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</si>
  <si>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</si>
  <si>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</si>
  <si>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</si>
  <si>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</si>
  <si>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</si>
  <si>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</si>
  <si>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</si>
  <si>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</si>
  <si>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</si>
  <si>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</si>
  <si>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</si>
  <si>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</si>
  <si>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</si>
  <si>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</si>
  <si>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</si>
  <si>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</si>
  <si>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</si>
  <si>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</si>
  <si>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</si>
  <si>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</si>
  <si>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</si>
  <si>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</si>
  <si>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</si>
  <si>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</si>
  <si>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</si>
  <si>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</si>
  <si>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</si>
  <si>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</si>
  <si>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</si>
  <si>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</si>
  <si>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</si>
  <si>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</si>
  <si>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</si>
  <si>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</si>
  <si>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</si>
  <si>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</si>
  <si>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</si>
  <si>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</si>
  <si>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</si>
  <si>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</si>
  <si>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</si>
  <si>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</si>
  <si>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</si>
  <si>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</si>
  <si>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</si>
  <si>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</si>
  <si>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</si>
  <si>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</si>
  <si>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</si>
  <si>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</si>
  <si>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</si>
  <si>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</si>
  <si>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</si>
  <si>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</si>
  <si>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</si>
  <si>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</si>
  <si>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</si>
  <si>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</si>
  <si>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</si>
  <si>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</si>
  <si>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</si>
  <si>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</si>
  <si>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</si>
  <si>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</si>
  <si>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</si>
  <si>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</si>
  <si>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</si>
  <si>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</si>
  <si>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</si>
  <si>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</si>
  <si>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</si>
  <si>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</si>
  <si>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</si>
  <si>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</si>
  <si>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</si>
  <si>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</si>
  <si>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</si>
  <si>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</si>
  <si>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</si>
  <si>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</si>
  <si>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</si>
  <si>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</si>
  <si>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</si>
  <si>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</si>
  <si>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</si>
  <si>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</si>
  <si>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</si>
  <si>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</si>
  <si>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</si>
  <si>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</si>
  <si>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</si>
  <si>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</si>
  <si>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</si>
  <si>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</si>
  <si>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</si>
  <si>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</si>
  <si>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</si>
  <si>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</si>
  <si>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</si>
  <si>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</si>
  <si>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</si>
  <si>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</si>
  <si>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</si>
  <si>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</si>
  <si>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</si>
  <si>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</si>
  <si>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</si>
  <si>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</si>
  <si>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</si>
  <si>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</si>
  <si>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</si>
  <si>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</si>
  <si>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</si>
  <si>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</si>
  <si>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</si>
  <si>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</si>
  <si>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</si>
  <si>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</si>
  <si>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</si>
  <si>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</si>
  <si>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</si>
  <si>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</si>
  <si>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</si>
  <si>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</si>
  <si>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</si>
  <si>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</si>
  <si>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</si>
  <si>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</si>
  <si>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</si>
  <si>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</si>
  <si>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</si>
  <si>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</si>
  <si>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</si>
  <si>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</si>
  <si>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</si>
  <si>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</si>
  <si>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</si>
  <si>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</si>
  <si>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</si>
  <si>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</si>
  <si>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</si>
  <si>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</si>
  <si>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</si>
  <si>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</si>
  <si>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</si>
  <si>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</si>
  <si>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</si>
  <si>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</si>
  <si>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</si>
  <si>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</si>
  <si>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</si>
  <si>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</si>
  <si>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</si>
  <si>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</si>
  <si>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</si>
  <si>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</si>
  <si>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</si>
  <si>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</si>
  <si>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</si>
  <si>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</si>
  <si>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</si>
  <si>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</si>
  <si>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</si>
  <si>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</si>
  <si>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</si>
  <si>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</si>
  <si>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</si>
  <si>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</si>
  <si>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</si>
  <si>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</si>
  <si>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</si>
  <si>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</si>
  <si>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</si>
  <si>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</si>
  <si>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</si>
  <si>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</si>
  <si>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</si>
  <si>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</si>
  <si>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</si>
  <si>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</si>
  <si>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</si>
  <si>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</si>
  <si>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</si>
  <si>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</si>
  <si>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</si>
  <si>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</si>
  <si>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</si>
  <si>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</si>
  <si>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</si>
  <si>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</si>
  <si>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</si>
  <si>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</si>
  <si>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</si>
  <si>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</si>
  <si>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</si>
  <si>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</si>
  <si>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</si>
  <si>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</si>
  <si>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</si>
  <si>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</si>
  <si>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</si>
  <si>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</si>
  <si>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</si>
  <si>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</si>
  <si>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</si>
  <si>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</si>
  <si>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</si>
  <si>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</si>
  <si>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</si>
  <si>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</si>
  <si>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</si>
  <si>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</si>
  <si>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</si>
  <si>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</si>
  <si>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</si>
  <si>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</si>
  <si>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</si>
  <si>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</si>
  <si>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</si>
  <si>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</si>
  <si>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</si>
  <si>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</si>
  <si>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</si>
  <si>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</si>
  <si>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</si>
  <si>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</si>
  <si>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</si>
  <si>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</si>
  <si>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</si>
  <si>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</si>
  <si>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</si>
  <si>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</si>
  <si>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</si>
  <si>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</si>
  <si>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</si>
  <si>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</si>
  <si>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</si>
  <si>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</si>
  <si>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</si>
  <si>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</si>
  <si>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</si>
  <si>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</si>
  <si>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</si>
  <si>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</si>
  <si>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</si>
  <si>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</si>
  <si>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</si>
  <si>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</si>
  <si>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</si>
  <si>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</si>
  <si>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</si>
  <si>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</si>
  <si>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</si>
  <si>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</si>
  <si>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</si>
  <si>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</si>
  <si>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</si>
  <si>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</si>
  <si>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</si>
  <si>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</si>
  <si>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</si>
  <si>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</si>
  <si>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</si>
  <si>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</si>
  <si>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</si>
  <si>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</si>
  <si>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</si>
  <si>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</si>
  <si>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</si>
  <si>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</si>
  <si>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</si>
  <si>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</si>
  <si>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</si>
  <si>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</si>
  <si>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</si>
  <si>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</si>
  <si>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</si>
  <si>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</si>
  <si>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</si>
  <si>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</si>
  <si>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</si>
  <si>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</si>
  <si>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</si>
  <si>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</si>
  <si>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</si>
  <si>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</si>
  <si>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</si>
  <si>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</si>
  <si>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</si>
  <si>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</si>
  <si>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</si>
  <si>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</si>
  <si>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</si>
  <si>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</si>
  <si>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</si>
  <si>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</si>
  <si>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</si>
  <si>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</si>
  <si>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</si>
  <si>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</si>
  <si>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</si>
  <si>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</si>
  <si>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</si>
  <si>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</si>
  <si>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</si>
  <si>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</si>
  <si>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</si>
  <si>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</si>
  <si>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</si>
  <si>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</si>
  <si>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</si>
  <si>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</si>
  <si>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</si>
  <si>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</si>
  <si>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</si>
  <si>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</si>
  <si>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</si>
  <si>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</si>
  <si>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</si>
  <si>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</si>
  <si>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</si>
  <si>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</si>
  <si>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</si>
  <si>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</si>
  <si>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</si>
  <si>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</si>
  <si>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</si>
  <si>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</si>
  <si>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</si>
  <si>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</si>
  <si>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</si>
  <si>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</si>
  <si>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</si>
  <si>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</si>
  <si>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</si>
  <si>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</si>
  <si>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</si>
  <si>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</si>
  <si>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</si>
  <si>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</si>
  <si>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</si>
  <si>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</si>
  <si>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</si>
  <si>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</si>
  <si>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</si>
  <si>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</si>
  <si>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</si>
  <si>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</si>
  <si>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</si>
  <si>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</si>
  <si>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</si>
  <si>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</si>
  <si>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</si>
  <si>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</si>
  <si>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</si>
  <si>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</si>
  <si>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</si>
  <si>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</si>
  <si>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</si>
  <si>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</si>
  <si>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</si>
  <si>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</si>
  <si>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</si>
  <si>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</si>
  <si>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</si>
  <si>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</si>
  <si>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</si>
  <si>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</si>
  <si>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</si>
  <si>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</si>
  <si>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</si>
  <si>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</si>
  <si>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</si>
  <si>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</si>
  <si>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</si>
  <si>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</si>
  <si>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</si>
  <si>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</si>
  <si>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</si>
  <si>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</si>
  <si>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</si>
  <si>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</si>
  <si>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</si>
  <si>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</si>
  <si>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</si>
  <si>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</si>
  <si>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</si>
  <si>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</si>
  <si>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</si>
  <si>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</si>
  <si>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</si>
  <si>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</si>
  <si>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</si>
  <si>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</si>
  <si>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</si>
  <si>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</si>
  <si>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</si>
  <si>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</si>
  <si>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</si>
  <si>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</si>
  <si>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</si>
  <si>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</si>
  <si>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</si>
  <si>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</si>
  <si>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</si>
  <si>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</si>
  <si>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</si>
  <si>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</si>
  <si>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</si>
  <si>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</si>
  <si>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</si>
  <si>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</si>
  <si>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</si>
  <si>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</si>
  <si>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</si>
  <si>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</si>
  <si>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</si>
  <si>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</si>
  <si>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</si>
  <si>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</si>
  <si>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</si>
  <si>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</si>
  <si>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</si>
  <si>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</si>
  <si>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</si>
  <si>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</si>
  <si>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</si>
  <si>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</si>
  <si>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</si>
  <si>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</si>
  <si>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</si>
  <si>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</si>
  <si>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</si>
  <si>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</si>
  <si>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</si>
  <si>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</si>
  <si>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</si>
  <si>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</si>
  <si>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</si>
  <si>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</si>
  <si>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</si>
  <si>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</si>
  <si>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</si>
  <si>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</si>
  <si>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</si>
  <si>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</si>
  <si>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</si>
  <si>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</si>
  <si>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</si>
  <si>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</si>
  <si>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</si>
  <si>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</si>
  <si>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</si>
  <si>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</si>
  <si>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</si>
  <si>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</si>
  <si>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</si>
  <si>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</si>
  <si>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</si>
  <si>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</si>
  <si>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</si>
  <si>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</si>
  <si>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</si>
  <si>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</si>
  <si>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</si>
  <si>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</si>
  <si>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</si>
  <si>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</si>
  <si>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</si>
  <si>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</si>
  <si>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</si>
  <si>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</si>
  <si>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</si>
  <si>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</si>
  <si>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</si>
  <si>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</si>
  <si>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</si>
  <si>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</si>
  <si>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</si>
  <si>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</si>
  <si>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</si>
  <si>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</si>
  <si>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</si>
  <si>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</si>
  <si>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</si>
  <si>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</si>
  <si>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</si>
  <si>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</si>
  <si>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</si>
  <si>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</si>
  <si>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</si>
  <si>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</si>
  <si>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</si>
  <si>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</si>
  <si>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</si>
  <si>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</si>
  <si>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</si>
  <si>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</si>
  <si>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</si>
  <si>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</si>
  <si>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</si>
  <si>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</si>
  <si>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</si>
  <si>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</si>
  <si>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</si>
  <si>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</si>
  <si>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</si>
  <si>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</si>
  <si>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</si>
  <si>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</si>
  <si>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</si>
  <si>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</si>
  <si>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</si>
  <si>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</si>
  <si>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</si>
  <si>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</si>
  <si>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</si>
  <si>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</si>
  <si>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</si>
  <si>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</si>
  <si>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</si>
  <si>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</si>
  <si>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</si>
  <si>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</si>
  <si>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</si>
  <si>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</si>
  <si>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</si>
  <si>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</si>
  <si>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</si>
  <si>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</si>
  <si>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</si>
  <si>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</si>
  <si>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</si>
  <si>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</si>
  <si>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</si>
  <si>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</si>
  <si>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</si>
  <si>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</si>
  <si>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</si>
  <si>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</si>
  <si>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</si>
  <si>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</si>
  <si>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</si>
  <si>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</si>
  <si>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</si>
  <si>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</si>
  <si>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</si>
  <si>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</si>
  <si>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</si>
  <si>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</si>
  <si>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</si>
  <si>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</si>
  <si>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</si>
  <si>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</si>
  <si>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</si>
  <si>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</si>
  <si>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</si>
  <si>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</si>
  <si>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</si>
  <si>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</si>
  <si>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</si>
  <si>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</si>
  <si>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</si>
  <si>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</si>
  <si>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</si>
  <si>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</si>
  <si>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</si>
  <si>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</si>
  <si>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</si>
  <si>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</si>
  <si>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</si>
  <si>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</si>
  <si>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</si>
  <si>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</si>
  <si>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</si>
  <si>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</si>
  <si>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</si>
  <si>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</si>
  <si>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</si>
  <si>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</si>
  <si>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</si>
  <si>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</si>
  <si>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</si>
  <si>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</si>
  <si>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</si>
  <si>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</si>
  <si>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</si>
  <si>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</si>
  <si>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</si>
  <si>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</si>
  <si>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</si>
  <si>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</si>
  <si>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</si>
  <si>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</si>
  <si>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</si>
  <si>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</si>
  <si>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</si>
  <si>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</si>
  <si>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</si>
  <si>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</si>
  <si>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</si>
  <si>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</si>
  <si>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</si>
  <si>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</si>
  <si>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</si>
  <si>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</si>
  <si>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</si>
  <si>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</si>
  <si>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</si>
  <si>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</si>
  <si>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</si>
  <si>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</si>
  <si>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</si>
  <si>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</si>
  <si>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</si>
  <si>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</si>
  <si>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</si>
  <si>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</si>
  <si>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</si>
  <si>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</si>
  <si>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</si>
  <si>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</si>
  <si>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</si>
  <si>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</si>
  <si>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</si>
  <si>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</si>
  <si>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</si>
  <si>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</si>
  <si>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</si>
  <si>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</si>
  <si>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</si>
  <si>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</si>
  <si>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</si>
  <si>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</si>
  <si>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</si>
  <si>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</si>
  <si>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</si>
  <si>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</si>
  <si>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</si>
  <si>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</si>
  <si>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</si>
  <si>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</si>
  <si>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</si>
  <si>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</si>
  <si>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</si>
  <si>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</si>
  <si>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</si>
  <si>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</si>
  <si>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</si>
  <si>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</si>
  <si>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</si>
  <si>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</si>
  <si>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</si>
  <si>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</si>
  <si>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</si>
  <si>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</si>
  <si>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</si>
  <si>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</si>
  <si>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</si>
  <si>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</si>
  <si>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</si>
  <si>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</si>
  <si>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</si>
  <si>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</si>
  <si>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</si>
  <si>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</si>
  <si>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</si>
  <si>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</si>
  <si>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</si>
  <si>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</si>
  <si>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</si>
  <si>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</si>
  <si>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</si>
  <si>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</si>
  <si>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</si>
  <si>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</si>
  <si>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</si>
  <si>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</si>
  <si>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</si>
  <si>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</si>
  <si>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</si>
  <si>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</si>
  <si>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</si>
  <si>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</si>
  <si>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</si>
  <si>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</si>
  <si>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</si>
  <si>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</si>
  <si>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</si>
  <si>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</si>
  <si>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</si>
  <si>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</si>
  <si>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</si>
  <si>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</si>
  <si>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</si>
  <si>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</si>
  <si>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</si>
  <si>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</si>
  <si>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</si>
  <si>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</si>
  <si>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</si>
  <si>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</si>
  <si>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</si>
  <si>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</si>
  <si>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</si>
  <si>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</si>
  <si>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</si>
  <si>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</si>
  <si>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</si>
  <si>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</si>
  <si>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</si>
  <si>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</si>
  <si>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</si>
  <si>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</si>
  <si>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</si>
  <si>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</si>
  <si>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</si>
  <si>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</si>
  <si>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</si>
  <si>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</si>
  <si>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</si>
  <si>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</si>
  <si>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</si>
  <si>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</si>
  <si>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</si>
  <si>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</si>
  <si>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</si>
  <si>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</si>
  <si>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</si>
  <si>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</si>
  <si>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</si>
  <si>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</si>
  <si>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</si>
  <si>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</si>
  <si>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</si>
  <si>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</si>
  <si>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</si>
  <si>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</si>
  <si>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</si>
  <si>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</si>
  <si>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</si>
  <si>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</si>
  <si>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</si>
  <si>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</si>
  <si>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</si>
  <si>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</si>
  <si>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</si>
  <si>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</si>
  <si>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</si>
  <si>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</si>
  <si>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</si>
  <si>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</si>
  <si>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</si>
  <si>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</si>
  <si>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</si>
  <si>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</si>
  <si>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</si>
  <si>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</si>
  <si>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</si>
  <si>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</si>
  <si>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</si>
  <si>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</si>
  <si>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</si>
  <si>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</si>
  <si>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</si>
  <si>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</si>
  <si>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</si>
  <si>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</si>
  <si>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</si>
  <si>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</si>
  <si>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</si>
  <si>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</si>
  <si>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</si>
  <si>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</si>
  <si>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</si>
  <si>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</si>
  <si>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</si>
  <si>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</si>
  <si>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</si>
  <si>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</si>
  <si>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</si>
  <si>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</si>
  <si>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</si>
  <si>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</si>
  <si>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</si>
  <si>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</si>
  <si>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</si>
  <si>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</si>
  <si>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</si>
  <si>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</si>
  <si>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</si>
  <si>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</si>
  <si>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</si>
  <si>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</si>
  <si>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</si>
  <si>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</si>
  <si>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</si>
  <si>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</si>
  <si>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</si>
  <si>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</si>
  <si>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</si>
  <si>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</si>
  <si>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</si>
  <si>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</si>
  <si>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</si>
  <si>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</si>
  <si>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</si>
  <si>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</si>
  <si>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</si>
  <si>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</si>
  <si>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</si>
  <si>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</si>
  <si>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</si>
  <si>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</si>
  <si>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</si>
  <si>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</si>
  <si>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</si>
  <si>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</si>
  <si>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</si>
  <si>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</si>
  <si>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</si>
  <si>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</si>
  <si>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</si>
  <si>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</si>
  <si>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</si>
  <si>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</si>
  <si>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</si>
  <si>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</si>
  <si>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</si>
  <si>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</si>
  <si>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</si>
  <si>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</si>
  <si>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</si>
  <si>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</si>
  <si>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</si>
  <si>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</si>
  <si>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</si>
  <si>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</si>
  <si>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</si>
  <si>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</si>
  <si>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</si>
  <si>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</si>
  <si>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</si>
  <si>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</si>
  <si>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</si>
  <si>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</si>
  <si>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</si>
  <si>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</si>
  <si>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</si>
  <si>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</si>
  <si>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</si>
  <si>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</si>
  <si>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</si>
  <si>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</si>
  <si>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</si>
  <si>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</si>
  <si>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</si>
  <si>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</si>
  <si>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</si>
  <si>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</si>
  <si>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</si>
  <si>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</si>
  <si>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</si>
  <si>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</si>
  <si>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</si>
  <si>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</si>
  <si>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</si>
  <si>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</si>
  <si>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</si>
  <si>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</si>
  <si>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</si>
  <si>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</si>
  <si>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</si>
  <si>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</si>
  <si>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</si>
  <si>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</si>
  <si>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</si>
  <si>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</si>
  <si>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</si>
  <si>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</si>
  <si>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</si>
  <si>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</si>
  <si>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</si>
  <si>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</si>
  <si>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</si>
  <si>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</si>
  <si>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</si>
  <si>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</si>
  <si>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</si>
  <si>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</si>
  <si>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</si>
  <si>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</si>
  <si>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</si>
  <si>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</si>
  <si>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</si>
  <si>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</si>
  <si>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</si>
  <si>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</si>
  <si>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</si>
  <si>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</si>
  <si>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</si>
  <si>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</si>
  <si>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</si>
  <si>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</si>
  <si>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</si>
  <si>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</si>
  <si>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</si>
  <si>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</si>
  <si>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</si>
  <si>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</si>
  <si>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</si>
  <si>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</si>
  <si>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</si>
  <si>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</si>
  <si>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</si>
  <si>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</si>
  <si>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</si>
  <si>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</si>
  <si>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</si>
  <si>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</si>
  <si>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</si>
  <si>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</si>
  <si>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</si>
  <si>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</si>
  <si>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</si>
  <si>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</si>
  <si>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</si>
  <si>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</si>
  <si>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</si>
  <si>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</si>
  <si>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</si>
  <si>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</si>
  <si>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</si>
  <si>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</si>
  <si>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</si>
  <si>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</si>
  <si>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</si>
  <si>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</si>
  <si>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</si>
  <si>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</si>
  <si>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</si>
  <si>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</si>
  <si>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</si>
  <si>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</si>
  <si>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</si>
  <si>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</si>
  <si>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</si>
  <si>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</si>
  <si>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</si>
  <si>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</si>
  <si>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</si>
  <si>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</si>
  <si>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</si>
  <si>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</si>
  <si>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</si>
  <si>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</si>
  <si>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</si>
  <si>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</si>
  <si>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</si>
  <si>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</si>
  <si>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</si>
  <si>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</si>
  <si>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</si>
  <si>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</si>
  <si>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</si>
  <si>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</si>
  <si>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</si>
  <si>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</si>
  <si>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</si>
  <si>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</si>
  <si>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</si>
  <si>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</si>
  <si>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</si>
  <si>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</si>
  <si>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</si>
  <si>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</si>
  <si>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</si>
  <si>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</si>
  <si>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</si>
  <si>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</si>
  <si>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</si>
  <si>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</si>
  <si>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</si>
  <si>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</si>
  <si>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</si>
  <si>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</si>
  <si>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</si>
  <si>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</si>
  <si>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</si>
  <si>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</si>
  <si>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</si>
  <si>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</si>
  <si>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</si>
  <si>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</si>
  <si>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</si>
  <si>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</si>
  <si>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</si>
  <si>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</si>
  <si>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</si>
  <si>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</si>
  <si>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</si>
  <si>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</si>
  <si>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</si>
  <si>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</si>
  <si>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</si>
  <si>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</si>
  <si>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</si>
  <si>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</si>
  <si>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</si>
  <si>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</si>
  <si>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</si>
  <si>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</si>
  <si>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</si>
  <si>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</si>
  <si>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</si>
  <si>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</si>
  <si>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</si>
  <si>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</si>
  <si>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</si>
  <si>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</si>
  <si>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</si>
  <si>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</si>
  <si>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</si>
  <si>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</si>
  <si>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</si>
  <si>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</si>
  <si>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</si>
  <si>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</si>
  <si>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</si>
  <si>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</si>
  <si>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</si>
  <si>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</si>
  <si>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</si>
  <si>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</si>
  <si>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</si>
  <si>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</si>
  <si>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</si>
  <si>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</si>
  <si>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</si>
  <si>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</si>
  <si>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</si>
  <si>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</si>
  <si>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</si>
  <si>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</si>
  <si>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</si>
  <si>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</si>
  <si>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</si>
  <si>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</si>
  <si>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</si>
  <si>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</si>
  <si>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</si>
  <si>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</si>
  <si>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</si>
  <si>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</si>
  <si>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</si>
  <si>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</si>
  <si>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</si>
  <si>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</si>
  <si>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</si>
  <si>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</si>
  <si>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</si>
  <si>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</si>
  <si>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</si>
  <si>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</si>
  <si>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</si>
  <si>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</si>
  <si>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</si>
  <si>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</si>
  <si>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</si>
  <si>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</si>
  <si>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</si>
  <si>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</si>
  <si>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</si>
  <si>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</si>
  <si>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</si>
  <si>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</si>
  <si>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</si>
  <si>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</si>
  <si>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</si>
  <si>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</si>
  <si>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</si>
  <si>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</si>
  <si>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</si>
  <si>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</si>
  <si>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</si>
  <si>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</si>
  <si>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</si>
  <si>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</si>
  <si>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</si>
  <si>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</si>
  <si>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</si>
  <si>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</si>
  <si>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</si>
  <si>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</si>
  <si>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</si>
  <si>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</si>
  <si>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</si>
  <si>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</si>
  <si>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</si>
  <si>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</si>
  <si>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</si>
  <si>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</si>
  <si>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</si>
  <si>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</si>
  <si>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</si>
  <si>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</si>
  <si>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</si>
  <si>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</si>
  <si>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</si>
  <si>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</si>
  <si>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</si>
  <si>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</si>
  <si>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</si>
  <si>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</si>
  <si>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</si>
  <si>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</si>
  <si>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</si>
  <si>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</si>
  <si>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</si>
  <si>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</si>
  <si>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</si>
  <si>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</si>
  <si>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</si>
  <si>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</si>
  <si>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</si>
  <si>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</si>
  <si>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</si>
  <si>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</si>
  <si>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</si>
  <si>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</si>
  <si>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</si>
  <si>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</si>
  <si>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</si>
  <si>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</si>
  <si>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</si>
  <si>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</si>
  <si>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</si>
  <si>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</si>
  <si>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</si>
  <si>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</si>
  <si>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</si>
  <si>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</si>
  <si>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</si>
  <si>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</si>
  <si>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</si>
  <si>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</si>
  <si>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</si>
  <si>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</si>
  <si>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</si>
  <si>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</si>
  <si>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</si>
  <si>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</si>
  <si>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</si>
  <si>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</si>
  <si>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</si>
  <si>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</si>
  <si>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</si>
  <si>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</si>
  <si>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</si>
  <si>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</si>
  <si>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</si>
  <si>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</si>
  <si>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</si>
  <si>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</si>
  <si>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</si>
  <si>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</si>
  <si>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</si>
  <si>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</si>
  <si>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</si>
  <si>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</si>
  <si>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</si>
  <si>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</si>
  <si>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</si>
  <si>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</si>
  <si>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</si>
  <si>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</si>
  <si>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</si>
  <si>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</si>
  <si>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</si>
  <si>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</si>
  <si>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</si>
  <si>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</si>
  <si>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</si>
  <si>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</si>
  <si>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</si>
  <si>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</si>
  <si>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</si>
  <si>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</si>
  <si>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</si>
  <si>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</si>
  <si>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</si>
  <si>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</si>
  <si>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</si>
  <si>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</si>
  <si>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</si>
  <si>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</si>
  <si>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</si>
  <si>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</si>
  <si>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</si>
  <si>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</si>
  <si>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</si>
  <si>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</si>
  <si>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</si>
  <si>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</si>
  <si>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</si>
  <si>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</si>
  <si>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</si>
  <si>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</si>
  <si>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</si>
  <si>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</si>
  <si>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</si>
  <si>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</si>
  <si>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</si>
  <si>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</si>
  <si>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</si>
  <si>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</si>
  <si>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</si>
  <si>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</si>
  <si>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</si>
  <si>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</si>
  <si>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</si>
  <si>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</si>
  <si>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</si>
  <si>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</si>
  <si>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</si>
  <si>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</si>
  <si>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</si>
  <si>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</si>
  <si>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</si>
  <si>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</si>
  <si>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</si>
  <si>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</si>
  <si>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</si>
  <si>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</si>
  <si>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</si>
  <si>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</si>
  <si>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</si>
  <si>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</si>
  <si>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</si>
  <si>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</si>
  <si>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</si>
  <si>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</si>
  <si>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</si>
  <si>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</si>
  <si>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</si>
  <si>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</si>
  <si>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</si>
  <si>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</si>
  <si>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</si>
  <si>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</si>
  <si>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</si>
  <si>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</si>
  <si>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</si>
  <si>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</si>
  <si>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</si>
  <si>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</si>
  <si>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</si>
  <si>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</si>
  <si>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</si>
  <si>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</si>
  <si>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</si>
  <si>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</si>
  <si>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</si>
  <si>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</si>
  <si>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</si>
  <si>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</si>
  <si>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</si>
  <si>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</si>
  <si>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</si>
  <si>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</si>
  <si>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</si>
  <si>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</si>
  <si>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</si>
  <si>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</si>
  <si>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</si>
  <si>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</si>
  <si>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</si>
  <si>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</si>
  <si>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</si>
  <si>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</si>
  <si>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</si>
  <si>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</si>
  <si>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</si>
  <si>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</si>
  <si>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</si>
  <si>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</si>
  <si>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</si>
  <si>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</si>
  <si>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</si>
  <si>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</si>
  <si>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</si>
  <si>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</si>
  <si>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</si>
  <si>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</si>
  <si>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</si>
  <si>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</si>
  <si>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</si>
  <si>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</si>
  <si>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</si>
  <si>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</si>
  <si>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</si>
  <si>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</si>
  <si>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</si>
  <si>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</si>
  <si>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</si>
  <si>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</si>
  <si>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</si>
  <si>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</si>
  <si>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</si>
  <si>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</si>
  <si>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</si>
  <si>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</si>
  <si>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</si>
  <si>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</si>
  <si>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</si>
  <si>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</si>
  <si>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</si>
  <si>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</si>
  <si>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</si>
  <si>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</si>
  <si>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</si>
  <si>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</si>
  <si>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</si>
  <si>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</si>
  <si>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</si>
  <si>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</si>
  <si>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</si>
  <si>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</si>
  <si>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</si>
  <si>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</si>
  <si>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</si>
  <si>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</si>
  <si>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</si>
  <si>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</si>
  <si>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</si>
  <si>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</si>
  <si>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</si>
  <si>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</si>
  <si>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</si>
  <si>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</si>
  <si>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</si>
  <si>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</si>
  <si>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</si>
  <si>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</si>
  <si>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</si>
  <si>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</si>
  <si>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</si>
  <si>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</si>
  <si>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</si>
  <si>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</si>
  <si>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</si>
  <si>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</si>
  <si>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</si>
  <si>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</si>
  <si>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</si>
  <si>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</si>
  <si>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</si>
  <si>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</si>
  <si>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</si>
  <si>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</si>
  <si>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</si>
  <si>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</si>
  <si>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</si>
  <si>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</si>
  <si>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</si>
  <si>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</si>
  <si>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</si>
  <si>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</si>
  <si>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</si>
  <si>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</si>
  <si>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</si>
  <si>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</si>
  <si>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</si>
  <si>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</si>
  <si>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</si>
  <si>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</si>
  <si>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</si>
  <si>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</si>
  <si>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</si>
  <si>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</si>
  <si>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</si>
  <si>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</si>
  <si>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</si>
  <si>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</si>
  <si>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</si>
  <si>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</si>
  <si>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</si>
  <si>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</si>
  <si>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</si>
  <si>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</si>
  <si>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</si>
  <si>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</si>
  <si>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</si>
  <si>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</si>
  <si>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</si>
  <si>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</si>
  <si>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</si>
  <si>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</si>
  <si>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</si>
  <si>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</si>
  <si>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</si>
  <si>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</si>
  <si>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</si>
  <si>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</si>
  <si>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</si>
  <si>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</si>
  <si>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</si>
  <si>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</si>
  <si>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</si>
  <si>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</si>
  <si>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</si>
  <si>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</si>
  <si>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</si>
  <si>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</si>
  <si>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</si>
  <si>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</si>
  <si>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</si>
  <si>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</si>
  <si>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</si>
  <si>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</si>
  <si>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</si>
  <si>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</si>
  <si>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</si>
  <si>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</si>
  <si>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</si>
  <si>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</si>
  <si>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</si>
  <si>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</si>
  <si>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</si>
  <si>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</si>
  <si>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</si>
  <si>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</si>
  <si>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</si>
  <si>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</si>
  <si>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</si>
  <si>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</si>
  <si>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</si>
  <si>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</si>
  <si>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</si>
  <si>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</si>
  <si>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</si>
  <si>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</si>
  <si>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</si>
  <si>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</si>
  <si>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</si>
  <si>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</si>
  <si>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</si>
  <si>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</si>
  <si>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</si>
  <si>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</si>
  <si>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</si>
  <si>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</si>
  <si>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</si>
  <si>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</si>
  <si>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</si>
  <si>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</si>
  <si>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</si>
  <si>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</si>
  <si>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</si>
  <si>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</si>
  <si>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</si>
  <si>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</si>
  <si>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</si>
  <si>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</si>
  <si>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</si>
  <si>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</si>
  <si>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</si>
  <si>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</si>
  <si>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</si>
  <si>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</si>
  <si>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</si>
  <si>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</si>
  <si>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</si>
  <si>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</si>
  <si>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</si>
  <si>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</si>
  <si>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</si>
  <si>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</si>
  <si>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</si>
  <si>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</si>
  <si>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</si>
  <si>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</si>
  <si>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</si>
  <si>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</si>
  <si>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</si>
  <si>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</si>
  <si>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</si>
  <si>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</si>
  <si>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</si>
  <si>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</si>
  <si>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</si>
  <si>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</si>
  <si>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</si>
  <si>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</si>
  <si>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</si>
  <si>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</si>
  <si>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</si>
  <si>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</si>
  <si>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</si>
  <si>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</si>
  <si>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</si>
  <si>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</si>
  <si>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</si>
  <si>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</si>
  <si>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</si>
  <si>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</si>
  <si>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</si>
  <si>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</si>
  <si>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</si>
  <si>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</si>
  <si>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</si>
  <si>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</si>
  <si>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</si>
  <si>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</si>
  <si>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</si>
  <si>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</si>
  <si>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</si>
  <si>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</si>
  <si>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</si>
  <si>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</si>
  <si>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</si>
  <si>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</si>
  <si>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</si>
  <si>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</si>
  <si>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</si>
  <si>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</si>
  <si>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</si>
  <si>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</si>
  <si>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</si>
  <si>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</si>
  <si>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</si>
  <si>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</si>
  <si>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</si>
  <si>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</si>
  <si>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</si>
  <si>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</si>
  <si>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</si>
  <si>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</si>
  <si>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</si>
  <si>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</si>
  <si>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</si>
  <si>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</si>
  <si>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</si>
  <si>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</si>
  <si>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</si>
  <si>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</si>
  <si>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</si>
  <si>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</si>
  <si>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</si>
  <si>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</si>
  <si>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</si>
  <si>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</si>
  <si>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</si>
  <si>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</si>
  <si>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</si>
  <si>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</si>
  <si>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</si>
  <si>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</si>
  <si>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</si>
  <si>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</si>
  <si>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</si>
  <si>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</si>
  <si>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</si>
  <si>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</si>
  <si>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</si>
  <si>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</si>
  <si>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</si>
  <si>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</si>
  <si>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</si>
  <si>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</si>
  <si>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</si>
  <si>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</si>
  <si>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</si>
  <si>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</si>
  <si>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</si>
  <si>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</si>
  <si>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</si>
  <si>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</si>
  <si>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</si>
  <si>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</si>
  <si>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</si>
  <si>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</si>
  <si>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</si>
  <si>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</si>
  <si>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</si>
  <si>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</si>
  <si>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</si>
  <si>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</si>
  <si>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</si>
  <si>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</si>
  <si>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</si>
  <si>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</si>
  <si>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</si>
  <si>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</si>
  <si>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</si>
  <si>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</si>
  <si>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</si>
  <si>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</si>
  <si>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</si>
  <si>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</si>
  <si>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</si>
  <si>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</si>
  <si>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</si>
  <si>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</si>
  <si>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</si>
  <si>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</si>
  <si>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</si>
  <si>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</si>
  <si>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</si>
  <si>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</si>
  <si>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</si>
  <si>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</si>
  <si>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</si>
  <si>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</si>
  <si>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</si>
  <si>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</si>
  <si>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</si>
  <si>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</si>
  <si>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</si>
  <si>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</si>
  <si>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</si>
  <si>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</si>
  <si>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</si>
  <si>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</si>
  <si>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</si>
  <si>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</si>
  <si>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</si>
  <si>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</si>
  <si>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</si>
  <si>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</si>
  <si>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</si>
  <si>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</si>
  <si>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</si>
  <si>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</si>
  <si>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</si>
  <si>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</si>
  <si>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</si>
  <si>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</si>
  <si>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</si>
  <si>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</si>
  <si>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</si>
  <si>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</si>
  <si>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</si>
  <si>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</si>
  <si>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</si>
  <si>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</si>
  <si>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</si>
  <si>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</si>
  <si>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</si>
  <si>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</si>
  <si>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</si>
  <si>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</si>
  <si>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</si>
  <si>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</si>
  <si>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</si>
  <si>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</si>
  <si>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</si>
  <si>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</si>
  <si>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</si>
  <si>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</si>
  <si>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</si>
  <si>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</si>
  <si>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</si>
  <si>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</si>
  <si>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</si>
  <si>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</si>
  <si>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</si>
  <si>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</si>
  <si>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</si>
  <si>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</si>
  <si>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</si>
  <si>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</si>
  <si>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</si>
  <si>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</si>
  <si>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</si>
  <si>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</si>
  <si>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</si>
  <si>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</si>
  <si>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</si>
  <si>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</si>
  <si>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</si>
  <si>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</si>
  <si>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</si>
  <si>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</si>
  <si>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</si>
  <si>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</si>
  <si>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</si>
  <si>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</si>
  <si>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</si>
  <si>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</si>
  <si>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</si>
  <si>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</si>
  <si>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</si>
  <si>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</si>
  <si>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</si>
  <si>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</si>
  <si>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</si>
  <si>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</si>
  <si>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</si>
  <si>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</si>
  <si>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</si>
  <si>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</si>
  <si>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</si>
  <si>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</si>
  <si>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</si>
  <si>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</si>
  <si>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</si>
  <si>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</si>
  <si>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</si>
  <si>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</si>
  <si>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</si>
  <si>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</si>
  <si>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</si>
  <si>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</si>
  <si>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</si>
  <si>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</si>
  <si>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</si>
  <si>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</si>
  <si>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</si>
  <si>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</si>
  <si>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</si>
  <si>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</si>
  <si>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</si>
  <si>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</si>
  <si>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</si>
  <si>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</si>
  <si>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</si>
  <si>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</si>
  <si>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</si>
  <si>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</si>
  <si>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</si>
  <si>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</si>
  <si>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</si>
  <si>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</si>
  <si>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</si>
  <si>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</si>
  <si>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</si>
  <si>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</si>
  <si>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</si>
  <si>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</si>
  <si>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</si>
  <si>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</si>
  <si>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</si>
  <si>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</si>
  <si>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</si>
  <si>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</si>
  <si>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</si>
  <si>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</si>
  <si>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</si>
  <si>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</si>
  <si>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</si>
  <si>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</si>
  <si>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</si>
  <si>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</si>
  <si>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</si>
  <si>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</si>
  <si>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朱芳1</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</si>
  <si>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</si>
  <si>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</si>
  <si>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</si>
  <si>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</si>
  <si>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</si>
  <si>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</si>
  <si>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</si>
  <si>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</si>
  <si>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</si>
  <si>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</si>
  <si>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</si>
  <si>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</si>
  <si>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</si>
  <si>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</si>
  <si>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</si>
  <si>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</si>
  <si>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</si>
  <si>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</si>
  <si>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</si>
  <si>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</si>
  <si>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</si>
  <si>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</si>
  <si>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</si>
  <si>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</si>
  <si>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</si>
  <si>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</si>
  <si>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</si>
  <si>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</si>
  <si>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</si>
  <si>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</si>
  <si>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</si>
  <si>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</si>
  <si>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</si>
  <si>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</si>
  <si>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</si>
  <si>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</si>
  <si>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</si>
  <si>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</si>
  <si>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</si>
  <si>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</si>
  <si>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</si>
  <si>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</si>
  <si>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</si>
  <si>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</si>
  <si>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</si>
  <si>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</si>
  <si>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</si>
  <si>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</si>
  <si>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</si>
  <si>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</si>
  <si>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</si>
  <si>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</si>
  <si>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</si>
  <si>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</si>
  <si>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</si>
  <si>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</si>
  <si>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</si>
  <si>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</si>
  <si>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</si>
  <si>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</si>
  <si>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</si>
  <si>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</si>
  <si>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</si>
  <si>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</si>
  <si>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</si>
  <si>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</si>
  <si>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</si>
  <si>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</si>
  <si>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</si>
  <si>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</si>
  <si>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</si>
  <si>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</si>
  <si>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</si>
  <si>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</si>
  <si>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</si>
  <si>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</si>
  <si>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</si>
  <si>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</si>
  <si>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</si>
  <si>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</si>
  <si>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</si>
  <si>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</si>
  <si>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</si>
  <si>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</si>
  <si>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</si>
  <si>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</si>
  <si>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</si>
  <si>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</si>
  <si>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</si>
  <si>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</si>
  <si>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</si>
  <si>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</si>
  <si>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</si>
  <si>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</si>
  <si>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</si>
  <si>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</si>
  <si>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</si>
  <si>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</si>
  <si>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</si>
  <si>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</si>
  <si>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</si>
  <si>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</si>
  <si>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</si>
  <si>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</si>
  <si>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</si>
  <si>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</si>
  <si>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</si>
  <si>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</si>
  <si>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</si>
  <si>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</si>
  <si>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</si>
  <si>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</si>
  <si>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</si>
  <si>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</si>
  <si>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</si>
  <si>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</si>
  <si>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</si>
  <si>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</si>
  <si>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</si>
  <si>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</si>
  <si>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</si>
  <si>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</si>
  <si>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</si>
  <si>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</si>
  <si>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</si>
  <si>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</si>
  <si>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</si>
  <si>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</si>
  <si>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</si>
  <si>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</si>
  <si>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</si>
  <si>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</si>
  <si>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</si>
  <si>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</si>
  <si>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</si>
  <si>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</si>
  <si>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</si>
  <si>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</si>
  <si>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</si>
  <si>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</si>
  <si>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</si>
  <si>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</si>
  <si>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</si>
  <si>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</si>
  <si>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</si>
  <si>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</si>
  <si>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</si>
  <si>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</si>
  <si>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</si>
  <si>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</si>
  <si>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</si>
  <si>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</si>
  <si>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</si>
  <si>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</si>
  <si>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</si>
  <si>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</si>
  <si>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</si>
  <si>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</si>
  <si>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</si>
  <si>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</si>
  <si>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</si>
  <si>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</si>
  <si>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</si>
  <si>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</si>
  <si>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</si>
  <si>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</si>
  <si>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</si>
  <si>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</si>
  <si>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</si>
  <si>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</si>
  <si>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</si>
  <si>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</si>
  <si>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</si>
  <si>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</si>
  <si>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</si>
  <si>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</si>
  <si>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</si>
  <si>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</si>
  <si>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</si>
  <si>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</si>
  <si>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</si>
  <si>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看的多看的乱，不知道改怎么选</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</si>
  <si>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</si>
  <si>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</si>
  <si>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</si>
  <si>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</si>
  <si>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</si>
  <si>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</si>
  <si>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</si>
  <si>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</si>
  <si>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</si>
  <si>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</si>
  <si>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</si>
  <si>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</si>
  <si>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</si>
  <si>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</si>
  <si>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</si>
  <si>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</si>
  <si>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</si>
  <si>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</si>
  <si>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</si>
  <si>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</si>
  <si>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</si>
  <si>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</si>
  <si>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</si>
  <si>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</si>
  <si>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</si>
  <si>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</si>
  <si>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</si>
  <si>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</si>
  <si>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</si>
  <si>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</si>
  <si>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</si>
  <si>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</si>
  <si>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</si>
  <si>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</si>
  <si>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</si>
  <si>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</si>
  <si>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</si>
  <si>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</si>
  <si>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</si>
  <si>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</si>
  <si>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</si>
  <si>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</si>
  <si>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</si>
  <si>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</si>
  <si>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</si>
  <si>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</si>
  <si>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</si>
  <si>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</si>
  <si>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</si>
  <si>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</si>
  <si>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</si>
  <si>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</si>
  <si>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</si>
  <si>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</si>
  <si>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</si>
  <si>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</si>
  <si>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</si>
  <si>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</si>
  <si>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</si>
  <si>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</si>
  <si>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</si>
  <si>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</si>
  <si>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</si>
  <si>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</si>
  <si>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</si>
  <si>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</si>
  <si>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</si>
  <si>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</si>
  <si>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</si>
  <si>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</si>
  <si>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</si>
  <si>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</si>
  <si>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</si>
  <si>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</si>
  <si>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</si>
  <si>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</si>
  <si>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</si>
  <si>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</si>
  <si>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</si>
  <si>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</si>
  <si>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</si>
  <si>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</si>
  <si>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</si>
  <si>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</si>
  <si>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</si>
  <si>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</si>
  <si>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</si>
  <si>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</si>
  <si>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</si>
  <si>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</si>
  <si>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</si>
  <si>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</si>
  <si>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</si>
  <si>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</si>
  <si>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</si>
  <si>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</si>
  <si>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</si>
  <si>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</si>
  <si>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</si>
  <si>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</si>
  <si>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</si>
  <si>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</si>
  <si>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</si>
  <si>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</si>
  <si>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</si>
  <si>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</si>
  <si>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</si>
  <si>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</si>
  <si>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</si>
  <si>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</si>
  <si>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</si>
  <si>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</si>
  <si>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</si>
  <si>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</si>
  <si>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</si>
  <si>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</si>
  <si>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</si>
  <si>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</si>
  <si>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</si>
  <si>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</si>
  <si>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</si>
  <si>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</si>
  <si>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</si>
  <si>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</si>
  <si>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</si>
  <si>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</si>
  <si>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</si>
  <si>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</si>
  <si>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</si>
  <si>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</si>
  <si>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</si>
  <si>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</si>
  <si>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</si>
  <si>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</si>
  <si>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</si>
  <si>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</si>
  <si>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</si>
  <si>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</si>
  <si>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</si>
  <si>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</si>
  <si>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</si>
  <si>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</si>
  <si>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</si>
  <si>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</si>
  <si>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</si>
  <si>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</si>
  <si>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</si>
  <si>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</si>
  <si>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</si>
  <si>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</si>
  <si>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</si>
  <si>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</si>
  <si>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</si>
  <si>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</si>
  <si>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</si>
  <si>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</si>
  <si>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</si>
  <si>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</si>
  <si>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</si>
  <si>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</si>
  <si>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</si>
  <si>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</si>
  <si>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</si>
  <si>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</si>
  <si>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</si>
  <si>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</si>
  <si>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</si>
  <si>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</si>
  <si>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</si>
  <si>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</si>
  <si>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</si>
  <si>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</si>
  <si>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</si>
  <si>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</si>
  <si>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</si>
  <si>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</si>
  <si>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</si>
  <si>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</si>
  <si>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</si>
  <si>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</si>
  <si>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</si>
  <si>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</si>
  <si>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</si>
  <si>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</si>
  <si>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</si>
  <si>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</si>
  <si>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</si>
  <si>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</si>
  <si>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</si>
  <si>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</si>
  <si>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</si>
  <si>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</si>
  <si>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</si>
  <si>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</si>
  <si>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</si>
  <si>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</si>
  <si>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</si>
  <si>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</si>
  <si>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</si>
  <si>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</si>
  <si>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</si>
  <si>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</si>
  <si>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</si>
  <si>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</si>
  <si>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</si>
  <si>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</si>
  <si>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</si>
  <si>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</si>
  <si>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</si>
  <si>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</si>
  <si>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</si>
  <si>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</si>
  <si>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</si>
  <si>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</si>
  <si>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</si>
  <si>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</si>
  <si>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</si>
  <si>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</si>
  <si>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</si>
  <si>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</si>
  <si>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</si>
  <si>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</si>
  <si>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</si>
  <si>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</si>
  <si>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</si>
  <si>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</si>
  <si>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</si>
  <si>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</si>
  <si>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</si>
  <si>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</si>
  <si>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</si>
  <si>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</si>
  <si>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</si>
  <si>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</si>
  <si>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</si>
  <si>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</si>
  <si>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</si>
  <si>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</si>
  <si>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</si>
  <si>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</si>
  <si>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</si>
  <si>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</si>
  <si>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</si>
  <si>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</si>
  <si>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</si>
  <si>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</si>
  <si>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</si>
  <si>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</si>
  <si>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</si>
  <si>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</si>
  <si>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</si>
  <si>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</si>
  <si>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</si>
  <si>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</si>
  <si>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</si>
  <si>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</si>
  <si>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</si>
  <si>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</si>
  <si>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</si>
  <si>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</si>
  <si>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</si>
  <si>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</si>
  <si>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</si>
  <si>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</si>
  <si>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</si>
  <si>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</si>
  <si>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</si>
  <si>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</si>
  <si>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</si>
  <si>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</si>
  <si>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</si>
  <si>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</si>
  <si>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</si>
  <si>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</si>
  <si>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</si>
  <si>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</si>
  <si>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</si>
  <si>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</si>
  <si>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</si>
  <si>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</si>
  <si>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</si>
  <si>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</si>
  <si>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</si>
  <si>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</si>
  <si>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</si>
  <si>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</si>
  <si>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</si>
  <si>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</si>
  <si>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</si>
  <si>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</si>
  <si>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</si>
  <si>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</si>
  <si>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</si>
  <si>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</si>
  <si>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</si>
  <si>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</si>
  <si>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</si>
  <si>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</si>
  <si>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</si>
  <si>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</si>
  <si>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</si>
  <si>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</si>
  <si>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</si>
  <si>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</si>
  <si>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</si>
  <si>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</si>
  <si>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</si>
  <si>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</si>
  <si>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</si>
  <si>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</si>
  <si>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</si>
  <si>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</si>
  <si>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</si>
  <si>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</si>
  <si>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</si>
  <si>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</si>
  <si>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</si>
  <si>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</si>
  <si>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</si>
  <si>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</si>
  <si>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</si>
  <si>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</si>
  <si>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</si>
  <si>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</si>
  <si>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</si>
  <si>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</si>
  <si>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</si>
  <si>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</si>
  <si>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</si>
  <si>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</si>
  <si>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</si>
  <si>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</si>
  <si>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</si>
  <si>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</si>
  <si>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</si>
  <si>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</si>
  <si>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</si>
  <si>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</si>
  <si>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</si>
  <si>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</si>
  <si>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</si>
  <si>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</si>
  <si>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</si>
  <si>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</si>
  <si>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</si>
  <si>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</si>
  <si>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</si>
  <si>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</si>
  <si>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</si>
  <si>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</si>
  <si>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</si>
  <si>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</si>
  <si>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</si>
  <si>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</si>
  <si>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</si>
  <si>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</si>
  <si>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</si>
  <si>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</si>
  <si>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</si>
  <si>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</si>
  <si>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</si>
  <si>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</si>
  <si>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</si>
  <si>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</si>
  <si>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</si>
  <si>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</si>
  <si>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</si>
  <si>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</si>
  <si>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</si>
  <si>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</si>
  <si>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</si>
  <si>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</si>
  <si>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</si>
  <si>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</si>
  <si>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</si>
  <si>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</si>
  <si>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</si>
  <si>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</si>
  <si>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</si>
  <si>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</si>
  <si>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</si>
  <si>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</si>
  <si>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</si>
  <si>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</si>
  <si>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</si>
  <si>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</si>
  <si>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</si>
  <si>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</si>
  <si>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</si>
  <si>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</si>
  <si>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</si>
  <si>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</si>
  <si>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</si>
  <si>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</si>
  <si>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</si>
  <si>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</si>
  <si>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</si>
  <si>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</si>
  <si>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</si>
  <si>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</si>
  <si>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</si>
  <si>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</si>
  <si>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</si>
  <si>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</si>
  <si>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</si>
  <si>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</si>
  <si>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</si>
  <si>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</si>
  <si>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</si>
  <si>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</si>
  <si>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</si>
  <si>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</si>
  <si>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</si>
  <si>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</si>
  <si>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</si>
  <si>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</si>
  <si>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</si>
  <si>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</si>
  <si>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</si>
  <si>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</si>
  <si>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</si>
  <si>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</si>
  <si>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</si>
  <si>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</si>
  <si>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</si>
  <si>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</si>
  <si>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</si>
  <si>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</si>
  <si>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</si>
  <si>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</si>
  <si>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</si>
  <si>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</si>
  <si>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</si>
  <si>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</si>
  <si>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</si>
  <si>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</si>
  <si>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</si>
  <si>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</si>
  <si>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</si>
  <si>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</si>
  <si>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</si>
  <si>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</si>
  <si>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</si>
  <si>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</si>
  <si>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</si>
  <si>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</si>
  <si>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</si>
  <si>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</si>
  <si>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</si>
  <si>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</si>
  <si>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</si>
  <si>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</si>
  <si>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</si>
  <si>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</si>
  <si>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</si>
  <si>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</si>
  <si>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</si>
  <si>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</si>
  <si>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</si>
  <si>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</si>
  <si>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</si>
  <si>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</si>
  <si>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</si>
  <si>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</si>
  <si>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</si>
  <si>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</si>
  <si>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</si>
  <si>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</si>
  <si>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</si>
  <si>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</si>
  <si>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</si>
  <si>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</si>
  <si>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</si>
  <si>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</si>
  <si>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</si>
  <si>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</si>
  <si>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</si>
  <si>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</si>
  <si>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</si>
  <si>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</si>
  <si>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</si>
  <si>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</si>
  <si>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</si>
  <si>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</si>
  <si>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</si>
  <si>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</si>
  <si>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</si>
  <si>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</si>
  <si>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</si>
  <si>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</si>
  <si>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</si>
  <si>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</si>
  <si>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</si>
  <si>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</si>
  <si>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</si>
  <si>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</si>
  <si>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</si>
  <si>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</si>
  <si>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</si>
  <si>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</si>
  <si>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</si>
  <si>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</si>
  <si>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</si>
  <si>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</si>
  <si>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</si>
  <si>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</si>
  <si>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</si>
  <si>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</si>
  <si>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</si>
  <si>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</si>
  <si>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</si>
  <si>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</si>
  <si>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</si>
  <si>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</si>
  <si>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</si>
  <si>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</si>
  <si>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</si>
  <si>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</si>
  <si>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</si>
  <si>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</si>
  <si>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</si>
  <si>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</si>
  <si>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</si>
  <si>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</si>
  <si>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</si>
  <si>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</si>
  <si>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</si>
  <si>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</si>
  <si>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</si>
  <si>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</si>
  <si>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</si>
  <si>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</si>
  <si>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</si>
  <si>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</si>
  <si>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</si>
  <si>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</si>
  <si>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</si>
  <si>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</si>
  <si>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</si>
  <si>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</si>
  <si>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</si>
  <si>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</si>
  <si>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</si>
  <si>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</si>
  <si>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</si>
  <si>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</si>
  <si>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</si>
  <si>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</si>
  <si>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</si>
  <si>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</si>
  <si>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</si>
  <si>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</si>
  <si>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</si>
  <si>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</si>
  <si>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</si>
  <si>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</si>
  <si>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</si>
  <si>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</si>
  <si>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</si>
  <si>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</si>
  <si>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</si>
  <si>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</si>
  <si>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</si>
  <si>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</si>
  <si>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</si>
  <si>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</si>
  <si>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</si>
  <si>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</si>
  <si>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</si>
  <si>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</si>
  <si>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</si>
  <si>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</si>
  <si>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</si>
  <si>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</si>
  <si>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</si>
  <si>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</si>
  <si>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</si>
  <si>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</si>
  <si>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</si>
  <si>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</si>
  <si>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</si>
  <si>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</si>
  <si>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</si>
  <si>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</si>
  <si>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</si>
  <si>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</si>
  <si>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</si>
  <si>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</si>
  <si>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</si>
  <si>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</si>
  <si>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</si>
  <si>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</si>
  <si>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</si>
  <si>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</si>
  <si>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</si>
  <si>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</si>
  <si>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</si>
  <si>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</si>
  <si>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</si>
  <si>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</si>
  <si>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</si>
  <si>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</si>
  <si>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</si>
  <si>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</si>
  <si>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</si>
  <si>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</si>
  <si>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</si>
  <si>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</si>
  <si>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</si>
  <si>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</si>
  <si>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</si>
  <si>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</si>
  <si>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</si>
  <si>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</si>
  <si>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</si>
  <si>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</si>
  <si>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</si>
  <si>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</si>
  <si>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</si>
  <si>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</si>
  <si>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</si>
  <si>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</si>
  <si>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</si>
  <si>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</si>
  <si>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</si>
  <si>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</si>
  <si>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</si>
  <si>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</si>
  <si>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</si>
  <si>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</si>
  <si>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</si>
  <si>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</si>
  <si>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</si>
  <si>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</si>
  <si>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</si>
  <si>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</si>
  <si>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</si>
  <si>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</si>
  <si>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</si>
  <si>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</si>
  <si>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</si>
  <si>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</si>
  <si>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</si>
  <si>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</si>
  <si>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</si>
  <si>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</si>
  <si>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</si>
  <si>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</si>
  <si>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</si>
  <si>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</si>
  <si>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</si>
  <si>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</si>
  <si>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</si>
  <si>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</si>
  <si>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</si>
  <si>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</si>
  <si>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</si>
  <si>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</si>
  <si>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</si>
  <si>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</si>
  <si>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</si>
  <si>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</si>
  <si>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</si>
  <si>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</si>
  <si>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</si>
  <si>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</si>
  <si>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</si>
  <si>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</si>
  <si>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</si>
  <si>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</si>
  <si>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</si>
  <si>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</si>
  <si>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</si>
  <si>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</si>
  <si>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</si>
  <si>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</si>
  <si>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</si>
  <si>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</si>
  <si>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</si>
  <si>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</si>
  <si>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</si>
  <si>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</si>
  <si>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</si>
  <si>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</si>
  <si>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</si>
  <si>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</si>
  <si>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</si>
  <si>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</si>
  <si>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</si>
  <si>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</si>
  <si>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</si>
  <si>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</si>
  <si>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</si>
  <si>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</si>
  <si>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</si>
  <si>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</si>
  <si>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</si>
  <si>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</si>
  <si>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</si>
  <si>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</si>
  <si>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</si>
  <si>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</si>
  <si>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</si>
  <si>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</si>
  <si>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</si>
  <si>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</si>
  <si>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</si>
  <si>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</si>
  <si>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</si>
  <si>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</si>
  <si>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</si>
  <si>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</si>
  <si>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</si>
  <si>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</si>
  <si>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</si>
  <si>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</si>
  <si>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</si>
  <si>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</si>
  <si>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</si>
  <si>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</si>
  <si>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</si>
  <si>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</si>
  <si>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</si>
  <si>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</si>
  <si>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</si>
  <si>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</si>
  <si>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</si>
  <si>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</si>
  <si>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</si>
  <si>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</si>
  <si>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</si>
  <si>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</si>
  <si>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</si>
  <si>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</si>
  <si>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</si>
  <si>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</si>
  <si>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</si>
  <si>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</si>
  <si>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</si>
  <si>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</si>
  <si>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</si>
  <si>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</si>
  <si>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</si>
  <si>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</si>
  <si>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</si>
  <si>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</si>
  <si>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</si>
  <si>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</si>
  <si>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</si>
  <si>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</si>
  <si>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</si>
  <si>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</si>
  <si>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</si>
  <si>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</si>
  <si>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</si>
  <si>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</si>
  <si>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</si>
  <si>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</si>
  <si>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</si>
  <si>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</si>
  <si>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</si>
  <si>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</si>
  <si>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</si>
  <si>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</si>
  <si>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</si>
  <si>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</si>
  <si>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</si>
  <si>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</si>
  <si>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</si>
  <si>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</si>
  <si>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</si>
  <si>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</si>
  <si>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</si>
  <si>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</si>
  <si>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</si>
  <si>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</si>
  <si>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</si>
  <si>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</si>
  <si>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</si>
  <si>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</si>
  <si>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</si>
  <si>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</si>
  <si>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</si>
  <si>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</si>
  <si>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</si>
  <si>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</si>
  <si>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</si>
  <si>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</si>
  <si>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</si>
  <si>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</si>
  <si>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</si>
  <si>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</si>
  <si>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</si>
  <si>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</si>
  <si>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</si>
  <si>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</si>
  <si>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</si>
  <si>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</si>
  <si>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</si>
  <si>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</si>
  <si>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</si>
  <si>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</si>
  <si>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</si>
  <si>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</si>
  <si>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</si>
  <si>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</si>
  <si>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</si>
  <si>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</si>
  <si>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</si>
  <si>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</si>
  <si>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</si>
  <si>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</si>
  <si>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</si>
  <si>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</si>
  <si>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</si>
  <si>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</si>
  <si>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</si>
  <si>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</si>
  <si>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</si>
  <si>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</si>
  <si>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</si>
  <si>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</si>
  <si>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</si>
  <si>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</si>
  <si>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</si>
  <si>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</si>
  <si>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</si>
  <si>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</si>
  <si>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</si>
  <si>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</si>
  <si>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</si>
  <si>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</si>
  <si>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</si>
  <si>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</si>
  <si>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</si>
  <si>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</si>
  <si>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</si>
  <si>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</si>
  <si>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</si>
  <si>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</si>
  <si>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</si>
  <si>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</si>
  <si>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</si>
  <si>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</si>
  <si>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</si>
  <si>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</si>
  <si>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</si>
  <si>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</si>
  <si>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</si>
  <si>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</si>
  <si>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</si>
  <si>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</si>
  <si>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</si>
  <si>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</si>
  <si>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</si>
  <si>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</si>
  <si>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</si>
  <si>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</si>
  <si>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</si>
  <si>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</si>
  <si>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</si>
  <si>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</si>
  <si>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</si>
  <si>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</si>
  <si>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</si>
  <si>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</si>
  <si>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</si>
  <si>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</si>
  <si>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</si>
  <si>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</si>
  <si>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</si>
  <si>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</si>
  <si>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</si>
  <si>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</si>
  <si>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</si>
  <si>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</si>
  <si>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</si>
  <si>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</si>
  <si>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</si>
  <si>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</si>
  <si>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</si>
  <si>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</si>
  <si>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</si>
  <si>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</si>
  <si>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</si>
  <si>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</si>
  <si>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</si>
  <si>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</si>
  <si>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</si>
  <si>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</si>
  <si>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</si>
  <si>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</si>
  <si>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</si>
  <si>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</si>
  <si>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</si>
  <si>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</si>
  <si>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</si>
  <si>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</si>
  <si>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</si>
  <si>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</si>
  <si>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</si>
  <si>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</si>
  <si>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</si>
  <si>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</si>
  <si>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</si>
  <si>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</si>
  <si>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</si>
  <si>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</si>
  <si>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</si>
  <si>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</si>
  <si>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</si>
  <si>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</si>
  <si>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</si>
  <si>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</si>
  <si>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</si>
  <si>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</si>
  <si>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</si>
  <si>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</si>
  <si>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</si>
  <si>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</si>
  <si>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</si>
  <si>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</si>
  <si>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</si>
  <si>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</si>
  <si>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</si>
  <si>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</si>
  <si>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</si>
  <si>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</si>
  <si>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</si>
  <si>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</si>
  <si>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</si>
  <si>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</si>
  <si>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</si>
  <si>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</si>
  <si>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</si>
  <si>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</si>
  <si>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</si>
  <si>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</si>
  <si>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</si>
  <si>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</si>
  <si>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</si>
  <si>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</si>
  <si>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</si>
  <si>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</si>
  <si>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</si>
  <si>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</si>
  <si>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</si>
  <si>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</si>
  <si>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</si>
  <si>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</si>
  <si>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</si>
  <si>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</si>
  <si>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</si>
  <si>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</si>
  <si>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</si>
  <si>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</si>
  <si>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</si>
  <si>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</si>
  <si>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</si>
  <si>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</si>
  <si>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</si>
  <si>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</si>
  <si>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</si>
  <si>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</si>
  <si>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</si>
  <si>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</si>
  <si>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</si>
  <si>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</si>
  <si>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</si>
  <si>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</si>
  <si>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</si>
  <si>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</si>
  <si>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</si>
  <si>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</si>
  <si>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</si>
  <si>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</si>
  <si>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</si>
  <si>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</si>
  <si>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</si>
  <si>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</si>
  <si>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</si>
  <si>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</si>
  <si>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</si>
  <si>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</si>
  <si>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</si>
  <si>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</si>
  <si>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</si>
  <si>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</si>
  <si>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</si>
  <si>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</si>
  <si>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</si>
  <si>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</si>
  <si>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</si>
  <si>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</si>
  <si>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</si>
  <si>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</si>
  <si>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</si>
  <si>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</si>
  <si>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</si>
  <si>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</si>
  <si>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</si>
  <si>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</si>
  <si>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</si>
  <si>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</si>
  <si>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</si>
  <si>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</si>
  <si>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</si>
  <si>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</si>
  <si>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</si>
  <si>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</si>
  <si>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</si>
  <si>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</si>
  <si>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</si>
  <si>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</si>
  <si>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</si>
  <si>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</si>
  <si>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</si>
  <si>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</si>
  <si>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</si>
  <si>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</si>
  <si>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</si>
  <si>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</si>
  <si>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</si>
  <si>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</si>
  <si>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</si>
  <si>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</si>
  <si>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</si>
  <si>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</si>
  <si>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</si>
  <si>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</si>
  <si>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</si>
  <si>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</si>
  <si>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</si>
  <si>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</si>
  <si>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</si>
  <si>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</si>
  <si>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</si>
  <si>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</si>
  <si>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</si>
  <si>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</si>
  <si>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</si>
  <si>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</si>
  <si>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</si>
  <si>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</si>
  <si>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</si>
  <si>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</si>
  <si>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</si>
  <si>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</si>
  <si>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</si>
  <si>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</si>
  <si>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</si>
  <si>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</si>
  <si>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</si>
  <si>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</si>
  <si>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</si>
  <si>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</si>
  <si>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</si>
  <si>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</si>
  <si>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</si>
  <si>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</si>
  <si>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</si>
  <si>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</si>
  <si>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</si>
  <si>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</si>
  <si>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</si>
  <si>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</si>
  <si>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</si>
  <si>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</si>
  <si>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</si>
  <si>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</si>
  <si>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</si>
  <si>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</si>
  <si>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</si>
  <si>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</si>
  <si>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</si>
  <si>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</si>
  <si>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</si>
  <si>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</si>
  <si>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</si>
  <si>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</si>
  <si>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</si>
  <si>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</si>
  <si>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</si>
  <si>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</si>
  <si>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</si>
  <si>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</si>
  <si>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</si>
  <si>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</si>
  <si>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</si>
  <si>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</si>
  <si>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</si>
  <si>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</si>
  <si>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</si>
  <si>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</si>
  <si>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</si>
  <si>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</si>
  <si>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</si>
  <si>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</si>
  <si>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</si>
  <si>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</si>
  <si>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</si>
  <si>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</si>
  <si>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</si>
  <si>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</si>
  <si>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</si>
  <si>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</si>
  <si>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</si>
  <si>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</si>
  <si>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</si>
  <si>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</si>
  <si>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</si>
  <si>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</si>
  <si>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</si>
  <si>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</si>
  <si>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</si>
  <si>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</si>
  <si>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</si>
  <si>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</si>
  <si>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</si>
  <si>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</si>
  <si>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</si>
  <si>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</si>
  <si>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</si>
  <si>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</si>
  <si>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</si>
  <si>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</si>
  <si>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</si>
  <si>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</si>
  <si>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</si>
  <si>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</si>
  <si>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</si>
  <si>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</si>
  <si>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</si>
  <si>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</si>
  <si>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</si>
  <si>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</si>
  <si>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</si>
  <si>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</si>
  <si>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</si>
  <si>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</si>
  <si>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</si>
  <si>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</si>
  <si>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</si>
  <si>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</si>
  <si>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</si>
  <si>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</si>
  <si>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</si>
  <si>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</si>
  <si>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</si>
  <si>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</si>
  <si>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</si>
  <si>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</si>
  <si>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</si>
  <si>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</si>
  <si>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</si>
  <si>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</si>
  <si>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</si>
  <si>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</si>
  <si>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</si>
  <si>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</si>
  <si>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</si>
  <si>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</si>
  <si>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</si>
  <si>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</si>
  <si>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</si>
  <si>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</si>
  <si>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</si>
  <si>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</si>
  <si>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</si>
  <si>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</si>
  <si>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</si>
  <si>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</si>
  <si>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</si>
  <si>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</si>
  <si>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</si>
  <si>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</si>
  <si>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</si>
  <si>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</si>
  <si>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</si>
  <si>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</si>
  <si>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</si>
  <si>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</si>
  <si>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</si>
  <si>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</si>
  <si>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</si>
  <si>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</si>
  <si>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</si>
  <si>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</si>
  <si>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</si>
  <si>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</si>
  <si>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</si>
  <si>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</si>
  <si>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</si>
  <si>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</si>
  <si>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</si>
  <si>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</si>
  <si>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</si>
  <si>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</si>
  <si>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</si>
  <si>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</si>
  <si>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</si>
  <si>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</si>
  <si>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</si>
  <si>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</si>
  <si>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</si>
  <si>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</si>
  <si>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</si>
  <si>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</si>
  <si>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</si>
  <si>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</si>
  <si>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</si>
  <si>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</si>
  <si>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</si>
  <si>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</si>
  <si>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</si>
  <si>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</si>
  <si>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</si>
  <si>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</si>
  <si>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</si>
  <si>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</si>
  <si>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</si>
  <si>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</si>
  <si>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</si>
  <si>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</si>
  <si>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</si>
  <si>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</si>
  <si>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</si>
  <si>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</si>
  <si>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</si>
  <si>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</si>
  <si>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</si>
  <si>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</si>
  <si>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</si>
  <si>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</si>
  <si>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</si>
  <si>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</si>
  <si>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</si>
  <si>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</si>
  <si>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</si>
  <si>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</si>
  <si>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</si>
  <si>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</si>
  <si>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</si>
  <si>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</si>
  <si>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</si>
  <si>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</si>
  <si>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</si>
  <si>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</si>
  <si>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</si>
  <si>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</si>
  <si>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</si>
  <si>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</si>
  <si>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</si>
  <si>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</si>
  <si>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</si>
  <si>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</si>
  <si>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</si>
  <si>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</si>
  <si>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</si>
  <si>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</si>
  <si>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</si>
  <si>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</si>
  <si>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</si>
  <si>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</si>
  <si>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</si>
  <si>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</si>
  <si>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</si>
  <si>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</si>
  <si>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</si>
  <si>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</si>
  <si>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</si>
  <si>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</si>
  <si>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</si>
  <si>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</si>
  <si>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</si>
  <si>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</si>
  <si>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</si>
  <si>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</si>
  <si>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</si>
  <si>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</si>
  <si>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</si>
  <si>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</si>
  <si>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</si>
  <si>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</si>
  <si>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</si>
  <si>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</si>
  <si>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</si>
  <si>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</si>
  <si>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</si>
  <si>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</si>
  <si>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</si>
  <si>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</si>
  <si>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</si>
  <si>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</si>
  <si>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</si>
  <si>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</si>
  <si>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</si>
  <si>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</si>
  <si>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</si>
  <si>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</si>
  <si>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</si>
  <si>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</si>
  <si>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</si>
  <si>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</si>
  <si>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</si>
  <si>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</si>
  <si>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</si>
  <si>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</si>
  <si>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</si>
  <si>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</si>
  <si>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</si>
  <si>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</si>
  <si>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</si>
  <si>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</si>
  <si>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</si>
  <si>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</si>
  <si>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</si>
  <si>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</si>
  <si>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</si>
  <si>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</si>
  <si>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</si>
  <si>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</si>
  <si>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</si>
  <si>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</si>
  <si>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</si>
  <si>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</si>
  <si>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</si>
  <si>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</si>
  <si>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</si>
  <si>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</si>
  <si>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</si>
  <si>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</si>
  <si>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</si>
  <si>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</si>
  <si>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</si>
  <si>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</si>
  <si>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</si>
  <si>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</si>
  <si>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</si>
  <si>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</si>
  <si>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</si>
  <si>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</si>
  <si>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</si>
  <si>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</si>
  <si>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</si>
  <si>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</si>
  <si>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</si>
  <si>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</si>
  <si>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</si>
  <si>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</si>
  <si>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</si>
  <si>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</si>
  <si>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</si>
  <si>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</si>
  <si>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</si>
  <si>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</si>
  <si>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</si>
  <si>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</si>
  <si>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</si>
  <si>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</si>
  <si>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</si>
  <si>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</si>
  <si>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</si>
  <si>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</si>
  <si>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</si>
  <si>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</si>
  <si>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</si>
  <si>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</si>
  <si>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</si>
  <si>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</si>
  <si>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</si>
  <si>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</si>
  <si>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</si>
  <si>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</si>
  <si>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</si>
  <si>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</si>
  <si>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</si>
  <si>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</si>
  <si>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</si>
  <si>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</si>
  <si>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</si>
  <si>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</si>
  <si>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</si>
  <si>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</si>
  <si>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</si>
  <si>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</si>
  <si>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</si>
  <si>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</si>
  <si>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</si>
  <si>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</si>
  <si>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</si>
  <si>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</si>
  <si>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</si>
  <si>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</si>
  <si>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</si>
  <si>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</si>
  <si>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</si>
  <si>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</si>
  <si>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</si>
  <si>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</si>
  <si>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</si>
  <si>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</si>
  <si>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</si>
  <si>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</si>
  <si>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</si>
  <si>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</si>
  <si>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</si>
  <si>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</si>
  <si>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</si>
  <si>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</si>
  <si>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</si>
  <si>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</si>
  <si>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</si>
  <si>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</si>
  <si>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</si>
  <si>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</si>
  <si>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</si>
  <si>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</si>
  <si>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</si>
  <si>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</si>
  <si>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</si>
  <si>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</si>
  <si>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</si>
  <si>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</si>
  <si>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</si>
  <si>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</si>
  <si>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</si>
  <si>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</si>
  <si>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</si>
  <si>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</si>
  <si>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</si>
  <si>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</si>
  <si>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</si>
  <si>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</si>
  <si>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</si>
  <si>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</si>
  <si>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</si>
  <si>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</si>
  <si>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</si>
  <si>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</si>
  <si>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</si>
  <si>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</si>
  <si>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</si>
  <si>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</si>
  <si>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</si>
  <si>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</si>
  <si>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</si>
  <si>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</si>
  <si>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</si>
  <si>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</si>
  <si>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</si>
  <si>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</si>
  <si>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</si>
  <si>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</si>
  <si>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</si>
  <si>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</si>
  <si>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</si>
  <si>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</si>
  <si>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</si>
  <si>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</si>
  <si>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</si>
  <si>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</si>
  <si>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</si>
  <si>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</si>
  <si>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</si>
  <si>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</si>
  <si>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</si>
  <si>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</si>
  <si>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</si>
  <si>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</si>
  <si>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</si>
  <si>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</si>
  <si>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</si>
  <si>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</si>
  <si>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</si>
  <si>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</si>
  <si>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</si>
  <si>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</si>
  <si>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</si>
  <si>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</si>
  <si>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</si>
  <si>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</si>
  <si>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</si>
  <si>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</si>
  <si>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</si>
  <si>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</si>
  <si>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</si>
  <si>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</si>
  <si>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</si>
  <si>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</si>
  <si>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</si>
  <si>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</si>
  <si>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</si>
  <si>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</si>
  <si>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</si>
  <si>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</si>
  <si>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</si>
  <si>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</si>
  <si>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</si>
  <si>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</si>
  <si>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</si>
  <si>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</si>
  <si>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</si>
  <si>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</si>
  <si>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</si>
  <si>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</si>
  <si>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</si>
  <si>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</si>
  <si>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</si>
  <si>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</si>
  <si>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</si>
  <si>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</si>
  <si>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</si>
  <si>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</si>
  <si>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</si>
  <si>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</si>
  <si>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</si>
  <si>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</si>
  <si>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</si>
  <si>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</si>
  <si>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</si>
  <si>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</si>
  <si>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</si>
  <si>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</si>
  <si>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</si>
  <si>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</si>
  <si>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</si>
  <si>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</si>
  <si>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</si>
  <si>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</si>
  <si>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</si>
  <si>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</si>
  <si>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</si>
  <si>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</si>
  <si>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</si>
  <si>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</si>
  <si>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</si>
  <si>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</si>
  <si>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</si>
  <si>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</si>
  <si>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</si>
  <si>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</si>
  <si>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</si>
  <si>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</si>
  <si>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</si>
  <si>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</si>
  <si>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</si>
  <si>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</si>
  <si>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</si>
  <si>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</si>
  <si>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</si>
  <si>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</si>
  <si>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</si>
  <si>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</si>
  <si>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</si>
  <si>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</si>
  <si>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</si>
  <si>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</si>
  <si>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</si>
  <si>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</si>
  <si>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</si>
  <si>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</si>
  <si>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</si>
  <si>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</si>
  <si>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</si>
  <si>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</si>
  <si>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</si>
  <si>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</si>
  <si>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</si>
  <si>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</si>
  <si>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</si>
  <si>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</si>
  <si>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</si>
  <si>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</si>
  <si>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</si>
  <si>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</si>
  <si>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</si>
  <si>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</si>
  <si>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</si>
  <si>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</si>
  <si>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</si>
  <si>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</si>
  <si>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</si>
  <si>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</si>
  <si>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</si>
  <si>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</si>
  <si>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</si>
  <si>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</si>
  <si>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</si>
  <si>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</si>
  <si>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</si>
  <si>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</si>
  <si>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</si>
  <si>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</si>
  <si>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</si>
  <si>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</si>
  <si>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</si>
  <si>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</si>
  <si>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</si>
  <si>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</si>
  <si>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</si>
  <si>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</si>
  <si>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</si>
  <si>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</si>
  <si>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</si>
  <si>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</si>
  <si>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</si>
  <si>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</si>
  <si>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</si>
  <si>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</si>
  <si>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</si>
  <si>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</si>
  <si>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</si>
  <si>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</si>
  <si>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</si>
  <si>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</si>
  <si>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</si>
  <si>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</si>
  <si>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</si>
  <si>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</si>
  <si>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</si>
  <si>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</si>
  <si>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</si>
  <si>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</si>
  <si>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</si>
  <si>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</si>
  <si>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</si>
  <si>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</si>
  <si>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</si>
  <si>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</si>
  <si>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</si>
  <si>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</si>
  <si>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</si>
  <si>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</si>
  <si>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</si>
  <si>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</si>
  <si>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</si>
  <si>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</si>
  <si>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</si>
  <si>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</si>
  <si>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</si>
  <si>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</si>
  <si>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</si>
  <si>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</si>
  <si>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</si>
  <si>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</si>
  <si>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</si>
  <si>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</si>
  <si>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</si>
  <si>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</si>
  <si>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</si>
  <si>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</si>
  <si>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</si>
  <si>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</si>
  <si>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</si>
  <si>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</si>
  <si>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</si>
  <si>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</si>
  <si>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</si>
  <si>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</si>
  <si>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</si>
  <si>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</si>
  <si>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</si>
  <si>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</si>
  <si>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</si>
  <si>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</si>
  <si>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</si>
  <si>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</si>
  <si>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</si>
  <si>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</si>
  <si>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</si>
  <si>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</si>
  <si>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</si>
  <si>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</si>
  <si>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</si>
  <si>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</si>
  <si>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</si>
  <si>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</si>
  <si>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</si>
  <si>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</si>
  <si>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</si>
  <si>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</si>
  <si>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</si>
  <si>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</si>
  <si>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</si>
  <si>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</si>
  <si>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</si>
  <si>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</si>
  <si>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</si>
  <si>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</si>
  <si>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</si>
  <si>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</si>
  <si>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</si>
  <si>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</si>
  <si>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</si>
  <si>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</si>
  <si>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</si>
  <si>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</si>
  <si>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</si>
  <si>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</si>
  <si>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</si>
  <si>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</si>
  <si>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</si>
  <si>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</si>
  <si>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</si>
  <si>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</si>
  <si>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</si>
  <si>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</si>
  <si>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</si>
  <si>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</si>
  <si>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</si>
  <si>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</si>
  <si>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</si>
  <si>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</si>
  <si>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</si>
  <si>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</si>
  <si>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</si>
  <si>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</si>
  <si>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</si>
  <si>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</si>
  <si>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</si>
  <si>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</si>
  <si>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</si>
  <si>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</si>
  <si>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</si>
  <si>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</si>
  <si>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</si>
  <si>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</si>
  <si>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</si>
  <si>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</si>
  <si>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</si>
  <si>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</si>
  <si>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</si>
  <si>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</si>
  <si>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</si>
  <si>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</si>
  <si>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</si>
  <si>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</si>
  <si>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</si>
  <si>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</si>
  <si>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</si>
  <si>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</si>
  <si>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</si>
  <si>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</si>
  <si>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</si>
  <si>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</si>
  <si>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</si>
  <si>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</si>
  <si>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</si>
  <si>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</si>
  <si>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</si>
  <si>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</si>
  <si>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</si>
  <si>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</si>
  <si>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</si>
  <si>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</si>
  <si>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</si>
  <si>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</si>
  <si>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</si>
  <si>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</si>
  <si>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</si>
  <si>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</si>
  <si>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</si>
  <si>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</si>
  <si>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</si>
  <si>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</si>
  <si>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</si>
  <si>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</si>
  <si>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</si>
  <si>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</si>
  <si>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</si>
  <si>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</si>
  <si>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</si>
  <si>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</si>
  <si>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</si>
  <si>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</si>
  <si>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</si>
  <si>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</si>
  <si>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</si>
  <si>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</si>
  <si>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</si>
  <si>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</si>
  <si>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</si>
  <si>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</si>
  <si>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</si>
  <si>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</si>
  <si>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</si>
  <si>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</si>
  <si>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</si>
  <si>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</si>
  <si>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</si>
  <si>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</si>
  <si>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</si>
  <si>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</si>
  <si>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</si>
  <si>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</si>
  <si>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</si>
  <si>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</si>
  <si>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</si>
  <si>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</si>
  <si>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</si>
  <si>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</si>
  <si>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</si>
  <si>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</si>
  <si>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</si>
  <si>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</si>
  <si>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</si>
  <si>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</si>
  <si>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</si>
  <si>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</si>
  <si>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</si>
  <si>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</si>
  <si>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</si>
  <si>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</si>
  <si>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</si>
  <si>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</si>
  <si>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</si>
  <si>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</si>
  <si>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</si>
  <si>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</si>
  <si>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</si>
  <si>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</si>
  <si>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</si>
  <si>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</si>
  <si>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</si>
  <si>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</si>
  <si>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</si>
  <si>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</si>
  <si>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</si>
  <si>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</si>
  <si>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</si>
  <si>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</si>
  <si>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</si>
  <si>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</si>
  <si>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</si>
  <si>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</si>
  <si>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</si>
  <si>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</si>
  <si>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</si>
  <si>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</si>
  <si>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</si>
  <si>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</si>
  <si>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</si>
  <si>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</si>
  <si>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</si>
  <si>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</si>
  <si>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</si>
  <si>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</si>
  <si>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</si>
  <si>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</si>
  <si>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</si>
  <si>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</si>
  <si>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</si>
  <si>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</si>
  <si>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</si>
  <si>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</si>
  <si>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</si>
  <si>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</si>
  <si>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</si>
  <si>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</si>
  <si>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</si>
  <si>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</si>
  <si>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</si>
  <si>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</si>
  <si>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</si>
  <si>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</si>
  <si>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</si>
  <si>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</si>
  <si>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</si>
  <si>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</si>
  <si>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</si>
  <si>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</si>
  <si>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</si>
  <si>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</si>
  <si>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</si>
  <si>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</si>
  <si>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</si>
  <si>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</si>
  <si>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</si>
  <si>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</si>
  <si>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</si>
  <si>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</si>
  <si>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</si>
  <si>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</si>
  <si>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</si>
  <si>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</si>
  <si>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</si>
  <si>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</si>
  <si>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</si>
  <si>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</si>
  <si>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</si>
  <si>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</si>
  <si>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</si>
  <si>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</si>
  <si>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</si>
  <si>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</si>
  <si>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</si>
  <si>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</si>
  <si>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</si>
  <si>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</si>
  <si>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</si>
  <si>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</si>
  <si>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</si>
  <si>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</si>
  <si>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</si>
  <si>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</si>
  <si>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</si>
  <si>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</si>
  <si>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</si>
  <si>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</si>
  <si>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</si>
  <si>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</si>
  <si>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</si>
  <si>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</si>
  <si>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</si>
  <si>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</si>
  <si>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</si>
  <si>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</si>
  <si>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</si>
  <si>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</si>
  <si>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</si>
  <si>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</si>
  <si>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</si>
  <si>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</si>
  <si>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</si>
  <si>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</si>
  <si>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</si>
  <si>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</si>
  <si>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</si>
  <si>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</si>
  <si>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</si>
  <si>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</si>
  <si>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</si>
  <si>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</si>
  <si>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</si>
  <si>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</si>
  <si>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</si>
  <si>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</si>
  <si>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</si>
  <si>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</si>
  <si>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</si>
  <si>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</si>
  <si>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</si>
  <si>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</si>
  <si>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</si>
  <si>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</si>
  <si>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</si>
  <si>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</si>
  <si>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</si>
  <si>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</si>
  <si>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</si>
  <si>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</si>
  <si>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</si>
  <si>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</si>
  <si>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</si>
  <si>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</si>
  <si>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</si>
  <si>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</si>
  <si>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</si>
  <si>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</si>
  <si>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</si>
  <si>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</si>
  <si>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</si>
  <si>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</si>
  <si>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</si>
  <si>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</si>
  <si>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</si>
  <si>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</si>
  <si>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</si>
  <si>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</si>
  <si>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</si>
  <si>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</si>
  <si>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</si>
  <si>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</si>
  <si>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</si>
  <si>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</si>
  <si>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</si>
  <si>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</si>
  <si>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</si>
  <si>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</si>
  <si>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</si>
  <si>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</si>
  <si>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</si>
  <si>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</si>
  <si>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</si>
  <si>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</si>
  <si>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</si>
  <si>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</si>
  <si>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</si>
  <si>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</si>
  <si>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</si>
  <si>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</si>
  <si>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</si>
  <si>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</si>
  <si>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</si>
  <si>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</si>
  <si>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</si>
  <si>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</si>
  <si>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</si>
  <si>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</si>
  <si>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</si>
  <si>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</si>
  <si>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</si>
  <si>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</si>
  <si>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</si>
  <si>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</si>
  <si>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</si>
  <si>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</si>
  <si>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</si>
  <si>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</si>
  <si>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</si>
  <si>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</si>
  <si>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</si>
  <si>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</si>
  <si>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</si>
  <si>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</si>
  <si>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</si>
  <si>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</si>
  <si>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</si>
  <si>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</si>
  <si>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</si>
  <si>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</si>
  <si>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</si>
  <si>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</si>
  <si>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</si>
  <si>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</si>
  <si>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</si>
  <si>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</si>
  <si>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</si>
  <si>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</si>
  <si>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</si>
  <si>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</si>
  <si>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</si>
  <si>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</si>
  <si>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</si>
  <si>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</si>
  <si>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</si>
  <si>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</si>
  <si>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</si>
  <si>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</si>
  <si>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</si>
  <si>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</si>
  <si>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</si>
  <si>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</si>
  <si>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</si>
  <si>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</si>
  <si>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</si>
  <si>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</si>
  <si>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</si>
  <si>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</si>
  <si>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</si>
  <si>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</si>
  <si>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</si>
  <si>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</si>
  <si>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</si>
  <si>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</si>
  <si>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</si>
  <si>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</si>
  <si>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</si>
  <si>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</si>
  <si>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</si>
  <si>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</si>
  <si>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</si>
  <si>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</si>
  <si>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</si>
  <si>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</si>
  <si>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</si>
  <si>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</si>
  <si>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</si>
  <si>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</si>
  <si>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</si>
  <si>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</si>
  <si>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</si>
  <si>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</si>
  <si>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</si>
  <si>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</si>
  <si>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</si>
  <si>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</si>
  <si>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</si>
  <si>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</si>
  <si>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</si>
  <si>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</si>
  <si>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</si>
  <si>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</si>
  <si>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</si>
  <si>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</si>
  <si>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</si>
  <si>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</si>
  <si>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</si>
  <si>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</si>
  <si>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</si>
  <si>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</si>
  <si>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</si>
  <si>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</si>
  <si>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</si>
  <si>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</si>
  <si>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</si>
  <si>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</si>
  <si>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</si>
  <si>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</si>
  <si>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</si>
  <si>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</si>
  <si>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</si>
  <si>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</si>
  <si>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</si>
  <si>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</si>
  <si>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</si>
  <si>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</si>
  <si>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</si>
  <si>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</si>
  <si>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</si>
  <si>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</si>
  <si>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</si>
  <si>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</si>
  <si>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</si>
  <si>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</si>
  <si>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</si>
  <si>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</si>
  <si>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</si>
  <si>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</si>
  <si>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</si>
  <si>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</si>
  <si>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</si>
  <si>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</si>
  <si>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</si>
  <si>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</si>
  <si>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</si>
  <si>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</si>
  <si>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</si>
  <si>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</si>
  <si>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</si>
  <si>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</si>
  <si>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</si>
  <si>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</si>
  <si>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</si>
  <si>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</si>
  <si>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</si>
  <si>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</si>
  <si>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</si>
  <si>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</si>
  <si>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</si>
  <si>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</si>
  <si>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</si>
  <si>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</si>
  <si>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</si>
  <si>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</si>
  <si>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</si>
  <si>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</si>
  <si>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</si>
  <si>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</si>
  <si>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</si>
  <si>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</si>
  <si>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</si>
  <si>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</si>
  <si>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</si>
  <si>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</si>
  <si>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</si>
  <si>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</si>
  <si>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</si>
  <si>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</si>
  <si>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</si>
  <si>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</si>
  <si>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</si>
  <si>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</si>
  <si>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</si>
  <si>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</si>
  <si>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</si>
  <si>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</si>
  <si>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</si>
  <si>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</si>
  <si>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</si>
  <si>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</si>
  <si>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</si>
  <si>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</si>
  <si>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</si>
  <si>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</si>
  <si>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</si>
  <si>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</si>
  <si>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</si>
  <si>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</si>
  <si>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</si>
  <si>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</si>
  <si>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</si>
  <si>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</si>
  <si>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</si>
  <si>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</si>
  <si>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</si>
  <si>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</si>
  <si>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</si>
  <si>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</si>
  <si>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</si>
  <si>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</si>
  <si>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</si>
  <si>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</si>
  <si>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</si>
  <si>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</si>
  <si>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</si>
  <si>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</si>
  <si>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</si>
  <si>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</si>
  <si>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</si>
  <si>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</si>
  <si>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</si>
  <si>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</si>
  <si>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</si>
  <si>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</si>
  <si>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</si>
  <si>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</si>
  <si>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</si>
  <si>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</si>
  <si>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</si>
  <si>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</si>
  <si>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</si>
  <si>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</si>
  <si>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</si>
  <si>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</si>
  <si>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</si>
  <si>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</si>
  <si>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</si>
  <si>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</si>
  <si>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</si>
  <si>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</si>
  <si>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</si>
  <si>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</si>
  <si>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</si>
  <si>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</si>
  <si>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</si>
  <si>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</si>
  <si>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</si>
  <si>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</si>
  <si>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</si>
  <si>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</si>
  <si>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</si>
  <si>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</si>
  <si>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</si>
  <si>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</si>
  <si>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</si>
  <si>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</si>
  <si>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</si>
  <si>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</si>
  <si>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</si>
  <si>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</si>
  <si>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</si>
  <si>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</si>
  <si>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</si>
  <si>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</si>
  <si>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</si>
  <si>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</si>
  <si>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</si>
  <si>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</si>
  <si>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</si>
  <si>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</si>
  <si>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</si>
  <si>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</si>
  <si>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</si>
  <si>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</si>
  <si>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</si>
  <si>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</si>
  <si>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</si>
  <si>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</si>
  <si>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</si>
  <si>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</si>
  <si>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</si>
  <si>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</si>
  <si>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</si>
  <si>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</si>
  <si>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</si>
  <si>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</si>
  <si>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</si>
  <si>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</si>
  <si>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</si>
  <si>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</si>
  <si>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</si>
  <si>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</si>
  <si>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</si>
  <si>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</si>
  <si>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</si>
  <si>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</si>
  <si>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</si>
  <si>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</si>
  <si>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</si>
  <si>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</si>
  <si>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</si>
  <si>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</si>
  <si>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</si>
  <si>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</si>
  <si>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</si>
  <si>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</si>
  <si>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</si>
  <si>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</si>
  <si>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</si>
  <si>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</si>
  <si>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</si>
  <si>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</si>
  <si>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</si>
  <si>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</si>
  <si>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</si>
  <si>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</si>
  <si>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</si>
  <si>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</si>
  <si>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</si>
  <si>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</si>
  <si>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</si>
  <si>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</si>
  <si>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</si>
  <si>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</si>
  <si>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</si>
  <si>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</si>
  <si>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</si>
  <si>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</si>
  <si>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</si>
  <si>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</si>
  <si>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</si>
  <si>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</si>
  <si>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</si>
  <si>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</si>
  <si>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</si>
  <si>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</si>
  <si>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</si>
  <si>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</si>
  <si>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</si>
  <si>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</si>
  <si>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</si>
  <si>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</si>
  <si>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</si>
  <si>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</si>
  <si>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</si>
  <si>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</si>
  <si>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</si>
  <si>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</si>
  <si>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</si>
  <si>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</si>
  <si>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</si>
  <si>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</si>
  <si>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</si>
  <si>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</si>
  <si>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</si>
  <si>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</si>
  <si>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</si>
  <si>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</si>
  <si>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</si>
  <si>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</si>
  <si>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</si>
  <si>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</si>
  <si>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</si>
  <si>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</si>
  <si>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</si>
  <si>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</si>
  <si>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</si>
  <si>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</si>
  <si>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</si>
  <si>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</si>
  <si>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</si>
  <si>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</si>
  <si>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</si>
  <si>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</si>
  <si>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</si>
  <si>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</si>
  <si>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</si>
  <si>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</si>
  <si>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</si>
  <si>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</si>
  <si>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</si>
  <si>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</si>
  <si>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</si>
  <si>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</si>
  <si>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</si>
  <si>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</si>
  <si>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</si>
  <si>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</si>
  <si>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</si>
  <si>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</si>
  <si>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</si>
  <si>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</si>
  <si>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</si>
  <si>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</si>
  <si>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</si>
  <si>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</si>
  <si>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</si>
  <si>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</si>
  <si>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</si>
  <si>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</si>
  <si>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</si>
  <si>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</si>
  <si>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</si>
  <si>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</si>
  <si>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</si>
  <si>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</si>
  <si>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</si>
  <si>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</si>
  <si>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</si>
  <si>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</si>
  <si>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</si>
  <si>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</si>
  <si>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</si>
  <si>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</si>
  <si>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</si>
  <si>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</si>
  <si>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</si>
  <si>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</si>
  <si>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</si>
  <si>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</si>
  <si>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</si>
  <si>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</si>
  <si>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</si>
  <si>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</si>
  <si>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</si>
  <si>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</si>
  <si>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</si>
  <si>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</si>
  <si>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</si>
  <si>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</si>
  <si>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</si>
  <si>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</si>
  <si>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</si>
  <si>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</si>
  <si>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</si>
  <si>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</si>
  <si>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</si>
  <si>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</si>
  <si>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</si>
  <si>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</si>
  <si>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</si>
  <si>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</si>
  <si>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</si>
  <si>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</si>
  <si>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</si>
  <si>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</si>
  <si>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</si>
  <si>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</si>
  <si>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</si>
  <si>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</si>
  <si>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</si>
  <si>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</si>
  <si>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</si>
  <si>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</si>
  <si>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</si>
  <si>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</si>
  <si>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</si>
  <si>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</si>
  <si>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</si>
  <si>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</si>
  <si>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</si>
  <si>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</si>
  <si>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</si>
  <si>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</si>
  <si>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</si>
  <si>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</si>
  <si>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</si>
  <si>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</si>
  <si>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</si>
  <si>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</si>
  <si>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</si>
  <si>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</si>
  <si>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</si>
  <si>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</si>
  <si>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</si>
  <si>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</si>
  <si>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</si>
  <si>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</si>
  <si>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</si>
  <si>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</si>
  <si>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</si>
  <si>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</si>
  <si>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</si>
  <si>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</si>
  <si>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</si>
  <si>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</si>
  <si>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</si>
  <si>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</si>
  <si>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</si>
  <si>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</si>
  <si>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</si>
  <si>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</si>
  <si>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</si>
  <si>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</si>
  <si>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</si>
  <si>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</si>
  <si>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</si>
  <si>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</si>
  <si>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</si>
  <si>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</si>
  <si>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</si>
  <si>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</si>
  <si>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</si>
  <si>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</si>
  <si>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</si>
  <si>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</si>
  <si>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</si>
  <si>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</si>
  <si>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</si>
  <si>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</si>
  <si>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</si>
  <si>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</si>
  <si>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</si>
  <si>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</si>
  <si>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</si>
  <si>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</si>
  <si>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</si>
  <si>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</si>
  <si>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</si>
  <si>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</si>
  <si>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</si>
  <si>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</si>
  <si>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</si>
  <si>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</si>
  <si>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</si>
  <si>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</si>
  <si>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</si>
  <si>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</si>
  <si>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</si>
  <si>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</si>
  <si>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</si>
  <si>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</si>
  <si>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</si>
  <si>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</si>
  <si>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</si>
  <si>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</si>
  <si>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</si>
  <si>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</si>
  <si>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</si>
  <si>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</si>
  <si>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</si>
  <si>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</si>
  <si>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</si>
  <si>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</si>
  <si>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</si>
  <si>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</si>
  <si>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</si>
  <si>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</si>
  <si>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</si>
  <si>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</si>
  <si>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</si>
  <si>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</si>
  <si>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</si>
  <si>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</si>
  <si>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</si>
  <si>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</si>
  <si>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</si>
  <si>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</si>
  <si>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</si>
  <si>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</si>
  <si>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</si>
  <si>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</si>
  <si>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</si>
  <si>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</si>
  <si>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</si>
  <si>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</si>
  <si>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</si>
  <si>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</si>
  <si>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</si>
  <si>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</si>
  <si>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</si>
  <si>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</si>
  <si>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</si>
  <si>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</si>
  <si>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</si>
  <si>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</si>
  <si>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</si>
  <si>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</si>
  <si>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</si>
  <si>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</si>
  <si>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</si>
  <si>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</si>
  <si>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</si>
  <si>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</si>
  <si>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</si>
  <si>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</si>
  <si>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</si>
  <si>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</si>
  <si>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</si>
  <si>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</si>
  <si>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</si>
  <si>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</si>
  <si>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</si>
  <si>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</si>
  <si>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</si>
  <si>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</si>
  <si>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</si>
  <si>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</si>
  <si>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</si>
  <si>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</si>
  <si>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</si>
  <si>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</si>
  <si>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</si>
  <si>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</si>
  <si>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</si>
  <si>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</si>
  <si>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</si>
  <si>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</si>
  <si>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</si>
  <si>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</si>
  <si>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</si>
  <si>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</si>
  <si>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</si>
  <si>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</si>
  <si>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</si>
  <si>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</si>
  <si>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</si>
  <si>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</si>
  <si>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</si>
  <si>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</si>
  <si>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</si>
  <si>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</si>
  <si>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</si>
  <si>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</si>
  <si>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</si>
  <si>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</si>
  <si>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</si>
  <si>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</si>
  <si>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</si>
  <si>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</si>
  <si>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</si>
  <si>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</si>
  <si>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</si>
  <si>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</si>
  <si>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</si>
  <si>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</si>
  <si>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</si>
  <si>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</si>
  <si>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</si>
  <si>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</si>
  <si>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</si>
  <si>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</si>
  <si>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</si>
  <si>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</si>
  <si>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</si>
  <si>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</si>
  <si>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</si>
  <si>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</si>
  <si>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</si>
  <si>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</si>
  <si>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</si>
  <si>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</si>
  <si>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</si>
  <si>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</si>
  <si>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</si>
  <si>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</si>
  <si>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</si>
  <si>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</si>
  <si>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</si>
  <si>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</si>
  <si>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</si>
  <si>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</si>
  <si>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</si>
  <si>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</si>
  <si>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</si>
  <si>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</si>
  <si>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</si>
  <si>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</si>
  <si>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</si>
  <si>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</si>
  <si>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</si>
  <si>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</si>
  <si>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</si>
  <si>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</si>
  <si>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</si>
  <si>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</si>
  <si>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</si>
  <si>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</si>
  <si>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</si>
  <si>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</si>
  <si>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</si>
  <si>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</si>
  <si>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</si>
  <si>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</si>
  <si>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</si>
  <si>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</si>
  <si>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</si>
  <si>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</si>
  <si>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</si>
  <si>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</si>
  <si>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</si>
  <si>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</si>
  <si>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</si>
  <si>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</si>
  <si>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</si>
  <si>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</si>
  <si>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</si>
  <si>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</si>
  <si>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</si>
  <si>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</si>
  <si>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</si>
  <si>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</si>
  <si>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</si>
  <si>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</si>
  <si>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</si>
  <si>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</si>
  <si>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</si>
  <si>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</si>
  <si>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</si>
  <si>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</si>
  <si>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</si>
  <si>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</si>
  <si>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</si>
  <si>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</si>
  <si>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</si>
  <si>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</si>
  <si>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</si>
  <si>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</si>
  <si>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</si>
  <si>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</si>
  <si>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</si>
  <si>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</si>
  <si>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</si>
  <si>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</si>
  <si>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</si>
  <si>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</si>
  <si>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</si>
  <si>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</si>
  <si>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</si>
  <si>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</si>
  <si>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</si>
  <si>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</si>
  <si>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</si>
  <si>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</si>
  <si>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</si>
  <si>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</si>
  <si>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</si>
  <si>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</si>
  <si>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</si>
  <si>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</si>
  <si>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</si>
  <si>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</si>
  <si>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</si>
  <si>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</si>
  <si>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</si>
  <si>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</si>
  <si>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</si>
  <si>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</si>
  <si>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</si>
  <si>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</si>
  <si>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</si>
  <si>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</si>
  <si>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</si>
  <si>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</si>
  <si>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</si>
  <si>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</si>
  <si>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</si>
  <si>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</si>
  <si>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</si>
  <si>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</si>
  <si>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</si>
  <si>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</si>
  <si>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</si>
  <si>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</si>
  <si>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</si>
  <si>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</si>
  <si>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</si>
  <si>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</si>
  <si>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</si>
  <si>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</si>
  <si>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</si>
  <si>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</si>
  <si>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</si>
  <si>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</si>
  <si>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</si>
  <si>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</si>
  <si>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</si>
  <si>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</si>
  <si>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</si>
  <si>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</si>
  <si>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</si>
  <si>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</si>
  <si>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</si>
  <si>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</si>
  <si>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</si>
  <si>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</si>
  <si>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</si>
  <si>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</si>
  <si>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</si>
  <si>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</si>
  <si>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</si>
  <si>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</si>
  <si>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</si>
  <si>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</si>
  <si>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</si>
  <si>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</si>
  <si>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</si>
  <si>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</si>
  <si>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</si>
  <si>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</si>
  <si>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</si>
  <si>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</si>
  <si>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</si>
  <si>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</si>
  <si>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</si>
  <si>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</si>
  <si>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</si>
  <si>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</si>
  <si>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</si>
  <si>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</si>
  <si>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</si>
  <si>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</si>
  <si>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</si>
  <si>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</si>
  <si>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</si>
  <si>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</si>
  <si>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</si>
  <si>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</si>
  <si>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</si>
  <si>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</si>
  <si>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</si>
  <si>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</si>
  <si>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</si>
  <si>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</si>
  <si>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</si>
  <si>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</si>
  <si>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</si>
  <si>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</si>
  <si>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</si>
  <si>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</si>
  <si>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</si>
  <si>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</si>
  <si>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</si>
  <si>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</si>
  <si>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</si>
  <si>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</si>
  <si>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</si>
  <si>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</si>
  <si>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</si>
  <si>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</si>
  <si>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</si>
  <si>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</si>
  <si>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</si>
  <si>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</si>
  <si>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</si>
  <si>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</si>
  <si>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</si>
  <si>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</si>
  <si>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</si>
  <si>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</si>
  <si>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</si>
  <si>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</si>
  <si>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</si>
  <si>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</si>
  <si>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</si>
  <si>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</si>
  <si>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</si>
  <si>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</si>
  <si>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</si>
  <si>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</si>
  <si>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</si>
  <si>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</si>
  <si>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</si>
  <si>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</si>
  <si>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</si>
  <si>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</si>
  <si>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</si>
  <si>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</si>
  <si>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</si>
  <si>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</si>
  <si>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</si>
  <si>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</si>
  <si>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</si>
  <si>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</si>
  <si>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</si>
  <si>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</si>
  <si>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</si>
  <si>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</si>
  <si>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</si>
  <si>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</si>
  <si>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</si>
  <si>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</si>
  <si>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</si>
  <si>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</si>
  <si>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</si>
  <si>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</si>
  <si>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</si>
  <si>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</si>
  <si>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</si>
  <si>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</si>
  <si>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</si>
  <si>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</si>
  <si>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</si>
  <si>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</si>
  <si>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</si>
  <si>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</si>
  <si>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</si>
  <si>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</si>
  <si>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</si>
  <si>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</si>
  <si>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</si>
  <si>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</si>
  <si>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</si>
  <si>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</si>
  <si>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</si>
  <si>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</si>
  <si>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</si>
  <si>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</si>
  <si>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</si>
  <si>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</si>
  <si>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</si>
  <si>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</si>
  <si>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</si>
  <si>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</si>
  <si>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</si>
  <si>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</si>
  <si>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</si>
  <si>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</si>
  <si>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</si>
  <si>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</si>
  <si>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</si>
  <si>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</si>
  <si>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</si>
  <si>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</si>
  <si>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</si>
  <si>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</si>
  <si>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</si>
  <si>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</si>
  <si>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</si>
  <si>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</si>
  <si>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</si>
  <si>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</si>
  <si>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</si>
  <si>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</si>
  <si>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</si>
  <si>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</si>
  <si>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</si>
  <si>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</si>
  <si>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</si>
  <si>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</si>
  <si>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</si>
  <si>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</si>
  <si>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</si>
  <si>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</si>
  <si>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</si>
  <si>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</si>
  <si>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</si>
  <si>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</si>
  <si>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</si>
  <si>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</si>
  <si>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</si>
  <si>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</si>
  <si>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</si>
  <si>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</si>
  <si>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</si>
  <si>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</si>
  <si>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</si>
  <si>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</si>
  <si>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</si>
  <si>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</si>
  <si>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</si>
  <si>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</si>
  <si>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</si>
  <si>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</si>
  <si>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</si>
  <si>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</si>
  <si>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</si>
  <si>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</si>
  <si>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</si>
  <si>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</si>
  <si>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</si>
  <si>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</si>
  <si>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</si>
  <si>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</si>
  <si>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</si>
  <si>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</si>
  <si>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</si>
  <si>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</si>
  <si>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</si>
  <si>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</si>
  <si>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</si>
  <si>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</si>
  <si>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</si>
  <si>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</si>
  <si>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</si>
  <si>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</si>
  <si>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</si>
  <si>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</si>
  <si>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</si>
  <si>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</si>
  <si>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</si>
  <si>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</si>
  <si>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</si>
  <si>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</si>
  <si>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</si>
  <si>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</si>
  <si>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</si>
  <si>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</si>
  <si>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</si>
  <si>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</si>
  <si>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</si>
  <si>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</si>
  <si>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</si>
  <si>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</si>
  <si>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</si>
  <si>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</si>
  <si>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</si>
  <si>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</si>
  <si>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</si>
  <si>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</si>
  <si>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</si>
  <si>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</si>
  <si>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</si>
  <si>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</si>
  <si>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</si>
  <si>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</si>
  <si>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</si>
  <si>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</si>
  <si>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</si>
  <si>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</si>
  <si>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</si>
  <si>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</si>
  <si>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</si>
  <si>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</si>
  <si>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</si>
  <si>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</si>
  <si>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</si>
  <si>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</si>
  <si>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</si>
  <si>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</si>
  <si>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</si>
  <si>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</si>
  <si>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</si>
  <si>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</si>
  <si>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</si>
  <si>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</si>
  <si>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</si>
  <si>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</si>
  <si>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</si>
  <si>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</si>
  <si>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</si>
  <si>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</si>
  <si>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</si>
  <si>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</si>
  <si>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</si>
  <si>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</si>
  <si>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</si>
  <si>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</si>
  <si>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</si>
  <si>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</si>
  <si>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</si>
  <si>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</si>
  <si>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</si>
  <si>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</si>
  <si>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</si>
  <si>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</si>
  <si>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</si>
  <si>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</si>
  <si>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</si>
  <si>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</si>
  <si>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</si>
  <si>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</si>
  <si>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</si>
  <si>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</si>
  <si>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</si>
  <si>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</si>
  <si>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</si>
  <si>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</si>
  <si>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</si>
  <si>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</si>
  <si>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</si>
  <si>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</si>
  <si>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</si>
  <si>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</si>
  <si>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</si>
  <si>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</si>
  <si>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</si>
  <si>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</si>
  <si>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</si>
  <si>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</si>
  <si>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</si>
  <si>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</si>
  <si>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</si>
  <si>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</si>
  <si>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</si>
  <si>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</si>
  <si>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</si>
  <si>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</si>
  <si>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</si>
  <si>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</si>
  <si>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</si>
  <si>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</si>
  <si>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</si>
  <si>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</si>
  <si>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</si>
  <si>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</si>
  <si>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</si>
  <si>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</si>
  <si>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</si>
  <si>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</si>
  <si>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</si>
  <si>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</si>
  <si>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</si>
  <si>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</si>
  <si>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</si>
  <si>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</si>
  <si>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</si>
  <si>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</si>
  <si>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</si>
  <si>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</si>
  <si>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</si>
  <si>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</si>
  <si>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</si>
  <si>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</si>
  <si>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</si>
  <si>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</si>
  <si>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</si>
  <si>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</si>
  <si>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</si>
  <si>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</si>
  <si>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</si>
  <si>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</si>
  <si>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</si>
  <si>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</si>
  <si>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</si>
  <si>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</si>
  <si>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</si>
  <si>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</si>
  <si>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</si>
  <si>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</si>
  <si>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</si>
  <si>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</si>
  <si>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</si>
  <si>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</si>
  <si>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</si>
  <si>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</si>
  <si>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</si>
  <si>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</si>
  <si>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</si>
  <si>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</si>
  <si>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</si>
  <si>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</si>
  <si>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</si>
  <si>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</si>
  <si>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</si>
  <si>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</si>
  <si>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</si>
  <si>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</si>
  <si>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</si>
  <si>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</si>
  <si>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</si>
  <si>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</si>
  <si>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</si>
  <si>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</si>
  <si>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</si>
  <si>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</si>
  <si>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</si>
  <si>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</si>
  <si>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</si>
  <si>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</si>
  <si>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</si>
  <si>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</si>
  <si>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</si>
  <si>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</si>
  <si>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</si>
  <si>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</si>
  <si>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</si>
  <si>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</si>
  <si>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</si>
  <si>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</si>
  <si>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</si>
  <si>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</si>
  <si>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</si>
  <si>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</si>
  <si>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</si>
  <si>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</si>
  <si>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</si>
  <si>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</si>
  <si>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</si>
  <si>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</si>
  <si>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</si>
  <si>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</si>
  <si>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</si>
  <si>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</si>
  <si>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</si>
  <si>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</si>
  <si>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</si>
  <si>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</si>
  <si>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</si>
  <si>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</si>
  <si>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</si>
  <si>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</si>
  <si>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</si>
  <si>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</si>
  <si>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</si>
  <si>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</si>
  <si>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</si>
  <si>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</si>
  <si>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</si>
  <si>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</si>
  <si>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</si>
  <si>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</si>
  <si>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</si>
  <si>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</si>
  <si>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</si>
  <si>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</si>
  <si>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</si>
  <si>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</si>
  <si>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</si>
  <si>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</si>
  <si>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</si>
  <si>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</si>
  <si>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</si>
  <si>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</si>
  <si>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</si>
  <si>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</si>
  <si>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</si>
  <si>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</si>
  <si>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</si>
  <si>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</si>
  <si>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</si>
  <si>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</si>
  <si>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</si>
  <si>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</si>
  <si>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</si>
  <si>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</si>
  <si>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</si>
  <si>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</si>
  <si>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</si>
  <si>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</si>
  <si>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</si>
  <si>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</si>
  <si>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</si>
  <si>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</si>
  <si>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</si>
  <si>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</si>
  <si>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</si>
  <si>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</si>
  <si>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</si>
  <si>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</si>
  <si>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</si>
  <si>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</si>
  <si>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</si>
  <si>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</si>
  <si>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</si>
  <si>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</si>
  <si>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</si>
  <si>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</si>
  <si>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</si>
  <si>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</si>
  <si>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</si>
  <si>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</si>
  <si>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</si>
  <si>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</si>
  <si>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</si>
  <si>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</si>
  <si>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</si>
  <si>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</si>
  <si>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</si>
  <si>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</si>
  <si>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</si>
  <si>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</si>
  <si>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</si>
  <si>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</si>
  <si>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</si>
  <si>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</si>
  <si>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</si>
  <si>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</si>
  <si>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</si>
  <si>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</si>
  <si>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</si>
  <si>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</si>
  <si>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</si>
  <si>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</si>
  <si>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</si>
  <si>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</si>
  <si>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</si>
  <si>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</si>
  <si>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</si>
  <si>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</si>
  <si>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</si>
  <si>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</si>
  <si>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</si>
  <si>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</si>
  <si>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</si>
  <si>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</si>
  <si>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</si>
  <si>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</si>
  <si>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</si>
  <si>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</si>
  <si>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</si>
  <si>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</si>
  <si>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</si>
  <si>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</si>
  <si>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</si>
  <si>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</si>
  <si>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</si>
  <si>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</si>
  <si>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</si>
  <si>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</si>
  <si>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</si>
  <si>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</si>
  <si>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</si>
  <si>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</si>
  <si>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</si>
  <si>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</si>
  <si>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</si>
  <si>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</si>
  <si>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</si>
  <si>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</si>
  <si>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</si>
  <si>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</si>
  <si>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</si>
  <si>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</si>
  <si>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</si>
  <si>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</si>
  <si>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</si>
  <si>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</si>
  <si>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</si>
  <si>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</si>
  <si>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</si>
  <si>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</si>
  <si>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</si>
  <si>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</si>
  <si>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</si>
  <si>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</si>
  <si>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</si>
  <si>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</si>
  <si>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</si>
  <si>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</si>
  <si>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</si>
  <si>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</si>
  <si>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</si>
  <si>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</si>
  <si>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</si>
  <si>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</si>
  <si>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</si>
  <si>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</si>
  <si>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</si>
  <si>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</si>
  <si>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</si>
  <si>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</si>
  <si>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</si>
  <si>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</si>
  <si>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</si>
  <si>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</si>
  <si>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</si>
  <si>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</si>
  <si>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</si>
  <si>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</si>
  <si>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</si>
  <si>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</si>
  <si>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</si>
  <si>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</si>
  <si>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</si>
  <si>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</si>
  <si>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</si>
  <si>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</si>
  <si>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</si>
  <si>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</si>
  <si>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</si>
  <si>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</si>
  <si>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</si>
  <si>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</si>
  <si>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</si>
  <si>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</si>
  <si>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</si>
  <si>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</si>
  <si>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</si>
  <si>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</si>
  <si>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</si>
  <si>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</si>
  <si>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</si>
  <si>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</si>
  <si>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</si>
  <si>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</si>
  <si>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</si>
  <si>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</si>
  <si>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</si>
  <si>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</si>
  <si>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</si>
  <si>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</si>
  <si>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</si>
  <si>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</si>
  <si>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</si>
  <si>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</si>
  <si>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</si>
  <si>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</si>
  <si>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</si>
  <si>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</si>
  <si>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</si>
  <si>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</si>
  <si>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</si>
  <si>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</si>
  <si>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</si>
  <si>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</si>
  <si>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</si>
  <si>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</si>
  <si>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</si>
  <si>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</si>
  <si>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</si>
  <si>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</si>
  <si>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</si>
  <si>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</si>
  <si>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</si>
  <si>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</si>
  <si>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</si>
  <si>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</si>
  <si>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</si>
  <si>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</si>
  <si>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</si>
  <si>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</si>
  <si>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</si>
  <si>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</si>
  <si>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</si>
  <si>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</si>
  <si>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</si>
  <si>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</si>
  <si>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</si>
  <si>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</si>
  <si>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</si>
  <si>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</si>
  <si>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</si>
  <si>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</si>
  <si>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</si>
  <si>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</si>
  <si>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</si>
  <si>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</si>
  <si>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</si>
  <si>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</si>
  <si>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</si>
  <si>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</si>
  <si>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</si>
  <si>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</si>
  <si>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</si>
  <si>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</si>
  <si>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</si>
  <si>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</si>
  <si>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</si>
  <si>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</si>
  <si>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</si>
  <si>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</si>
  <si>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</si>
  <si>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</si>
  <si>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</si>
  <si>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</si>
  <si>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</si>
  <si>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</si>
  <si>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</si>
  <si>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</si>
  <si>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</si>
  <si>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</si>
  <si>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</si>
  <si>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</si>
  <si>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</si>
  <si>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</si>
  <si>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</si>
  <si>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</si>
  <si>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</si>
  <si>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</si>
  <si>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</si>
  <si>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</si>
  <si>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</si>
  <si>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</si>
  <si>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</si>
  <si>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</si>
  <si>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</si>
  <si>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</si>
  <si>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</si>
  <si>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</si>
  <si>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</si>
  <si>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</si>
  <si>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</si>
  <si>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</si>
  <si>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</si>
  <si>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</si>
  <si>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</si>
  <si>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</si>
  <si>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</si>
  <si>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</si>
  <si>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</si>
  <si>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</si>
  <si>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</si>
  <si>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</si>
  <si>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</si>
  <si>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</si>
  <si>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</si>
  <si>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</si>
  <si>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</si>
  <si>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</si>
  <si>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</si>
  <si>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</si>
  <si>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</si>
  <si>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</si>
  <si>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</si>
  <si>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</si>
  <si>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</si>
  <si>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</si>
  <si>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</si>
  <si>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</si>
  <si>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</si>
  <si>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</si>
  <si>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</si>
  <si>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</si>
  <si>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</si>
  <si>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</si>
  <si>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</si>
  <si>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</si>
  <si>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</si>
  <si>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</si>
  <si>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</si>
  <si>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</si>
  <si>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</si>
  <si>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</si>
  <si>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</si>
  <si>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</si>
  <si>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</si>
  <si>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</si>
  <si>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</si>
  <si>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</si>
  <si>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</si>
  <si>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</si>
  <si>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</si>
  <si>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</si>
  <si>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</si>
  <si>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</si>
  <si>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</si>
  <si>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</si>
  <si>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</si>
  <si>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</si>
  <si>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</si>
  <si>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</si>
  <si>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</si>
  <si>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</si>
  <si>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</si>
  <si>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</si>
  <si>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</si>
  <si>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</si>
  <si>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</si>
  <si>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</si>
  <si>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</si>
  <si>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</si>
  <si>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</si>
  <si>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</si>
  <si>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</si>
  <si>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</si>
  <si>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</si>
  <si>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</si>
  <si>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</si>
  <si>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</si>
  <si>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</si>
  <si>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</si>
  <si>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</si>
  <si>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</si>
  <si>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</si>
  <si>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</si>
  <si>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</si>
  <si>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</si>
  <si>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</si>
  <si>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</si>
  <si>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</si>
  <si>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</si>
  <si>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</si>
  <si>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</si>
  <si>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</si>
  <si>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</si>
  <si>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</si>
  <si>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</si>
  <si>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</si>
  <si>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</si>
  <si>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</si>
  <si>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</si>
  <si>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</si>
  <si>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</si>
  <si>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</si>
  <si>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</si>
  <si>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</si>
  <si>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</si>
  <si>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</si>
  <si>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</si>
  <si>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</si>
  <si>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</si>
  <si>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</si>
  <si>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</si>
  <si>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</si>
  <si>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</si>
  <si>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</si>
  <si>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</si>
  <si>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</si>
  <si>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</si>
  <si>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</si>
  <si>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</si>
  <si>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</si>
  <si>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</si>
  <si>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</si>
  <si>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</si>
  <si>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</si>
  <si>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</si>
  <si>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</si>
  <si>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</si>
  <si>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</si>
  <si>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</si>
  <si>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</si>
  <si>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</si>
  <si>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</si>
  <si>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</si>
  <si>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</si>
  <si>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</si>
  <si>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</si>
  <si>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</si>
  <si>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</si>
  <si>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</si>
  <si>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</si>
  <si>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</si>
  <si>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</si>
  <si>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</si>
  <si>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</si>
  <si>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</si>
  <si>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</si>
  <si>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</si>
  <si>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</si>
  <si>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</si>
  <si>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</si>
  <si>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</si>
  <si>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</si>
  <si>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</si>
  <si>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</si>
  <si>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</si>
  <si>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</si>
  <si>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</si>
  <si>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</si>
  <si>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</si>
  <si>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</si>
  <si>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</si>
  <si>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</si>
  <si>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</si>
  <si>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</si>
  <si>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</si>
  <si>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</si>
  <si>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</si>
  <si>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</si>
  <si>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</si>
  <si>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</si>
  <si>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</si>
  <si>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</si>
  <si>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</si>
  <si>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</si>
  <si>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</si>
  <si>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</si>
  <si>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</si>
  <si>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</si>
  <si>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</si>
  <si>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</si>
  <si>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</si>
  <si>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</si>
  <si>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</si>
  <si>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</si>
  <si>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</si>
  <si>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</si>
  <si>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</si>
  <si>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</si>
  <si>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</si>
  <si>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</si>
  <si>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</si>
  <si>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</si>
  <si>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</si>
  <si>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</si>
  <si>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</si>
  <si>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</si>
  <si>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</si>
  <si>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</si>
  <si>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</si>
  <si>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</si>
  <si>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</si>
  <si>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</si>
  <si>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</si>
  <si>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</si>
  <si>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</si>
  <si>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</si>
  <si>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</si>
  <si>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</si>
  <si>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</si>
  <si>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</si>
  <si>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</si>
  <si>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</si>
  <si>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</si>
  <si>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</si>
  <si>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</si>
  <si>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</si>
  <si>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</si>
  <si>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</si>
  <si>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</si>
  <si>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</si>
  <si>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</si>
  <si>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</si>
  <si>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</si>
  <si>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</si>
  <si>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</si>
  <si>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</si>
  <si>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</si>
  <si>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</si>
  <si>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</si>
  <si>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</si>
  <si>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</si>
  <si>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</si>
  <si>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</si>
  <si>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</si>
  <si>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</si>
  <si>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</si>
  <si>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</si>
  <si>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</si>
  <si>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</si>
  <si>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</si>
  <si>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</si>
  <si>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</si>
  <si>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</si>
  <si>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</si>
  <si>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</si>
  <si>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</si>
  <si>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</si>
  <si>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</si>
  <si>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</si>
  <si>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</si>
  <si>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</si>
  <si>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</si>
  <si>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</si>
  <si>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</si>
  <si>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</si>
  <si>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</si>
  <si>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</si>
  <si>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</si>
  <si>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</si>
  <si>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</si>
  <si>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</si>
  <si>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</si>
  <si>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</si>
  <si>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</si>
  <si>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</si>
  <si>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</si>
  <si>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</si>
  <si>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</si>
  <si>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</si>
  <si>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</si>
  <si>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</si>
  <si>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</si>
  <si>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</si>
  <si>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</si>
  <si>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</si>
  <si>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</si>
  <si>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</si>
  <si>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</si>
  <si>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</si>
  <si>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</si>
  <si>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</si>
  <si>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</si>
  <si>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</si>
  <si>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</si>
  <si>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</si>
  <si>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</si>
  <si>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</si>
  <si>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</si>
  <si>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</si>
  <si>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</si>
  <si>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</si>
  <si>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</si>
  <si>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</si>
  <si>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</si>
  <si>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</si>
  <si>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</si>
  <si>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</si>
  <si>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</si>
  <si>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</si>
  <si>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</si>
  <si>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</si>
  <si>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</si>
  <si>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</si>
  <si>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</si>
  <si>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</si>
  <si>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</si>
  <si>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</si>
  <si>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</si>
  <si>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</si>
  <si>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</si>
  <si>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</si>
  <si>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</si>
  <si>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</si>
  <si>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</si>
  <si>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</si>
  <si>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</si>
  <si>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</si>
  <si>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</si>
  <si>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</si>
  <si>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</si>
  <si>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</si>
  <si>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</si>
  <si>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</si>
  <si>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</si>
  <si>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</si>
  <si>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</si>
  <si>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</si>
  <si>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</si>
  <si>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</si>
  <si>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</si>
  <si>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</si>
  <si>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</si>
  <si>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</si>
  <si>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</si>
  <si>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</si>
  <si>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</si>
  <si>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</si>
  <si>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</si>
  <si>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</si>
  <si>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</si>
  <si>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</si>
  <si>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</si>
  <si>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</si>
  <si>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</si>
  <si>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</si>
  <si>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</si>
  <si>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</si>
  <si>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</si>
  <si>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</si>
  <si>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</si>
  <si>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</si>
  <si>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</si>
  <si>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</si>
  <si>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</si>
  <si>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</si>
  <si>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</si>
  <si>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</si>
  <si>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</si>
  <si>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</si>
  <si>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</si>
  <si>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</si>
  <si>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</si>
  <si>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</si>
  <si>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</si>
  <si>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</si>
  <si>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</si>
  <si>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</si>
  <si>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</si>
  <si>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</si>
  <si>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</si>
  <si>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</si>
  <si>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</si>
  <si>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</si>
  <si>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</si>
  <si>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</si>
  <si>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</si>
  <si>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</si>
  <si>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</si>
  <si>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</si>
  <si>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</si>
  <si>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</si>
  <si>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</si>
  <si>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</si>
  <si>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</si>
  <si>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</si>
  <si>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</si>
  <si>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</si>
  <si>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</si>
  <si>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</si>
  <si>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</si>
  <si>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</si>
  <si>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</si>
  <si>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</si>
  <si>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</si>
  <si>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</si>
  <si>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</si>
  <si>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</si>
  <si>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</si>
  <si>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</si>
  <si>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</si>
  <si>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</si>
  <si>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</si>
  <si>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</si>
  <si>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</si>
  <si>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</si>
  <si>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</si>
  <si>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</si>
  <si>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</si>
  <si>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</si>
  <si>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</si>
  <si>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</si>
  <si>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</si>
  <si>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</si>
  <si>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</si>
  <si>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</si>
  <si>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</si>
  <si>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</si>
  <si>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</si>
  <si>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</si>
  <si>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</si>
  <si>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</si>
  <si>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</si>
  <si>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</si>
  <si>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</si>
  <si>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</si>
  <si>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</si>
  <si>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</si>
  <si>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</si>
  <si>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</si>
  <si>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</si>
  <si>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</si>
  <si>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</si>
  <si>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</si>
  <si>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</si>
  <si>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</si>
  <si>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</si>
  <si>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</si>
  <si>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</si>
  <si>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</si>
  <si>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</si>
  <si>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</si>
  <si>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</si>
  <si>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</si>
  <si>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</si>
  <si>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</si>
  <si>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</si>
  <si>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</si>
  <si>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</si>
  <si>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</si>
  <si>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</si>
  <si>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</si>
  <si>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</si>
  <si>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</si>
  <si>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</si>
  <si>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</si>
  <si>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</si>
  <si>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</si>
  <si>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</si>
  <si>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</si>
  <si>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</si>
  <si>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</si>
  <si>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</si>
  <si>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</si>
  <si>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</si>
  <si>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</si>
  <si>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</si>
  <si>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</si>
  <si>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</si>
  <si>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</si>
  <si>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</si>
  <si>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</si>
  <si>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</si>
  <si>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</si>
  <si>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</si>
  <si>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</si>
  <si>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</si>
  <si>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</si>
  <si>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</si>
  <si>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</si>
  <si>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</si>
  <si>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</si>
  <si>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</si>
  <si>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</si>
  <si>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</si>
  <si>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</si>
  <si>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</si>
  <si>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</si>
  <si>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</si>
  <si>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</si>
  <si>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</si>
  <si>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</si>
  <si>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</si>
  <si>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</si>
  <si>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</si>
  <si>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</si>
  <si>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</si>
  <si>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</si>
  <si>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</si>
  <si>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</si>
  <si>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</si>
  <si>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</si>
  <si>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</si>
  <si>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</si>
  <si>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</si>
  <si>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</si>
  <si>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</si>
  <si>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</si>
  <si>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</si>
  <si>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</si>
  <si>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</si>
  <si>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</si>
  <si>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</si>
  <si>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</si>
  <si>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</si>
  <si>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</si>
  <si>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</si>
  <si>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</si>
  <si>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</si>
  <si>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</si>
  <si>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</si>
  <si>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</si>
  <si>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</si>
  <si>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</si>
  <si>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</si>
  <si>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</si>
  <si>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</si>
  <si>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</si>
  <si>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</si>
  <si>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</si>
  <si>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</si>
  <si>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</si>
  <si>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</si>
  <si>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</si>
  <si>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</si>
  <si>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</si>
  <si>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</si>
  <si>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</si>
  <si>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</si>
  <si>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</si>
  <si>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</si>
  <si>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</si>
  <si>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</si>
  <si>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</si>
  <si>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</si>
  <si>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</si>
  <si>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</si>
  <si>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</si>
  <si>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</si>
  <si>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</si>
  <si>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</si>
  <si>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</si>
  <si>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</si>
  <si>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</si>
  <si>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</si>
  <si>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</si>
  <si>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</si>
  <si>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</si>
  <si>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</si>
  <si>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</si>
  <si>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</si>
  <si>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</si>
  <si>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</si>
  <si>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</si>
  <si>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</si>
  <si>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</si>
  <si>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</si>
  <si>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</si>
  <si>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</si>
  <si>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</si>
  <si>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</si>
  <si>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</si>
  <si>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</si>
  <si>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</si>
  <si>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</si>
  <si>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</si>
  <si>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</si>
  <si>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</si>
  <si>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</si>
  <si>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</si>
  <si>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</si>
  <si>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</si>
  <si>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</si>
  <si>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</si>
  <si>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</si>
  <si>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</si>
  <si>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</si>
  <si>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</si>
  <si>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</si>
  <si>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</si>
  <si>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</si>
  <si>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</si>
  <si>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</si>
  <si>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</si>
  <si>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</si>
  <si>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</si>
  <si>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</si>
  <si>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</si>
  <si>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</si>
  <si>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</si>
  <si>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</si>
  <si>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</si>
  <si>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</si>
  <si>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</si>
  <si>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</si>
  <si>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</si>
  <si>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</si>
  <si>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</si>
  <si>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</si>
  <si>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</si>
  <si>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</si>
  <si>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</si>
  <si>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</si>
  <si>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</si>
  <si>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</si>
  <si>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</si>
  <si>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</si>
  <si>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</si>
  <si>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</si>
  <si>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</si>
  <si>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</si>
  <si>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</si>
  <si>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</si>
  <si>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</si>
  <si>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</si>
  <si>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</si>
  <si>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</si>
  <si>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</si>
  <si>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</si>
  <si>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</si>
  <si>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</si>
  <si>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</si>
  <si>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</si>
  <si>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</si>
  <si>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</si>
  <si>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</si>
  <si>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</si>
  <si>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</si>
  <si>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</si>
  <si>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</si>
  <si>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</si>
  <si>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</si>
  <si>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</si>
  <si>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</si>
  <si>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</si>
  <si>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</si>
  <si>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</si>
  <si>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</si>
  <si>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</si>
  <si>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</si>
  <si>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</si>
  <si>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</si>
  <si>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</si>
  <si>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</si>
  <si>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</si>
  <si>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</si>
  <si>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</si>
  <si>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</si>
  <si>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</si>
  <si>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</si>
  <si>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</si>
  <si>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</si>
  <si>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</si>
  <si>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</si>
  <si>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</si>
  <si>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</si>
  <si>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</si>
  <si>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</si>
  <si>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</si>
  <si>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</si>
  <si>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</si>
  <si>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</si>
  <si>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</si>
  <si>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</si>
  <si>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</si>
  <si>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</si>
  <si>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</si>
  <si>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</si>
  <si>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</si>
  <si>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</si>
  <si>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</si>
  <si>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</si>
  <si>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</si>
  <si>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</si>
  <si>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</si>
  <si>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</si>
  <si>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</si>
  <si>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</si>
  <si>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</si>
  <si>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</si>
  <si>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</si>
  <si>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</si>
  <si>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</si>
  <si>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</si>
  <si>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</si>
  <si>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</si>
  <si>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</si>
  <si>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</si>
  <si>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</si>
  <si>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</si>
  <si>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</si>
  <si>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</si>
  <si>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</si>
  <si>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</si>
  <si>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</si>
  <si>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</si>
  <si>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</si>
  <si>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</si>
  <si>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</si>
  <si>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</si>
  <si>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</si>
  <si>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</si>
  <si>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</si>
  <si>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</si>
  <si>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</si>
  <si>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</si>
  <si>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</si>
  <si>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</si>
  <si>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</si>
  <si>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</si>
  <si>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</si>
  <si>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</si>
  <si>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</si>
  <si>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</si>
  <si>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</si>
  <si>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</si>
  <si>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</si>
  <si>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</si>
  <si>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</si>
  <si>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</si>
  <si>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</si>
  <si>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</si>
  <si>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</si>
  <si>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</si>
  <si>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</si>
  <si>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</si>
  <si>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</si>
  <si>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</si>
  <si>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</si>
  <si>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</si>
  <si>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</si>
  <si>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</si>
  <si>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</si>
  <si>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</si>
  <si>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</si>
  <si>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</si>
  <si>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</si>
  <si>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</si>
  <si>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</si>
  <si>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</si>
  <si>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</si>
  <si>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</si>
  <si>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</si>
  <si>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</si>
  <si>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</si>
  <si>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</si>
  <si>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</si>
  <si>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</si>
  <si>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</si>
  <si>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</si>
  <si>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</si>
  <si>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</si>
  <si>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</si>
  <si>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</si>
  <si>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</si>
  <si>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</si>
  <si>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</si>
  <si>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</si>
  <si>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</si>
  <si>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</si>
  <si>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</si>
  <si>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</si>
  <si>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</si>
  <si>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</si>
  <si>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</si>
  <si>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</si>
  <si>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</si>
  <si>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</si>
  <si>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</si>
  <si>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</si>
  <si>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</si>
  <si>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</si>
  <si>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</si>
  <si>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</si>
  <si>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</si>
  <si>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</si>
  <si>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</si>
  <si>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</si>
  <si>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</si>
  <si>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</si>
  <si>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</si>
  <si>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</si>
  <si>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</si>
  <si>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</si>
  <si>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</si>
  <si>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</si>
  <si>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</si>
  <si>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</si>
  <si>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</si>
  <si>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</si>
  <si>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</si>
  <si>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</si>
  <si>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</si>
  <si>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</si>
  <si>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</si>
  <si>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</si>
  <si>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</si>
  <si>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</si>
  <si>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</si>
  <si>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</si>
  <si>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</si>
  <si>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</si>
  <si>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</si>
  <si>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</si>
  <si>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</si>
  <si>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</si>
  <si>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</si>
  <si>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</si>
  <si>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</si>
  <si>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</si>
  <si>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</si>
  <si>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</si>
  <si>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</si>
  <si>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</si>
  <si>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</si>
  <si>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</si>
  <si>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</si>
  <si>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</si>
  <si>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</si>
  <si>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</si>
  <si>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</si>
  <si>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</si>
  <si>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</si>
  <si>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</si>
  <si>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</si>
  <si>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</si>
  <si>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</si>
  <si>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</si>
  <si>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</si>
  <si>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</si>
  <si>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</si>
  <si>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</si>
  <si>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</si>
  <si>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</si>
  <si>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</si>
  <si>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</si>
  <si>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</si>
  <si>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</si>
  <si>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</si>
  <si>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</si>
  <si>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</si>
  <si>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</si>
  <si>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</si>
  <si>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</si>
  <si>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</si>
  <si>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</si>
  <si>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</si>
  <si>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</si>
  <si>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</si>
  <si>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</si>
  <si>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</si>
  <si>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</si>
  <si>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</si>
  <si>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</si>
  <si>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</si>
  <si>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</si>
  <si>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</si>
  <si>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</si>
  <si>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</si>
  <si>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</si>
  <si>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</si>
  <si>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</si>
  <si>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</si>
  <si>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</si>
  <si>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</si>
  <si>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</si>
  <si>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</si>
  <si>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</si>
  <si>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</si>
  <si>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</si>
  <si>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</si>
  <si>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</si>
  <si>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</si>
  <si>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</si>
  <si>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</si>
  <si>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</si>
  <si>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</si>
  <si>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</si>
  <si>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</si>
  <si>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</si>
  <si>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</si>
  <si>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</si>
  <si>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</si>
  <si>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</si>
  <si>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</si>
  <si>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</si>
  <si>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</si>
  <si>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</si>
  <si>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</si>
  <si>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</si>
  <si>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</si>
  <si>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</si>
  <si>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</si>
  <si>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</si>
  <si>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</si>
  <si>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</si>
  <si>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</si>
  <si>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</si>
  <si>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</si>
  <si>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</si>
  <si>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</si>
  <si>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</si>
  <si>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</si>
  <si>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</si>
  <si>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</si>
  <si>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</si>
  <si>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</si>
  <si>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</si>
  <si>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</si>
  <si>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</si>
  <si>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</si>
  <si>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</si>
  <si>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</si>
  <si>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</si>
  <si>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</si>
  <si>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</si>
  <si>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</si>
  <si>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</si>
  <si>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</si>
  <si>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</si>
  <si>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</si>
  <si>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</si>
  <si>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</si>
  <si>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</si>
  <si>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</si>
  <si>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</si>
  <si>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</si>
  <si>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</si>
  <si>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</si>
  <si>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</si>
  <si>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</si>
  <si>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</si>
  <si>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</si>
  <si>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</si>
  <si>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</si>
  <si>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</si>
  <si>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</si>
  <si>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</si>
  <si>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</si>
  <si>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</si>
  <si>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</si>
  <si>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</si>
  <si>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</si>
  <si>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</si>
  <si>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</si>
  <si>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</si>
  <si>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</si>
  <si>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</si>
  <si>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</si>
  <si>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</si>
  <si>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</si>
  <si>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</si>
  <si>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</si>
  <si>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</si>
  <si>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</si>
  <si>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</si>
  <si>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</si>
  <si>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</si>
  <si>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</si>
  <si>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</si>
  <si>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</si>
  <si>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</si>
  <si>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</si>
  <si>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</si>
  <si>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</si>
  <si>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</si>
  <si>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</si>
  <si>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</si>
  <si>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</si>
  <si>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</si>
  <si>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</si>
  <si>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</si>
  <si>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</si>
  <si>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</si>
  <si>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</si>
  <si>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</si>
  <si>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</si>
  <si>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</si>
  <si>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</si>
  <si>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</si>
  <si>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</si>
  <si>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</si>
  <si>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</si>
  <si>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</si>
  <si>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</si>
  <si>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</si>
  <si>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</si>
  <si>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</si>
  <si>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</si>
  <si>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</si>
  <si>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</si>
  <si>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</si>
  <si>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</si>
  <si>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</si>
  <si>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</si>
  <si>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</si>
  <si>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</si>
  <si>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</si>
  <si>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</si>
  <si>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</si>
  <si>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</si>
  <si>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</si>
  <si>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</si>
  <si>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</si>
  <si>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</si>
  <si>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</si>
  <si>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</si>
  <si>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</si>
  <si>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</si>
  <si>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</si>
  <si>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</si>
  <si>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</si>
  <si>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</si>
  <si>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</si>
  <si>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</si>
  <si>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</si>
  <si>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</si>
  <si>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</si>
  <si>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</si>
  <si>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</si>
  <si>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</si>
  <si>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</si>
  <si>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</si>
  <si>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</si>
  <si>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</si>
  <si>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</si>
  <si>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</si>
  <si>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</si>
  <si>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</si>
  <si>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</si>
  <si>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</si>
  <si>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</si>
  <si>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</si>
  <si>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</si>
  <si>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</si>
  <si>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</si>
  <si>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</si>
  <si>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</si>
  <si>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</si>
  <si>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</si>
  <si>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</si>
  <si>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</si>
  <si>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</si>
  <si>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</si>
  <si>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</si>
  <si>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</si>
  <si>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</si>
  <si>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</si>
  <si>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</si>
  <si>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</si>
  <si>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</si>
  <si>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</si>
  <si>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</si>
  <si>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</si>
  <si>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</si>
  <si>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</si>
  <si>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</si>
  <si>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</si>
  <si>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</si>
  <si>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</si>
  <si>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</si>
  <si>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</si>
  <si>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</si>
  <si>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</si>
  <si>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</si>
  <si>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</si>
  <si>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</si>
  <si>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</si>
  <si>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</si>
  <si>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</si>
  <si>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</si>
  <si>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</si>
  <si>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</si>
  <si>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</si>
  <si>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</si>
  <si>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</si>
  <si>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</si>
  <si>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</si>
  <si>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</si>
  <si>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</si>
  <si>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</si>
  <si>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</si>
  <si>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</si>
  <si>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</si>
  <si>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</si>
  <si>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</si>
  <si>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</si>
  <si>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</si>
  <si>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</si>
  <si>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</si>
  <si>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</si>
  <si>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</si>
  <si>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</si>
  <si>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</si>
  <si>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</si>
  <si>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</si>
  <si>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</si>
  <si>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</si>
  <si>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</si>
  <si>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</si>
  <si>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</si>
  <si>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</si>
  <si>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</si>
  <si>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</si>
  <si>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</si>
  <si>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</si>
  <si>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</si>
  <si>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</si>
  <si>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</si>
  <si>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</si>
  <si>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</si>
  <si>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</si>
  <si>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</si>
  <si>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</si>
  <si>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</si>
  <si>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</si>
  <si>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</si>
  <si>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</si>
  <si>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</si>
  <si>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</si>
  <si>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</si>
  <si>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</si>
  <si>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</si>
  <si>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</si>
  <si>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</si>
  <si>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</si>
  <si>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</si>
  <si>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</si>
  <si>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</si>
  <si>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</si>
  <si>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</si>
  <si>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</si>
  <si>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</si>
  <si>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</si>
  <si>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</si>
  <si>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</si>
  <si>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</si>
  <si>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</si>
  <si>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</si>
  <si>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</si>
  <si>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</si>
  <si>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</si>
  <si>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</si>
  <si>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</si>
  <si>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</si>
  <si>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</si>
  <si>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</si>
  <si>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</si>
  <si>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</si>
  <si>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</si>
  <si>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</si>
  <si>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</si>
  <si>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</si>
  <si>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</si>
  <si>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</si>
  <si>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</si>
  <si>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</si>
  <si>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</si>
  <si>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</si>
  <si>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</si>
  <si>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</si>
  <si>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</si>
  <si>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</si>
  <si>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</si>
  <si>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</si>
  <si>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</si>
  <si>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</si>
  <si>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</si>
  <si>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</si>
  <si>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</si>
  <si>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</si>
  <si>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</si>
  <si>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</si>
  <si>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</si>
  <si>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</si>
  <si>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</si>
  <si>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</si>
  <si>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</si>
  <si>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</si>
  <si>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</si>
  <si>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</si>
  <si>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</si>
  <si>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</si>
  <si>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</si>
  <si>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</si>
  <si>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</si>
  <si>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</si>
  <si>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</si>
  <si>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</si>
  <si>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</si>
  <si>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</si>
  <si>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</si>
  <si>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</si>
  <si>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</si>
  <si>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</si>
  <si>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</si>
  <si>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</si>
  <si>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</si>
  <si>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</si>
  <si>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</si>
  <si>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</si>
  <si>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</si>
  <si>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</si>
  <si>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</si>
  <si>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</si>
  <si>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</si>
  <si>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</si>
  <si>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</si>
  <si>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</si>
  <si>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</si>
  <si>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</si>
  <si>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</si>
  <si>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</si>
  <si>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</si>
  <si>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</si>
  <si>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</si>
  <si>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</si>
  <si>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</si>
  <si>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</si>
  <si>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</si>
  <si>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</si>
  <si>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</si>
  <si>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</si>
  <si>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</si>
  <si>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</si>
  <si>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</si>
  <si>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</si>
  <si>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</si>
  <si>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</si>
  <si>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</si>
  <si>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</si>
  <si>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</si>
  <si>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</si>
  <si>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</si>
  <si>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</si>
  <si>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</si>
  <si>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</si>
  <si>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</si>
  <si>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</si>
  <si>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</si>
  <si>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</si>
  <si>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</si>
  <si>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</si>
  <si>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</si>
  <si>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</si>
  <si>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</si>
  <si>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</si>
  <si>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</si>
  <si>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</si>
  <si>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</si>
  <si>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</si>
  <si>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</si>
  <si>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</si>
  <si>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</si>
  <si>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</si>
  <si>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</si>
  <si>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</si>
  <si>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</si>
  <si>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</si>
  <si>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</si>
  <si>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</si>
  <si>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</si>
  <si>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</si>
  <si>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</si>
  <si>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</si>
  <si>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</si>
  <si>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</si>
  <si>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</si>
  <si>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</si>
  <si>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</si>
  <si>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</si>
  <si>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</si>
  <si>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</si>
  <si>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</si>
  <si>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</si>
  <si>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</si>
  <si>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</si>
  <si>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</si>
  <si>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</si>
  <si>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</si>
  <si>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</si>
  <si>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</si>
  <si>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</si>
  <si>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</si>
  <si>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</si>
  <si>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</si>
  <si>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</si>
  <si>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</si>
  <si>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</si>
  <si>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</si>
  <si>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</si>
  <si>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</si>
  <si>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</si>
  <si>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</si>
  <si>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</si>
  <si>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</si>
  <si>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</si>
  <si>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</si>
  <si>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</si>
  <si>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</si>
  <si>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</si>
  <si>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</si>
  <si>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</si>
  <si>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</si>
  <si>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</si>
  <si>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</si>
  <si>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</si>
  <si>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</si>
  <si>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</si>
  <si>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</si>
  <si>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</si>
  <si>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</si>
  <si>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</si>
  <si>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</si>
  <si>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</si>
  <si>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</si>
  <si>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</si>
  <si>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</si>
  <si>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</si>
  <si>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</si>
  <si>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</si>
  <si>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</si>
  <si>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</si>
  <si>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</si>
  <si>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</si>
  <si>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</si>
  <si>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</si>
  <si>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</si>
  <si>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</si>
  <si>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</si>
  <si>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</si>
  <si>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</si>
  <si>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</si>
  <si>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</si>
  <si>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</si>
  <si>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</si>
  <si>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</si>
  <si>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</si>
  <si>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</si>
  <si>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</si>
  <si>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</si>
  <si>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</si>
  <si>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</si>
  <si>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</si>
  <si>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</si>
  <si>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</si>
  <si>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</si>
  <si>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</si>
  <si>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</si>
  <si>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</si>
  <si>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</si>
  <si>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</si>
  <si>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</si>
  <si>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</si>
  <si>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</si>
  <si>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</si>
  <si>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</si>
  <si>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</si>
  <si>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</si>
  <si>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</si>
  <si>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</si>
  <si>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</si>
  <si>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</si>
  <si>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</si>
  <si>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</si>
  <si>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</si>
  <si>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</si>
  <si>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</si>
  <si>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</si>
  <si>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</si>
  <si>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</si>
  <si>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</si>
  <si>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</si>
  <si>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</si>
  <si>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</si>
  <si>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</si>
  <si>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</si>
  <si>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</si>
  <si>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</si>
  <si>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</si>
  <si>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</si>
  <si>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</si>
  <si>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</si>
  <si>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</si>
  <si>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</si>
  <si>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</si>
  <si>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</si>
  <si>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</si>
  <si>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</si>
  <si>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</si>
  <si>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</si>
  <si>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</si>
  <si>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</si>
  <si>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</si>
  <si>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</si>
  <si>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</si>
  <si>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</si>
  <si>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</si>
  <si>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</si>
  <si>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</si>
  <si>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</si>
  <si>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</si>
  <si>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</si>
  <si>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</si>
  <si>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</si>
  <si>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</si>
  <si>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</si>
  <si>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</si>
  <si>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</si>
  <si>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</si>
  <si>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</si>
  <si>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</si>
  <si>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</si>
  <si>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</si>
  <si>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</si>
  <si>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</si>
  <si>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</si>
  <si>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</si>
  <si>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</si>
  <si>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</si>
  <si>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</si>
  <si>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</si>
  <si>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</si>
  <si>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</si>
  <si>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</si>
  <si>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</si>
  <si>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</si>
  <si>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</si>
  <si>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</si>
  <si>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</si>
  <si>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</si>
  <si>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</si>
  <si>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</si>
  <si>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</si>
  <si>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</si>
  <si>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</si>
  <si>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</si>
  <si>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</si>
  <si>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</si>
  <si>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</si>
  <si>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</si>
  <si>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</si>
  <si>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</si>
  <si>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</si>
  <si>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</si>
  <si>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</si>
  <si>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</si>
  <si>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</si>
  <si>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</si>
  <si>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</si>
  <si>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</si>
  <si>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</si>
  <si>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</si>
  <si>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</si>
  <si>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</si>
  <si>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</si>
  <si>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</si>
  <si>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</si>
  <si>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</si>
  <si>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</si>
  <si>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</si>
  <si>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</si>
  <si>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</si>
  <si>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</si>
  <si>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</si>
  <si>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</si>
  <si>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</si>
  <si>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</si>
  <si>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</si>
  <si>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</si>
  <si>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</si>
  <si>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</si>
  <si>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</si>
  <si>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</si>
  <si>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</si>
  <si>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</si>
  <si>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西瓜瓤儿</t>
  </si>
  <si>
    <t>李先生</t>
  </si>
  <si>
    <t>王</t>
  </si>
  <si>
    <t>光新107114053260宝华城市之星2房1050</t>
  </si>
  <si>
    <t>一直约您看，一直没能有机会实地看</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</si>
  <si>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</si>
  <si>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</si>
  <si>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</si>
  <si>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</si>
  <si>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</si>
  <si>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</si>
  <si>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</si>
  <si>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</si>
  <si>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</si>
  <si>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</si>
  <si>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</si>
  <si>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</si>
  <si>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</si>
  <si>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</si>
  <si>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</si>
  <si>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</si>
  <si>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</si>
  <si>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</si>
  <si>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</si>
  <si>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</si>
  <si>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</si>
  <si>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</si>
  <si>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</si>
  <si>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</si>
  <si>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</si>
  <si>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</si>
  <si>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</si>
  <si>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</si>
  <si>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</si>
  <si>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</si>
  <si>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</si>
  <si>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</si>
  <si>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</si>
  <si>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</si>
  <si>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</si>
  <si>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</si>
  <si>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</si>
  <si>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</si>
  <si>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</si>
  <si>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</si>
  <si>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</si>
  <si>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</si>
  <si>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</si>
  <si>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</si>
  <si>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</si>
  <si>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</si>
  <si>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</si>
  <si>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</si>
  <si>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</si>
  <si>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</si>
  <si>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</si>
  <si>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</si>
  <si>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</si>
  <si>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</si>
  <si>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</si>
  <si>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</si>
  <si>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</si>
  <si>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</si>
  <si>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</si>
  <si>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</si>
  <si>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</si>
  <si>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</si>
  <si>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</si>
  <si>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</si>
  <si>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</si>
  <si>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</si>
  <si>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</si>
  <si>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</si>
  <si>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</si>
  <si>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</si>
  <si>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</si>
  <si>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</si>
  <si>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</si>
  <si>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</si>
  <si>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</si>
  <si>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6/26</t>
  </si>
  <si>
    <t>17/26</t>
  </si>
  <si>
    <t>2/26</t>
  </si>
  <si>
    <t>3/26</t>
  </si>
  <si>
    <t>5/26</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</si>
  <si>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</si>
  <si>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</si>
  <si>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</si>
  <si>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</si>
  <si>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</si>
  <si>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</si>
  <si>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</si>
  <si>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</si>
  <si>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</si>
  <si>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</si>
  <si>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</si>
  <si>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</si>
  <si>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</si>
  <si>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</si>
  <si>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</si>
  <si>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</si>
  <si>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</si>
  <si>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</si>
  <si>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</si>
  <si>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</si>
  <si>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</si>
  <si>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</si>
  <si>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</si>
  <si>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</si>
  <si>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</si>
  <si>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</si>
  <si>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</si>
  <si>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</si>
  <si>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</si>
  <si>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</si>
  <si>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</si>
  <si>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</si>
  <si>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</si>
  <si>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急售房，捡漏，三期单价低于10万，业主日本人回国变现，近期马上要卖掉的一套</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</si>
  <si>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</si>
  <si>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</si>
  <si>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</si>
  <si>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</si>
  <si>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</si>
  <si>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</si>
  <si>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</si>
  <si>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</si>
  <si>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</si>
  <si>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</si>
  <si>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</si>
  <si>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</si>
  <si>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</si>
  <si>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</si>
  <si>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</si>
  <si>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</si>
  <si>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</si>
  <si>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</si>
  <si>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</si>
  <si>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</si>
  <si>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</si>
  <si>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</si>
  <si>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</si>
  <si>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</si>
  <si>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</si>
  <si>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</si>
  <si>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</si>
  <si>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</si>
  <si>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</si>
  <si>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</si>
  <si>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</si>
  <si>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</si>
  <si>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</si>
  <si>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</si>
  <si>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</si>
  <si>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</si>
  <si>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</si>
  <si>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</si>
  <si>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</si>
  <si>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</si>
  <si>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</si>
  <si>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</si>
  <si>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</si>
  <si>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</si>
  <si>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</si>
  <si>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</si>
  <si>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</si>
  <si>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</si>
  <si>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</si>
  <si>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</si>
  <si>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</si>
  <si>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</si>
  <si>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</si>
  <si>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</si>
  <si>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</si>
  <si>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</si>
  <si>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</si>
  <si>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</si>
  <si>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</si>
  <si>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</si>
  <si>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</si>
  <si>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</si>
  <si>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</si>
  <si>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</si>
  <si>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</si>
  <si>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</si>
  <si>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</si>
  <si>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</si>
  <si>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</si>
  <si>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</si>
  <si>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</si>
  <si>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</si>
  <si>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</si>
  <si>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</si>
  <si>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</si>
  <si>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</si>
  <si>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</si>
  <si>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</si>
  <si>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</si>
  <si>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</si>
  <si>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</si>
  <si>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</si>
  <si>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</si>
  <si>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</si>
  <si>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</si>
  <si>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</si>
  <si>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</si>
  <si>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</si>
  <si>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</si>
  <si>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</si>
  <si>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</si>
  <si>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</si>
  <si>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</si>
  <si>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</si>
  <si>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</si>
  <si>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</si>
  <si>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</si>
  <si>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</si>
  <si>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</si>
  <si>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</si>
  <si>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</si>
  <si>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</si>
  <si>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</si>
  <si>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</si>
  <si>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</si>
  <si>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</si>
  <si>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</si>
  <si>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</si>
  <si>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</si>
  <si>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</si>
  <si>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</si>
  <si>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</si>
  <si>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</si>
  <si>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</si>
  <si>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</si>
  <si>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</si>
  <si>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</si>
  <si>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</si>
  <si>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</si>
  <si>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</si>
  <si>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</si>
  <si>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</si>
  <si>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</si>
  <si>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</si>
  <si>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</si>
  <si>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</si>
  <si>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</si>
  <si>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</si>
  <si>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</si>
  <si>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</si>
  <si>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</si>
  <si>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</si>
  <si>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</si>
  <si>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</si>
  <si>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</si>
  <si>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</si>
  <si>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</si>
  <si>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</si>
  <si>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</si>
  <si>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</si>
  <si>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</si>
  <si>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</si>
  <si>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</si>
  <si>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</si>
  <si>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</si>
  <si>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</si>
  <si>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</si>
  <si>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</si>
  <si>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</si>
  <si>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</si>
  <si>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</si>
  <si>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</si>
  <si>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</si>
  <si>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</si>
  <si>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</si>
  <si>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</si>
  <si>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</si>
  <si>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</si>
  <si>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</si>
  <si>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</si>
  <si>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</si>
  <si>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</si>
  <si>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</si>
  <si>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</si>
  <si>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</si>
  <si>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</si>
  <si>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</si>
  <si>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</si>
  <si>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</si>
  <si>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</si>
  <si>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</si>
  <si>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</si>
  <si>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</si>
  <si>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</si>
  <si>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</si>
  <si>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</si>
  <si>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</si>
  <si>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</si>
  <si>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</si>
  <si>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</si>
  <si>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</si>
  <si>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</si>
  <si>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</si>
  <si>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</si>
  <si>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</si>
  <si>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</si>
  <si>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</si>
  <si>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</si>
  <si>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</si>
  <si>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</si>
  <si>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</si>
  <si>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</si>
  <si>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</si>
  <si>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</si>
  <si>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</si>
  <si>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</si>
  <si>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</si>
  <si>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</si>
  <si>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</si>
  <si>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</si>
  <si>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</si>
  <si>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</si>
  <si>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</si>
  <si>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</si>
  <si>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</si>
  <si>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</si>
  <si>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</si>
  <si>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</si>
  <si>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</si>
  <si>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</si>
  <si>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</si>
  <si>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</si>
  <si>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</si>
  <si>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</si>
  <si>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</si>
  <si>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</si>
  <si>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</si>
  <si>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</si>
  <si>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</si>
  <si>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</si>
  <si>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</si>
  <si>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</si>
  <si>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</si>
  <si>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</si>
  <si>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</si>
  <si>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</si>
  <si>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</si>
  <si>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</si>
  <si>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</si>
  <si>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</si>
  <si>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</si>
  <si>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</si>
  <si>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</si>
  <si>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</si>
  <si>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</si>
  <si>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</si>
  <si>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</si>
  <si>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</si>
  <si>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</si>
  <si>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</si>
  <si>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</si>
  <si>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</si>
  <si>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</si>
  <si>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</si>
  <si>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</si>
  <si>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</si>
  <si>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</si>
  <si>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</si>
  <si>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</si>
  <si>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</si>
  <si>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</si>
  <si>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</si>
  <si>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</si>
  <si>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</si>
  <si>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</si>
  <si>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</si>
  <si>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</si>
  <si>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</si>
  <si>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</si>
  <si>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</si>
  <si>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</si>
  <si>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</si>
  <si>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</si>
  <si>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</si>
  <si>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</si>
  <si>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</si>
  <si>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</si>
  <si>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</si>
  <si>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</si>
  <si>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</si>
  <si>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</si>
  <si>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</si>
  <si>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</si>
  <si>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</si>
  <si>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</si>
  <si>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</si>
  <si>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</si>
  <si>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</si>
  <si>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</si>
  <si>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</si>
  <si>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</si>
  <si>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</si>
  <si>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</si>
  <si>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</si>
  <si>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</si>
  <si>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</si>
  <si>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</si>
  <si>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</si>
  <si>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</si>
  <si>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</si>
  <si>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</si>
  <si>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</si>
  <si>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看的小区品质都不行，品质好的价格又太贵，</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</si>
  <si>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</si>
  <si>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</si>
  <si>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</si>
  <si>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</si>
  <si>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</si>
  <si>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</si>
  <si>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</si>
  <si>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</si>
  <si>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</si>
  <si>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</si>
  <si>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</si>
  <si>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</si>
  <si>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</si>
  <si>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</si>
  <si>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</si>
  <si>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</si>
  <si>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</si>
  <si>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</si>
  <si>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</si>
  <si>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</si>
  <si>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</si>
  <si>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</si>
  <si>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</si>
  <si>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</si>
  <si>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</si>
  <si>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</si>
  <si>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</si>
  <si>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</si>
  <si>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</si>
  <si>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</si>
  <si>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</si>
  <si>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</si>
  <si>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</si>
  <si>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</si>
  <si>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</si>
  <si>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</si>
  <si>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</si>
  <si>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</si>
  <si>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</si>
  <si>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</si>
  <si>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</si>
  <si>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</si>
  <si>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</si>
  <si>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</si>
  <si>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</si>
  <si>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</si>
  <si>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</si>
  <si>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</si>
  <si>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</si>
  <si>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</si>
  <si>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</si>
  <si>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</si>
  <si>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</si>
  <si>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</si>
  <si>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</si>
  <si>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</si>
  <si>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</si>
  <si>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</si>
  <si>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</si>
  <si>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</si>
  <si>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</si>
  <si>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</si>
  <si>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</si>
  <si>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</si>
  <si>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</si>
  <si>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</si>
  <si>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</si>
  <si>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</si>
  <si>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</si>
  <si>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</si>
  <si>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</si>
  <si>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</si>
  <si>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</si>
  <si>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</si>
  <si>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</si>
  <si>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</si>
  <si>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</si>
  <si>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</si>
  <si>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</si>
  <si>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</si>
  <si>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</si>
  <si>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</si>
  <si>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</si>
  <si>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</si>
  <si>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</si>
  <si>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</si>
  <si>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</si>
  <si>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</si>
  <si>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</si>
  <si>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</si>
  <si>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</si>
  <si>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</si>
  <si>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</si>
  <si>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</si>
  <si>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</si>
  <si>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</si>
  <si>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</si>
  <si>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</si>
  <si>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</si>
  <si>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</si>
  <si>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</si>
  <si>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</si>
  <si>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</si>
  <si>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</si>
  <si>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</si>
  <si>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</si>
  <si>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</si>
  <si>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</si>
  <si>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</si>
  <si>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</si>
  <si>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</si>
  <si>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</si>
  <si>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</si>
  <si>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</si>
  <si>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</si>
  <si>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</si>
  <si>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</si>
  <si>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</si>
  <si>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</si>
  <si>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</si>
  <si>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</si>
  <si>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</si>
  <si>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</si>
  <si>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</si>
  <si>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</si>
  <si>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</si>
  <si>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</si>
  <si>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</si>
  <si>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</si>
  <si>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</si>
  <si>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</si>
  <si>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</si>
  <si>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</si>
  <si>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</si>
  <si>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</si>
  <si>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</si>
  <si>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</si>
  <si>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</si>
  <si>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</si>
  <si>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</si>
  <si>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</si>
  <si>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</si>
  <si>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</si>
  <si>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</si>
  <si>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</si>
  <si>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</si>
  <si>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</si>
  <si>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</si>
  <si>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</si>
  <si>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</si>
  <si>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</si>
  <si>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</si>
  <si>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</si>
  <si>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</si>
  <si>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</si>
  <si>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</si>
  <si>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</si>
  <si>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</si>
  <si>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</si>
  <si>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</si>
  <si>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</si>
  <si>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</si>
  <si>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</si>
  <si>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</si>
  <si>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</si>
  <si>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</si>
  <si>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</si>
  <si>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</si>
  <si>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</si>
  <si>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</si>
  <si>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</si>
  <si>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</si>
  <si>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</si>
  <si>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</si>
  <si>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</si>
  <si>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</si>
  <si>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</si>
  <si>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</si>
  <si>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</si>
  <si>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</si>
  <si>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</si>
  <si>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</si>
  <si>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</si>
  <si>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</si>
  <si>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</si>
  <si>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</si>
  <si>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</si>
  <si>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</si>
  <si>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</si>
  <si>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</si>
  <si>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</si>
  <si>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</si>
  <si>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</si>
  <si>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</si>
  <si>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</si>
  <si>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</si>
  <si>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</si>
  <si>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</si>
  <si>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</si>
  <si>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</si>
  <si>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</si>
  <si>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</si>
  <si>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</si>
  <si>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</si>
  <si>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</si>
  <si>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</si>
  <si>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</si>
  <si>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</si>
  <si>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</si>
  <si>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</si>
  <si>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</si>
  <si>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</si>
  <si>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</si>
  <si>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</si>
  <si>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</si>
  <si>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</si>
  <si>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</si>
  <si>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</si>
  <si>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</si>
  <si>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</si>
  <si>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</si>
  <si>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</si>
  <si>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</si>
  <si>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</si>
  <si>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</si>
  <si>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</si>
  <si>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</si>
  <si>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</si>
  <si>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</si>
  <si>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</si>
  <si>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</si>
  <si>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</si>
  <si>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</si>
  <si>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</si>
  <si>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</si>
  <si>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新年好，这套房子年前给您推荐过，最近有时间么，小赵带您实地看看    了解一下</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</si>
  <si>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</si>
  <si>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</si>
  <si>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</si>
  <si>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</si>
  <si>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</si>
  <si>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</si>
  <si>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</si>
  <si>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</si>
  <si>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</si>
  <si>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</si>
  <si>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</si>
  <si>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</si>
  <si>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</si>
  <si>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</si>
  <si>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</si>
  <si>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</si>
  <si>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</si>
  <si>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</si>
  <si>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</si>
  <si>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</si>
  <si>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</si>
  <si>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</si>
  <si>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</si>
  <si>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</si>
  <si>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</si>
  <si>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</si>
  <si>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</si>
  <si>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</si>
  <si>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</si>
  <si>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</si>
  <si>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</si>
  <si>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</si>
  <si>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</si>
  <si>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</si>
  <si>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</si>
  <si>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</si>
  <si>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</si>
  <si>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</si>
  <si>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</si>
  <si>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</si>
  <si>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</si>
  <si>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</si>
  <si>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</si>
  <si>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</si>
  <si>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</si>
  <si>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</si>
  <si>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</si>
  <si>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</si>
  <si>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</si>
  <si>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</si>
  <si>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</si>
  <si>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</si>
  <si>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</si>
  <si>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</si>
  <si>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</si>
  <si>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</si>
  <si>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</si>
  <si>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</si>
  <si>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</si>
  <si>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</si>
  <si>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</si>
  <si>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</si>
  <si>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</si>
  <si>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</si>
  <si>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</si>
  <si>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</si>
  <si>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</si>
  <si>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</si>
  <si>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</si>
  <si>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</si>
  <si>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</si>
  <si>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</si>
  <si>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</si>
  <si>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</si>
  <si>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</si>
  <si>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</si>
  <si>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</si>
  <si>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</si>
  <si>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</si>
  <si>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</si>
  <si>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</si>
  <si>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</si>
  <si>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</si>
  <si>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</si>
  <si>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</si>
  <si>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</si>
  <si>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</si>
  <si>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</si>
  <si>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</si>
  <si>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</si>
  <si>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</si>
  <si>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</si>
  <si>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</si>
  <si>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</si>
  <si>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</si>
  <si>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</si>
  <si>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</si>
  <si>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</si>
  <si>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</si>
  <si>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</si>
  <si>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</si>
  <si>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</si>
  <si>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</si>
  <si>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</si>
  <si>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</si>
  <si>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</si>
  <si>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</si>
  <si>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</si>
  <si>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</si>
  <si>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</si>
  <si>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</si>
  <si>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</si>
  <si>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</si>
  <si>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</si>
  <si>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</si>
  <si>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</si>
  <si>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</si>
  <si>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</si>
  <si>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</si>
  <si>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</si>
  <si>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</si>
  <si>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</si>
  <si>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</si>
  <si>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</si>
  <si>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</si>
  <si>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</si>
  <si>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</si>
  <si>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</si>
  <si>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</si>
  <si>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</si>
  <si>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</si>
  <si>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</si>
  <si>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</si>
  <si>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</si>
  <si>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</si>
  <si>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</si>
  <si>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</si>
  <si>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</si>
  <si>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</si>
  <si>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</si>
  <si>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</si>
  <si>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</si>
  <si>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</si>
  <si>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</si>
  <si>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</si>
  <si>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</si>
  <si>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</si>
  <si>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</si>
  <si>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</si>
  <si>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</si>
  <si>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</si>
  <si>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</si>
  <si>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</si>
  <si>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</si>
  <si>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</si>
  <si>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</si>
  <si>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</si>
  <si>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</si>
  <si>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</si>
  <si>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</si>
  <si>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</si>
  <si>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</si>
  <si>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</si>
  <si>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</si>
  <si>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</si>
  <si>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</si>
  <si>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</si>
  <si>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</si>
  <si>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</si>
  <si>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</si>
  <si>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</si>
  <si>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</si>
  <si>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</si>
  <si>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</si>
  <si>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市面上普遍房龄比较老，10年以后的小区不多</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</si>
  <si>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</si>
  <si>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</si>
  <si>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</si>
  <si>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</si>
  <si>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</si>
  <si>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</si>
  <si>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</si>
  <si>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</si>
  <si>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</si>
  <si>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</si>
  <si>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</si>
  <si>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</si>
  <si>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</si>
  <si>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</si>
  <si>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</si>
  <si>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</si>
  <si>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</si>
  <si>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</si>
  <si>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</si>
  <si>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</si>
  <si>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</si>
  <si>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</si>
  <si>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</si>
  <si>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</si>
  <si>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</si>
  <si>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</si>
  <si>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</si>
  <si>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低预算想买好房子，总是没有合适的</t>
  </si>
  <si>
    <t>你考虑的地段有方向么？</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</si>
  <si>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</si>
  <si>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</si>
  <si>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</si>
  <si>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</si>
  <si>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</si>
  <si>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</si>
  <si>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</si>
  <si>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</si>
  <si>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</si>
  <si>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</si>
  <si>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</si>
  <si>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</si>
  <si>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</si>
  <si>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</si>
  <si>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</si>
  <si>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</si>
  <si>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</si>
  <si>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</si>
  <si>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</si>
  <si>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</si>
  <si>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</si>
  <si>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</si>
  <si>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</si>
  <si>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</si>
  <si>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房龄，喜欢房龄新一点的，但是价格都太贵，超出自己预算了</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</si>
  <si>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</si>
  <si>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</si>
  <si>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</si>
  <si>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</si>
  <si>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</si>
  <si>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</si>
  <si>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</si>
  <si>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</si>
  <si>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</si>
  <si>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</si>
  <si>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</si>
  <si>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</si>
  <si>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</si>
  <si>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</si>
  <si>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</si>
  <si>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</si>
  <si>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</si>
  <si>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</si>
  <si>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</si>
  <si>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</si>
  <si>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</si>
  <si>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</si>
  <si>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</si>
  <si>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</si>
  <si>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</si>
  <si>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</si>
  <si>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</si>
  <si>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</si>
  <si>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</si>
  <si>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</si>
  <si>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</si>
  <si>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</si>
  <si>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</si>
  <si>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</si>
  <si>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</si>
  <si>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</si>
  <si>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</si>
  <si>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</si>
  <si>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</si>
  <si>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</si>
  <si>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</si>
  <si>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</si>
  <si>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</si>
  <si>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</si>
  <si>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</si>
  <si>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</si>
  <si>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</si>
  <si>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</si>
  <si>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</si>
  <si>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</si>
  <si>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</si>
  <si>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</si>
  <si>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</si>
  <si>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</si>
  <si>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</si>
  <si>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</si>
  <si>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</si>
  <si>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</si>
  <si>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</si>
  <si>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</si>
  <si>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</si>
  <si>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</si>
  <si>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</si>
  <si>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</si>
  <si>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</si>
  <si>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</si>
  <si>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</si>
  <si>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</si>
  <si>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</si>
  <si>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</si>
  <si>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</si>
  <si>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</si>
  <si>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</si>
  <si>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</si>
  <si>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</si>
  <si>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</si>
  <si>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</si>
  <si>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</si>
  <si>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</si>
  <si>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</si>
  <si>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</si>
  <si>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</si>
  <si>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</si>
  <si>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</si>
  <si>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</si>
  <si>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</si>
  <si>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</si>
  <si>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</si>
  <si>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</si>
  <si>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</si>
  <si>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</si>
  <si>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</si>
  <si>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</si>
  <si>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</si>
  <si>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</si>
  <si>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</si>
  <si>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</si>
  <si>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</si>
  <si>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</si>
  <si>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</si>
  <si>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</si>
  <si>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</si>
  <si>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</si>
  <si>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</si>
  <si>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</si>
  <si>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</si>
  <si>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</si>
  <si>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</si>
  <si>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</si>
  <si>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</si>
  <si>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</si>
  <si>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</si>
  <si>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</si>
  <si>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</si>
  <si>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</si>
  <si>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</si>
  <si>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</si>
  <si>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</si>
  <si>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</si>
  <si>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</si>
  <si>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</si>
  <si>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</si>
  <si>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性价比一定要高</t>
  </si>
  <si>
    <t>这套古北二期黄金城道的几个重点盘中绝无仅有的价格</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</si>
  <si>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</si>
  <si>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</si>
  <si>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</si>
  <si>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</si>
  <si>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</si>
  <si>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</si>
  <si>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</si>
  <si>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</si>
  <si>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</si>
  <si>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</si>
  <si>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看的多，犹豫不决</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</si>
  <si>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</si>
  <si>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</si>
  <si>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</si>
  <si>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</si>
  <si>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</si>
  <si>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</si>
  <si>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</si>
  <si>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</si>
  <si>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</si>
  <si>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</si>
  <si>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</si>
  <si>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</si>
  <si>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</si>
  <si>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</si>
  <si>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</si>
  <si>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</si>
  <si>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</si>
  <si>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</si>
  <si>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</si>
  <si>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</si>
  <si>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</si>
  <si>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</si>
  <si>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</si>
  <si>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</si>
  <si>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</si>
  <si>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</si>
  <si>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</si>
  <si>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</si>
  <si>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</si>
  <si>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</si>
  <si>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</si>
  <si>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</si>
  <si>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</si>
  <si>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</si>
  <si>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</si>
  <si>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</si>
  <si>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</si>
  <si>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</si>
  <si>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</si>
  <si>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</si>
  <si>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</si>
  <si>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</si>
  <si>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</si>
  <si>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</si>
  <si>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</si>
  <si>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</si>
  <si>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</si>
  <si>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很难有所有条件同时符合的，所以宁愿再等一等</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</si>
  <si>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</si>
  <si>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</si>
  <si>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</si>
  <si>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</si>
  <si>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</si>
  <si>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</si>
  <si>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</si>
  <si>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</si>
  <si>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</si>
  <si>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</si>
  <si>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</si>
  <si>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</si>
  <si>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</si>
  <si>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</si>
  <si>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</si>
  <si>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</si>
  <si>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</si>
  <si>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</si>
  <si>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</si>
  <si>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</si>
  <si>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看过南京西路那边的好地段的房子，但是价格太高了，小区品质和价格之间无法达成平衡</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</si>
  <si>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</si>
  <si>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</si>
  <si>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</si>
  <si>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</si>
  <si>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</si>
  <si>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</si>
  <si>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</si>
  <si>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</si>
  <si>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</si>
  <si>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</si>
  <si>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</si>
  <si>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</si>
  <si>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</si>
  <si>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</si>
  <si>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</si>
  <si>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</si>
  <si>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</si>
  <si>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</si>
  <si>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</si>
  <si>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</si>
  <si>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</si>
  <si>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</si>
  <si>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</si>
  <si>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</si>
  <si>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</si>
  <si>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</si>
  <si>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</si>
  <si>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</si>
  <si>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</si>
  <si>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</si>
  <si>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</si>
  <si>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</si>
  <si>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</si>
  <si>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</si>
  <si>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</si>
  <si>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</si>
  <si>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</si>
  <si>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</si>
  <si>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</si>
  <si>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</si>
  <si>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</si>
  <si>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</si>
  <si>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</si>
  <si>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</si>
  <si>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</si>
  <si>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</si>
  <si>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</si>
  <si>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</si>
  <si>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</si>
  <si>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</si>
  <si>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</si>
  <si>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</si>
  <si>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</si>
  <si>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</si>
  <si>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</si>
  <si>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</si>
  <si>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</si>
  <si>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</si>
  <si>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</si>
  <si>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</si>
  <si>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</si>
  <si>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</si>
  <si>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</si>
  <si>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</si>
  <si>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</si>
  <si>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</si>
  <si>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</si>
  <si>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</si>
  <si>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</si>
  <si>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</si>
  <si>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</si>
  <si>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</si>
  <si>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</si>
  <si>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</si>
  <si>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</si>
  <si>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</si>
  <si>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</si>
  <si>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</si>
  <si>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</si>
  <si>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</si>
  <si>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</si>
  <si>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</si>
  <si>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</si>
  <si>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</si>
  <si>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</si>
  <si>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</si>
  <si>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</si>
  <si>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</si>
  <si>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</si>
  <si>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</si>
  <si>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</si>
  <si>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</si>
  <si>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</si>
  <si>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</si>
  <si>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</si>
  <si>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</si>
  <si>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</si>
  <si>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</si>
  <si>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</si>
  <si>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</si>
  <si>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</si>
  <si>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</si>
  <si>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</si>
  <si>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</si>
  <si>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</si>
  <si>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</si>
  <si>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</si>
  <si>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</si>
  <si>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</si>
  <si>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</si>
  <si>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</si>
  <si>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</si>
  <si>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</si>
  <si>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</si>
  <si>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</si>
  <si>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</si>
  <si>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</si>
  <si>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</si>
  <si>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</si>
  <si>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</si>
  <si>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</si>
  <si>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</si>
  <si>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</si>
  <si>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</si>
  <si>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</si>
  <si>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</si>
  <si>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</si>
  <si>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</si>
  <si>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</si>
  <si>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</si>
  <si>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</si>
  <si>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</si>
  <si>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</si>
  <si>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</si>
  <si>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</si>
  <si>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</si>
  <si>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</si>
  <si>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</si>
  <si>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</si>
  <si>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</si>
  <si>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</si>
  <si>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</si>
  <si>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</si>
  <si>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</si>
  <si>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</si>
  <si>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</si>
  <si>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</si>
  <si>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</si>
  <si>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</si>
  <si>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</si>
  <si>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</si>
  <si>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</si>
  <si>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</si>
  <si>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</si>
  <si>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</si>
  <si>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</si>
  <si>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</si>
  <si>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</si>
  <si>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</si>
  <si>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</si>
  <si>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</si>
  <si>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</si>
  <si>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</si>
  <si>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</si>
  <si>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</si>
  <si>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</si>
  <si>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</si>
  <si>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</si>
  <si>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</si>
  <si>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</si>
  <si>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</si>
  <si>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</si>
  <si>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</si>
  <si>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</si>
  <si>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</si>
  <si>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</si>
  <si>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</si>
  <si>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</si>
  <si>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</si>
  <si>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</si>
  <si>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</si>
  <si>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</si>
  <si>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</si>
  <si>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</si>
  <si>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</si>
  <si>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</si>
  <si>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</si>
  <si>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</si>
  <si>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</si>
  <si>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</si>
  <si>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</si>
  <si>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</si>
  <si>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</si>
  <si>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所有条件加在一起没有合适的房子</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</si>
  <si>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</si>
  <si>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</si>
  <si>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</si>
  <si>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</si>
  <si>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</si>
  <si>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</si>
  <si>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</si>
  <si>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</si>
  <si>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</si>
  <si>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</si>
  <si>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</si>
  <si>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方便加个微信么？我和您聊聊这套房东目前能接受的最低价格</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</si>
  <si>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</si>
  <si>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</si>
  <si>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</si>
  <si>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</si>
  <si>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</si>
  <si>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</si>
  <si>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</si>
  <si>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</si>
  <si>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</si>
  <si>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</si>
  <si>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</si>
  <si>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</si>
  <si>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</si>
  <si>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</si>
  <si>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</si>
  <si>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</si>
  <si>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</si>
  <si>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</si>
  <si>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</si>
  <si>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</si>
  <si>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</si>
  <si>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</si>
  <si>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</si>
  <si>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</si>
  <si>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</si>
  <si>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</si>
  <si>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</si>
  <si>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</si>
  <si>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</si>
  <si>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</si>
  <si>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</si>
  <si>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</si>
  <si>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</si>
  <si>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</si>
  <si>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</si>
  <si>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</si>
  <si>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</si>
  <si>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</si>
  <si>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</si>
  <si>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</si>
  <si>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</si>
  <si>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</si>
  <si>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</si>
  <si>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</si>
  <si>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</si>
  <si>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</si>
  <si>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</si>
  <si>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</si>
  <si>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</si>
  <si>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</si>
  <si>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</si>
  <si>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</si>
  <si>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</si>
  <si>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</si>
  <si>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</si>
  <si>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</si>
  <si>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</si>
  <si>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</si>
  <si>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</si>
  <si>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</si>
  <si>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</si>
  <si>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</si>
  <si>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</si>
  <si>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</si>
  <si>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</si>
  <si>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</si>
  <si>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</si>
  <si>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</si>
  <si>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</si>
  <si>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</si>
  <si>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</si>
  <si>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</si>
  <si>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</si>
  <si>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</si>
  <si>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</si>
  <si>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</si>
  <si>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</si>
  <si>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</si>
  <si>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</si>
  <si>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</si>
  <si>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</si>
  <si>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</si>
  <si>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</si>
  <si>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</si>
  <si>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</si>
  <si>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</si>
  <si>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</si>
  <si>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</si>
  <si>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</si>
  <si>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</si>
  <si>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</si>
  <si>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</si>
  <si>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</si>
  <si>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</si>
  <si>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</si>
  <si>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</si>
  <si>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</si>
  <si>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</si>
  <si>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</si>
  <si>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</si>
  <si>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</si>
  <si>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</si>
  <si>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</si>
  <si>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</si>
  <si>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</si>
  <si>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</si>
  <si>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</si>
  <si>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</si>
  <si>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</si>
  <si>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</si>
  <si>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</si>
  <si>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</si>
  <si>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</si>
  <si>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</si>
  <si>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</si>
  <si>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</si>
  <si>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</si>
  <si>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</si>
  <si>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</si>
  <si>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</si>
  <si>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</si>
  <si>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</si>
  <si>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</si>
  <si>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</si>
  <si>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</si>
  <si>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</si>
  <si>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</si>
  <si>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</si>
  <si>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</si>
  <si>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</si>
  <si>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</si>
  <si>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</si>
  <si>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</si>
  <si>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</si>
  <si>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</si>
  <si>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</si>
  <si>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</si>
  <si>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</si>
  <si>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</si>
  <si>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</si>
  <si>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</si>
  <si>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</si>
  <si>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</si>
  <si>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</si>
  <si>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</si>
  <si>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</si>
  <si>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</si>
  <si>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</si>
  <si>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</si>
  <si>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</si>
  <si>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</si>
  <si>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</si>
  <si>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</si>
  <si>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</si>
  <si>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</si>
  <si>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</si>
  <si>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</si>
  <si>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</si>
  <si>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</si>
  <si>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</si>
  <si>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</si>
  <si>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</si>
  <si>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</si>
  <si>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</si>
  <si>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</si>
  <si>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</si>
  <si>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</si>
  <si>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</si>
  <si>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</si>
  <si>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</si>
  <si>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</si>
  <si>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</si>
  <si>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</si>
  <si>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</si>
  <si>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</si>
  <si>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</si>
  <si>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</si>
  <si>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</si>
  <si>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</si>
  <si>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</si>
  <si>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</si>
  <si>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</si>
  <si>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</si>
  <si>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</si>
  <si>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</si>
  <si>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</si>
  <si>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</si>
  <si>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</si>
  <si>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</si>
  <si>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</si>
  <si>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</si>
  <si>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</si>
  <si>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https://house.link.lianjia.com/housedel/view?housedelCode=107114802904</t>
  </si>
  <si>
    <t>https://house.link.lianjia.com/housedel/view?housedelCode=107115342579</t>
  </si>
  <si>
    <t>https://house.link.lianjia.com/housedel/view?housedelCode=107112342219</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</si>
  <si>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</si>
  <si>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</si>
  <si>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</si>
  <si>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</si>
  <si>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</si>
  <si>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</si>
  <si>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</si>
  <si>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</si>
  <si>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</si>
  <si>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</si>
  <si>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</si>
  <si>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</si>
  <si>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</si>
  <si>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</si>
  <si>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</si>
  <si>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</si>
  <si>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</si>
  <si>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</si>
  <si>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</si>
  <si>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</si>
  <si>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</si>
  <si>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</si>
  <si>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</si>
  <si>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</si>
  <si>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</si>
  <si>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</si>
  <si>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</si>
  <si>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</si>
  <si>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</si>
  <si>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</si>
  <si>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</si>
  <si>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</si>
  <si>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</si>
  <si>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</si>
  <si>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</si>
  <si>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</si>
  <si>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</si>
  <si>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</si>
  <si>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</si>
  <si>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</si>
  <si>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</si>
  <si>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</si>
  <si>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</si>
  <si>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</si>
  <si>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</si>
  <si>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</si>
  <si>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</si>
  <si>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</si>
  <si>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</si>
  <si>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</si>
  <si>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</si>
  <si>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</si>
  <si>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</si>
  <si>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</si>
  <si>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</si>
  <si>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</si>
  <si>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</si>
  <si>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</si>
  <si>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</si>
  <si>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</si>
  <si>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</si>
  <si>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</si>
  <si>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</si>
  <si>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</si>
  <si>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</si>
  <si>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</si>
  <si>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</si>
  <si>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</si>
  <si>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</si>
  <si>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</si>
  <si>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</si>
  <si>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</si>
  <si>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</si>
  <si>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</si>
  <si>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</si>
  <si>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</si>
  <si>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</si>
  <si>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</si>
  <si>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</si>
  <si>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</si>
  <si>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</si>
  <si>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</si>
  <si>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</si>
  <si>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</si>
  <si>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</si>
  <si>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</si>
  <si>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</si>
  <si>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</si>
  <si>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</si>
  <si>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</si>
  <si>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</si>
  <si>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</si>
  <si>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</si>
  <si>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</si>
  <si>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</si>
  <si>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</si>
  <si>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</si>
  <si>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</si>
  <si>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</si>
  <si>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</si>
  <si>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</si>
  <si>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</si>
  <si>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</si>
  <si>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</si>
  <si>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</si>
  <si>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</si>
  <si>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</si>
  <si>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</si>
  <si>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</si>
  <si>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</si>
  <si>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</si>
  <si>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</si>
  <si>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</si>
  <si>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</si>
  <si>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</si>
  <si>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</si>
  <si>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</si>
  <si>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</si>
  <si>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</si>
  <si>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</si>
  <si>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</si>
  <si>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</si>
  <si>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</si>
  <si>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</si>
  <si>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</si>
  <si>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</si>
  <si>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</si>
  <si>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</si>
  <si>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</si>
  <si>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</si>
  <si>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</si>
  <si>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</si>
  <si>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</si>
  <si>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</si>
  <si>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</si>
  <si>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</si>
  <si>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</si>
  <si>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</si>
  <si>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</si>
  <si>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</si>
  <si>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</si>
  <si>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</si>
  <si>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</si>
  <si>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</si>
  <si>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</si>
  <si>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</si>
  <si>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</si>
  <si>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</si>
  <si>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</si>
  <si>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</si>
  <si>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</si>
  <si>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</si>
  <si>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</si>
  <si>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</si>
  <si>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</si>
  <si>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</si>
  <si>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</si>
  <si>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</si>
  <si>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</si>
  <si>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</si>
  <si>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</si>
  <si>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</si>
  <si>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</si>
  <si>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</si>
  <si>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</si>
  <si>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</si>
  <si>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</si>
  <si>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</si>
  <si>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</si>
  <si>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</si>
  <si>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</si>
  <si>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</si>
  <si>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</si>
  <si>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</si>
  <si>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</si>
  <si>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</si>
  <si>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</si>
  <si>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</si>
  <si>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</si>
  <si>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</si>
  <si>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</si>
  <si>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</si>
  <si>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</si>
  <si>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</si>
  <si>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</si>
  <si>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</si>
  <si>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</si>
  <si>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</si>
  <si>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</si>
  <si>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</si>
  <si>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</si>
  <si>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</si>
  <si>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</si>
  <si>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</si>
  <si>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</si>
  <si>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</si>
  <si>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</si>
  <si>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</si>
  <si>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</si>
  <si>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</si>
  <si>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</si>
  <si>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</si>
  <si>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</si>
  <si>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</si>
  <si>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</si>
  <si>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</si>
  <si>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</si>
  <si>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</si>
  <si>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</si>
  <si>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</si>
  <si>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</si>
  <si>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</si>
  <si>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</si>
  <si>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</si>
  <si>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</si>
  <si>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</si>
  <si>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</si>
  <si>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</si>
  <si>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</si>
  <si>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</si>
  <si>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</si>
  <si>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https://house.link.lianjia.com/housedel/view?housedelCode=107114983382</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</si>
  <si>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</si>
  <si>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</si>
  <si>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</si>
  <si>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</si>
  <si>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</si>
  <si>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</si>
  <si>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</si>
  <si>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</si>
  <si>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</si>
  <si>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</si>
  <si>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</si>
  <si>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</si>
  <si>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</si>
  <si>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</si>
  <si>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</si>
  <si>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</si>
  <si>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</si>
  <si>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</si>
  <si>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</si>
  <si>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</si>
  <si>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</si>
  <si>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</si>
  <si>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</si>
  <si>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</si>
  <si>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</si>
  <si>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</si>
  <si>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</si>
  <si>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</si>
  <si>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</si>
  <si>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</si>
  <si>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</si>
  <si>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</si>
  <si>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</si>
  <si>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</si>
  <si>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</si>
  <si>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</si>
  <si>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</si>
  <si>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</si>
  <si>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</si>
  <si>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</si>
  <si>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</si>
  <si>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</si>
  <si>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</si>
  <si>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</si>
  <si>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</si>
  <si>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</si>
  <si>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</si>
  <si>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</si>
  <si>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</si>
  <si>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</si>
  <si>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</si>
  <si>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</si>
  <si>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</si>
  <si>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</si>
  <si>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</si>
  <si>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</si>
  <si>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</si>
  <si>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</si>
  <si>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</si>
  <si>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</si>
  <si>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</si>
  <si>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</si>
  <si>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</si>
  <si>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</si>
  <si>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</si>
  <si>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</si>
  <si>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</si>
  <si>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</si>
  <si>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</si>
  <si>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</si>
  <si>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</si>
  <si>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</si>
  <si>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</si>
  <si>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</si>
  <si>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</si>
  <si>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</si>
  <si>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</si>
  <si>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</si>
  <si>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</si>
  <si>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</si>
  <si>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</si>
  <si>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</si>
  <si>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https://house.link.lianjia.com/housedel/view?housedelCode=107115333902</t>
  </si>
  <si>
    <t>https://house.link.lianjia.com/housedel/view?housedelCode=107114997146</t>
  </si>
  <si>
    <t>https://house.link.lianjia.com/housedel/view?housedelCode=107114724688</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</si>
  <si>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</si>
  <si>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</si>
  <si>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</si>
  <si>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</si>
  <si>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</si>
  <si>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</si>
  <si>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</si>
  <si>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</si>
  <si>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</si>
  <si>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</si>
  <si>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</si>
  <si>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</si>
  <si>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</si>
  <si>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</si>
  <si>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</si>
  <si>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https://house.link.lianjia.com/housedel/view?housedelCode=107111846701</t>
  </si>
  <si>
    <t>https://house.link.lianjia.com/housedel/view?housedelCode=107109725626</t>
  </si>
  <si>
    <t>https://house.link.lianjia.com/housedel/view?housedelCode=107114941895</t>
  </si>
  <si>
    <t>https://house.link.lianjia.com/housedel/view?housedelCode=107114741866</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</si>
  <si>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</si>
  <si>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</si>
  <si>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</si>
  <si>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</si>
  <si>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</si>
  <si>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</si>
  <si>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</si>
  <si>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</si>
  <si>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</si>
  <si>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</si>
  <si>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</si>
  <si>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</si>
  <si>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</si>
  <si>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https://house.link.lianjia.com/housedel/view?housedelCode=107114875950</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</si>
  <si>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</si>
  <si>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</si>
  <si>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</si>
  <si>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</si>
  <si>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</si>
  <si>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</si>
  <si>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</si>
  <si>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</si>
  <si>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</si>
  <si>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</si>
  <si>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</si>
  <si>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</si>
  <si>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</si>
  <si>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</si>
  <si>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</si>
  <si>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</si>
  <si>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</si>
  <si>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</si>
  <si>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</si>
  <si>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</si>
  <si>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</si>
  <si>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</si>
  <si>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</si>
  <si>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</si>
  <si>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https://house.link.lianjia.com/housedel/view?housedelCode=107113728209</t>
  </si>
  <si>
    <t>https://house.link.lianjia.com/housedel/view?housedelCode=107109017163</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</si>
  <si>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</si>
  <si>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</si>
  <si>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</si>
  <si>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</si>
  <si>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</si>
  <si>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</si>
  <si>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https://house.link.lianjia.com/housedel/view?housedelCode=107110652588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</si>
  <si>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</si>
  <si>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</si>
  <si>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</si>
  <si>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</si>
  <si>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</si>
  <si>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</si>
  <si>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</si>
  <si>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</si>
  <si>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</si>
  <si>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</si>
  <si>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</si>
  <si>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https://house.link.lianjia.com/housedel/view?housedelCode=107115335523</t>
  </si>
  <si>
    <t>https://house.link.lianjia.com/housedel/view?housedelCode=107115229687</t>
  </si>
  <si>
    <t>https://house.link.lianjia.com/housedel/view?housedelCode=107114298359</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</si>
  <si>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</si>
  <si>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</si>
  <si>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</si>
  <si>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</si>
  <si>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</si>
  <si>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</si>
  <si>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</si>
  <si>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</si>
  <si>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</si>
  <si>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</si>
  <si>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</si>
  <si>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</si>
  <si>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https://house.link.lianjia.com/housedel/view?housedelCode=107115131859</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</si>
  <si>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</si>
  <si>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</si>
  <si>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</si>
  <si>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</si>
  <si>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</si>
  <si>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</si>
  <si>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</si>
  <si>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</si>
  <si>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</si>
  <si>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https://house.link.lianjia.com/housedel/view?housedelCode=107115098847</t>
  </si>
  <si>
    <t>https://house.link.lianjia.com/housedel/view?housedelCode=107114395348</t>
  </si>
  <si>
    <t>https://house.link.lianjia.com/housedel/view?housedelCode=107112507700</t>
  </si>
  <si>
    <t>https://house.link.lianjia.com/housedel/view?housedelCode=107114568263</t>
  </si>
  <si>
    <t>https://house.link.lianjia.com/housedel/view?housedelCode=107115379737</t>
  </si>
  <si>
    <t>https://house.link.lianjia.com/housedel/view?housedelCode=107115344890</t>
  </si>
  <si>
    <t>https://house.link.lianjia.com/housedel/view?housedelCode=107114949446</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</si>
  <si>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</si>
  <si>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</si>
  <si>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</si>
  <si>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</si>
  <si>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</si>
  <si>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</si>
  <si>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https://house.link.lianjia.com/housedel/view?housedelCode=107115391687</t>
  </si>
  <si>
    <t>https://house.link.lianjia.com/housedel/view?housedelCode=107114705739</t>
  </si>
  <si>
    <t>https://house.link.lianjia.com/housedel/view?housedelCode=107115357165</t>
  </si>
  <si>
    <t>https://house.link.lianjia.com/housedel/view?housedelCode=107115272886</t>
  </si>
  <si>
    <t>https://house.link.lianjia.com/housedel/view?housedelCode=107114911028</t>
  </si>
  <si>
    <t>https://house.link.lianjia.com/housedel/view?housedelCode=107113993687</t>
  </si>
  <si>
    <t>https://house.link.lianjia.com/housedel/view?housedelCode=107114657558</t>
  </si>
  <si>
    <t>https://house.link.lianjia.com/housedel/view?housedelCode=107114228578</t>
  </si>
  <si>
    <t>https://house.link.lianjia.com/housedel/view?housedelCode=107113800720</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</si>
  <si>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</si>
  <si>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</si>
  <si>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</si>
  <si>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</si>
  <si>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</si>
  <si>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</si>
  <si>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</si>
  <si>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</si>
  <si>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https://house.link.lianjia.com/housedel/view?housedelCode=107112729025</t>
  </si>
  <si>
    <t>https://house.link.lianjia.com/housedel/view?housedelCode=107115150260</t>
  </si>
  <si>
    <t>https://house.link.lianjia.com/housedel/view?housedelCode=107114446547</t>
  </si>
  <si>
    <t>https://house.link.lianjia.com/housedel/view?housedelCode=107115105452</t>
  </si>
  <si>
    <t>https://house.link.lianjia.com/housedel/view?housedelCode=107113535026</t>
  </si>
  <si>
    <t>https://house.link.lianjia.com/housedel/view?housedelCode=107113335800</t>
  </si>
  <si>
    <t>https://house.link.lianjia.com/housedel/view?housedelCode=107115379307</t>
  </si>
  <si>
    <t>https://house.link.lianjia.com/housedel/view?housedelCode=107115352109</t>
  </si>
  <si>
    <t>https://house.link.lianjia.com/housedel/view?housedelCode=107115101012</t>
  </si>
  <si>
    <t>https://house.link.lianjia.com/housedel/view?housedelCode=107114357535</t>
  </si>
  <si>
    <t>https://house.link.lianjia.com/housedel/view?housedelCode=107110942093</t>
  </si>
  <si>
    <t>https://house.link.lianjia.com/housedel/view?housedelCode=107114766169</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</si>
  <si>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</si>
  <si>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</si>
  <si>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</si>
  <si>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</si>
  <si>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</si>
  <si>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</si>
  <si>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</si>
  <si>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</si>
  <si>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</si>
  <si>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</si>
  <si>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</si>
  <si>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</si>
  <si>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</si>
  <si>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</si>
  <si>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</si>
  <si>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</si>
  <si>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</si>
  <si>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https://house.link.lianjia.com/housedel/view?housedelCode=107113920989</t>
  </si>
  <si>
    <t>https://house.link.lianjia.com/housedel/view?housedelCode=107114622175</t>
  </si>
  <si>
    <t>https://house.link.lianjia.com/housedel/view?housedelCode=107111724643</t>
  </si>
  <si>
    <t>https://house.link.lianjia.com/housedel/view?housedelCode=107112501563</t>
  </si>
  <si>
    <t>https://house.link.lianjia.com/housedel/view?housedelCode=107115454081</t>
  </si>
  <si>
    <t>https://house.link.lianjia.com/housedel/view?housedelCode=107112755691</t>
  </si>
  <si>
    <t>https://house.link.lianjia.com/housedel/view?housedelCode=107112613916</t>
  </si>
  <si>
    <t>https://house.link.lianjia.com/housedel/view?housedelCode=107115065121</t>
  </si>
  <si>
    <t>https://house.link.lianjia.com/housedel/view?housedelCode=107114637576</t>
  </si>
  <si>
    <t>https://house.link.lianjia.com/housedel/view?housedelCode=107114389294</t>
  </si>
  <si>
    <t>https://house.link.lianjia.com/housedel/view?housedelCode=107112521477</t>
  </si>
  <si>
    <t>https://house.link.lianjia.com/housedel/view?housedelCode=107115125753</t>
  </si>
  <si>
    <t>https://house.link.lianjia.com/housedel/view?housedelCode=107113216707</t>
  </si>
  <si>
    <t>https://house.link.lianjia.com/housedel/view?housedelCode=107114616243</t>
  </si>
  <si>
    <t>https://house.link.lianjia.com/housedel/view?housedelCode=107114845151</t>
  </si>
  <si>
    <t>https://house.link.lianjia.com/housedel/view?housedelCode=107114310841</t>
  </si>
  <si>
    <t>https://house.link.lianjia.com/housedel/view?housedelCode=107112251834</t>
  </si>
  <si>
    <t>https://house.link.lianjia.com/housedel/view?housedelCode=107115296757</t>
  </si>
  <si>
    <t>https://house.link.lianjia.com/housedel/view?housedelCode=107114367353</t>
  </si>
  <si>
    <t>https://house.link.lianjia.com/housedel/view?housedelCode=107111816361</t>
  </si>
  <si>
    <t>https://house.link.lianjia.com/housedel/view?housedelCode=107108228397</t>
  </si>
  <si>
    <t>https://house.link.lianjia.com/housedel/view?housedelCode=107114775453</t>
  </si>
  <si>
    <t>https://house.link.lianjia.com/housedel/view?housedelCode=107114506507</t>
  </si>
  <si>
    <t>https://house.link.lianjia.com/housedel/view?housedelCode=107114082838</t>
  </si>
  <si>
    <t>https://house.link.lianjia.com/housedel/view?housedelCode=107110408496</t>
  </si>
  <si>
    <t>https://house.link.lianjia.com/housedel/view?housedelCode=107112237953</t>
  </si>
  <si>
    <t>https://house.link.lianjia.com/housedel/view?housedelCode=107115481519</t>
  </si>
  <si>
    <t>https://house.link.lianjia.com/housedel/view?housedelCode=107115326062</t>
  </si>
  <si>
    <t>https://house.link.lianjia.com/housedel/view?housedelCode=107115026384</t>
  </si>
  <si>
    <t>https://house.link.lianjia.com/housedel/view?housedelCode=107114214579</t>
  </si>
  <si>
    <t>https://house.link.lianjia.com/housedel/view?housedelCode=107113075033</t>
  </si>
  <si>
    <t>https://house.link.lianjia.com/housedel/view?housedelCode=107115108084</t>
  </si>
  <si>
    <t>https://house.link.lianjia.com/housedel/view?housedelCode=107114649399</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</si>
  <si>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</si>
  <si>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</si>
  <si>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</si>
  <si>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</si>
  <si>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</si>
  <si>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https://house.link.lianjia.com/housedel/view?housedelCode=107113456870</t>
  </si>
  <si>
    <t>https://house.link.lianjia.com/housedel/view?housedelCode=107113860258</t>
  </si>
  <si>
    <t>https://house.link.lianjia.com/housedel/view?housedelCode=107115483790</t>
  </si>
  <si>
    <t>https://house.link.lianjia.com/housedel/view?housedelCode=107115095730</t>
  </si>
  <si>
    <t>https://house.link.lianjia.com/housedel/view?housedelCode=107113651915</t>
  </si>
  <si>
    <t>https://house.link.lianjia.com/housedel/view?housedelCode=107112454867</t>
  </si>
  <si>
    <t>https://house.link.lianjia.com/housedel/view?housedelCode=107115288488</t>
  </si>
  <si>
    <t>https://house.link.lianjia.com/housedel/view?housedelCode=107115153462</t>
  </si>
  <si>
    <t>https://house.link.lianjia.com/housedel/view?housedelCode=107114459018</t>
  </si>
  <si>
    <t>https://house.link.lianjia.com/housedel/view?housedelCode=107115200507</t>
  </si>
  <si>
    <t>https://house.link.lianjia.com/housedel/view?housedelCode=107114865696</t>
  </si>
  <si>
    <t>https://house.link.lianjia.com/housedel/view?housedelCode=107114825944</t>
  </si>
  <si>
    <t>https://house.link.lianjia.com/housedel/view?housedelCode=107113563320</t>
  </si>
  <si>
    <t>https://house.link.lianjia.com/housedel/view?housedelCode=107107972317</t>
  </si>
  <si>
    <t>https://house.link.lianjia.com/housedel/view?housedelCode=107114449379</t>
  </si>
  <si>
    <t>https://house.link.lianjia.com/housedel/view?housedelCode=107113909708</t>
  </si>
  <si>
    <t>https://house.link.lianjia.com/housedel/view?housedelCode=107115409031</t>
  </si>
  <si>
    <t>https://house.link.lianjia.com/housedel/view?housedelCode=107115396667</t>
  </si>
  <si>
    <t>https://house.link.lianjia.com/housedel/view?housedelCode=107115388755</t>
  </si>
  <si>
    <t>https://house.link.lianjia.com/housedel/view?housedelCode=107115152212</t>
  </si>
  <si>
    <t>https://house.link.lianjia.com/housedel/view?housedelCode=107115149747</t>
  </si>
  <si>
    <t>https://house.link.lianjia.com/housedel/view?housedelCode=107113076685</t>
  </si>
  <si>
    <t>https://house.link.lianjia.com/housedel/view?housedelCode=107113765077</t>
  </si>
  <si>
    <t>https://house.link.lianjia.com/housedel/view?housedelCode=107115344350</t>
  </si>
  <si>
    <t>https://house.link.lianjia.com/housedel/view?housedelCode=107114879858</t>
  </si>
  <si>
    <t>https://house.link.lianjia.com/housedel/view?housedelCode=107114830859</t>
  </si>
  <si>
    <t>https://house.link.lianjia.com/housedel/view?housedelCode=107113222782</t>
  </si>
  <si>
    <t>https://house.link.lianjia.com/housedel/view?housedelCode=107113101417</t>
  </si>
  <si>
    <t>https://house.link.lianjia.com/housedel/view?housedelCode=107114468573</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</si>
  <si>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</si>
  <si>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</si>
  <si>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</si>
  <si>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</si>
  <si>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</si>
  <si>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https://house.link.lianjia.com/housedel/view?housedelCode=107112859077</t>
  </si>
  <si>
    <t>https://house.link.lianjia.com/housedel/view?housedelCode=107109773255</t>
  </si>
  <si>
    <t>https://house.link.lianjia.com/housedel/view?housedelCode=107115312504</t>
  </si>
  <si>
    <t>https://house.link.lianjia.com/housedel/view?housedelCode=107114996854</t>
  </si>
  <si>
    <t>https://house.link.lianjia.com/housedel/view?housedelCode=107114814823</t>
  </si>
  <si>
    <t>https://house.link.lianjia.com/housedel/view?housedelCode=107110360609</t>
  </si>
  <si>
    <t>https://house.link.lianjia.com/housedel/view?housedelCode=107115281921</t>
  </si>
  <si>
    <t>https://house.link.lianjia.com/housedel/view?housedelCode=107115265521</t>
  </si>
  <si>
    <t>https://house.link.lianjia.com/housedel/view?housedelCode=107111277653</t>
  </si>
  <si>
    <t>https://house.link.lianjia.com/housedel/view?housedelCode=107114041641</t>
  </si>
  <si>
    <t>https://house.link.lianjia.com/housedel/view?housedelCode=107115138958</t>
  </si>
  <si>
    <t>https://house.link.lianjia.com/housedel/view?housedelCode=107114909563</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</si>
  <si>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</si>
  <si>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</si>
  <si>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</si>
  <si>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</si>
  <si>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</si>
  <si>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</si>
  <si>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</si>
  <si>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</si>
  <si>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</si>
  <si>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</si>
  <si>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</si>
  <si>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</si>
  <si>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</si>
  <si>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</si>
  <si>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</si>
  <si>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</si>
  <si>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</si>
  <si>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</si>
  <si>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</si>
  <si>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</si>
  <si>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</si>
  <si>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</si>
  <si>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</si>
  <si>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</si>
  <si>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</si>
  <si>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</si>
  <si>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</si>
  <si>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</si>
  <si>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</si>
  <si>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</si>
  <si>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</si>
  <si>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</si>
  <si>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</si>
  <si>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</si>
  <si>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</si>
  <si>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</si>
  <si>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</si>
  <si>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</si>
  <si>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</si>
  <si>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</si>
  <si>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</si>
  <si>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</si>
  <si>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</si>
  <si>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</si>
  <si>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</si>
  <si>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</si>
  <si>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</si>
  <si>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</si>
  <si>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</si>
  <si>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</si>
  <si>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</si>
  <si>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</si>
  <si>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</si>
  <si>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</si>
  <si>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</si>
  <si>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</si>
  <si>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</si>
  <si>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</si>
  <si>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</si>
  <si>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</si>
  <si>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</si>
  <si>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</si>
  <si>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</si>
  <si>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</si>
  <si>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</si>
  <si>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</si>
  <si>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</si>
  <si>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</si>
  <si>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</si>
  <si>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</si>
  <si>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</si>
  <si>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</si>
  <si>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</si>
  <si>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</si>
  <si>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</si>
  <si>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</si>
  <si>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</si>
  <si>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</si>
  <si>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</si>
  <si>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</si>
  <si>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</si>
  <si>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</si>
  <si>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</si>
  <si>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</si>
  <si>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</si>
  <si>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</si>
  <si>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</si>
  <si>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</si>
  <si>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</si>
  <si>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</si>
  <si>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</si>
  <si>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</si>
  <si>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</si>
  <si>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</si>
  <si>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</si>
  <si>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</si>
  <si>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</si>
  <si>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</si>
  <si>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</si>
  <si>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</si>
  <si>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</si>
  <si>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</si>
  <si>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</si>
  <si>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</si>
  <si>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</si>
  <si>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</si>
  <si>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</si>
  <si>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</si>
  <si>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</si>
  <si>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</si>
  <si>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</si>
  <si>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</si>
  <si>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https://house.link.lianjia.com/housedel/view?housedelCode=107115021955</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</si>
  <si>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</si>
  <si>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</si>
  <si>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</si>
  <si>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</si>
  <si>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</si>
  <si>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</si>
  <si>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</si>
  <si>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</si>
  <si>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</si>
  <si>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</si>
  <si>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https://house.link.lianjia.com/housedel/view?housedelCode=107115149815</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</si>
  <si>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</si>
  <si>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</si>
  <si>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</si>
  <si>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</si>
  <si>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</si>
  <si>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</si>
  <si>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</si>
  <si>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</si>
  <si>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</si>
  <si>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</si>
  <si>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</si>
  <si>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https://house.link.lianjia.com/housedel/view?housedelCode=107113064108</t>
  </si>
  <si>
    <t>https://house.link.lianjia.com/housedel/view?housedelCode=107114961951</t>
  </si>
  <si>
    <t>https://house.link.lianjia.com/housedel/view?housedelCode=107113752771</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</si>
  <si>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</si>
  <si>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</si>
  <si>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</si>
  <si>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</si>
  <si>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</si>
  <si>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</si>
  <si>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</si>
  <si>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</si>
  <si>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</si>
  <si>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</si>
  <si>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</si>
  <si>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</si>
  <si>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</si>
  <si>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</si>
  <si>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</si>
  <si>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</si>
  <si>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</si>
  <si>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</si>
  <si>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</si>
  <si>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</si>
  <si>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</si>
  <si>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</si>
  <si>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</si>
  <si>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</si>
  <si>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</si>
  <si>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</si>
  <si>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</si>
  <si>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</si>
  <si>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</si>
  <si>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</si>
  <si>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</si>
  <si>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</si>
  <si>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https://house.link.lianjia.com/housedel/view?housedelCode=107113022965</t>
  </si>
  <si>
    <t>https://house.link.lianjia.com/housedel/view?housedelCode=107115421612</t>
  </si>
  <si>
    <t>https://house.link.lianjia.com/housedel/view?housedelCode=107115400421</t>
  </si>
  <si>
    <t>https://house.link.lianjia.com/housedel/view?housedelCode=107114110071</t>
  </si>
  <si>
    <t>https://house.link.lianjia.com/housedel/view?housedelCode=107115265844</t>
  </si>
  <si>
    <t>https://house.link.lianjia.com/housedel/view?housedelCode=107112306206</t>
  </si>
  <si>
    <t>https://house.link.lianjia.com/housedel/view?housedelCode=107114545961</t>
  </si>
  <si>
    <t>https://house.link.lianjia.com/housedel/view?housedelCode=107115014373</t>
  </si>
  <si>
    <t>https://house.link.lianjia.com/housedel/view?housedelCode=107115429916</t>
  </si>
  <si>
    <t>https://house.link.lianjia.com/housedel/view?housedelCode=107114409714</t>
  </si>
  <si>
    <t>https://house.link.lianjia.com/housedel/view?housedelCode=107115216371</t>
  </si>
  <si>
    <t>https://house.link.lianjia.com/housedel/view?housedelCode=107115020675</t>
  </si>
  <si>
    <t>https://house.link.lianjia.com/housedel/view?housedelCode=107113254765</t>
  </si>
  <si>
    <t>https://house.link.lianjia.com/housedel/view?housedelCode=107113002581</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</si>
  <si>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</si>
  <si>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</si>
  <si>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</si>
  <si>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</si>
  <si>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</si>
  <si>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</si>
  <si>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</si>
  <si>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</si>
  <si>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</si>
  <si>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</si>
  <si>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</si>
  <si>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</si>
  <si>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</si>
  <si>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</si>
  <si>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</si>
  <si>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</si>
  <si>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</si>
  <si>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</si>
  <si>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</si>
  <si>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</si>
  <si>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</si>
  <si>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</si>
  <si>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</si>
  <si>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</si>
  <si>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</si>
  <si>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</si>
  <si>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</si>
  <si>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</si>
  <si>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</si>
  <si>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https://house.link.lianjia.com/housedel/view?housedelCode=107115142661</t>
  </si>
  <si>
    <t>https://house.link.lianjia.com/housedel/view?housedelCode=107115398690</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</si>
  <si>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</si>
  <si>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</si>
  <si>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</si>
  <si>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</si>
  <si>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</si>
  <si>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</si>
  <si>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</si>
  <si>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</si>
  <si>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</si>
  <si>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</si>
  <si>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</si>
  <si>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</si>
  <si>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</si>
  <si>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</si>
  <si>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</si>
  <si>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</si>
  <si>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</si>
  <si>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</si>
  <si>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</si>
  <si>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</si>
  <si>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</si>
  <si>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</si>
  <si>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</si>
  <si>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</si>
  <si>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</si>
  <si>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</si>
  <si>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</si>
  <si>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</si>
  <si>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</si>
  <si>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</si>
  <si>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</si>
  <si>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</si>
  <si>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</si>
  <si>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</si>
  <si>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</si>
  <si>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</si>
  <si>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</si>
  <si>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</si>
  <si>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</si>
  <si>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</si>
  <si>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</si>
  <si>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</si>
  <si>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</si>
  <si>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</si>
  <si>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</si>
  <si>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</si>
  <si>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</si>
  <si>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</si>
  <si>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</si>
  <si>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</si>
  <si>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</si>
  <si>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</si>
  <si>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</si>
  <si>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</si>
  <si>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</si>
  <si>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</si>
  <si>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</si>
  <si>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</si>
  <si>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</si>
  <si>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</si>
  <si>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</si>
  <si>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</si>
  <si>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</si>
  <si>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https://house.link.lianjia.com/housedel/view?housedelCode=107115191941</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</si>
  <si>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</si>
  <si>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</si>
  <si>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</si>
  <si>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</si>
  <si>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</si>
  <si>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</si>
  <si>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</si>
  <si>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</si>
  <si>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</si>
  <si>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</si>
  <si>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</si>
  <si>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</si>
  <si>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</si>
  <si>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</si>
  <si>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https://house.link.lianjia.com/housedel/view?housedelCode=107114342843</t>
  </si>
  <si>
    <t>https://house.link.lianjia.com/housedel/view?housedelCode=107114136545</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</si>
  <si>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</si>
  <si>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</si>
  <si>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</si>
  <si>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</si>
  <si>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</si>
  <si>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</si>
  <si>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</si>
  <si>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</si>
  <si>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</si>
  <si>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</si>
  <si>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</si>
  <si>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</si>
  <si>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</si>
  <si>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</si>
  <si>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</si>
  <si>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</si>
  <si>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</si>
  <si>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</si>
  <si>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</si>
  <si>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</si>
  <si>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</si>
  <si>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</si>
  <si>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</si>
  <si>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</si>
  <si>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</si>
  <si>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</si>
  <si>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</si>
  <si>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</si>
  <si>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</si>
  <si>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</si>
  <si>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</si>
  <si>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</si>
  <si>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</si>
  <si>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</si>
  <si>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https://house.link.lianjia.com/housedel/view?housedelCode=107115354782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</si>
  <si>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</si>
  <si>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</si>
  <si>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</si>
  <si>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</si>
  <si>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</si>
  <si>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</si>
  <si>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</si>
  <si>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</si>
  <si>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</si>
  <si>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</si>
  <si>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</si>
  <si>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</si>
  <si>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</si>
  <si>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</si>
  <si>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https://house.link.lianjia.com/housedel/view?housedelCode=107114111464</t>
  </si>
  <si>
    <t>https://house.link.lianjia.com/housedel/view?housedelCode=107111916745</t>
  </si>
  <si>
    <t>https://house.link.lianjia.com/housedel/view?housedelCode=107115409336</t>
  </si>
  <si>
    <t>https://house.link.lianjia.com/housedel/view?housedelCode=107114555894</t>
  </si>
  <si>
    <t>https://house.link.lianjia.com/housedel/view?housedelCode=107114222189</t>
  </si>
  <si>
    <t>https://house.link.lianjia.com/housedel/view?housedelCode=107115342719</t>
  </si>
  <si>
    <t>https://house.link.lianjia.com/housedel/view?housedelCode=107111325624</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</si>
  <si>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</si>
  <si>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</si>
  <si>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</si>
  <si>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</si>
  <si>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</si>
  <si>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</si>
  <si>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</si>
  <si>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https://house.link.lianjia.com/housedel/view?housedelCode=107115316265</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</si>
  <si>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</si>
  <si>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</si>
  <si>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</si>
  <si>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</si>
  <si>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</si>
  <si>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</si>
  <si>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</si>
  <si>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</si>
  <si>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</si>
  <si>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https://house.link.lianjia.com/housedel/view?housedelCode=107113621662</t>
  </si>
  <si>
    <t>https://house.link.lianjia.com/housedel/view?housedelCode=107114281953</t>
  </si>
  <si>
    <t>https://house.link.lianjia.com/housedel/view?housedelCode=107114825122</t>
  </si>
  <si>
    <t>https://house.link.lianjia.com/housedel/view?housedelCode=107112137775</t>
  </si>
  <si>
    <t>https://house.link.lianjia.com/housedel/view?housedelCode=107113948217</t>
  </si>
  <si>
    <t>https://house.link.lianjia.com/housedel/view?housedelCode=107115032162</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</si>
  <si>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</si>
  <si>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</si>
  <si>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</si>
  <si>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</si>
  <si>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https://house.link.lianjia.com/housedel/view?housedelCode=107114166716</t>
  </si>
  <si>
    <t>https://house.link.lianjia.com/housedel/view?housedelCode=107114766258</t>
  </si>
  <si>
    <t>https://house.link.lianjia.com/housedel/view?housedelCode=107115365323</t>
  </si>
  <si>
    <t>https://house.link.lianjia.com/housedel/view?housedelCode=107114616604</t>
  </si>
  <si>
    <t>https://house.link.lianjia.com/housedel/view?housedelCode=107113033319</t>
  </si>
  <si>
    <t>https://house.link.lianjia.com/housedel/view?housedelCode=107115378188</t>
  </si>
  <si>
    <t>https://house.link.lianjia.com/housedel/view?housedelCode=107114993190</t>
  </si>
  <si>
    <t>https://house.link.lianjia.com/housedel/view?housedelCode=107114467839</t>
  </si>
  <si>
    <t>https://house.link.lianjia.com/housedel/view?housedelCode=107115192042</t>
  </si>
  <si>
    <t>https://house.link.lianjia.com/housedel/view?housedelCode=107113480642</t>
  </si>
  <si>
    <t>https://house.link.lianjia.com/housedel/view?housedelCode=107115099800</t>
  </si>
  <si>
    <t>https://house.link.lianjia.com/housedel/view?housedelCode=107114440295</t>
  </si>
  <si>
    <t>https://house.link.lianjia.com/housedel/view?housedelCode=107115416433</t>
  </si>
  <si>
    <t>https://house.link.lianjia.com/housedel/view?housedelCode=107113839296</t>
  </si>
  <si>
    <t>https://house.link.lianjia.com/housedel/view?housedelCode=107114915937</t>
  </si>
  <si>
    <t>https://house.link.lianjia.com/housedel/view?housedelCode=107114380336</t>
  </si>
  <si>
    <t>https://house.link.lianjia.com/housedel/view?housedelCode=107114347706</t>
  </si>
  <si>
    <t>https://house.link.lianjia.com/housedel/view?housedelCode=107115374727</t>
  </si>
  <si>
    <t>https://house.link.lianjia.com/housedel/view?housedelCode=107115144250</t>
  </si>
  <si>
    <t>https://house.link.lianjia.com/housedel/view?housedelCode=107115255860</t>
  </si>
  <si>
    <t>https://house.link.lianjia.com/housedel/view?housedelCode=107114693662</t>
  </si>
  <si>
    <t>https://house.link.lianjia.com/housedel/view?housedelCode=107115403289</t>
  </si>
  <si>
    <t>https://house.link.lianjia.com/housedel/view?housedelCode=107113646052</t>
  </si>
  <si>
    <t>https://house.link.lianjia.com/housedel/view?housedelCode=107115312386</t>
  </si>
  <si>
    <t>https://house.link.lianjia.com/housedel/view?housedelCode=107115351330</t>
  </si>
  <si>
    <t>https://house.link.lianjia.com/housedel/view?housedelCode=107115184003</t>
  </si>
  <si>
    <t>https://house.link.lianjia.com/housedel/view?housedelCode=107115296965</t>
  </si>
  <si>
    <t>https://house.link.lianjia.com/housedel/view?housedelCode=107115003050</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</si>
  <si>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</si>
  <si>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</si>
  <si>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</si>
  <si>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</si>
  <si>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</si>
  <si>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</si>
  <si>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</si>
  <si>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</si>
  <si>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</si>
  <si>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</si>
  <si>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</si>
  <si>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</si>
  <si>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</si>
  <si>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</si>
  <si>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</si>
  <si>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</si>
  <si>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</si>
  <si>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</si>
  <si>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</si>
  <si>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</si>
  <si>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</si>
  <si>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</si>
  <si>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</si>
  <si>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</si>
  <si>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</si>
  <si>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</si>
  <si>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https://house.link.lianjia.com/housedel/view?housedelCode=107115369711</t>
  </si>
  <si>
    <t>https://house.link.lianjia.com/housedel/view?housedelCode=107115199579</t>
  </si>
  <si>
    <t>https://house.link.lianjia.com/housedel/view?housedelCode=107114764801</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</si>
  <si>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</si>
  <si>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</si>
  <si>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</si>
  <si>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</si>
  <si>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</si>
  <si>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</si>
  <si>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</si>
  <si>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</si>
  <si>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</si>
  <si>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</si>
  <si>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</si>
  <si>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</si>
  <si>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</si>
  <si>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</si>
  <si>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</si>
  <si>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</si>
  <si>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</si>
  <si>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</si>
  <si>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</si>
  <si>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</si>
  <si>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</si>
  <si>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</si>
  <si>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</si>
  <si>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</si>
  <si>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</si>
  <si>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</si>
  <si>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</si>
  <si>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</si>
  <si>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</si>
  <si>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</si>
  <si>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</si>
  <si>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</si>
  <si>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</si>
  <si>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</si>
  <si>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</si>
  <si>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</si>
  <si>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</si>
  <si>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</si>
  <si>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</si>
  <si>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</si>
  <si>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</si>
  <si>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</si>
  <si>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</si>
  <si>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</si>
  <si>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</si>
  <si>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</si>
  <si>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</si>
  <si>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</si>
  <si>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</si>
  <si>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</si>
  <si>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</si>
  <si>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</si>
  <si>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</si>
  <si>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</si>
  <si>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</si>
  <si>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</si>
  <si>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</si>
  <si>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</si>
  <si>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</si>
  <si>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</si>
  <si>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</si>
  <si>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</si>
  <si>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</si>
  <si>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</si>
  <si>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</si>
  <si>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https://house.link.lianjia.com/housedel/view?housedelCode=107115364505</t>
  </si>
  <si>
    <t>https://house.link.lianjia.com/housedel/view?housedelCode=107115042122</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</si>
  <si>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</si>
  <si>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</si>
  <si>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</si>
  <si>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</si>
  <si>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</si>
  <si>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</si>
  <si>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</si>
  <si>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</si>
  <si>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</si>
  <si>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</si>
  <si>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</si>
  <si>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</si>
  <si>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</si>
  <si>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</si>
  <si>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</si>
  <si>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</si>
  <si>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</si>
  <si>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</si>
  <si>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</si>
  <si>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</si>
  <si>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</si>
  <si>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https://house.link.lianjia.com/housedel/view?housedelCode=107115483854</t>
  </si>
  <si>
    <t>https://house.link.lianjia.com/housedel/view?housedelCode=107115473025</t>
  </si>
  <si>
    <t>https://house.link.lianjia.com/housedel/view?housedelCode=107111675576</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</si>
  <si>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</si>
  <si>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</si>
  <si>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</si>
  <si>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</si>
  <si>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</si>
  <si>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</si>
  <si>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</si>
  <si>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</si>
  <si>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</si>
  <si>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</si>
  <si>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</si>
  <si>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</si>
  <si>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</si>
  <si>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</si>
  <si>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</si>
  <si>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</si>
  <si>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https://house.link.lianjia.com/housedel/view?housedelCode=107114849308</t>
  </si>
  <si>
    <t>https://house.link.lianjia.com/housedel/view?housedelCode=107114802906</t>
  </si>
  <si>
    <t>https://house.link.lianjia.com/housedel/view?housedelCode=107114156993</t>
  </si>
  <si>
    <t>https://house.link.lianjia.com/housedel/view?housedelCode=107114053912</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</si>
  <si>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</si>
  <si>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</si>
  <si>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</si>
  <si>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</si>
  <si>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</si>
  <si>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https://house.link.lianjia.com/housedel/view?housedelCode=107111660761</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</si>
  <si>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</si>
  <si>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</si>
  <si>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</si>
  <si>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</si>
  <si>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</si>
  <si>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https://house.link.lianjia.com/housedel/view?housedelCode=107114874663</t>
  </si>
  <si>
    <t>https://house.link.lianjia.com/housedel/view?housedelCode=107115046697</t>
  </si>
  <si>
    <t>https://house.link.lianjia.com/housedel/view?housedelCode=107110562007</t>
  </si>
  <si>
    <t>https://house.link.lianjia.com/housedel/view?housedelCode=107108380967</t>
  </si>
  <si>
    <t>https://house.link.lianjia.com/housedel/view?housedelCode=107115335765</t>
  </si>
  <si>
    <t>https://house.link.lianjia.com/housedel/view?housedelCode=107115483777</t>
  </si>
  <si>
    <t>https://house.link.lianjia.com/housedel/view?housedelCode=107115486621</t>
  </si>
  <si>
    <t>https://house.link.lianjia.com/housedel/view?housedelCode=107114922652</t>
  </si>
  <si>
    <t>https://house.link.lianjia.com/housedel/view?housedelCode=107115213939</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</si>
  <si>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</si>
  <si>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</si>
  <si>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</si>
  <si>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</si>
  <si>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</si>
  <si>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</si>
  <si>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</si>
  <si>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</si>
  <si>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</si>
  <si>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</si>
  <si>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</si>
  <si>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</si>
  <si>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</si>
  <si>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</si>
  <si>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</si>
  <si>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</si>
  <si>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</si>
  <si>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</si>
  <si>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</si>
  <si>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</si>
  <si>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</si>
  <si>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</si>
  <si>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</si>
  <si>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</si>
  <si>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</si>
  <si>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</si>
  <si>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</si>
  <si>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</si>
  <si>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</si>
  <si>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</si>
  <si>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</si>
  <si>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</si>
  <si>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</si>
  <si>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</si>
  <si>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</si>
  <si>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</si>
  <si>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</si>
  <si>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</si>
  <si>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</si>
  <si>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</si>
  <si>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</si>
  <si>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</si>
  <si>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</si>
  <si>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</si>
  <si>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</si>
  <si>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</si>
  <si>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</si>
  <si>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</si>
  <si>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https://house.link.lianjia.com/housedel/view?housedelCode=107113303234</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</si>
  <si>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</si>
  <si>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</si>
  <si>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</si>
  <si>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</si>
  <si>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</si>
  <si>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</si>
  <si>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</si>
  <si>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</si>
  <si>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</si>
  <si>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</si>
  <si>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</si>
  <si>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</si>
  <si>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</si>
  <si>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</si>
  <si>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</si>
  <si>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</si>
  <si>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</si>
  <si>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</si>
  <si>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</si>
  <si>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</si>
  <si>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</si>
  <si>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</si>
  <si>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</si>
  <si>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</si>
  <si>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</si>
  <si>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</si>
  <si>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</si>
  <si>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</si>
  <si>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</si>
  <si>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</si>
  <si>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</si>
  <si>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</si>
  <si>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</si>
  <si>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</si>
  <si>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</si>
  <si>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</si>
  <si>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</si>
  <si>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</si>
  <si>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</si>
  <si>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</si>
  <si>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</si>
  <si>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</si>
  <si>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</si>
  <si>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</si>
  <si>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</si>
  <si>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</si>
  <si>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</si>
  <si>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</si>
  <si>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</si>
  <si>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</si>
  <si>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</si>
  <si>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</si>
  <si>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</si>
  <si>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</si>
  <si>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</si>
  <si>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</si>
  <si>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</si>
  <si>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</si>
  <si>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</si>
  <si>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</si>
  <si>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</si>
  <si>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</si>
  <si>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</si>
  <si>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</si>
  <si>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</si>
  <si>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</si>
  <si>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</si>
  <si>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</si>
  <si>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</si>
  <si>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</si>
  <si>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</si>
  <si>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</si>
  <si>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</si>
  <si>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</si>
  <si>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</si>
  <si>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</si>
  <si>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https://house.link.lianjia.com/housedel/view?housedelCode=107115082873</t>
  </si>
  <si>
    <t>https://house.link.lianjia.com/housedel/view?housedelCode=107114390070</t>
  </si>
  <si>
    <t>https://house.link.lianjia.com/housedel/view?housedelCode=107113837278</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</si>
  <si>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</si>
  <si>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</si>
  <si>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</si>
  <si>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</si>
  <si>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</si>
  <si>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</si>
  <si>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https://house.link.lianjia.com/housedel/view?housedelCode=107114974638</t>
  </si>
  <si>
    <t>https://house.link.lianjia.com/housedel/view?housedelCode=107114803929</t>
  </si>
  <si>
    <t>https://house.link.lianjia.com/housedel/view?housedelCode=107110584520</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</si>
  <si>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</si>
  <si>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</si>
  <si>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</si>
  <si>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</si>
  <si>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</si>
  <si>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</si>
  <si>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</si>
  <si>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</si>
  <si>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</si>
  <si>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https://house.link.lianjia.com/housedel/view?housedelCode=107114182145</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</si>
  <si>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</si>
  <si>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</si>
  <si>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</si>
  <si>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</si>
  <si>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</si>
  <si>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</si>
  <si>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</si>
  <si>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</si>
  <si>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</si>
  <si>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</si>
  <si>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</si>
  <si>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</si>
  <si>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</si>
  <si>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</si>
  <si>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</si>
  <si>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https://house.link.lianjia.com/housedel/view?housedelCode=107114943296</t>
  </si>
  <si>
    <t>https://house.link.lianjia.com/housedel/view?housedelCode=107114841304</t>
  </si>
  <si>
    <t>https://house.link.lianjia.com/housedel/view?housedelCode=107112575353</t>
  </si>
  <si>
    <t>https://house.link.lianjia.com/housedel/view?housedelCode=107115335989</t>
  </si>
  <si>
    <t>https://house.link.lianjia.com/housedel/view?housedelCode=107115317107</t>
  </si>
  <si>
    <t>https://house.link.lianjia.com/housedel/view?housedelCode=107113611960</t>
  </si>
  <si>
    <t>https://house.link.lianjia.com/housedel/view?housedelCode=107115241621</t>
  </si>
  <si>
    <t>https://house.link.lianjia.com/housedel/view?housedelCode=107114948281</t>
  </si>
  <si>
    <t>https://house.link.lianjia.com/housedel/view?housedelCode=107115131235</t>
  </si>
  <si>
    <t>https://house.link.lianjia.com/housedel/view?housedelCode=107114873153</t>
  </si>
  <si>
    <t>https://house.link.lianjia.com/housedel/view?housedelCode=107114430617</t>
  </si>
  <si>
    <t>https://house.link.lianjia.com/housedel/view?housedelCode=107113877703</t>
  </si>
  <si>
    <t>https://house.link.lianjia.com/housedel/view?housedelCode=107115474320</t>
  </si>
  <si>
    <t>https://house.link.lianjia.com/housedel/view?housedelCode=107114460089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</si>
  <si>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</si>
  <si>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</si>
  <si>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</si>
  <si>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</si>
  <si>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</si>
  <si>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https://house.link.lianjia.com/housedel/view?housedelCode=107114197096</t>
  </si>
  <si>
    <t>https://house.link.lianjia.com/housedel/view?housedelCode=107115449598</t>
  </si>
  <si>
    <t>https://house.link.lianjia.com/housedel/view?housedelCode=107114770965</t>
  </si>
  <si>
    <t>https://house.link.lianjia.com/housedel/view?housedelCode=107113411487</t>
  </si>
  <si>
    <t>https://house.link.lianjia.com/housedel/view?housedelCode=107111338991</t>
  </si>
  <si>
    <t>https://house.link.lianjia.com/housedel/view?housedelCode=107114993437</t>
  </si>
  <si>
    <t>https://house.link.lianjia.com/housedel/view?housedelCode=107114837703</t>
  </si>
  <si>
    <t>https://house.link.lianjia.com/housedel/view?housedelCode=107115459598</t>
  </si>
  <si>
    <t>https://house.link.lianjia.com/housedel/view?housedelCode=107115318774</t>
  </si>
  <si>
    <t>https://house.link.lianjia.com/housedel/view?housedelCode=107113751479</t>
  </si>
  <si>
    <t>https://house.link.lianjia.com/housedel/view?housedelCode=107115165808</t>
  </si>
  <si>
    <t>https://house.link.lianjia.com/housedel/view?housedelCode=107114539261</t>
  </si>
  <si>
    <t>https://house.link.lianjia.com/housedel/view?housedelCode=107114458576</t>
  </si>
  <si>
    <t>https://house.link.lianjia.com/housedel/view?housedelCode=107115147645</t>
  </si>
  <si>
    <t>https://house.link.lianjia.com/housedel/view?housedelCode=107114188388</t>
  </si>
  <si>
    <t>https://house.link.lianjia.com/housedel/view?housedelCode=107115296097</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</si>
  <si>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</si>
  <si>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</si>
  <si>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</si>
  <si>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</si>
  <si>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</si>
  <si>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</si>
  <si>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</si>
  <si>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https://house.link.lianjia.com/housedel/view?housedelCode=107115436277</t>
  </si>
  <si>
    <t>https://house.link.lianjia.com/housedel/view?housedelCode=107115080966</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</si>
  <si>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</si>
  <si>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</si>
  <si>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</si>
  <si>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</si>
  <si>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https://house.link.lianjia.com/housedel/view?housedelCode=107114243188</t>
  </si>
  <si>
    <t>https://house.link.lianjia.com/housedel/view?housedelCode=107114021967</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</si>
  <si>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</si>
  <si>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</si>
  <si>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</si>
  <si>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</si>
  <si>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</si>
  <si>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</si>
  <si>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</si>
  <si>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</si>
  <si>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</si>
  <si>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</si>
  <si>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</si>
  <si>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</si>
  <si>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</si>
  <si>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https://house.link.lianjia.com/housedel/view?housedelCode=107115211620</t>
  </si>
  <si>
    <t>https://house.link.lianjia.com/housedel/view?housedelCode=107114955208</t>
  </si>
  <si>
    <t>https://house.link.lianjia.com/housedel/view?housedelCode=107112568738</t>
  </si>
  <si>
    <t>https://house.link.lianjia.com/housedel/view?housedelCode=107114230376</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</si>
  <si>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</si>
  <si>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</si>
  <si>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</si>
  <si>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</si>
  <si>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</si>
  <si>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</si>
  <si>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</si>
  <si>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</si>
  <si>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</si>
  <si>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</si>
  <si>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</si>
  <si>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</si>
  <si>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</si>
  <si>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</si>
  <si>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</si>
  <si>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</si>
  <si>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</si>
  <si>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</si>
  <si>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</si>
  <si>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</si>
  <si>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</si>
  <si>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</si>
  <si>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</si>
  <si>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</si>
  <si>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</si>
  <si>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</si>
  <si>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</si>
  <si>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</si>
  <si>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</si>
  <si>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</si>
  <si>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</si>
  <si>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</si>
  <si>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</si>
  <si>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</si>
  <si>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https://house.link.lianjia.com/housedel/view?housedelCode=107112722434</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</si>
  <si>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</si>
  <si>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</si>
  <si>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</si>
  <si>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</si>
  <si>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</si>
  <si>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</si>
  <si>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</si>
  <si>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</si>
  <si>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</si>
  <si>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</si>
  <si>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</si>
  <si>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</si>
  <si>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</si>
  <si>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</si>
  <si>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</si>
  <si>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https://house.link.lianjia.com/housedel/view?housedelCode=107115299492</t>
  </si>
  <si>
    <t>https://house.link.lianjia.com/housedel/view?housedelCode=107114983888</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</si>
  <si>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</si>
  <si>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</si>
  <si>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</si>
  <si>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</si>
  <si>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https://house.link.lianjia.com/housedel/view?housedelCode=107115311113</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</si>
  <si>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</si>
  <si>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</si>
  <si>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</si>
  <si>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</si>
  <si>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</si>
  <si>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</si>
  <si>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</si>
  <si>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</si>
  <si>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</si>
  <si>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</si>
  <si>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</si>
  <si>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</si>
  <si>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</si>
  <si>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</si>
  <si>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</si>
  <si>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</si>
  <si>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</si>
  <si>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</si>
  <si>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</si>
  <si>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</si>
  <si>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</si>
  <si>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https://house.link.lianjia.com/housedel/view?housedelCode=107115159270</t>
  </si>
  <si>
    <t>https://house.link.lianjia.com/housedel/view?housedelCode=107114556943</t>
  </si>
  <si>
    <t>https://house.link.lianjia.com/housedel/view?housedelCode=107115218500</t>
  </si>
  <si>
    <t>https://house.link.lianjia.com/housedel/view?housedelCode=107115364807</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</si>
  <si>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</si>
  <si>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</si>
  <si>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</si>
  <si>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</si>
  <si>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</si>
  <si>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</si>
  <si>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</si>
  <si>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https://house.link.lianjia.com/housedel/view?housedelCode=107115371758</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</si>
  <si>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</si>
  <si>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</si>
  <si>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</si>
  <si>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</si>
  <si>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https://house.link.lianjia.com/housedel/view?housedelCode=107112452451</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</si>
  <si>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</si>
  <si>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</si>
  <si>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</si>
  <si>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</si>
  <si>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</si>
  <si>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</si>
  <si>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</si>
  <si>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</si>
  <si>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</si>
  <si>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</si>
  <si>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</si>
  <si>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</si>
  <si>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</si>
  <si>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</si>
  <si>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</si>
  <si>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</si>
  <si>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</si>
  <si>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</si>
  <si>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</si>
  <si>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</si>
  <si>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</si>
  <si>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https://house.link.lianjia.com/housedel/view?housedelCode=107112720030</t>
  </si>
  <si>
    <t>https://house.link.lianjia.com/housedel/view?housedelCode=107112679287</t>
  </si>
  <si>
    <t>https://house.link.lianjia.com/housedel/view?housedelCode=107114865161</t>
  </si>
  <si>
    <t>https://house.link.lianjia.com/housedel/view?housedelCode=107114066009</t>
  </si>
  <si>
    <t>https://house.link.lianjia.com/housedel/view?housedelCode=107115378770</t>
  </si>
  <si>
    <t>https://house.link.lianjia.com/housedel/view?housedelCode=107112245937</t>
  </si>
  <si>
    <t>https://house.link.lianjia.com/housedel/view?housedelCode=107115202696</t>
  </si>
  <si>
    <t>https://house.link.lianjia.com/housedel/view?housedelCode=107115116728</t>
  </si>
  <si>
    <t>https://house.link.lianjia.com/housedel/view?housedelCode=107115239481</t>
  </si>
  <si>
    <t>https://house.link.lianjia.com/housedel/view?housedelCode=107113538269</t>
  </si>
  <si>
    <t>https://house.link.lianjia.com/housedel/view?housedelCode=107111980564</t>
  </si>
  <si>
    <t>https://house.link.lianjia.com/housedel/view?housedelCode=107115274232</t>
  </si>
  <si>
    <t>https://house.link.lianjia.com/housedel/view?housedelCode=107115347144</t>
  </si>
  <si>
    <t>https://house.link.lianjia.com/housedel/view?housedelCode=107114233516</t>
  </si>
  <si>
    <t>https://house.link.lianjia.com/housedel/view?housedelCode=107115087271</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</si>
  <si>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</si>
  <si>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</si>
  <si>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</si>
  <si>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</si>
  <si>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</si>
  <si>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</si>
  <si>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</si>
  <si>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</si>
  <si>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</si>
  <si>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</si>
  <si>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https://house.link.lianjia.com/housedel/view?housedelCode=107113331588</t>
  </si>
  <si>
    <t>https://house.link.lianjia.com/housedel/view?housedelCode=107115196719</t>
  </si>
  <si>
    <t>https://house.link.lianjia.com/housedel/view?housedelCode=107115295735</t>
  </si>
  <si>
    <t>https://house.link.lianjia.com/housedel/view?housedelCode=107115462523</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</si>
  <si>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</si>
  <si>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</si>
  <si>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</si>
  <si>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</si>
  <si>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</si>
  <si>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https://house.link.lianjia.com/housedel/view?housedelCode=107113388373</t>
  </si>
  <si>
    <t>https://house.link.lianjia.com/housedel/view?housedelCode=107113139009</t>
  </si>
  <si>
    <t>https://house.link.lianjia.com/housedel/view?housedelCode=107115034583</t>
  </si>
  <si>
    <t>https://house.link.lianjia.com/housedel/view?housedelCode=107113828273</t>
  </si>
  <si>
    <t>https://house.link.lianjia.com/housedel/view?housedelCode=107115196268</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</si>
  <si>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</si>
  <si>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</si>
  <si>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</si>
  <si>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</si>
  <si>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</si>
  <si>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</si>
  <si>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</si>
  <si>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</si>
  <si>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</si>
  <si>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</si>
  <si>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</si>
  <si>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</si>
  <si>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</si>
  <si>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</si>
  <si>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</si>
  <si>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</si>
  <si>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</si>
  <si>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</si>
  <si>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</si>
  <si>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</si>
  <si>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</si>
  <si>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</si>
  <si>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</si>
  <si>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https://house.link.lianjia.com/housedel/view?housedelCode=107115377531</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</si>
  <si>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</si>
  <si>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</si>
  <si>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</si>
  <si>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</si>
  <si>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</si>
  <si>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</si>
  <si>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</si>
  <si>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</si>
  <si>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</si>
  <si>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</si>
  <si>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</si>
  <si>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</si>
  <si>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</si>
  <si>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</si>
  <si>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</si>
  <si>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</si>
  <si>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</si>
  <si>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</si>
  <si>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</si>
  <si>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</si>
  <si>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</si>
  <si>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</si>
  <si>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</si>
  <si>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</si>
  <si>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</si>
  <si>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</si>
  <si>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</si>
  <si>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</si>
  <si>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</si>
  <si>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</si>
  <si>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</si>
  <si>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</si>
  <si>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</si>
  <si>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</si>
  <si>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</si>
  <si>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</si>
  <si>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</si>
  <si>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</si>
  <si>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</si>
  <si>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</si>
  <si>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</si>
  <si>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</si>
  <si>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</si>
  <si>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</si>
  <si>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</si>
  <si>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</si>
  <si>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</si>
  <si>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</si>
  <si>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</si>
  <si>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</si>
  <si>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</si>
  <si>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</si>
  <si>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</si>
  <si>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</si>
  <si>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</si>
  <si>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</si>
  <si>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</si>
  <si>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</si>
  <si>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</si>
  <si>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</si>
  <si>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</si>
  <si>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</si>
  <si>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</si>
  <si>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</si>
  <si>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</si>
  <si>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</si>
  <si>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</si>
  <si>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</si>
  <si>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</si>
  <si>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</si>
  <si>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</si>
  <si>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</si>
  <si>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</si>
  <si>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</si>
  <si>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</si>
  <si>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</si>
  <si>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</si>
  <si>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</si>
  <si>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</si>
  <si>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</si>
  <si>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</si>
  <si>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</si>
  <si>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</si>
  <si>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</si>
  <si>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</si>
  <si>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</si>
  <si>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</si>
  <si>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</si>
  <si>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</si>
  <si>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</si>
  <si>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</si>
  <si>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</si>
  <si>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</si>
  <si>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</si>
  <si>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</si>
  <si>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</si>
  <si>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</si>
  <si>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</si>
  <si>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</si>
  <si>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</si>
  <si>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</si>
  <si>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</si>
  <si>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</si>
  <si>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</si>
  <si>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</si>
  <si>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</si>
  <si>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</si>
  <si>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</si>
  <si>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</si>
  <si>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</si>
  <si>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</si>
  <si>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</si>
  <si>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</si>
  <si>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</si>
  <si>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</si>
  <si>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</si>
  <si>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</si>
  <si>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</si>
  <si>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</si>
  <si>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</si>
  <si>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</si>
  <si>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</si>
  <si>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</si>
  <si>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</si>
  <si>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</si>
  <si>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</si>
  <si>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</si>
  <si>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</si>
  <si>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</si>
  <si>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</si>
  <si>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</si>
  <si>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</si>
  <si>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</si>
  <si>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</si>
  <si>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</si>
  <si>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</si>
  <si>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</si>
  <si>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</si>
  <si>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</si>
  <si>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</si>
  <si>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</si>
  <si>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https://house.link.lianjia.com/housedel/view?housedelCode=107115387281</t>
  </si>
  <si>
    <t>https://house.link.lianjia.com/housedel/view?housedelCode=107114853356</t>
  </si>
  <si>
    <t>https://house.link.lianjia.com/housedel/view?housedelCode=107115385862</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</si>
  <si>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</si>
  <si>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</si>
  <si>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</si>
  <si>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</si>
  <si>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https://house.link.lianjia.com/housedel/view?housedelCode=107114760713</t>
  </si>
  <si>
    <t>https://house.link.lianjia.com/housedel/view?housedelCode=107115413174</t>
  </si>
  <si>
    <t>https://house.link.lianjia.com/housedel/view?housedelCode=107115238921</t>
  </si>
  <si>
    <t>https://house.link.lianjia.com/housedel/view?housedelCode=107114156480</t>
  </si>
  <si>
    <t>https://house.link.lianjia.com/housedel/view?housedelCode=107113545239</t>
  </si>
  <si>
    <t>https://house.link.lianjia.com/housedel/view?housedelCode=107115299302</t>
  </si>
  <si>
    <t>https://house.link.lianjia.com/housedel/view?housedelCode=107114953270</t>
  </si>
  <si>
    <t>https://house.link.lianjia.com/housedel/view?housedelCode=107110140446</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</si>
  <si>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</si>
  <si>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</si>
  <si>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</si>
  <si>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</si>
  <si>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</si>
  <si>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</si>
  <si>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</si>
  <si>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</si>
  <si>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</si>
  <si>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</si>
  <si>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</si>
  <si>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https://house.link.lianjia.com/housedel/view?housedelCode=107115009754</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</si>
  <si>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</si>
  <si>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</si>
  <si>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</si>
  <si>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</si>
  <si>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https://house.link.lianjia.com/housedel/view?housedelCode=107114724238</t>
  </si>
  <si>
    <t>https://house.link.lianjia.com/housedel/view?housedelCode=107114581914</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</si>
  <si>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</si>
  <si>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</si>
  <si>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</si>
  <si>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</si>
  <si>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</si>
  <si>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</si>
  <si>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</si>
  <si>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</si>
  <si>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</si>
  <si>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</si>
  <si>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</si>
  <si>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</si>
  <si>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</si>
  <si>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</si>
  <si>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</si>
  <si>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</si>
  <si>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https://house.link.lianjia.com/housedel/view?housedelCode=107110274870</t>
  </si>
  <si>
    <t>https://house.link.lianjia.com/housedel/view?housedelCode=107112191570</t>
  </si>
  <si>
    <t>https://house.link.lianjia.com/housedel/view?housedelCode=107115200809</t>
  </si>
  <si>
    <t>https://house.link.lianjia.com/housedel/view?housedelCode=107113977116</t>
  </si>
  <si>
    <t>https://house.link.lianjia.com/housedel/view?housedelCode=107109613866</t>
  </si>
  <si>
    <t>https://house.link.lianjia.com/housedel/view?housedelCode=107111910203</t>
  </si>
  <si>
    <t>https://house.link.lianjia.com/housedel/view?housedelCode=107114899271</t>
  </si>
  <si>
    <t>https://house.link.lianjia.com/housedel/view?housedelCode=107114125175</t>
  </si>
  <si>
    <t>https://house.link.lianjia.com/housedel/view?housedelCode=107114140805</t>
  </si>
  <si>
    <t>https://house.link.lianjia.com/housedel/view?housedelCode=107115402194</t>
  </si>
  <si>
    <t>https://house.link.lianjia.com/housedel/view?housedelCode=107115048249</t>
  </si>
  <si>
    <t>https://house.link.lianjia.com/housedel/view?housedelCode=107113752952</t>
  </si>
  <si>
    <t>https://house.link.lianjia.com/housedel/view?housedelCode=107114997013</t>
  </si>
  <si>
    <t>https://house.link.lianjia.com/housedel/view?housedelCode=107114836631</t>
  </si>
  <si>
    <t>https://house.link.lianjia.com/housedel/view?housedelCode=107114793289</t>
  </si>
  <si>
    <t>https://house.link.lianjia.com/housedel/view?housedelCode=107114038824</t>
  </si>
  <si>
    <t>https://house.link.lianjia.com/housedel/view?housedelCode=107113441351</t>
  </si>
  <si>
    <t>https://house.link.lianjia.com/housedel/view?housedelCode=107114774215</t>
  </si>
  <si>
    <t>https://house.link.lianjia.com/housedel/view?housedelCode=107113504606</t>
  </si>
  <si>
    <t>https://house.link.lianjia.com/housedel/view?housedelCode=107109087365</t>
  </si>
  <si>
    <t>https://house.link.lianjia.com/housedel/view?housedelCode=107114741095</t>
  </si>
  <si>
    <t>https://house.link.lianjia.com/housedel/view?housedelCode=107115248887</t>
  </si>
  <si>
    <t>https://house.link.lianjia.com/housedel/view?housedelCode=107115092087</t>
  </si>
  <si>
    <t>https://house.link.lianjia.com/housedel/view?housedelCode=107114952722</t>
  </si>
  <si>
    <t>https://house.link.lianjia.com/housedel/view?housedelCode=107114720918</t>
  </si>
  <si>
    <t>https://house.link.lianjia.com/housedel/view?housedelCode=107115339187</t>
  </si>
  <si>
    <t>https://house.link.lianjia.com/housedel/view?housedelCode=107113851526</t>
  </si>
  <si>
    <t>https://house.link.lianjia.com/housedel/view?housedelCode=107115349540</t>
  </si>
  <si>
    <t>https://house.link.lianjia.com/housedel/view?housedelCode=107113928741</t>
  </si>
  <si>
    <t>https://house.link.lianjia.com/housedel/view?housedelCode=107115492038</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</si>
  <si>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</si>
  <si>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</si>
  <si>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</si>
  <si>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</si>
  <si>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</si>
  <si>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</si>
  <si>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</si>
  <si>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</si>
  <si>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</si>
  <si>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</si>
  <si>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</si>
  <si>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</si>
  <si>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</si>
  <si>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</si>
  <si>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</si>
  <si>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</si>
  <si>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</si>
  <si>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</si>
  <si>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</si>
  <si>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</si>
  <si>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</si>
  <si>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</si>
  <si>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</si>
  <si>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</si>
  <si>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</si>
  <si>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</si>
  <si>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</si>
  <si>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</si>
  <si>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</si>
  <si>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</si>
  <si>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</si>
  <si>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</si>
  <si>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</si>
  <si>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</si>
  <si>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</si>
  <si>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</si>
  <si>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</si>
  <si>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</si>
  <si>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</si>
  <si>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</si>
  <si>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</si>
  <si>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</si>
  <si>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</si>
  <si>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</si>
  <si>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</si>
  <si>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</si>
  <si>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</si>
  <si>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</si>
  <si>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</si>
  <si>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</si>
  <si>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</si>
  <si>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</si>
  <si>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</si>
  <si>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</si>
  <si>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</si>
  <si>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</si>
  <si>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</si>
  <si>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https://house.link.lianjia.com/housedel/view?housedelCode=107115355581</t>
  </si>
  <si>
    <t>https://house.link.lianjia.com/housedel/view?housedelCode=107113745940</t>
  </si>
  <si>
    <t>https://house.link.lianjia.com/housedel/view?housedelCode=107115148698</t>
  </si>
  <si>
    <t>https://house.link.lianjia.com/housedel/view?housedelCode=107114753527</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</si>
  <si>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</si>
  <si>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</si>
  <si>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</si>
  <si>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</si>
  <si>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</si>
  <si>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</si>
  <si>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https://house.link.lianjia.com/housedel/view?housedelCode=107114476214</t>
  </si>
  <si>
    <t>https://house.link.lianjia.com/housedel/view?housedelCode=107115418987</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</si>
  <si>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</si>
  <si>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</si>
  <si>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</si>
  <si>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</si>
  <si>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</si>
  <si>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</si>
  <si>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</si>
  <si>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</si>
  <si>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</si>
  <si>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</si>
  <si>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</si>
  <si>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</si>
  <si>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</si>
  <si>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</si>
  <si>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</si>
  <si>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</si>
  <si>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</si>
  <si>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</si>
  <si>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</si>
  <si>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</si>
  <si>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https://house.link.lianjia.com/housedel/view?housedelCode=107114399000</t>
  </si>
  <si>
    <t>https://house.link.lianjia.com/housedel/view?housedelCode=107113264224</t>
  </si>
  <si>
    <t>https://house.link.lianjia.com/housedel/view?housedelCode=107115259248</t>
  </si>
  <si>
    <t>https://house.link.lianjia.com/housedel/view?housedelCode=107112410462</t>
  </si>
  <si>
    <t>https://house.link.lianjia.com/housedel/view?housedelCode=107113827997</t>
  </si>
  <si>
    <t>https://house.link.lianjia.com/housedel/view?housedelCode=107111946666</t>
  </si>
  <si>
    <t>https://house.link.lianjia.com/housedel/view?housedelCode=107115428133</t>
  </si>
  <si>
    <t>https://house.link.lianjia.com/housedel/view?housedelCode=107115390197</t>
  </si>
  <si>
    <t>https://house.link.lianjia.com/housedel/view?housedelCode=107113901836</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</si>
  <si>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</si>
  <si>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</si>
  <si>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</si>
  <si>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</si>
  <si>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https://house.link.lianjia.com/housedel/view?housedelCode=107115323533</t>
  </si>
  <si>
    <t>https://house.link.lianjia.com/housedel/view?housedelCode=107114225155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</si>
  <si>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</si>
  <si>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</si>
  <si>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</si>
  <si>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</si>
  <si>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</si>
  <si>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</si>
  <si>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</si>
  <si>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</si>
  <si>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</si>
  <si>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</si>
  <si>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</si>
  <si>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</si>
  <si>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</si>
  <si>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</si>
  <si>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</si>
  <si>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</si>
  <si>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</si>
  <si>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</si>
  <si>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</si>
  <si>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</si>
  <si>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</si>
  <si>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</si>
  <si>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</si>
  <si>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</si>
  <si>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</si>
  <si>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</si>
  <si>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</si>
  <si>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</si>
  <si>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</si>
  <si>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</si>
  <si>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</si>
  <si>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</si>
  <si>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</si>
  <si>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</si>
  <si>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</si>
  <si>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</si>
  <si>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</si>
  <si>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</si>
  <si>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</si>
  <si>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</si>
  <si>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</si>
  <si>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</si>
  <si>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</si>
  <si>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</si>
  <si>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</si>
  <si>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</si>
  <si>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</si>
  <si>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</si>
  <si>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</si>
  <si>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</si>
  <si>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</si>
  <si>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https://house.link.lianjia.com/housedel/view?housedelCode=107114651255</t>
  </si>
  <si>
    <t>https://house.link.lianjia.com/housedel/view?housedelCode=107113653721</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</si>
  <si>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</si>
  <si>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</si>
  <si>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</si>
  <si>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</si>
  <si>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</si>
  <si>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</si>
  <si>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</si>
  <si>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</si>
  <si>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</si>
  <si>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</si>
  <si>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</si>
  <si>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https://house.link.lianjia.com/housedel/view?housedelCode=107114768010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</si>
  <si>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</si>
  <si>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</si>
  <si>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</si>
  <si>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</si>
  <si>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</si>
  <si>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</si>
  <si>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</si>
  <si>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</si>
  <si>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</si>
  <si>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</si>
  <si>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</si>
  <si>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</si>
  <si>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</si>
  <si>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</si>
  <si>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</si>
  <si>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</si>
  <si>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</si>
  <si>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</si>
  <si>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</si>
  <si>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</si>
  <si>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</si>
  <si>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</si>
  <si>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</si>
  <si>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https://house.link.lianjia.com/housedel/view?housedelCode=107113039157</t>
  </si>
  <si>
    <t>https://house.link.lianjia.com/housedel/view?housedelCode=107113555416</t>
  </si>
  <si>
    <t>https://house.link.lianjia.com/housedel/view?housedelCode=107115174641</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</si>
  <si>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</si>
  <si>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</si>
  <si>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</si>
  <si>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</si>
  <si>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</si>
  <si>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</si>
  <si>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</si>
  <si>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</si>
  <si>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</si>
  <si>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https://house.link.lianjia.com/housedel/view?housedelCode=107114892914</t>
  </si>
  <si>
    <t>https://house.link.lianjia.com/housedel/view?housedelCode=107112997054</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</si>
  <si>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</si>
  <si>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</si>
  <si>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</si>
  <si>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</si>
  <si>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</si>
  <si>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</si>
  <si>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</si>
  <si>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</si>
  <si>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</si>
  <si>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</si>
  <si>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</si>
  <si>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https://house.link.lianjia.com/housedel/view?housedelCode=107114980399</t>
  </si>
  <si>
    <t>https://house.link.lianjia.com/housedel/view?housedelCode=107112962417</t>
  </si>
  <si>
    <t>https://house.link.lianjia.com/housedel/view?housedelCode=107112542384</t>
  </si>
  <si>
    <t>https://house.link.lianjia.com/housedel/view?housedelCode=107114804814</t>
  </si>
  <si>
    <t>https://house.link.lianjia.com/housedel/view?housedelCode=107114036039</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</si>
  <si>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</si>
  <si>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</si>
  <si>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</si>
  <si>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</si>
  <si>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https://house.link.lianjia.com/housedel/view?housedelCode=107113757949</t>
  </si>
  <si>
    <t>https://house.link.lianjia.com/housedel/view?housedelCode=107115215746</t>
  </si>
  <si>
    <t>https://house.link.lianjia.com/housedel/view?housedelCode=107115295906</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</si>
  <si>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</si>
  <si>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</si>
  <si>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</si>
  <si>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</si>
  <si>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</si>
  <si>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</si>
  <si>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</si>
  <si>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</si>
  <si>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</si>
  <si>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</si>
  <si>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</si>
  <si>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</si>
  <si>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</si>
  <si>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</si>
  <si>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</si>
  <si>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</si>
  <si>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</si>
  <si>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</si>
  <si>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</si>
  <si>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https://house.link.lianjia.com/housedel/view?housedelCode=107114494718</t>
  </si>
  <si>
    <t>https://house.link.lianjia.com/housedel/view?housedelCode=107114972209</t>
  </si>
  <si>
    <t>https://house.link.lianjia.com/housedel/view?housedelCode=107115292361</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</si>
  <si>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</si>
  <si>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</si>
  <si>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</si>
  <si>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</si>
  <si>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</si>
  <si>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</si>
  <si>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</si>
  <si>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</si>
  <si>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</si>
  <si>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</si>
  <si>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</si>
  <si>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</si>
  <si>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南洋新都不限购掌上链家房源编号：107115499119，发送新挂牌的南阳新都三房2楼，挂牌998，价格比较合适，未回复</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</si>
  <si>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</si>
  <si>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</si>
  <si>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</si>
  <si>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</si>
  <si>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</si>
  <si>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</si>
  <si>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</si>
  <si>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</si>
  <si>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https://house.link.lianjia.com/housedel/view?housedelCode=107115395257</t>
  </si>
  <si>
    <t>https://house.link.lianjia.com/housedel/view?housedelCode=107112630443</t>
  </si>
  <si>
    <t>https://house.link.lianjia.com/housedel/view?housedelCode=107114753239</t>
  </si>
  <si>
    <t>https://house.link.lianjia.com/housedel/view?housedelCode=107115292779</t>
  </si>
  <si>
    <t>https://house.link.lianjia.com/housedel/view?housedelCode=107115447762</t>
  </si>
  <si>
    <t>https://house.link.lianjia.com/housedel/view?housedelCode=107115220590</t>
  </si>
  <si>
    <t>https://house.link.lianjia.com/housedel/view?housedelCode=107115501032</t>
  </si>
  <si>
    <t>https://house.link.lianjia.com/housedel/view?housedelCode=107115485860</t>
  </si>
  <si>
    <t>https://house.link.lianjia.com/housedel/view?housedelCode=107111432658</t>
  </si>
  <si>
    <t>https://house.link.lianjia.com/housedel/view?housedelCode=107115494539</t>
  </si>
  <si>
    <t>https://house.link.lianjia.com/housedel/view?housedelCode=107114615443</t>
  </si>
  <si>
    <t>https://house.link.lianjia.com/housedel/view?housedelCode=107115495593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</si>
  <si>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</si>
  <si>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</si>
  <si>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</si>
  <si>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</si>
  <si>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</si>
  <si>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</si>
  <si>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</si>
  <si>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</si>
  <si>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</si>
  <si>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</si>
  <si>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</si>
  <si>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https://house.link.lianjia.com/housedel/view?housedelCode=107114597613</t>
  </si>
  <si>
    <t>https://house.link.lianjia.com/housedel/view?housedelCode=107115397976</t>
  </si>
  <si>
    <t>https://house.link.lianjia.com/housedel/view?housedelCode=107114119442</t>
  </si>
  <si>
    <t>https://house.link.lianjia.com/housedel/view?housedelCode=107115303260</t>
  </si>
  <si>
    <t>https://house.link.lianjia.com/housedel/view?housedelCode=107115355685</t>
  </si>
  <si>
    <t>https://house.link.lianjia.com/housedel/view?housedelCode=107115429455</t>
  </si>
  <si>
    <t>https://house.link.lianjia.com/housedel/view?housedelCode=107109080911</t>
  </si>
  <si>
    <t>https://house.link.lianjia.com/housedel/view?housedelCode=107107719480</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</si>
  <si>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</si>
  <si>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</si>
  <si>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</si>
  <si>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</si>
  <si>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</si>
  <si>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https://house.link.lianjia.com/housedel/view?housedelCode=107110845938</t>
  </si>
  <si>
    <t>https://house.link.lianjia.com/housedel/view?housedelCode=107115455380</t>
  </si>
  <si>
    <t>https://house.link.lianjia.com/housedel/view?housedelCode=107114949158</t>
  </si>
  <si>
    <t>https://house.link.lianjia.com/housedel/view?housedelCode=107114683005</t>
  </si>
  <si>
    <t>https://house.link.lianjia.com/housedel/view?housedelCode=107115338284</t>
  </si>
  <si>
    <t>https://house.link.lianjia.com/housedel/view?housedelCode=107113904393</t>
  </si>
  <si>
    <t>https://house.link.lianjia.com/housedel/view?housedelCode=107114881288</t>
  </si>
  <si>
    <t>https://house.link.lianjia.com/housedel/view?housedelCode=107114844468</t>
  </si>
  <si>
    <t>https://house.link.lianjia.com/housedel/view?housedelCode=107115495044</t>
  </si>
  <si>
    <t>https://house.link.lianjia.com/housedel/view?housedelCode=107114920010</t>
  </si>
  <si>
    <t>https://house.link.lianjia.com/housedel/view?housedelCode=107108611147</t>
  </si>
  <si>
    <t>https://house.link.lianjia.com/housedel/view?housedelCode=107114318338</t>
  </si>
  <si>
    <t>https://house.link.lianjia.com/housedel/view?housedelCode=107113795335</t>
  </si>
  <si>
    <t>https://house.link.lianjia.com/housedel/view?housedelCode=107114183061</t>
  </si>
  <si>
    <t>https://house.link.lianjia.com/housedel/view?housedelCode=107113152461</t>
  </si>
  <si>
    <t>https://house.link.lianjia.com/housedel/view?housedelCode=107115406189</t>
  </si>
  <si>
    <t>https://house.link.lianjia.com/housedel/view?housedelCode=107115357899</t>
  </si>
  <si>
    <t>https://house.link.lianjia.com/housedel/view?housedelCode=107115378303</t>
  </si>
  <si>
    <t>https://house.link.lianjia.com/housedel/view?housedelCode=107115119723</t>
  </si>
  <si>
    <t>https://house.link.lianjia.com/housedel/view?housedelCode=107112530210</t>
  </si>
  <si>
    <t>https://house.link.lianjia.com/housedel/view?housedelCode=107114583270</t>
  </si>
  <si>
    <t>https://house.link.lianjia.com/housedel/view?housedelCode=107114506032</t>
  </si>
  <si>
    <t>https://house.link.lianjia.com/housedel/view?housedelCode=107109656242</t>
  </si>
  <si>
    <t>https://house.link.lianjia.com/housedel/view?housedelCode=107112448508</t>
  </si>
  <si>
    <t>https://house.link.lianjia.com/housedel/view?housedelCode=107114570020</t>
  </si>
  <si>
    <t>https://house.link.lianjia.com/housedel/view?housedelCode=107113857581</t>
  </si>
  <si>
    <t>https://house.link.lianjia.com/housedel/view?housedelCode=107115323545</t>
  </si>
  <si>
    <t>https://house.link.lianjia.com/housedel/view?housedelCode=107114366963</t>
  </si>
  <si>
    <t>https://house.link.lianjia.com/housedel/view?housedelCode=107111906287</t>
  </si>
  <si>
    <t>https://house.link.lianjia.com/housedel/view?housedelCode=107114732762</t>
  </si>
  <si>
    <t>https://house.link.lianjia.com/housedel/view?housedelCode=107114965873</t>
  </si>
  <si>
    <t>https://house.link.lianjia.com/housedel/view?housedelCode=107115478464</t>
  </si>
  <si>
    <t>https://house.link.lianjia.com/housedel/view?housedelCode=107115101718</t>
  </si>
  <si>
    <t>https://house.link.lianjia.com/housedel/view?housedelCode=107112686633</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</si>
  <si>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</si>
  <si>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</si>
  <si>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</si>
  <si>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</si>
  <si>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https://house.link.lianjia.com/housedel/view?housedelCode=107114756699</t>
  </si>
  <si>
    <t>https://house.link.lianjia.com/housedel/view?housedelCode=107115142538</t>
  </si>
  <si>
    <t>https://house.link.lianjia.com/housedel/view?housedelCode=107111596789</t>
  </si>
  <si>
    <t>https://house.link.lianjia.com/housedel/view?housedelCode=107112580014</t>
  </si>
  <si>
    <t>https://house.link.lianjia.com/housedel/view?housedelCode=107115225045</t>
  </si>
  <si>
    <t>https://house.link.lianjia.com/housedel/view?housedelCode=107114690934</t>
  </si>
  <si>
    <t>https://house.link.lianjia.com/housedel/view?housedelCode=107115000995</t>
  </si>
  <si>
    <t>https://house.link.lianjia.com/housedel/view?housedelCode=107115255298</t>
  </si>
  <si>
    <t>https://house.link.lianjia.com/housedel/view?housedelCode=107115167466</t>
  </si>
  <si>
    <t>https://house.link.lianjia.com/housedel/view?housedelCode=107114930501</t>
  </si>
  <si>
    <t>https://house.link.lianjia.com/housedel/view?housedelCode=107115487882</t>
  </si>
  <si>
    <t>https://house.link.lianjia.com/housedel/view?housedelCode=107115258080</t>
  </si>
  <si>
    <t>https://house.link.lianjia.com/housedel/view?housedelCode=107114664211</t>
  </si>
  <si>
    <t>https://house.link.lianjia.com/housedel/view?housedelCode=107114589829</t>
  </si>
  <si>
    <t>https://house.link.lianjia.com/housedel/view?housedelCode=107114237457</t>
  </si>
  <si>
    <t>https://house.link.lianjia.com/housedel/view?housedelCode=107114002877</t>
  </si>
  <si>
    <t>https://house.link.lianjia.com/housedel/view?housedelCode=107115365516</t>
  </si>
  <si>
    <t>https://house.link.lianjia.com/housedel/view?housedelCode=107115494940</t>
  </si>
  <si>
    <t>https://house.link.lianjia.com/housedel/view?housedelCode=107115495907</t>
  </si>
  <si>
    <t>https://house.link.lianjia.com/housedel/view?housedelCode=107114761438</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</si>
  <si>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</si>
  <si>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</si>
  <si>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</si>
  <si>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</si>
  <si>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</si>
  <si>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</si>
  <si>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https://house.link.lianjia.com/housedel/view?housedelCode=107105259908</t>
  </si>
  <si>
    <t>https://house.link.lianjia.com/housedel/view?housedelCode=107115504140</t>
  </si>
  <si>
    <t>https://house.link.lianjia.com/housedel/view?housedelCode=107115393641</t>
  </si>
  <si>
    <t>https://house.link.lianjia.com/housedel/view?housedelCode=107115502138</t>
  </si>
  <si>
    <t>https://house.link.lianjia.com/housedel/view?housedelCode=107115496441</t>
  </si>
  <si>
    <t>https://house.link.lianjia.com/housedel/view?housedelCode=107113768391</t>
  </si>
  <si>
    <t>https://house.link.lianjia.com/housedel/view?housedelCode=107115327155</t>
  </si>
  <si>
    <t>https://house.link.lianjia.com/housedel/view?housedelCode=107112575555</t>
  </si>
  <si>
    <t>https://house.link.lianjia.com/housedel/view?housedelCode=107115455625</t>
  </si>
  <si>
    <t>https://house.link.lianjia.com/housedel/view?housedelCode=107114556780</t>
  </si>
  <si>
    <t>https://house.link.lianjia.com/housedel/view?housedelCode=107115189969</t>
  </si>
  <si>
    <t>https://house.link.lianjia.com/housedel/view?housedelCode=107115471193</t>
  </si>
  <si>
    <t>https://house.link.lianjia.com/housedel/view?housedelCode=107115172893</t>
  </si>
  <si>
    <t>https://house.link.lianjia.com/housedel/view?housedelCode=107115360793</t>
  </si>
  <si>
    <t>https://house.link.lianjia.com/housedel/view?housedelCode=107114088810</t>
  </si>
  <si>
    <t>https://house.link.lianjia.com/housedel/view?housedelCode=107115213578</t>
  </si>
  <si>
    <t>https://house.link.lianjia.com/housedel/view?housedelCode=107115505053</t>
  </si>
  <si>
    <t>https://house.link.lianjia.com/housedel/view?housedelCode=107115502647</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</si>
  <si>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</si>
  <si>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</si>
  <si>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</si>
  <si>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</si>
  <si>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</si>
  <si>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</si>
  <si>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</si>
  <si>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</si>
  <si>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</si>
  <si>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</si>
  <si>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https://house.link.lianjia.com/housedel/view?housedelCode=107115485320</t>
  </si>
  <si>
    <t>https://house.link.lianjia.com/housedel/view?housedelCode=107115429305</t>
  </si>
  <si>
    <t>https://house.link.lianjia.com/housedel/view?housedelCode=107113749837</t>
  </si>
  <si>
    <t>https://house.link.lianjia.com/housedel/view?housedelCode=107115491552</t>
  </si>
  <si>
    <t>https://house.link.lianjia.com/housedel/view?housedelCode=107115016223</t>
  </si>
  <si>
    <t>https://house.link.lianjia.com/housedel/view?housedelCode=107115439343</t>
  </si>
  <si>
    <t>https://house.link.lianjia.com/housedel/view?housedelCode=107115221937</t>
  </si>
  <si>
    <t>https://house.link.lianjia.com/housedel/view?housedelCode=107111378569</t>
  </si>
  <si>
    <t>https://house.link.lianjia.com/housedel/view?housedelCode=107115347824</t>
  </si>
  <si>
    <t>https://house.link.lianjia.com/housedel/view?housedelCode=107115509001</t>
  </si>
  <si>
    <t>https://house.link.lianjia.com/housedel/view?housedelCode=107114718857</t>
  </si>
  <si>
    <t>https://house.link.lianjia.com/housedel/view?housedelCode=107105235741</t>
  </si>
  <si>
    <t>https://house.link.lianjia.com/housedel/view?housedelCode=107115402390</t>
  </si>
  <si>
    <t>https://house.link.lianjia.com/housedel/view?housedelCode=107110132594</t>
  </si>
  <si>
    <t>https://house.link.lianjia.com/housedel/view?housedelCode=107114914236</t>
  </si>
  <si>
    <t>https://house.link.lianjia.com/housedel/view?housedelCode=107114198596</t>
  </si>
  <si>
    <t>https://house.link.lianjia.com/housedel/view?housedelCode=107109361459</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</si>
  <si>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</si>
  <si>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</si>
  <si>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</si>
  <si>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</si>
  <si>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</si>
  <si>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</si>
  <si>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https://house.link.lianjia.com/housedel/view?housedelCode=107115505477</t>
  </si>
  <si>
    <t>https://house.link.lianjia.com/housedel/view?housedelCode=107115495264</t>
  </si>
  <si>
    <t>https://house.link.lianjia.com/housedel/view?housedelCode=107114492553</t>
  </si>
  <si>
    <t>https://house.link.lianjia.com/housedel/view?housedelCode=107115048042</t>
  </si>
  <si>
    <t>https://house.link.lianjia.com/housedel/view?housedelCode=107110499522</t>
  </si>
  <si>
    <t>https://house.link.lianjia.com/housedel/view?housedelCode=107113674432</t>
  </si>
  <si>
    <t>https://house.link.lianjia.com/housedel/view?housedelCode=107115474846</t>
  </si>
  <si>
    <t>https://house.link.lianjia.com/housedel/view?housedelCode=107115234594</t>
  </si>
  <si>
    <t>https://house.link.lianjia.com/housedel/view?housedelCode=107115370122</t>
  </si>
  <si>
    <t>https://house.link.lianjia.com/housedel/view?housedelCode=107111536165</t>
  </si>
  <si>
    <t>https://house.link.lianjia.com/housedel/view?housedelCode=107115264460</t>
  </si>
  <si>
    <t>https://house.link.lianjia.com/housedel/view?housedelCode=107109398285</t>
  </si>
  <si>
    <t>https://house.link.lianjia.com/housedel/view?housedelCode=107110872919</t>
  </si>
  <si>
    <t>https://house.link.lianjia.com/housedel/view?housedelCode=107115116990</t>
  </si>
  <si>
    <t>https://house.link.lianjia.com/housedel/view?housedelCode=107115481211</t>
  </si>
  <si>
    <t>https://house.link.lianjia.com/housedel/view?housedelCode=107113091363</t>
  </si>
  <si>
    <t>https://house.link.lianjia.com/housedel/view?housedelCode=107113844668</t>
  </si>
  <si>
    <t>https://house.link.lianjia.com/housedel/view?housedelCode=107112694145</t>
  </si>
  <si>
    <t>https://house.link.lianjia.com/housedel/view?housedelCode=107113064769</t>
  </si>
  <si>
    <t>https://house.link.lianjia.com/housedel/view?housedelCode=107114038491</t>
  </si>
  <si>
    <t>https://house.link.lianjia.com/housedel/view?housedelCode=107115063217</t>
  </si>
  <si>
    <t>https://house.link.lianjia.com/housedel/view?housedelCode=107115359835</t>
  </si>
  <si>
    <t>https://house.link.lianjia.com/housedel/view?housedelCode=107112772994</t>
  </si>
  <si>
    <t>https://house.link.lianjia.com/housedel/view?housedelCode=107114167028</t>
  </si>
  <si>
    <t>https://house.link.lianjia.com/housedel/view?housedelCode=107110682694</t>
  </si>
  <si>
    <t>https://house.link.lianjia.com/housedel/view?housedelCode=107115140895</t>
  </si>
  <si>
    <t>https://house.link.lianjia.com/housedel/view?housedelCode=107115058344</t>
  </si>
  <si>
    <t>https://house.link.lianjia.com/housedel/view?housedelCode=107114219870</t>
  </si>
  <si>
    <t>https://house.link.lianjia.com/housedel/view?housedelCode=107115414453</t>
  </si>
  <si>
    <t>https://house.link.lianjia.com/housedel/view?housedelCode=107115502643</t>
  </si>
  <si>
    <t>https://house.link.lianjia.com/housedel/view?housedelCode=107115505059</t>
  </si>
  <si>
    <t>https://house.link.lianjia.com/housedel/view?housedelCode=107114819398</t>
  </si>
  <si>
    <t>https://house.link.lianjia.com/housedel/view?housedelCode=107114266493</t>
  </si>
  <si>
    <t>https://house.link.lianjia.com/housedel/view?housedelCode=107115497083</t>
  </si>
  <si>
    <t>https://house.link.lianjia.com/housedel/view?housedelCode=107115495694</t>
  </si>
  <si>
    <t>https://house.link.lianjia.com/housedel/view?housedelCode=107113821078</t>
  </si>
  <si>
    <t>https://house.link.lianjia.com/housedel/view?housedelCode=107115248341</t>
  </si>
  <si>
    <t>https://house.link.lianjia.com/housedel/view?housedelCode=107113076585</t>
  </si>
  <si>
    <t>https://house.link.lianjia.com/housedel/view?housedelCode=107115135861</t>
  </si>
  <si>
    <t>https://house.link.lianjia.com/housedel/view?housedelCode=107114989148</t>
  </si>
  <si>
    <t>https://house.link.lianjia.com/housedel/view?housedelCode=107115497451</t>
  </si>
  <si>
    <t>https://house.link.lianjia.com/housedel/view?housedelCode=107115429924</t>
  </si>
  <si>
    <t>https://house.link.lianjia.com/housedel/view?housedelCode=107114988720</t>
  </si>
  <si>
    <t>https://house.link.lianjia.com/housedel/view?housedelCode=107114948519</t>
  </si>
  <si>
    <t>https://house.link.lianjia.com/housedel/view?housedelCode=107115288821</t>
  </si>
  <si>
    <t>https://house.link.lianjia.com/housedel/view?housedelCode=107114645165</t>
  </si>
  <si>
    <t>https://house.link.lianjia.com/housedel/view?housedelCode=107115300788</t>
  </si>
  <si>
    <t>https://house.link.lianjia.com/housedel/view?housedelCode=107115022908</t>
  </si>
  <si>
    <t>https://house.link.lianjia.com/housedel/view?housedelCode=107114748068</t>
  </si>
  <si>
    <t>https://house.link.lianjia.com/housedel/view?housedelCode=107115140946</t>
  </si>
  <si>
    <t>https://house.link.lianjia.com/housedel/view?housedelCode=107115344371</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</si>
  <si>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</si>
  <si>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</si>
  <si>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</si>
  <si>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</si>
  <si>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</si>
  <si>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https://house.link.lianjia.com/housedel/view?housedelCode=107115265879</t>
  </si>
  <si>
    <t>https://house.link.lianjia.com/housedel/view?housedelCode=107114712911</t>
  </si>
  <si>
    <t>https://house.link.lianjia.com/housedel/view?housedelCode=107115317338</t>
  </si>
  <si>
    <t>https://house.link.lianjia.com/housedel/view?housedelCode=107115012665</t>
  </si>
  <si>
    <t>https://house.link.lianjia.com/housedel/view?housedelCode=107115501607</t>
  </si>
  <si>
    <t>https://house.link.lianjia.com/housedel/view?housedelCode=107114606917</t>
  </si>
  <si>
    <t>https://house.link.lianjia.com/housedel/view?housedelCode=107113979807</t>
  </si>
  <si>
    <t>https://house.link.lianjia.com/housedel/view?housedelCode=107114177316</t>
  </si>
  <si>
    <t>https://house.link.lianjia.com/housedel/view?housedelCode=107114816945</t>
  </si>
  <si>
    <t>https://house.link.lianjia.com/housedel/view?housedelCode=107115475255</t>
  </si>
  <si>
    <t>https://house.link.lianjia.com/housedel/view?housedelCode=107115143274</t>
  </si>
  <si>
    <t>https://house.link.lianjia.com/housedel/view?housedelCode=107114591076</t>
  </si>
  <si>
    <t>https://house.link.lianjia.com/housedel/view?housedelCode=107115247439</t>
  </si>
  <si>
    <t>https://house.link.lianjia.com/housedel/view?housedelCode=107114713280</t>
  </si>
  <si>
    <t>https://house.link.lianjia.com/housedel/view?housedelCode=107114706245</t>
  </si>
  <si>
    <t>https://house.link.lianjia.com/housedel/view?housedelCode=107114407215</t>
  </si>
  <si>
    <t>https://house.link.lianjia.com/housedel/view?housedelCode=107115392624</t>
  </si>
  <si>
    <t>https://house.link.lianjia.com/housedel/view?housedelCode=107114557392</t>
  </si>
  <si>
    <t>https://house.link.lianjia.com/housedel/view?housedelCode=107114872145</t>
  </si>
  <si>
    <t>https://house.link.lianjia.com/housedel/view?housedelCode=107112988521</t>
  </si>
  <si>
    <t>https://house.link.lianjia.com/housedel/view?housedelCode=107115485920</t>
  </si>
  <si>
    <t>https://house.link.lianjia.com/housedel/view?housedelCode=107115500834</t>
  </si>
  <si>
    <t>https://house.link.lianjia.com/housedel/view?housedelCode=107114695160</t>
  </si>
  <si>
    <t>https://house.link.lianjia.com/housedel/view?housedelCode=107115499298</t>
  </si>
  <si>
    <t>https://house.link.lianjia.com/housedel/view?housedelCode=107115506024</t>
  </si>
  <si>
    <t>https://house.link.lianjia.com/housedel/view?housedelCode=107114476521</t>
  </si>
  <si>
    <t>https://house.link.lianjia.com/housedel/view?housedelCode=107112234177</t>
  </si>
  <si>
    <t>https://house.link.lianjia.com/housedel/view?housedelCode=107115355860</t>
  </si>
  <si>
    <t>https://house.link.lianjia.com/housedel/view?housedelCode=107115323874</t>
  </si>
  <si>
    <t>https://house.link.lianjia.com/housedel/view?housedelCode=107113765138</t>
  </si>
  <si>
    <t>https://house.link.lianjia.com/housedel/view?housedelCode=107115440362</t>
  </si>
  <si>
    <t>https://house.link.lianjia.com/housedel/view?housedelCode=107115502386</t>
  </si>
  <si>
    <t>https://house.link.lianjia.com/housedel/view?housedelCode=107115505553</t>
  </si>
  <si>
    <t>https://house.link.lianjia.com/housedel/view?housedelCode=107115355541</t>
  </si>
  <si>
    <t>https://house.link.lianjia.com/housedel/view?housedelCode=107115286430</t>
  </si>
  <si>
    <t>https://house.link.lianjia.com/housedel/view?housedelCode=107115339896</t>
  </si>
  <si>
    <t>https://house.link.lianjia.com/housedel/view?housedelCode=107112214812</t>
  </si>
  <si>
    <t>https://house.link.lianjia.com/housedel/view?housedelCode=107115481180</t>
  </si>
  <si>
    <t>https://house.link.lianjia.com/housedel/view?housedelCode=107115112044</t>
  </si>
  <si>
    <t>https://house.link.lianjia.com/housedel/view?housedelCode=107108704966</t>
  </si>
  <si>
    <t>https://house.link.lianjia.com/housedel/view?housedelCode=107115169704</t>
  </si>
  <si>
    <t>https://house.link.lianjia.com/housedel/view?housedelCode=107115084418</t>
  </si>
  <si>
    <t>https://house.link.lianjia.com/housedel/view?housedelCode=107115107185</t>
  </si>
  <si>
    <t>https://house.link.lianjia.com/housedel/view?housedelCode=107115418428</t>
  </si>
  <si>
    <t>https://house.link.lianjia.com/housedel/view?housedelCode=107115445481</t>
  </si>
  <si>
    <t>https://house.link.lianjia.com/housedel/view?housedelCode=107114317686</t>
  </si>
  <si>
    <t>https://house.link.lianjia.com/housedel/view?housedelCode=107115341729</t>
  </si>
  <si>
    <t>https://house.link.lianjia.com/housedel/view?housedelCode=107115181595</t>
  </si>
  <si>
    <t>https://house.link.lianjia.com/housedel/view?housedelCode=107113904951</t>
  </si>
  <si>
    <t>https://house.link.lianjia.com/housedel/view?housedelCode=107115169219</t>
  </si>
  <si>
    <t>https://house.link.lianjia.com/housedel/view?housedelCode=107114757789</t>
  </si>
  <si>
    <t>https://house.link.lianjia.com/housedel/view?housedelCode=107112810834</t>
  </si>
  <si>
    <t>https://house.link.lianjia.com/housedel/view?housedelCode=107115225450</t>
  </si>
  <si>
    <t>https://house.link.lianjia.com/housedel/view?housedelCode=107115148420</t>
  </si>
  <si>
    <t>https://house.link.lianjia.com/housedel/view?housedelCode=107115182451</t>
  </si>
  <si>
    <t>https://house.link.lianjia.com/housedel/view?housedelCode=107113996641</t>
  </si>
  <si>
    <t>https://house.link.lianjia.com/housedel/view?housedelCode=107114695793</t>
  </si>
  <si>
    <t>https://house.link.lianjia.com/housedel/view?housedelCode=107113658037</t>
  </si>
  <si>
    <t>https://house.link.lianjia.com/housedel/view?housedelCode=107114929379</t>
  </si>
  <si>
    <t>https://house.link.lianjia.com/housedel/view?housedelCode=107112914713</t>
  </si>
  <si>
    <t>虹桥河滨花园满五掌上链家VR房房源编号：107114756699，#西郊107111818471西郊宝成花苑4房1688</t>
  </si>
  <si>
    <t>春天花园满五房源编号：107115225045,春天花园房源编号：107115515703</t>
  </si>
  <si>
    <t>天山107114519065河风丽景3房770，有回复：这个房子户型不行，刀型的户型，如果不是户型就考虑了</t>
  </si>
  <si>
    <t>星河世纪城二期（星月蓝湾C区）钥匙满五VR房房源编号：107109453943</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</si>
  <si>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</si>
  <si>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</si>
  <si>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</si>
  <si>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</si>
  <si>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</si>
  <si>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</si>
  <si>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https://house.link.lianjia.com/housedel/view?housedelCode=107113731809</t>
  </si>
  <si>
    <t>https://house.link.lianjia.com/housedel/view?housedelCode=107114451048</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</si>
  <si>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</si>
  <si>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</si>
  <si>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</si>
  <si>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</si>
  <si>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</si>
  <si>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</si>
  <si>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https://house.link.lianjia.com/housedel/view?housedelCode=107112969817</t>
  </si>
  <si>
    <t>https://house.link.lianjia.com/housedel/view?housedelCode=107112307313</t>
  </si>
  <si>
    <t>https://house.link.lianjia.com/housedel/view?housedelCode=107110319272</t>
  </si>
  <si>
    <t>https://house.link.lianjia.com/housedel/view?housedelCode=107114139839</t>
  </si>
  <si>
    <t>https://house.link.lianjia.com/housedel/view?housedelCode=107115304711</t>
  </si>
  <si>
    <t>https://house.link.lianjia.com/housedel/view?housedelCode=107115240127</t>
  </si>
  <si>
    <t>https://house.link.lianjia.com/housedel/view?housedelCode=107115156597</t>
  </si>
  <si>
    <t>https://house.link.lianjia.com/housedel/view?housedelCode=107115212034</t>
  </si>
  <si>
    <t>https://house.link.lianjia.com/housedel/view?housedelCode=107115150664</t>
  </si>
  <si>
    <t>https://house.link.lianjia.com/housedel/view?housedelCode=107113890157</t>
  </si>
  <si>
    <t>https://house.link.lianjia.com/housedel/view?housedelCode=107113662996</t>
  </si>
  <si>
    <t>https://house.link.lianjia.com/housedel/view?housedelCode=107115063707</t>
  </si>
  <si>
    <t>https://house.link.lianjia.com/housedel/view?housedelCode=107112877470</t>
  </si>
  <si>
    <t>https://house.link.lianjia.com/housedel/view?housedelCode=107115079093</t>
  </si>
  <si>
    <t>https://house.link.lianjia.com/housedel/view?housedelCode=107114833395</t>
  </si>
  <si>
    <t>https://house.link.lianjia.com/housedel/view?housedelCode=107115304277</t>
  </si>
  <si>
    <t>https://house.link.lianjia.com/housedel/view?housedelCode=107113587545</t>
  </si>
  <si>
    <t>https://house.link.lianjia.com/housedel/view?housedelCode=107115501042</t>
  </si>
  <si>
    <t>https://house.link.lianjia.com/housedel/view?housedelCode=107115109235</t>
  </si>
  <si>
    <t>https://house.link.lianjia.com/housedel/view?housedelCode=107114296435</t>
  </si>
  <si>
    <t>https://house.link.lianjia.com/housedel/view?housedelCode=107112264268</t>
  </si>
  <si>
    <t>https://house.link.lianjia.com/housedel/view?housedelCode=107115512123</t>
  </si>
  <si>
    <t>https://house.link.lianjia.com/housedel/view?housedelCode=107113086339</t>
  </si>
  <si>
    <t>https://house.link.lianjia.com/housedel/view?housedelCode=107115308623</t>
  </si>
  <si>
    <t>https://house.link.lianjia.com/housedel/view?housedelCode=107115155644</t>
  </si>
  <si>
    <t>https://house.link.lianjia.com/housedel/view?housedelCode=107115511034</t>
  </si>
  <si>
    <t>https://house.link.lianjia.com/housedel/view?housedelCode=107115325107</t>
  </si>
  <si>
    <t>https://house.link.lianjia.com/housedel/view?housedelCode=107115211944</t>
  </si>
  <si>
    <t>https://house.link.lianjia.com/housedel/view?housedelCode=107115202673</t>
  </si>
  <si>
    <t>https://house.link.lianjia.com/housedel/view?housedelCode=107115426061</t>
  </si>
  <si>
    <t>https://house.link.lianjia.com/housedel/view?housedelCode=107115397382</t>
  </si>
  <si>
    <t>https://house.link.lianjia.com/housedel/view?housedelCode=107115362435</t>
  </si>
  <si>
    <t>https://house.link.lianjia.com/housedel/view?housedelCode=107115085312</t>
  </si>
  <si>
    <t>https://house.link.lianjia.com/housedel/view?housedelCode=107114999403</t>
  </si>
  <si>
    <t>https://house.link.lianjia.com/housedel/view?housedelCode=107115467887</t>
  </si>
  <si>
    <t>https://house.link.lianjia.com/housedel/view?housedelCode=107115255195</t>
  </si>
  <si>
    <t>https://house.link.lianjia.com/housedel/view?housedelCode=107115427205</t>
  </si>
  <si>
    <t>https://house.link.lianjia.com/housedel/view?housedelCode=107115158410</t>
  </si>
  <si>
    <t>https://house.link.lianjia.com/housedel/view?housedelCode=107115314618</t>
  </si>
  <si>
    <t>https://house.link.lianjia.com/housedel/view?housedelCode=107112660475</t>
  </si>
  <si>
    <t>https://house.link.lianjia.com/housedel/view?housedelCode=107115450135</t>
  </si>
  <si>
    <t>https://house.link.lianjia.com/housedel/view?housedelCode=107114954107</t>
  </si>
  <si>
    <t>https://house.link.lianjia.com/housedel/view?housedelCode=107114862223</t>
  </si>
  <si>
    <t>https://house.link.lianjia.com/housedel/view?housedelCode=107113809250</t>
  </si>
  <si>
    <t>https://house.link.lianjia.com/housedel/view?housedelCode=107110711806</t>
  </si>
  <si>
    <t>https://house.link.lianjia.com/housedel/view?housedelCode=107114648476</t>
  </si>
  <si>
    <t>https://house.link.lianjia.com/housedel/view?housedelCode=107113826309</t>
  </si>
  <si>
    <t>https://house.link.lianjia.com/housedel/view?housedelCode=107112547646</t>
  </si>
  <si>
    <t>https://house.link.lianjia.com/housedel/view?housedelCode=107115089065</t>
  </si>
  <si>
    <t>https://house.link.lianjia.com/housedel/view?housedelCode=107111813200</t>
  </si>
  <si>
    <t>https://house.link.lianjia.com/housedel/view?housedelCode=107115306695</t>
  </si>
  <si>
    <t>https://house.link.lianjia.com/housedel/view?housedelCode=107115413030</t>
  </si>
  <si>
    <t>https://house.link.lianjia.com/housedel/view?housedelCode=107115412304</t>
  </si>
  <si>
    <t>https://house.link.lianjia.com/housedel/view?housedelCode=107115377407</t>
  </si>
  <si>
    <t>https://house.link.lianjia.com/housedel/view?housedelCode=107114234975</t>
  </si>
  <si>
    <t>https://house.link.lianjia.com/housedel/view?housedelCode=107112873705</t>
  </si>
  <si>
    <t>https://house.link.lianjia.com/housedel/view?housedelCode=107115344477</t>
  </si>
  <si>
    <t>https://house.link.lianjia.com/housedel/view?housedelCode=107114946132</t>
  </si>
  <si>
    <t>https://house.link.lianjia.com/housedel/view?housedelCode=107115357949</t>
  </si>
  <si>
    <t>https://house.link.lianjia.com/housedel/view?housedelCode=107115256974</t>
  </si>
  <si>
    <t>https://house.link.lianjia.com/housedel/view?housedelCode=107115453227</t>
  </si>
  <si>
    <t>https://house.link.lianjia.com/housedel/view?housedelCode=107115254617</t>
  </si>
  <si>
    <t>https://house.link.lianjia.com/housedel/view?housedelCode=107114456747</t>
  </si>
  <si>
    <t>https://house.link.lianjia.com/housedel/view?housedelCode=107114760850</t>
  </si>
  <si>
    <t>https://house.link.lianjia.com/housedel/view?housedelCode=107115402397</t>
  </si>
  <si>
    <t>https://house.link.lianjia.com/housedel/view?housedelCode=107114622866</t>
  </si>
  <si>
    <t>https://house.link.lianjia.com/housedel/view?housedelCode=107115306385</t>
  </si>
  <si>
    <t>https://house.link.lianjia.com/housedel/view?housedelCode=107115131886</t>
  </si>
  <si>
    <t>https://house.link.lianjia.com/housedel/view?housedelCode=107115177836</t>
  </si>
  <si>
    <t>https://house.link.lianjia.com/housedel/view?housedelCode=107115513973</t>
  </si>
  <si>
    <t>https://house.link.lianjia.com/housedel/view?housedelCode=107115309163</t>
  </si>
  <si>
    <t>https://house.link.lianjia.com/housedel/view?housedelCode=107115478764</t>
  </si>
  <si>
    <t>https://house.link.lianjia.com/housedel/view?housedelCode=107115350823</t>
  </si>
  <si>
    <t>https://house.link.lianjia.com/housedel/view?housedelCode=107114833132</t>
  </si>
  <si>
    <t>https://house.link.lianjia.com/housedel/view?housedelCode=107115264068</t>
  </si>
  <si>
    <t>https://house.link.lianjia.com/housedel/view?housedelCode=107115046585</t>
  </si>
  <si>
    <t>https://house.link.lianjia.com/housedel/view?housedelCode=107114709195</t>
  </si>
  <si>
    <t>https://house.link.lianjia.com/housedel/view?housedelCode=107115277166</t>
  </si>
  <si>
    <t>https://house.link.lianjia.com/housedel/view?housedelCode=107115182670</t>
  </si>
  <si>
    <t>https://house.link.lianjia.com/housedel/view?housedelCode=107114347307</t>
  </si>
  <si>
    <t>https://house.link.lianjia.com/housedel/view?housedelCode=107115234276</t>
  </si>
  <si>
    <t>https://house.link.lianjia.com/housedel/view?housedelCode=107115380792</t>
  </si>
  <si>
    <t>https://house.link.lianjia.com/housedel/view?housedelCode=107115278758</t>
  </si>
  <si>
    <t>https://house.link.lianjia.com/housedel/view?housedelCode=107114441256</t>
  </si>
  <si>
    <t>https://house.link.lianjia.com/housedel/view?housedelCode=107109651042</t>
  </si>
  <si>
    <t>https://house.link.lianjia.com/housedel/view?housedelCode=107114212063</t>
  </si>
  <si>
    <t>https://house.link.lianjia.com/housedel/view?housedelCode=107115511684</t>
  </si>
  <si>
    <t>https://house.link.lianjia.com/housedel/view?housedelCode=107115365183</t>
  </si>
  <si>
    <t>https://house.link.lianjia.com/housedel/view?housedelCode=107115291704</t>
  </si>
  <si>
    <t>https://house.link.lianjia.com/housedel/view?housedelCode=107112962181</t>
  </si>
  <si>
    <t>https://house.link.lianjia.com/housedel/view?housedelCode=107114706948</t>
  </si>
  <si>
    <t>https://house.link.lianjia.com/housedel/view?housedelCode=107115136635</t>
  </si>
  <si>
    <t>https://house.link.lianjia.com/housedel/view?housedelCode=107115295960</t>
  </si>
  <si>
    <t>https://house.link.lianjia.com/housedel/view?housedelCode=107115273157</t>
  </si>
  <si>
    <t>https://house.link.lianjia.com/housedel/view?housedelCode=107106251373</t>
  </si>
  <si>
    <t>https://house.link.lianjia.com/housedel/view?housedelCode=107115069319</t>
  </si>
  <si>
    <t>https://house.link.lianjia.com/housedel/view?housedelCode=107114390637</t>
  </si>
  <si>
    <t>https://house.link.lianjia.com/housedel/view?housedelCode=107115317718</t>
  </si>
  <si>
    <t>https://house.link.lianjia.com/housedel/view?housedelCode=107115450434</t>
  </si>
  <si>
    <t>https://house.link.lianjia.com/housedel/view?housedelCode=107112292768</t>
  </si>
  <si>
    <t>https://house.link.lianjia.com/housedel/view?housedelCode=107114326879</t>
  </si>
  <si>
    <t>https://house.link.lianjia.com/housedel/view?housedelCode=107115283309</t>
  </si>
  <si>
    <t>https://house.link.lianjia.com/housedel/view?housedelCode=107115128824</t>
  </si>
  <si>
    <t>https://house.link.lianjia.com/housedel/view?housedelCode=107111848194</t>
  </si>
  <si>
    <t>https://house.link.lianjia.com/housedel/view?housedelCode=107115178253</t>
  </si>
  <si>
    <t>https://house.link.lianjia.com/housedel/view?housedelCode=107114958179</t>
  </si>
  <si>
    <t>https://house.link.lianjia.com/housedel/view?housedelCode=107115503479</t>
  </si>
  <si>
    <t>https://house.link.lianjia.com/housedel/view?housedelCode=107110617105</t>
  </si>
  <si>
    <t>https://house.link.lianjia.com/housedel/view?housedelCode=107115349241</t>
  </si>
  <si>
    <t>https://house.link.lianjia.com/housedel/view?housedelCode=107115347998</t>
  </si>
  <si>
    <t>https://house.link.lianjia.com/housedel/view?housedelCode=107111848957</t>
  </si>
  <si>
    <t>https://house.link.lianjia.com/housedel/view?housedelCode=107114386344</t>
  </si>
  <si>
    <t>https://house.link.lianjia.com/housedel/view?housedelCode=107114866678</t>
  </si>
  <si>
    <t>https://house.link.lianjia.com/housedel/view?housedelCode=107112349956</t>
  </si>
  <si>
    <t>https://house.link.lianjia.com/housedel/view?housedelCode=107115006256</t>
  </si>
  <si>
    <t>https://house.link.lianjia.com/housedel/view?housedelCode=107115233670</t>
  </si>
  <si>
    <t>https://house.link.lianjia.com/housedel/view?housedelCode=107105577682</t>
  </si>
  <si>
    <t>https://house.link.lianjia.com/housedel/view?housedelCode=107114612588</t>
  </si>
  <si>
    <t>https://house.link.lianjia.com/housedel/view?housedelCode=107114165626</t>
  </si>
  <si>
    <t>https://house.link.lianjia.com/housedel/view?housedelCode=107114776640</t>
  </si>
  <si>
    <t>https://house.link.lianjia.com/housedel/view?housedelCode=107115319941</t>
  </si>
  <si>
    <t>https://house.link.lianjia.com/housedel/view?housedelCode=107115512533</t>
  </si>
  <si>
    <t>https://house.link.lianjia.com/housedel/view?housedelCode=107115357032</t>
  </si>
  <si>
    <t>https://house.link.lianjia.com/housedel/view?housedelCode=107115339734</t>
  </si>
  <si>
    <t>https://house.link.lianjia.com/housedel/view?housedelCode=107115237876</t>
  </si>
  <si>
    <t>https://house.link.lianjia.com/housedel/view?housedelCode=107114181248</t>
  </si>
  <si>
    <t>https://house.link.lianjia.com/housedel/view?housedelCode=107111852491</t>
  </si>
  <si>
    <t>https://house.link.lianjia.com/housedel/view?housedelCode=107115513282</t>
  </si>
  <si>
    <t>https://house.link.lianjia.com/housedel/view?housedelCode=107114971973</t>
  </si>
  <si>
    <t>https://house.link.lianjia.com/housedel/view?housedelCode=107112973200</t>
  </si>
  <si>
    <t>https://house.link.lianjia.com/housedel/view?housedelCode=107114147326</t>
  </si>
  <si>
    <t>https://house.link.lianjia.com/housedel/view?housedelCode=107115187174</t>
  </si>
  <si>
    <t>https://house.link.lianjia.com/housedel/view?housedelCode=107115304583</t>
  </si>
  <si>
    <t>https://house.link.lianjia.com/housedel/view?housedelCode=107114518614</t>
  </si>
  <si>
    <t>https://house.link.lianjia.com/housedel/view?housedelCode=107115088740</t>
  </si>
  <si>
    <t>https://house.link.lianjia.com/housedel/view?housedelCode=107114871565</t>
  </si>
  <si>
    <t>https://house.link.lianjia.com/housedel/view?housedelCode=107111383566</t>
  </si>
  <si>
    <t>https://house.link.lianjia.com/housedel/view?housedelCode=107115501045</t>
  </si>
  <si>
    <t>https://house.link.lianjia.com/housedel/view?housedelCode=107113355620</t>
  </si>
  <si>
    <t>https://house.link.lianjia.com/housedel/view?housedelCode=107115264787</t>
  </si>
  <si>
    <t>https://house.link.lianjia.com/housedel/view?housedelCode=107115246415</t>
  </si>
  <si>
    <t>https://house.link.lianjia.com/housedel/view?housedelCode=107115512889</t>
  </si>
  <si>
    <t>https://house.link.lianjia.com/housedel/view?housedelCode=107114321003</t>
  </si>
  <si>
    <t>https://house.link.lianjia.com/housedel/view?housedelCode=107112528590</t>
  </si>
  <si>
    <t>https://house.link.lianjia.com/housedel/view?housedelCode=107115379029</t>
  </si>
  <si>
    <t>https://house.link.lianjia.com/housedel/view?housedelCode=107115514363</t>
  </si>
  <si>
    <t>https://house.link.lianjia.com/housedel/view?housedelCode=107115073497</t>
  </si>
  <si>
    <t>https://house.link.lianjia.com/housedel/view?housedelCode=107115331835</t>
  </si>
  <si>
    <t>https://house.link.lianjia.com/housedel/view?housedelCode=107114991704</t>
  </si>
  <si>
    <t>https://house.link.lianjia.com/housedel/view?housedelCode=107115322158</t>
  </si>
  <si>
    <t>https://house.link.lianjia.com/housedel/view?housedelCode=107115196828</t>
  </si>
  <si>
    <t>https://house.link.lianjia.com/housedel/view?housedelCode=107115050408</t>
  </si>
  <si>
    <t>https://house.link.lianjia.com/housedel/view?housedelCode=107115152755</t>
  </si>
  <si>
    <t>https://house.link.lianjia.com/housedel/view?housedelCode=107114072966</t>
  </si>
  <si>
    <t>https://house.link.lianjia.com/housedel/view?housedelCode=107115432252</t>
  </si>
  <si>
    <t>https://house.link.lianjia.com/housedel/view?housedelCode=107115327999</t>
  </si>
  <si>
    <t>https://house.link.lianjia.com/housedel/view?housedelCode=107115391551</t>
  </si>
  <si>
    <t>https://house.link.lianjia.com/housedel/view?housedelCode=107114018402</t>
  </si>
  <si>
    <t>https://house.link.lianjia.com/housedel/view?housedelCode=107114173728</t>
  </si>
  <si>
    <t>https://house.link.lianjia.com/housedel/view?housedelCode=107114869211</t>
  </si>
  <si>
    <t>https://house.link.lianjia.com/housedel/view?housedelCode=107114917778</t>
  </si>
  <si>
    <t>https://house.link.lianjia.com/housedel/view?housedelCode=107115227556</t>
  </si>
  <si>
    <t>https://house.link.lianjia.com/housedel/view?housedelCode=107115512468</t>
  </si>
  <si>
    <t>https://house.link.lianjia.com/housedel/view?housedelCode=107114129768</t>
  </si>
  <si>
    <t>https://house.link.lianjia.com/housedel/view?housedelCode=107113980646</t>
  </si>
  <si>
    <t>https://house.link.lianjia.com/housedel/view?housedelCode=107115143690</t>
  </si>
  <si>
    <t>https://house.link.lianjia.com/housedel/view?housedelCode=107115477850</t>
  </si>
  <si>
    <t>https://house.link.lianjia.com/housedel/view?housedelCode=107115083047</t>
  </si>
  <si>
    <t>https://house.link.lianjia.com/housedel/view?housedelCode=107114137610</t>
  </si>
  <si>
    <t>https://house.link.lianjia.com/housedel/view?housedelCode=107115127348</t>
  </si>
  <si>
    <t>https://house.link.lianjia.com/housedel/view?housedelCode=107115267606</t>
  </si>
  <si>
    <t>https://house.link.lianjia.com/housedel/view?housedelCode=107115253169</t>
  </si>
  <si>
    <t>https://house.link.lianjia.com/housedel/view?housedelCode=107115474604</t>
  </si>
  <si>
    <t>https://house.link.lianjia.com/housedel/view?housedelCode=107113759123</t>
  </si>
  <si>
    <t>https://house.link.lianjia.com/housedel/view?housedelCode=107115429069</t>
  </si>
  <si>
    <t>https://house.link.lianjia.com/housedel/view?housedelCode=107115447639</t>
  </si>
  <si>
    <t>https://house.link.lianjia.com/housedel/view?housedelCode=107114567412</t>
  </si>
  <si>
    <t>https://house.link.lianjia.com/housedel/view?housedelCode=107114599143</t>
  </si>
  <si>
    <t>https://house.link.lianjia.com/housedel/view?housedelCode=107114625426</t>
  </si>
  <si>
    <t>https://house.link.lianjia.com/housedel/view?housedelCode=107113322773</t>
  </si>
  <si>
    <t>https://house.link.lianjia.com/housedel/view?housedelCode=107115249290</t>
  </si>
  <si>
    <t>https://house.link.lianjia.com/housedel/view?housedelCode=107115263158</t>
  </si>
  <si>
    <t>https://house.link.lianjia.com/housedel/view?housedelCode=107115493240</t>
  </si>
  <si>
    <t>https://house.link.lianjia.com/housedel/view?housedelCode=107115397403</t>
  </si>
  <si>
    <t>https://house.link.lianjia.com/housedel/view?housedelCode=107115348419</t>
  </si>
  <si>
    <t>https://house.link.lianjia.com/housedel/view?housedelCode=107115153013</t>
  </si>
  <si>
    <t>https://house.link.lianjia.com/housedel/view?housedelCode=107114930108</t>
  </si>
  <si>
    <t>https://house.link.lianjia.com/housedel/view?housedelCode=107115245166</t>
  </si>
  <si>
    <t>https://house.link.lianjia.com/housedel/view?housedelCode=107114700803</t>
  </si>
  <si>
    <t>https://house.link.lianjia.com/housedel/view?housedelCode=107115489006</t>
  </si>
  <si>
    <t>https://house.link.lianjia.com/housedel/view?housedelCode=107112311881</t>
  </si>
  <si>
    <t>https://house.link.lianjia.com/housedel/view?housedelCode=107115300933</t>
  </si>
  <si>
    <t>https://house.link.lianjia.com/housedel/view?housedelCode=107113844742</t>
  </si>
  <si>
    <t>https://house.link.lianjia.com/housedel/view?housedelCode=107114637848</t>
  </si>
  <si>
    <t>https://house.link.lianjia.com/housedel/view?housedelCode=107115310622</t>
  </si>
  <si>
    <t>https://house.link.lianjia.com/housedel/view?housedelCode=107110841460</t>
  </si>
  <si>
    <t>https://house.link.lianjia.com/housedel/view?housedelCode=107111195320</t>
  </si>
  <si>
    <t>https://house.link.lianjia.com/housedel/view?housedelCode=107115454630</t>
  </si>
  <si>
    <t>https://house.link.lianjia.com/housedel/view?housedelCode=107115077949</t>
  </si>
  <si>
    <t>https://house.link.lianjia.com/housedel/view?housedelCode=107115512642</t>
  </si>
  <si>
    <t>https://house.link.lianjia.com/housedel/view?housedelCode=107115509687</t>
  </si>
  <si>
    <t>https://house.link.lianjia.com/housedel/view?housedelCode=107115517037</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</si>
  <si>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</si>
  <si>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</si>
  <si>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</si>
  <si>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</si>
  <si>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</si>
  <si>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</si>
  <si>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https://house.link.lianjia.com/housedel/view?housedelCode=107115400991</t>
  </si>
  <si>
    <t>https://house.link.lianjia.com/housedel/view?housedelCode=107115516999</t>
  </si>
  <si>
    <t>https://house.link.lianjia.com/housedel/view?housedelCode=107110697529</t>
  </si>
  <si>
    <t>https://house.link.lianjia.com/housedel/view?housedelCode=107114876210</t>
  </si>
  <si>
    <t>https://house.link.lianjia.com/housedel/view?housedelCode=107108396718</t>
  </si>
  <si>
    <t>https://house.link.lianjia.com/housedel/view?housedelCode=107115283135</t>
  </si>
  <si>
    <t>https://house.link.lianjia.com/housedel/view?housedelCode=107115122585</t>
  </si>
  <si>
    <t>https://house.link.lianjia.com/housedel/view?housedelCode=107115423608</t>
  </si>
  <si>
    <t>https://house.link.lianjia.com/housedel/view?housedelCode=107114762154</t>
  </si>
  <si>
    <t>https://house.link.lianjia.com/housedel/view?housedelCode=107113697485</t>
  </si>
  <si>
    <t>https://house.link.lianjia.com/housedel/view?housedelCode=107114129812</t>
  </si>
  <si>
    <t>AI-0422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</si>
  <si>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</si>
  <si>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</si>
  <si>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</si>
  <si>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</si>
  <si>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</si>
  <si>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</si>
  <si>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</si>
  <si>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</si>
  <si>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</si>
  <si>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</si>
  <si>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</si>
  <si>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</si>
  <si>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</si>
  <si>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</si>
  <si>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</si>
  <si>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</si>
  <si>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</si>
  <si>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</si>
  <si>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</si>
  <si>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</si>
  <si>
    <t>2-1-1-1</t>
  </si>
  <si>
    <t>4-2-1-2</t>
  </si>
  <si>
    <t>https://house.link.lianjia.com/housedel/view?housedelCode=107113871402</t>
  </si>
  <si>
    <t>2-2-1-2</t>
  </si>
  <si>
    <t>1-1-1-1</t>
  </si>
  <si>
    <t>1-2-1-1</t>
  </si>
  <si>
    <t>https://house.link.lianjia.com/housedel/view?housedelCode=107114948243</t>
  </si>
  <si>
    <t>4-1-1-2</t>
  </si>
  <si>
    <t>3-2-0-2</t>
  </si>
  <si>
    <t>https://house.link.lianjia.com/housedel/view?housedelCode=107114574621</t>
  </si>
  <si>
    <t>https://house.link.lianjia.com/housedel/view?housedelCode=107113436839</t>
  </si>
  <si>
    <t>https://house.link.lianjia.com/housedel/view?housedelCode=107114125900</t>
  </si>
  <si>
    <t>https://house.link.lianjia.com/housedel/view?housedelCode=107113504675</t>
  </si>
  <si>
    <t>https://house.link.lianjia.com/housedel/view?housedelCode=107115377253</t>
  </si>
  <si>
    <t>https://house.link.lianjia.com/housedel/view?housedelCode=107115148600</t>
  </si>
  <si>
    <t>https://house.link.lianjia.com/housedel/view?housedelCode=107112557895</t>
  </si>
  <si>
    <t>https://house.link.lianjia.com/housedel/view?housedelCode=107114359972</t>
  </si>
  <si>
    <t>https://house.link.lianjia.com/housedel/view?housedelCode=107114862030</t>
  </si>
  <si>
    <t>https://house.link.lianjia.com/housedel/view?housedelCode=107111269424</t>
  </si>
  <si>
    <t>https://house.link.lianjia.com/housedel/view?housedelCode=107114768796</t>
  </si>
  <si>
    <t>https://house.link.lianjia.com/housedel/view?housedelCode=107115201886</t>
  </si>
  <si>
    <t>https://house.link.lianjia.com/housedel/view?housedelCode=107114023264</t>
  </si>
  <si>
    <t>https://house.link.lianjia.com/housedel/view?housedelCode=107115353671</t>
  </si>
  <si>
    <t>https://house.link.lianjia.com/housedel/view?housedelCode=107114196082</t>
  </si>
  <si>
    <t>https://house.link.lianjia.com/housedel/view?housedelCode=107115431944</t>
  </si>
  <si>
    <t>https://house.link.lianjia.com/housedel/view?housedelCode=107114604654</t>
  </si>
  <si>
    <t>https://house.link.lianjia.com/housedel/view?housedelCode=107115384771</t>
  </si>
  <si>
    <t>https://house.link.lianjia.com/housedel/view?housedelCode=107115384647</t>
  </si>
  <si>
    <t>https://house.link.lianjia.com/housedel/view?housedelCode=107115102069</t>
  </si>
  <si>
    <t>https://house.link.lianjia.com/housedel/view?housedelCode=107114918118</t>
  </si>
  <si>
    <t>https://house.link.lianjia.com/housedel/view?housedelCode=107114422947</t>
  </si>
  <si>
    <t>https://house.link.lianjia.com/housedel/view?housedelCode=107115467719</t>
  </si>
  <si>
    <t>https://house.link.lianjia.com/housedel/view?housedelCode=107114034620</t>
  </si>
  <si>
    <t>https://house.link.lianjia.com/housedel/view?housedelCode=107111604642</t>
  </si>
  <si>
    <t>https://house.link.lianjia.com/housedel/view?housedelCode=107115371205</t>
  </si>
  <si>
    <t>https://house.link.lianjia.com/housedel/view?housedelCode=107114816339</t>
  </si>
  <si>
    <t>https://house.link.lianjia.com/housedel/view?housedelCode=107115519497</t>
  </si>
  <si>
    <t>https://house.link.lianjia.com/housedel/view?housedelCode=107112518634</t>
  </si>
  <si>
    <t>https://house.link.lianjia.com/housedel/view?housedelCode=107115254251</t>
  </si>
  <si>
    <t>https://house.link.lianjia.com/housedel/view?housedelCode=107111899098</t>
  </si>
  <si>
    <t>https://house.link.lianjia.com/housedel/view?housedelCode=107115123824</t>
  </si>
  <si>
    <t>https://house.link.lianjia.com/housedel/view?housedelCode=107113094741</t>
  </si>
  <si>
    <t>https://house.link.lianjia.com/housedel/view?housedelCode=107115495052</t>
  </si>
  <si>
    <t>https://house.link.lianjia.com/housedel/view?housedelCode=107111404480</t>
  </si>
  <si>
    <t>https://house.link.lianjia.com/housedel/view?housedelCode=107115355834</t>
  </si>
  <si>
    <t>https://house.link.lianjia.com/housedel/view?housedelCode=107112205984</t>
  </si>
  <si>
    <t>https://house.link.lianjia.com/housedel/view?housedelCode=107115418085</t>
  </si>
  <si>
    <t>https://house.link.lianjia.com/housedel/view?housedelCode=107114782757</t>
  </si>
  <si>
    <t>https://house.link.lianjia.com/housedel/view?housedelCode=107115467421</t>
  </si>
  <si>
    <t>https://house.link.lianjia.com/housedel/view?housedelCode=107111257374</t>
  </si>
  <si>
    <t>https://house.link.lianjia.com/housedel/view?housedelCode=107113637758</t>
  </si>
  <si>
    <t>https://house.link.lianjia.com/housedel/view?housedelCode=107109645207</t>
  </si>
  <si>
    <t>https://house.link.lianjia.com/housedel/view?housedelCode=107114907801</t>
  </si>
  <si>
    <t>https://house.link.lianjia.com/housedel/view?housedelCode=107114554022</t>
  </si>
  <si>
    <t>https://house.link.lianjia.com/housedel/view?housedelCode=107113104401</t>
  </si>
  <si>
    <t>https://house.link.lianjia.com/housedel/view?housedelCode=107115514718</t>
  </si>
  <si>
    <t>https://house.link.lianjia.com/housedel/view?housedelCode=107115518699</t>
  </si>
  <si>
    <t>https://house.link.lianjia.com/housedel/view?housedelCode=107115441276</t>
  </si>
  <si>
    <t>https://house.link.lianjia.com/housedel/view?housedelCode=107114752825</t>
  </si>
  <si>
    <t>https://house.link.lianjia.com/housedel/view?housedelCode=107113760021</t>
  </si>
  <si>
    <t>https://house.link.lianjia.com/housedel/view?housedelCode=107115367398</t>
  </si>
  <si>
    <t>https://house.link.lianjia.com/housedel/view?housedelCode=107113347821</t>
  </si>
  <si>
    <t>https://house.link.lianjia.com/housedel/view?housedelCode=107115456795</t>
  </si>
  <si>
    <t>https://house.link.lianjia.com/housedel/view?housedelCode=107115396916</t>
  </si>
  <si>
    <t>https://house.link.lianjia.com/housedel/view?housedelCode=107114494000</t>
  </si>
  <si>
    <t>https://house.link.lianjia.com/housedel/view?housedelCode=107115383707</t>
  </si>
  <si>
    <t>https://house.link.lianjia.com/housedel/view?housedelCode=107115353505</t>
  </si>
  <si>
    <t>https://house.link.lianjia.com/housedel/view?housedelCode=107114975749</t>
  </si>
  <si>
    <t>https://house.link.lianjia.com/housedel/view?housedelCode=107113996245</t>
  </si>
  <si>
    <t>https://house.link.lianjia.com/housedel/view?housedelCode=107114586139</t>
  </si>
  <si>
    <t>https://house.link.lianjia.com/housedel/view?housedelCode=107114487850</t>
  </si>
  <si>
    <t>https://house.link.lianjia.com/housedel/view?housedelCode=107112902298</t>
  </si>
  <si>
    <t>https://house.link.lianjia.com/housedel/view?housedelCode=107115396581</t>
  </si>
  <si>
    <t>https://house.link.lianjia.com/housedel/view?housedelCode=107111738257</t>
  </si>
  <si>
    <t>https://house.link.lianjia.com/housedel/view?housedelCode=107115479283</t>
  </si>
  <si>
    <t>https://house.link.lianjia.com/housedel/view?housedelCode=107114926104</t>
  </si>
  <si>
    <t>https://house.link.lianjia.com/housedel/view?housedelCode=107112856725</t>
  </si>
  <si>
    <t>https://house.link.lianjia.com/housedel/view?housedelCode=107114298414</t>
  </si>
  <si>
    <t>https://house.link.lianjia.com/housedel/view?housedelCode=107113089438</t>
  </si>
  <si>
    <t>https://house.link.lianjia.com/housedel/view?housedelCode=107115350088</t>
  </si>
  <si>
    <t>https://house.link.lianjia.com/housedel/view?housedelCode=107114619253</t>
  </si>
  <si>
    <t>https://house.link.lianjia.com/housedel/view?housedelCode=107115518426</t>
  </si>
  <si>
    <t>https://house.link.lianjia.com/housedel/view?housedelCode=107115519511</t>
  </si>
  <si>
    <t>https://house.link.lianjia.com/housedel/view?housedelCode=107115066829</t>
  </si>
  <si>
    <t>https://house.link.lianjia.com/housedel/view?housedelCode=107114629276</t>
  </si>
  <si>
    <t>https://house.link.lianjia.com/housedel/view?housedelCode=107114968366</t>
  </si>
  <si>
    <t>https://house.link.lianjia.com/housedel/view?housedelCode=107112760331</t>
  </si>
  <si>
    <t>https://house.link.lianjia.com/housedel/view?housedelCode=107115500749</t>
  </si>
  <si>
    <t>https://house.link.lianjia.com/housedel/view?housedelCode=107112189804</t>
  </si>
  <si>
    <t>https://house.link.lianjia.com/housedel/view?housedelCode=107115515905</t>
  </si>
  <si>
    <t>https://house.link.lianjia.com/housedel/view?housedelCode=107115485253</t>
  </si>
  <si>
    <t>https://house.link.lianjia.com/housedel/view?housedelCode=107111070278</t>
  </si>
  <si>
    <t>https://house.link.lianjia.com/housedel/view?housedelCode=107114353190</t>
  </si>
  <si>
    <t>https://house.link.lianjia.com/housedel/view?housedelCode=107114477097</t>
  </si>
  <si>
    <t>https://house.link.lianjia.com/housedel/view?housedelCode=107114863793</t>
  </si>
  <si>
    <t>https://house.link.lianjia.com/housedel/view?housedelCode=107115128891</t>
  </si>
  <si>
    <t>https://house.link.lianjia.com/housedel/view?housedelCode=107112897408</t>
  </si>
  <si>
    <t>https://house.link.lianjia.com/housedel/view?housedelCode=107114910930</t>
  </si>
  <si>
    <t>https://house.link.lianjia.com/housedel/view?housedelCode=107113407094</t>
  </si>
  <si>
    <t>https://house.link.lianjia.com/housedel/view?housedelCode=107110565962</t>
  </si>
  <si>
    <t>https://house.link.lianjia.com/housedel/view?housedelCode=107114654805</t>
  </si>
  <si>
    <t>https://house.link.lianjia.com/housedel/view?housedelCode=107115521886</t>
  </si>
  <si>
    <t>https://house.link.lianjia.com/housedel/view?housedelCode=107115057938</t>
  </si>
  <si>
    <t>https://house.link.lianjia.com/housedel/view?housedelCode=107115416616</t>
  </si>
  <si>
    <t>https://house.link.lianjia.com/housedel/view?housedelCode=107114468929</t>
  </si>
  <si>
    <t>https://house.link.lianjia.com/housedel/view?housedelCode=107113720092</t>
  </si>
  <si>
    <t>https://house.link.lianjia.com/housedel/view?housedelCode=107115333937</t>
  </si>
  <si>
    <t>https://house.link.lianjia.com/housedel/view?housedelCode=107115212265</t>
  </si>
  <si>
    <t>https://house.link.lianjia.com/housedel/view?housedelCode=107114087221</t>
  </si>
  <si>
    <t>https://house.link.lianjia.com/housedel/view?housedelCode=107113165110</t>
  </si>
  <si>
    <t>https://house.link.lianjia.com/housedel/view?housedelCode=107115242257</t>
  </si>
  <si>
    <t>https://house.link.lianjia.com/housedel/view?housedelCode=107113866979</t>
  </si>
  <si>
    <t>https://house.link.lianjia.com/housedel/view?housedelCode=107112266467</t>
  </si>
  <si>
    <t>https://house.link.lianjia.com/housedel/view?housedelCode=107115520532</t>
  </si>
  <si>
    <t>https://house.link.lianjia.com/housedel/view?housedelCode=107114605914</t>
  </si>
  <si>
    <t>https://house.link.lianjia.com/housedel/view?housedelCode=107106685268</t>
  </si>
  <si>
    <t>https://house.link.lianjia.com/housedel/view?housedelCode=107113514425</t>
  </si>
  <si>
    <t>https://house.link.lianjia.com/housedel/view?housedelCode=107115466056</t>
  </si>
  <si>
    <t>https://house.link.lianjia.com/housedel/view?housedelCode=107115286216</t>
  </si>
  <si>
    <t>https://house.link.lianjia.com/housedel/view?housedelCode=107114920588</t>
  </si>
  <si>
    <t>https://house.link.lianjia.com/housedel/view?housedelCode=107115462068</t>
  </si>
  <si>
    <t>https://house.link.lianjia.com/housedel/view?housedelCode=107115451975</t>
  </si>
  <si>
    <t>https://house.link.lianjia.com/housedel/view?housedelCode=107114755753</t>
  </si>
  <si>
    <t>https://house.link.lianjia.com/housedel/view?housedelCode=107115512069</t>
  </si>
  <si>
    <t>https://house.link.lianjia.com/housedel/view?housedelCode=107115429506</t>
  </si>
  <si>
    <t>https://house.link.lianjia.com/housedel/view?housedelCode=107112849566</t>
  </si>
  <si>
    <t>https://house.link.lianjia.com/housedel/view?housedelCode=107113647166</t>
  </si>
  <si>
    <t>https://house.link.lianjia.com/housedel/view?housedelCode=107111089840</t>
  </si>
  <si>
    <t>https://house.link.lianjia.com/housedel/view?housedelCode=107111114576</t>
  </si>
  <si>
    <t>https://house.link.lianjia.com/housedel/view?housedelCode=107115378841</t>
  </si>
  <si>
    <t>https://house.link.lianjia.com/housedel/view?housedelCode=107113895488</t>
  </si>
  <si>
    <t>https://house.link.lianjia.com/housedel/view?housedelCode=107113612589</t>
  </si>
  <si>
    <t>https://house.link.lianjia.com/housedel/view?housedelCode=107112984421</t>
  </si>
  <si>
    <t>https://house.link.lianjia.com/housedel/view?housedelCode=107114327493</t>
  </si>
  <si>
    <t>https://house.link.lianjia.com/housedel/view?housedelCode=107115456042</t>
  </si>
  <si>
    <t>https://house.link.lianjia.com/housedel/view?housedelCode=107114660547</t>
  </si>
  <si>
    <t>https://house.link.lianjia.com/housedel/view?housedelCode=107111140776</t>
  </si>
  <si>
    <t>https://house.link.lianjia.com/housedel/view?housedelCode=107114846236</t>
  </si>
  <si>
    <t>https://house.link.lianjia.com/housedel/view?housedelCode=107115365976</t>
  </si>
  <si>
    <t>https://house.link.lianjia.com/housedel/view?housedelCode=107114081096</t>
  </si>
  <si>
    <t>https://house.link.lianjia.com/housedel/view?housedelCode=107114068532</t>
  </si>
  <si>
    <t>https://house.link.lianjia.com/housedel/view?housedelCode=107113766687</t>
  </si>
  <si>
    <t>https://house.link.lianjia.com/housedel/view?housedelCode=107115410982</t>
  </si>
  <si>
    <t>https://house.link.lianjia.com/housedel/view?housedelCode=107114232840</t>
  </si>
  <si>
    <t>https://house.link.lianjia.com/housedel/view?housedelCode=107113644355</t>
  </si>
  <si>
    <t>https://house.link.lianjia.com/housedel/view?housedelCode=107114754892</t>
  </si>
  <si>
    <t>https://house.link.lianjia.com/housedel/view?housedelCode=107115399278</t>
  </si>
  <si>
    <t>https://house.link.lianjia.com/housedel/view?housedelCode=107115214057</t>
  </si>
  <si>
    <t>https://house.link.lianjia.com/housedel/view?housedelCode=107115446884</t>
  </si>
  <si>
    <t>https://house.link.lianjia.com/housedel/view?housedelCode=107115358016</t>
  </si>
  <si>
    <t>https://house.link.lianjia.com/housedel/view?housedelCode=107114499711</t>
  </si>
  <si>
    <t>https://house.link.lianjia.com/housedel/view?housedelCode=107115420230</t>
  </si>
  <si>
    <t>https://house.link.lianjia.com/housedel/view?housedelCode=107115306377</t>
  </si>
  <si>
    <t>https://house.link.lianjia.com/housedel/view?housedelCode=107113757086</t>
  </si>
  <si>
    <t>https://house.link.lianjia.com/housedel/view?housedelCode=107114697949</t>
  </si>
  <si>
    <t>https://house.link.lianjia.com/housedel/view?housedelCode=107114348420</t>
  </si>
  <si>
    <t>https://house.link.lianjia.com/housedel/view?housedelCode=107113510607</t>
  </si>
  <si>
    <t>https://house.link.lianjia.com/housedel/view?housedelCode=107111301405</t>
  </si>
  <si>
    <t>https://house.link.lianjia.com/housedel/view?housedelCode=107112762716</t>
  </si>
  <si>
    <t>https://house.link.lianjia.com/housedel/view?housedelCode=107113954132</t>
  </si>
  <si>
    <t>https://house.link.lianjia.com/housedel/view?housedelCode=107114873443</t>
  </si>
  <si>
    <t>https://house.link.lianjia.com/housedel/view?housedelCode=107111492093</t>
  </si>
  <si>
    <t>https://house.link.lianjia.com/housedel/view?housedelCode=107115361059</t>
  </si>
  <si>
    <t>https://house.link.lianjia.com/housedel/view?housedelCode=107114480928</t>
  </si>
  <si>
    <t>https://house.link.lianjia.com/housedel/view?housedelCode=107112578433</t>
  </si>
  <si>
    <t>https://house.link.lianjia.com/housedel/view?housedelCode=107114134456</t>
  </si>
  <si>
    <t>https://house.link.lianjia.com/housedel/view?housedelCode=107112447880</t>
  </si>
  <si>
    <t>https://house.link.lianjia.com/housedel/view?housedelCode=107114525958</t>
  </si>
  <si>
    <t>https://house.link.lianjia.com/housedel/view?housedelCode=107114556355</t>
  </si>
  <si>
    <t>https://house.link.lianjia.com/housedel/view?housedelCode=107112492420</t>
  </si>
  <si>
    <t>https://house.link.lianjia.com/housedel/view?housedelCode=107115521201</t>
  </si>
  <si>
    <t>https://house.link.lianjia.com/housedel/view?housedelCode=107115303988</t>
  </si>
  <si>
    <t>https://house.link.lianjia.com/housedel/view?housedelCode=107115471364</t>
  </si>
  <si>
    <t>https://house.link.lianjia.com/housedel/view?housedelCode=107112260229</t>
  </si>
  <si>
    <t>https://house.link.lianjia.com/housedel/view?housedelCode=107115521598</t>
  </si>
  <si>
    <t>https://house.link.lianjia.com/housedel/view?housedelCode=107114846055</t>
  </si>
  <si>
    <t>https://house.link.lianjia.com/housedel/view?housedelCode=107112652167</t>
  </si>
  <si>
    <t>https://house.link.lianjia.com/housedel/view?housedelCode=107114443461</t>
  </si>
  <si>
    <t>https://house.link.lianjia.com/housedel/view?housedelCode=107114884877</t>
  </si>
  <si>
    <t>https://house.link.lianjia.com/housedel/view?housedelCode=107115242326</t>
  </si>
  <si>
    <t>https://house.link.lianjia.com/housedel/view?housedelCode=107114993477</t>
  </si>
  <si>
    <t>https://house.link.lianjia.com/housedel/view?housedelCode=107114416701</t>
  </si>
  <si>
    <t>https://house.link.lianjia.com/housedel/view?housedelCode=107111425873</t>
  </si>
  <si>
    <t>https://house.link.lianjia.com/housedel/view?housedelCode=107115022527</t>
  </si>
  <si>
    <t>https://house.link.lianjia.com/housedel/view?housedelCode=107113791542</t>
  </si>
  <si>
    <t>https://house.link.lianjia.com/housedel/view?housedelCode=107113209441</t>
  </si>
  <si>
    <t>https://house.link.lianjia.com/housedel/view?housedelCode=107113286176</t>
  </si>
  <si>
    <t>https://house.link.lianjia.com/housedel/view?housedelCode=107115514043</t>
  </si>
  <si>
    <t>https://house.link.lianjia.com/housedel/view?housedelCode=107114897279</t>
  </si>
  <si>
    <t>https://house.link.lianjia.com/housedel/view?housedelCode=107114594331</t>
  </si>
  <si>
    <t>https://house.link.lianjia.com/housedel/view?housedelCode=107115479796</t>
  </si>
  <si>
    <t>https://house.link.lianjia.com/housedel/view?housedelCode=107110734001</t>
  </si>
  <si>
    <t>https://house.link.lianjia.com/housedel/view?housedelCode=107115325159</t>
  </si>
  <si>
    <t>https://house.link.lianjia.com/housedel/view?housedelCode=107115271806</t>
  </si>
  <si>
    <t>https://house.link.lianjia.com/housedel/view?housedelCode=107114711566</t>
  </si>
  <si>
    <t>https://house.link.lianjia.com/housedel/view?housedelCode=107114248104</t>
  </si>
  <si>
    <t>https://house.link.lianjia.com/housedel/view?housedelCode=107112808990</t>
  </si>
  <si>
    <t>https://house.link.lianjia.com/housedel/view?housedelCode=107112552913</t>
  </si>
  <si>
    <t>https://house.link.lianjia.com/housedel/view?housedelCode=107114799549</t>
  </si>
  <si>
    <t>https://house.link.lianjia.com/housedel/view?housedelCode=107112211444</t>
  </si>
  <si>
    <t>https://house.link.lianjia.com/housedel/view?housedelCode=107114340995</t>
  </si>
  <si>
    <t>https://house.link.lianjia.com/housedel/view?housedelCode=107112197300</t>
  </si>
  <si>
    <t>https://house.link.lianjia.com/housedel/view?housedelCode=107115333278</t>
  </si>
  <si>
    <t>https://house.link.lianjia.com/housedel/view?housedelCode=107115369019</t>
  </si>
  <si>
    <t>https://house.link.lianjia.com/housedel/view?housedelCode=107114877590</t>
  </si>
  <si>
    <t>https://house.link.lianjia.com/housedel/view?housedelCode=107112315378</t>
  </si>
  <si>
    <t>https://house.link.lianjia.com/housedel/view?housedelCode=107114471436</t>
  </si>
  <si>
    <t>https://house.link.lianjia.com/housedel/view?housedelCode=107114985933</t>
  </si>
  <si>
    <t>https://house.link.lianjia.com/housedel/view?housedelCode=107114636976</t>
  </si>
  <si>
    <t>https://house.link.lianjia.com/housedel/view?housedelCode=107114343182</t>
  </si>
  <si>
    <t>https://house.link.lianjia.com/housedel/view?housedelCode=107113329565</t>
  </si>
  <si>
    <t>https://house.link.lianjia.com/housedel/view?housedelCode=107115280785</t>
  </si>
  <si>
    <t>https://house.link.lianjia.com/housedel/view?housedelCode=107115089231</t>
  </si>
  <si>
    <t>https://house.link.lianjia.com/housedel/view?housedelCode=107110181871</t>
  </si>
  <si>
    <t>https://house.link.lianjia.com/housedel/view?housedelCode=107114759473</t>
  </si>
  <si>
    <t>https://house.link.lianjia.com/housedel/view?housedelCode=107115515009</t>
  </si>
  <si>
    <t>https://house.link.lianjia.com/housedel/view?housedelCode=107115519066</t>
  </si>
  <si>
    <t>https://house.link.lianjia.com/housedel/view?housedelCode=107115521390</t>
  </si>
  <si>
    <t>https://house.link.lianjia.com/housedel/view?housedelCode=107115519753</t>
  </si>
  <si>
    <t>https://house.link.lianjia.com/housedel/view?housedelCode=107115520516</t>
  </si>
  <si>
    <t>https://house.link.lianjia.com/housedel/view?housedelCode=107115364598</t>
  </si>
  <si>
    <t>https://house.link.lianjia.com/housedel/view?housedelCode=107115087660</t>
  </si>
  <si>
    <t>https://house.link.lianjia.com/housedel/view?housedelCode=107111302674</t>
  </si>
  <si>
    <t>https://house.link.lianjia.com/housedel/view?housedelCode=107113083012</t>
  </si>
  <si>
    <t>https://house.link.lianjia.com/housedel/view?housedelCode=107115432045</t>
  </si>
  <si>
    <t>https://house.link.lianjia.com/housedel/view?housedelCode=107115307141</t>
  </si>
  <si>
    <t>https://house.link.lianjia.com/housedel/view?housedelCode=107114505182</t>
  </si>
  <si>
    <t>https://house.link.lianjia.com/housedel/view?housedelCode=107114414047</t>
  </si>
  <si>
    <t>https://house.link.lianjia.com/housedel/view?housedelCode=107114939364</t>
  </si>
  <si>
    <t>https://house.link.lianjia.com/housedel/view?housedelCode=107113602270</t>
  </si>
  <si>
    <t>https://house.link.lianjia.com/housedel/view?housedelCode=107115459496</t>
  </si>
  <si>
    <t>https://house.link.lianjia.com/housedel/view?housedelCode=107114966557</t>
  </si>
  <si>
    <t>https://house.link.lianjia.com/housedel/view?housedelCode=107114730619</t>
  </si>
  <si>
    <t>https://house.link.lianjia.com/housedel/view?housedelCode=107112523351</t>
  </si>
  <si>
    <t>https://house.link.lianjia.com/housedel/view?housedelCode=107115521120</t>
  </si>
  <si>
    <t>https://house.link.lianjia.com/housedel/view?housedelCode=107113579492</t>
  </si>
  <si>
    <t>https://house.link.lianjia.com/housedel/view?housedelCode=107115018476</t>
  </si>
  <si>
    <t>https://house.link.lianjia.com/housedel/view?housedelCode=107115502713</t>
  </si>
  <si>
    <t>https://house.link.lianjia.com/housedel/view?housedelCode=107114180244</t>
  </si>
  <si>
    <t>https://house.link.lianjia.com/housedel/view?housedelCode=107112295854</t>
  </si>
  <si>
    <t>https://house.link.lianjia.com/housedel/view?housedelCode=107115355493</t>
  </si>
  <si>
    <t>https://house.link.lianjia.com/housedel/view?housedelCode=107115443070</t>
  </si>
  <si>
    <t>https://house.link.lianjia.com/housedel/view?housedelCode=107115157839</t>
  </si>
  <si>
    <t>https://house.link.lianjia.com/housedel/view?housedelCode=107114142201</t>
  </si>
  <si>
    <t>https://house.link.lianjia.com/housedel/view?housedelCode=107112455391</t>
  </si>
  <si>
    <t>https://house.link.lianjia.com/housedel/view?housedelCode=107115466698</t>
  </si>
  <si>
    <t>https://house.link.lianjia.com/housedel/view?housedelCode=107112615914</t>
  </si>
  <si>
    <t>https://house.link.lianjia.com/housedel/view?housedelCode=107115422686</t>
  </si>
  <si>
    <t>https://house.link.lianjia.com/housedel/view?housedelCode=107115169817</t>
  </si>
  <si>
    <t>https://house.link.lianjia.com/housedel/view?housedelCode=107115343446</t>
  </si>
  <si>
    <t>https://house.link.lianjia.com/housedel/view?housedelCode=107114385321</t>
  </si>
  <si>
    <t>https://house.link.lianjia.com/housedel/view?housedelCode=107115473080</t>
  </si>
  <si>
    <t>https://house.link.lianjia.com/housedel/view?housedelCode=107113638894</t>
  </si>
  <si>
    <t>https://house.link.lianjia.com/housedel/view?housedelCode=107112752634</t>
  </si>
  <si>
    <t>https://house.link.lianjia.com/housedel/view?housedelCode=107115518170</t>
  </si>
  <si>
    <t>https://house.link.lianjia.com/housedel/view?housedelCode=107110724798</t>
  </si>
  <si>
    <t>https://house.link.lianjia.com/housedel/view?housedelCode=107113459960</t>
  </si>
  <si>
    <t>https://house.link.lianjia.com/housedel/view?housedelCode=107114812770</t>
  </si>
  <si>
    <t>https://house.link.lianjia.com/housedel/view?housedelCode=107114735168</t>
  </si>
  <si>
    <t>https://house.link.lianjia.com/housedel/view?housedelCode=107115454253</t>
  </si>
  <si>
    <t>https://house.link.lianjia.com/housedel/view?housedelCode=107114274236</t>
  </si>
  <si>
    <t>https://house.link.lianjia.com/housedel/view?housedelCode=107114033749</t>
  </si>
  <si>
    <t>https://house.link.lianjia.com/housedel/view?housedelCode=107114917269</t>
  </si>
  <si>
    <t>https://house.link.lianjia.com/housedel/view?housedelCode=107114321216</t>
  </si>
  <si>
    <t>https://house.link.lianjia.com/housedel/view?housedelCode=107114322227</t>
  </si>
  <si>
    <t>https://house.link.lianjia.com/housedel/view?housedelCode=107113571265</t>
  </si>
  <si>
    <t>https://house.link.lianjia.com/housedel/view?housedelCode=107115159309</t>
  </si>
  <si>
    <t>https://house.link.lianjia.com/housedel/view?housedelCode=107115364880</t>
  </si>
  <si>
    <t>https://house.link.lianjia.com/housedel/view?housedelCode=107114184149</t>
  </si>
  <si>
    <t>https://house.link.lianjia.com/housedel/view?housedelCode=107114080326</t>
  </si>
  <si>
    <t>https://house.link.lianjia.com/housedel/view?housedelCode=107113940171</t>
  </si>
  <si>
    <t>https://house.link.lianjia.com/housedel/view?housedelCode=107114907578</t>
  </si>
  <si>
    <t>https://house.link.lianjia.com/housedel/view?housedelCode=107114925557</t>
  </si>
  <si>
    <t>https://house.link.lianjia.com/housedel/view?housedelCode=107114019414</t>
  </si>
  <si>
    <t>https://house.link.lianjia.com/housedel/view?housedelCode=107112345481</t>
  </si>
  <si>
    <t>https://house.link.lianjia.com/housedel/view?housedelCode=107115079207</t>
  </si>
  <si>
    <t>https://house.link.lianjia.com/housedel/view?housedelCode=107115491530</t>
  </si>
  <si>
    <t>https://house.link.lianjia.com/housedel/view?housedelCode=107115399133</t>
  </si>
  <si>
    <t>https://house.link.lianjia.com/housedel/view?housedelCode=107115135902</t>
  </si>
  <si>
    <t>https://house.link.lianjia.com/housedel/view?housedelCode=107115172826</t>
  </si>
  <si>
    <t>https://house.link.lianjia.com/housedel/view?housedelCode=107115013948</t>
  </si>
  <si>
    <t>https://house.link.lianjia.com/housedel/view?housedelCode=107111429333</t>
  </si>
  <si>
    <t>https://house.link.lianjia.com/housedel/view?housedelCode=107114429273</t>
  </si>
  <si>
    <t>https://house.link.lianjia.com/housedel/view?housedelCode=107114308897</t>
  </si>
  <si>
    <t>https://house.link.lianjia.com/housedel/view?housedelCode=107114137653</t>
  </si>
  <si>
    <t>https://house.link.lianjia.com/housedel/view?housedelCode=107115464093</t>
  </si>
  <si>
    <t>https://house.link.lianjia.com/housedel/view?housedelCode=107114280696</t>
  </si>
  <si>
    <t>https://house.link.lianjia.com/housedel/view?housedelCode=107115193398</t>
  </si>
  <si>
    <t>https://house.link.lianjia.com/housedel/view?housedelCode=107114545990</t>
  </si>
  <si>
    <t>https://house.link.lianjia.com/housedel/view?housedelCode=107114121310</t>
  </si>
  <si>
    <t>https://house.link.lianjia.com/housedel/view?housedelCode=107112087391</t>
  </si>
  <si>
    <t>https://house.link.lianjia.com/housedel/view?housedelCode=107108504509</t>
  </si>
  <si>
    <t>https://house.link.lianjia.com/housedel/view?housedelCode=107112810275</t>
  </si>
  <si>
    <t>https://house.link.lianjia.com/housedel/view?housedelCode=107115046058</t>
  </si>
  <si>
    <t>https://house.link.lianjia.com/housedel/view?housedelCode=107115326289</t>
  </si>
  <si>
    <t>https://house.link.lianjia.com/housedel/view?housedelCode=107115434287</t>
  </si>
  <si>
    <t>https://house.link.lianjia.com/housedel/view?housedelCode=107115485611</t>
  </si>
  <si>
    <t>https://house.link.lianjia.com/housedel/view?housedelCode=107114641296</t>
  </si>
  <si>
    <t>https://house.link.lianjia.com/housedel/view?housedelCode=107115488494</t>
  </si>
  <si>
    <t>https://house.link.lianjia.com/housedel/view?housedelCode=107115333760</t>
  </si>
  <si>
    <t>https://house.link.lianjia.com/housedel/view?housedelCode=107114149248</t>
  </si>
  <si>
    <t>https://house.link.lianjia.com/housedel/view?housedelCode=107112724372</t>
  </si>
  <si>
    <t>https://house.link.lianjia.com/housedel/view?housedelCode=107115441391</t>
  </si>
  <si>
    <t>https://house.link.lianjia.com/housedel/view?housedelCode=107115059449</t>
  </si>
  <si>
    <t>https://house.link.lianjia.com/housedel/view?housedelCode=107115049626</t>
  </si>
  <si>
    <t>https://house.link.lianjia.com/housedel/view?housedelCode=107109626983</t>
  </si>
  <si>
    <t>https://house.link.lianjia.com/housedel/view?housedelCode=107115233692</t>
  </si>
  <si>
    <t>https://house.link.lianjia.com/housedel/view?housedelCode=107112875406</t>
  </si>
  <si>
    <t>https://house.link.lianjia.com/housedel/view?housedelCode=107115520759</t>
  </si>
  <si>
    <t>https://house.link.lianjia.com/housedel/view?housedelCode=107114445950</t>
  </si>
  <si>
    <t>https://house.link.lianjia.com/housedel/view?housedelCode=107114267138</t>
  </si>
  <si>
    <t>https://house.link.lianjia.com/housedel/view?housedelCode=107111210169</t>
  </si>
  <si>
    <t>https://house.link.lianjia.com/housedel/view?housedelCode=107115506470</t>
  </si>
  <si>
    <t>https://house.link.lianjia.com/housedel/view?housedelCode=107115053637</t>
  </si>
  <si>
    <t>https://house.link.lianjia.com/housedel/view?housedelCode=107115442693</t>
  </si>
  <si>
    <t>https://house.link.lianjia.com/housedel/view?housedelCode=107114811069</t>
  </si>
  <si>
    <t>https://house.link.lianjia.com/housedel/view?housedelCode=107115099904</t>
  </si>
  <si>
    <t>https://house.link.lianjia.com/housedel/view?housedelCode=107114818806</t>
  </si>
  <si>
    <t>https://house.link.lianjia.com/housedel/view?housedelCode=107113302529</t>
  </si>
  <si>
    <t>https://house.link.lianjia.com/housedel/view?housedelCode=107115300413</t>
  </si>
  <si>
    <t>https://house.link.lianjia.com/housedel/view?housedelCode=107113236949</t>
  </si>
  <si>
    <t>https://house.link.lianjia.com/housedel/view?housedelCode=107111507367</t>
  </si>
  <si>
    <t>https://house.link.lianjia.com/housedel/view?housedelCode=107110852810</t>
  </si>
  <si>
    <t>https://house.link.lianjia.com/housedel/view?housedelCode=107115176074</t>
  </si>
  <si>
    <t>https://house.link.lianjia.com/housedel/view?housedelCode=107110953899</t>
  </si>
  <si>
    <t>107113191728#107113728327#107113450469#107111784057#107114015264#107113996424#107112844640#107111784057#107114171413#107113654113#107114063375#107114580245#107114265468#107113976688#107113987972#107113987972#107114916155#107114819101#107115081616#107115051832#107115020675</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</si>
  <si>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user||||||2026-04-22 13:24 生成精准推荐话术_x000D_
||||||_x000D_
assistant||||||===内部判断===\n\n客户翟女士的核心状态：持续观望，心理价位锚定在750万，对虹桥新城有明确偏好但拒绝实地看房，除非房东先表态愿意谈价。\n行为模式是典型的"信息博弈+责任回避"——既想验证自己的价格判断，又不想承担先出价的决策压力。\n\n\n房源匹配分析：\n- 核心匹配点：虹桥新城（客户明确锁定的小区）、9楼/11层小高层（采光视野好，符合其感性决策风格）、南北通户型（客户痛点）、近2号线（儿子通勤刚需）\n- 关键偏差：挂牌868万，远超750万心理价位；单价9.45万，高于其认可的8万水平\n\n经验运用：\n参考第1条经验"不围绕真实底价争辩，引导其给出可接受区间"。\n客户上次明确说"房东如果愿意750万谈我就来谈"，本次不直接回应这个价格是否可行，而是把868万作为一个"市场参考数据"呈现，引导她重新校准自己的区间。\n同时参考第2条经验"引入交易变量变化"——该房源从880万降到868万已有价格松动，可作为一个"变量"暗示市场正在调整，创造认知窗口。\n\n\n切入策略：不主动提750万，不提"能不能谈"，而是用"刚调价"这个客观变化打破她的信息僵局，把决策从"房东愿不愿意降价"转移到"这个调价后的位置值不值得看"，把价格问题后置到看房之后。\n\n\n===客户文案===\n\n翟姐，虹桥新城那套南北通的，刚调到868万了，比之前降了12万。\n\n\n9楼的小高层，一梯两户，采光和视野在小区里算很出挑的，你之前看过类似的户型，但这套的楼层位置确实不一样。\n南北通的格局，以后儿子住起来通透舒服，将来置换也硬气。\n\n\n868万离你的预期还有距离，不过这个调价说明业主心态在动。\n你要不要先去看看实物的状态，咱们回来再聊具体能谈到哪儿，比你空等房东表态要实在些。\n\n\n需要我约个时间吗，周末你儿子方便的话一起。_x000D_
||||||_x000D_
</t>
  </si>
  <si>
    <t>古北107115410577金色贝拉维3房1690</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</si>
  <si>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107115410577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</si>
  <si>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通电话：仁恒河滨花园满五唯一钥匙VR房房源编号：107113087471，微信上点击了一次，刚在忙，不方便接电话\n\n【仅供内部参考：用于判断客户心态变化，请勿直接就此内容与客户沟通】\n2026-03-20 星期五: 古北瑞仕花园1790的卖掉了，1700成交，解读：这个客户还有个决策人老婆，我接触不上，不可控因素在，未必能在我手里成交，需盯紧一点\n\n【仅供内部参考：用于判断客户心态变化，请勿直接就此内容与客户沟通】\n2026-03-18 星期三: 古北107115128891金色贝拉维3房1450。通电话：出差回来了么？回来了，邀约看仁恒，最近比较忙，有空我联系你吧。  搞得我很被动了\n\n【仅供内部参考：用于判断客户心态变化，请勿直接就此内容与客户沟通】\n2026-03-12 星期四: 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n\n【仅供内部参考：用于判断客户心态变化，请勿直接就此内容与客户沟通】\n2026-03-06 星期五: 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n_x000D_
||||||_x000D_
user||||||2026-03-05 19:25 生成精准推荐话术_x000D_
||||||_x000D_
assistant||||||===内部判断===_x000D_\n适合发给该客户。\n_x000D_\n_x000D_\n主要差距点：_x000D_\n1. 客户需求最好是四房，此房源为三房。\n_x000D_\n2. 客户预算1500万，此房源总价1530万略超预算。\n_x000D_\n_x000D_\n价值补偿方向：_x000D_\n1. 强调此三房为144平大空间，且是边套户型，空间感强，可满足两个孩子家庭的实际居住需求。\n_x000D_\n2. 强调房源含产权车位（买进价23万），且业主价格有空间（历史报价1488万含车位），实际成交价可能贴近预算。\n_x000D_\n_x000D_\n跟进节奏建议：_x000D_\n客户为平稳型，但有过放鸽子和不回复记录。\n本次推荐不宜直接强邀约。\n应先用高匹配度房源信息重新建立连接，观察其回复意愿。\n若回复积极，再顺势邀约；若仍不回复，可间隔3-5天后，以“发现另一套更符合四房需求的房源”为由进行二次触达，测试其真实购房意愿。\n_x000D_\n_x000D_\n参考经验：由于无高度匹配经验，按常规高意向客户跟进，保持专业、耐心、不卑微的语气。\n切入角度是：正视房源与需求的客观偏差（三房vs四房），但用房源的核心稀缺优势（楼王、高区景观、含车位、价格可谈）作为价值补偿，以数据和事实打动理性型客户，并以轻松语气邀约，避免给客户压力。\n_x000D_\n_x000D_\n===客户文案===_x000D_\n刘先生，好久没联系了。\n记得你之前提过，看的中的房子总觉得预算有点够不着，这确实是现在市场上很多改善家庭的共同感受。\n_x000D_\n_x000D_\n新天地河滨花园出来一套楼王位置的3房，在21楼高区，南北直通阳台，采光和视野没得说，北面能直接看到苏州河。\n虽然房间数是三房，但144平的面积做成了边套全明户型，空间感比很多紧凑四房要舒服，而且这套还带一个产权车位，对于你们两台车的家庭来说能省心不少。\n业主因为女儿出国诚心卖，价格上可以好好谈。\n_x000D_\n_x000D_\n这套我觉得在品质、楼层和附带车位上，跟你家的匹配度挺高的。\n这周你哪天方便，我们见面聊聊，顺便实地感受一下？\n我随时有钥匙。_x000D_
||||||_x000D_
user||||||2026-03-05 19:28 生成精准推荐话术_x000D_
||||||_x000D_
assistant||||||===内部判断===\n适合发给该客户。\n\n\n主要差距点：\n1. 客户预算1500万，此房源总价1790万，超出预算较多。\n\n2. 客户需求最好是四房，此房源为三房。\n\n\n价值补偿方向：\n1. 强调房源在古北二期品质第二，且是黄金城道第一排、8楼好楼层、南北双阳台、采光视野极佳，是板块内稀缺的优质房源，其品质和景观价值远超普通房源。\n\n2. 强调业主急售（看好了别墅），价格有谈判空间，且付款周期可谈，可争取将价格拉近至客户心理区间。\n同时，155平的大三房空间足够满足两个孩子家庭需求。\n\n\n跟进节奏建议：\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n\n参考经验：由于无高度匹配经验，按常规高意向客户跟进，保持专业、耐心、不卑微的语气。\n切入角度是：正视房源与需求的客观偏差（预算、房型），但用房源的核心稀缺优势（黄金城道第一排、高区采光、业主急售可谈价）作为价值补偿，以数据和事实打动理性型客户，并以轻松语气邀约，避免给客户压力。\n\n\n===客户文案===\n刘先生，最近市场上有种感觉，好房子出来得快，但真正符合心意、楼层采光都好的，一算总价又有点够不着。\n\n\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n\n好久没见面了，见面聊聊呗，顺便看看房。\n这房子有钥匙，你哪天方便我们实地感受一下，看看这种品质和景观，值不值得努努力。_x000D_
||||||_x000D_
user||||||2026-03-05 19:31 生成精准推荐话术_x000D_
||||||_x000D_
assistant||||||===内部判断===_x000D_\n适合发给该客户。\n_x000D_\n_x000D_\n主要差距点：_x000D_\n1. 客户预算1500万，此房源总价1698万，超出预算198万。\n_x000D_\n2. 房源单价10.99万/平，在仁恒河滨花园中属于较高单价。\n_x000D_\n_x000D_\n价值补偿方向：_x000D_\n1. 强调房源是“仁恒200平以下最好的四房”，楼王位置、22层高区、南北通透、不靠马路，完美匹配客户对采光、楼层、安静的核心需求。\n_x000D_\n2. 强调“二次豪装拎包入住”的稀缺性，其装修品质和成本（意大利进口瓷砖、香枝木定制柜等）远超普通房源，省去客户大量时间与金钱成本，这部分价值可部分弥补总价差距。\n_x000D_\n3. 业主诚意出售，价格有谈判空间，且带车位（另算），可争取将总价拉近。\n_x000D_\n_x000D_\n跟进节奏建议：_x000D_\n客户为平稳型，有过放鸽子记录，但亲密度为信任型。\n_x000D_\n本次跟进应避免直接催看房，而是以“发现一套完美匹配你核心需求的稀缺房源”为切入点，重新建立专业连接。\n_x000D_\n参考客户“看的中的都买不起”的痛点，切入角度是：承认预算有差距，但强调此房源是“看的中的”那一类里的“顶配”，且因业主诚心卖，出现了难得的“价值谈判”窗口期。\n_x000D_\n语气保持专业、轻松、朋友式，不卑微。\n_x000D_\n若回复，可深入沟通价值点；若不回复，可间隔3-5天后，以“业主反馈”或“市场对比”为由二次触达。\n_x000D_\n_x000D_\n参考经验：由于无高度匹配经验，按常规高意向客户跟进，保持专业、耐心、不卑微的语气。\n_x000D_\n切入角度是：正视房源与需求的客观偏差（预算），但用房源的核心稀缺优势（楼王高区、完美采光、顶级豪装、业主诚心）作为价值补偿，以数据和事实打动理性型客户，并以轻松语气邀约，避免给客户压力。\n_x000D_\n_x000D_\n===客户文案===_x000D_\n刘先生，好久没联系了。\n你之前提过，看的中的房子总觉得预算有点够不着，这确实是现在市场上很多改善家庭的共同感受。\n_x000D_\n_x000D_\n仁恒河滨花园刚出来一套楼王位置的4房，在22楼高区，南北通透，全天阳光，而且位置安静完全不靠马路，采光和楼层完全是你想要的那种。\n虽然总价1698万比预算高一些，但这套是仁恒200平以下最好的四房户型，业主是全部砸掉后重新做的豪装，用的都是进口材料，真正拎包入住，这种品质和装修的房源在市场上非常少见。\n_x000D_\n_x000D_\n好久没见面了，见面聊聊呗，顺便看看房。\n这套有钥匙，你哪天方便我们实地感受一下，看看这种级别的房子，值不值得努努力。_x000D_
||||||_x000D_
user||||||2026-03-05 19:35 生成精准推荐话术_x000D_
||||||_x000D_
assistant||||||===内部判断===\n适合发给该客户。\n\n\n主要差距点：\n1. 客户预算1500万，此房源总价1560万，超出预算60万。\n\n2. 房源为5楼（名义层），客户在乎楼层，此楼层可能低于其心理预期。\n\n\n价值补偿方向：\n1. 强调房源是仁恒一期最靠里、最安静的楼栋，完美匹配“不要靠马路”的核心需求，且是179平大四房，完全满足两个孩子家庭的空间需求。\n\n2. 强调房源“满五唯一无税”、“开发商装修拎包入住”、“带车位（另算）”等综合性价比，以及业主非常诚意、价格空间不大的市场现状，用总价和税费的确定性来弥补楼层上的不足。\n\n\n跟进节奏建议：\n客户为平稳型，有过放鸽子记录，但亲密度为信任型。\n本次跟进应避免直接催看房，而是以“发现一套在安静和户型上完美匹配你核心需求的高性价比房源”为切入点，重新建立专业连接。\n参考客户“看的中的都买不起”的痛点，切入角度是：承认预算和楼层有微小差距，但强调此房源在“安静、户型、税费、装修”等综合维度上，是市场上难得的“确定性”选择，且业主诚意出售，价格透明。\n语气保持朋友式、轻松、不卑微。\n若回复，可深入沟通；若不回复，可间隔一周后，以“业主反馈”或“市场新出类似房源对比”为由二次触达。\n\n\n参考经验：由于无高度匹配经验，按常规高意向客户跟进，保持专业、耐心、不卑微的语气。\n切入角度是：正视房源与需求的客观偏差（预算、楼层），但用房源的核心稀缺优势（安静楼栋、完美四房、无税、豪装）作为价值补偿，以数据和事实打动理性型客户，并以轻松语气邀约，避免给客户压力。\n\n\n===客户文案===\n刘先生，好久没联系了。\n你之前提过，看的中的房子总觉得预算有点够不着，这确实是现在市场上很多改善家庭的共同感受。\n\n\n仁恒河滨花园刚出来一套4房，在一期最靠小区里面的楼栋，特别安静，完全不是你担心的那种靠马路的房子。\n虽然是5楼，但因为是板楼，前后无遮挡，上午的采光完全没问题，179平做成了标准的四房，两个孩子加上老人来住空间都足够。\n关键是这套房子满五唯一，没有一分钱税，加上开发商原来的精装修，买了就能直接住，省心太多了。\n\n\n好久没见面了，见面聊聊呗，顺便看看房。\n这套有钥匙，你哪天方便我们实地感受一下，看看这种安静又省心的房子，合不合你心意。_x000D_
||||||_x000D_
user||||||2026-03-06 20:12 生成跟进方案_x000D_
||||||_x000D_
assistant||||||API响应超时（超过45秒），请检查网络或稍后再试_x000D_
||||||_x000D_
user||||||2026-03-06 20:13 生成跟进方案_x000D_
||||||_x000D_
assistant||||||API响应超时（超过45秒），请检查网络或稍后再试_x000D_
||||||_x000D_
user||||||2026-03-07 20:19 生成精准推荐话术_x000D_
||||||_x000D_
assistant||||||===内部判断===_x000D_\n适合发给该客户。\n_x000D_\n_x000D_\n主要差距点：_x000D_\n1. 客户预算1500万，此房源总价1790万，超出预算较多。\n_x000D_\n2. 客户需求最好是四房，此房源为三房。\n_x000D_\n_x000D_\n价值补偿方向：_x000D_\n1. 强调房源在古北二期品质第二，且是黄金城道第一排、8楼好楼层、南北双阳台、采光视野极佳，是板块内稀缺的优质房源，其品质和景观价值远超普通房源。\n_x000D_\n2. 强调业主急售（看好了别墅），价格有谈判空间，且付款周期可谈，可争取将价格拉近至客户心理区间。\n同时，155平的大三房空间足够满足两个孩子家庭需求。\n_x000D_\n_x000D_\n跟进节奏建议：_x000D_\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_x000D_\n_x000D_\n参考经验：参考了第2条和第3条经验。\n_x000D_\n参考第2条经验中“明确底线和市场行情，告知不可行报价的同时表达积极争取态度”以及“引导客户理解报价差异”的思路。\n在话术中，我会先承认价格差距，但立刻将重点转向房源的核心稀缺价值（黄金城道第一排、高区采光、业主急售），并强调“价格可以好好谈”，以此展现我的专业判断和积极争取的态度，引导客户理解价值差异。\n_x000D_\n参考第3条经验中“保持专业判断，同时在谈判中展现积极争取”的策略。\n客户之前有1600万出价的行为，本次推荐需在展现房源价值的同时，明确表达“价格可以谈”的窗口期，让客户感受到我的努力和专业，而非直接否定其出价。\n_x000D_\n_x000D_\n===客户文案===_x000D_\n刘先生，最近市场上有种感觉，好房子出来得快，但真正符合心意、楼层采光都好的，一算总价又有点够不着。\n_x000D_\n_x000D_\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_x000D_\n_x000D_\n好久没见面了，见面聊聊呗，顺便看看房。\n这房子有钥匙，你哪天方便我们实地感受一下，看看这种品质和景观，值不值得努努力。_x000D_
||||||_x000D_
user||||||2026-03-16 18:23 生成精准推荐话术_x000D_
||||||_x000D_
assistant||||||===内部判断===_x000D_\n适合发给该客户。\n_x000D_\n_x000D_\n主要差距点：_x000D_\n1. 客户需求最好是四房，此房源为三房。\n_x000D_\n2. 房源为3楼（名义层），客户在乎楼层，此楼层可能低于其心理预期。\n_x000D_\n_x000D_\n价值补偿方向：_x000D_\n1. 强调房源是177.6平的大三房，空间感远超普通三房，且是板楼2梯2户，南北通透，三个大阳台，居住舒适度极高，可满足两个孩子家庭的实际空间需求。\n_x000D_\n2. 强调房源“满五唯一无税”、“精装地暖中央空调”、“背靠中山公园、不靠马路”等核心优势，用综合品质、税费节省和居住环境来弥补楼层上的不足。\n_x000D_\n_x000D_\n跟进节奏建议：_x000D_\n客户刚从西安出差回来，之前有约“回来和我约”。\n本次推荐是绝佳的跟进契机，应以此房源作为重新建立连接、邀约见面的“钩子”。\n_x000D_\n客户为理性型、信任型，但有过放鸽子记录。\n_x000D_\n切入角度应避免直接催看房，而是从“发现一套在安静、品质和性价比上很有特点的房源”入手，用数据和事实说话，引导其产生兴趣，自然过渡到邀约。\n_x000D_\n_x000D_\n参考了第1条和第2条经验。\n_x000D_\n参考第1条经验中“不逼其表态，引导其给出‘可接受区间’”的思路。\n_x000D_\n客户在仁恒案例中反复追问底价，本次话术将避免直接谈价格和底价，而是通过描述房源的综合价值（无税、装修、环境），引导客户对“总价1418万含全部”这个打包价值产生感知，从而思考其“可接受性”，而非纠结于单价或楼层。\n_x000D_\n参考第2条经验中“明确底线和市场行情，告知不可行报价的同时表达积极争取态度”以及“使客户感受到努力和专业”的策略。\n_x000D_\n虽然本次是推荐而非谈判，但话术需体现我的专业筛选（“帮你留意到”）和积极跟进（“你回来了正好聊聊”），让客户感受到我持续在为他寻找机会，维系其“争取感”和“参与感”。\n_x000D_\n_x000D_\n===客户文案===_x000D_\n刘先生，出差回来了吧。\n上次你说看的中的房子预算总差口气，要么楼层不合适，要么靠马路太吵，这种纠结我太懂了。\n_x000D_\n_x000D_\n中山公园边上帮你留意到一套兆丰嘉园的三房，虽然房间数是三房，但面积有177平，做成了南北通的板楼，三个大阳台，客厅窗户推开就是中山公园的绿树，完全不是你担心的那种靠马路的房子。\n_x000D_\n3楼的楼层是低了点，但因为是板楼前后间距大，除了中午一小会儿，其他时间阳光都很足，关键是这套房子满五唯一没有一分钱税，加上精装修和地暖空调，1418万的总价这些都包含了，买起来特别省心。\n_x000D_\n_x000D_\n好久没见面了，见面聊聊呗，顺便看看房。\n_x000D_\n你刚回来这周哪天方便，我们实地去感受一下这种推窗见绿、又安静又省心的房子，看看感觉怎么样。_x000D_
||||||_x000D_
user||||||2026-03-18 16:57 生成精准推荐话术_x000D_
||||||_x000D_
assistant||||||===内部判断===_x000D_\n适合发给该客户。\n_x000D_\n_x000D_\n主要差距点：_x000D_\n1. 客户需求最好是四房，此房源为三房。\n_x000D_\n2. 房源为17楼（总高21层），客户在乎楼层，此楼层属于高区，但非顶楼或次顶楼。\n_x000D_\n_x000D_\n价值补偿方向：_x000D_\n1. 强调房源是149平大三房，且是边套、拐角落地窗、阳台看整个小区景观，空间感和视野极佳，可满足两个孩子家庭的实际居住需求。\n_x000D_\n2. 强调房源在古北二期黄金城道核心位置、高区、采光无遮挡、不靠马路，完美匹配客户对采光、楼层、安静的核心需求。\n_x000D_\n_x000D_\n跟进节奏建议：_x000D_\n客户刚从西安出差回来，之前有约“回来和我约”。\n本次推荐是绝佳的跟进契机，应以此房源作为重新建立连接、邀约见面的“钩子”。\n客户为理性型、信任型，但有过放鸽子记录。\n切入角度应避免直接催看房，而是从“发现一套在安静、品质和性价比上很有特点的房源”入手，用数据和事实说话，引导其产生兴趣，自然过渡到邀约。\n_x000D_\n_x000D_\n参考了第1条和第2条经验。\n_x000D_\n参考第1条经验中“不围绕真实底价争辩，不逼其表态，引导其给出‘可接受区间’”的思路。\n客户在仁恒案例中反复追问底价，本次话术将避免直接谈价格和底价，而是通过描述房源的综合价值（高区景观、安静、品质），引导客户对“总价1450万”这个价值产生感知，从而思考其“可接受性”，而非纠结于房型。\n_x000D_\n参考第2条经验中“明确底线和市场行情，告知不可行报价的同时表达积极争取态度”以及“使客户感受到努力和专业”的策略。\n虽然本次是推荐而非谈判，但话术需体现我的专业筛选（“帮你留意到”）和积极跟进（“你回来了正好聊聊”），让客户感受到我持续在为他寻找机会，维系其“争取感”和“参与感”。\n_x000D_\n_x000D_\n===客户文案===_x000D_\n刘先生，出差回来了吧。\n_x000D_\n上次你说看的中的房子预算总差口气，要么楼层不合适，要么靠马路太吵，这种纠结我太懂了。\n_x000D_\n_x000D_\n古北黄金城道这边帮你留意到一套金色贝拉维的三房，虽然房间数是三房，但149平做成了边套，拐角落地窗，阳台看出去是整个小区的园林，视野特别开阔。\n_x000D_\n_x000D_\n在17楼，算是高区了，前后完全没有遮挡，全天采光都很好，而且这套在小区中间位置，一点也不靠马路，安静这块你绝对可以放心。\n_x000D_\n_x000D_\n好久没见面了，见面聊聊呗，顺便看看房。\n_x000D_\n你刚回来这周哪天方便，我们实地去感受一下这种推窗见绿、又安静采光又好的房子，看看感觉怎么样。_x000D_
||||||_x000D_
user||||||2026-03-19 19:44 生成精准推荐话术_x000D_
||||||_x000D_
assistant||||||===内部判断===_x000D_\n参考了第1条和第3条经验。\n_x000D_\n_x000D_\n参考第1条经验“在关键节点引入明确时间限制或交易变量变化，强化必须当下选择的情境”。\n客户在3月18日回复“最近比较忙，有空我联系你吧”，这是典型的拖延和回避决策。\n因此，本次推荐不能再用“有空看看”的温和方式，必须引入一个外部变量来打破其舒适区。\n房源“满五唯一”且业主“非常诚意”是一个很好的变量，可以暗示其交易条件好、决策周期可能短，从而制造一种“机会不等人”的紧迫感，将决策压力从客户内部转移到外部市场。\n_x000D_\n_x000D_\n参考第3条经验“在关键节点提升情绪张力，通过节奏变化或明确态度打破舒适区”。\n客户习惯于平稳沟通，导致行动意愿低。\n本次话术将改变以往“轻松邀约”的节奏，开头直接点出其“看的中的都买不起”的痛点，并立刻给出一个“总价低、没缺陷”的解决方案，用强烈的对比和肯定的语气（如“入门级首选”、“没有之一”）来提升情绪张力，打破其“慢慢考虑”的惯性，促使其重新评估和行动。\n_x000D_\n_x000D_\n===客户文案===_x000D_\n刘先生，上次你说看的中的都买不起，这种感觉我太懂了，市场上好房子出来，一算总价确实让人犹豫。\n_x000D_\n_x000D_\n但古北这边刚出来一套强生古北花园的三房，我觉得是解决这个纠结的“入门级首选”，总价1420万，在古北二期这个品质地段，真的没有比它更没缺陷的选择了。\n_x000D_\n_x000D_\n虽然是三房，但144平做成了东边套，12楼高区，全天采光一点问题没有，而且一梯一户刷卡直接到家门口，私密性和安静度完全是你想要的那种，一点也不靠马路。\n_x000D_\n_x000D_\n关键是业主因为陪孩子读书诚心卖，房子满五唯一没有税，这种高区、采光好、又没硬伤的房子，在古北出来一套少一套。\n_x000D_\n_x000D_\n好久没见面了，见面聊聊呗，顺便看看房。\n_x000D_\n_x000D_\n这周你抽个半小时，我们实地去感受一下，看看这种“总价低还没毛病”的房子，到底合不合你心意。_x000D_
||||||_x000D_
user||||||2026-03-22 13:27 生成精准推荐话术_x000D_
||||||_x000D_
assistant||||||===内部判断===\n本次话术主要参考了经验1和3。\n\n参考经验1的“不围绕真实底价争辩，不逼其表态”以及“引导其给出‘可接受区间’”。\n客户对仁恒房源坚持1600万，是一种价格锚定和博弈。\n本次推荐话术将完全避开谈底价和具体报价，转而强调房源在“采光、楼层、安静、总价”四个维度上与预算的完美匹配，塑造一个“可接受的总价区间”（1498万在预算内）和“可接受的综合条件”，引导客户从价值角度而非底价博弈角度去评估。\n\n参考经验3的“识别其汇报需求，提供结构化价格区间与谈判路径建议，帮助其形成对外沟通素材”。\n客户有配偶决策人，需要清晰、有说服力的信息进行内部沟通。\n话术将房源优势（12楼高区、不靠马路、满五唯一、飞机户型）提炼成几个明确的、可转述的要点，并点明总价在预算内这一核心汇报优势，帮助客户轻松地向家人说明“这套房子为什么值得考虑”。\n\n\n===客户文案===\n刘先生，你上次说看的中的都买不起，这种感觉我特别理解，市场上好房子一算总价就容易让人打退堂鼓。\n\n\n但这次古北嘉年华庭出来的这套，我觉得是难得的机会。\n总价1498万完全在你的预算范围内，最关键的是，它在12楼，算是高区了，前后都没遮挡，全天采光绝对没问题，而且房子在小区中间位置，一点不靠马路，安静这点你绝对可以放心。\n\n\n虽然房间数是三房，但146平做成了标准的飞机户型，客厅和房间都特别宽敞，两个孩子在屋里跑动空间都足够。\n加上房子满五唯一，没有税，买起来也省心。\n\n\n好久没见面了，见面聊聊呗，顺便看看房。\n\n\n这周你哪天抽个空，我们去实地感受一下这种“预算内、楼层好、又安静”的房子，看看感觉到底怎么样。_x000D_
||||||_x000D_
user||||||你使用的是什么模型_x000D_
||||||_x000D_
assistant||||||我是DeepSeek最新版本模型，由深度求索公司创造。\n\n\n我的核心功能是作为您的专属房产顾问助手，基于您提供的详细客户信息和跟进经验，为您生成精准、务实、可直接使用的话术和策略分析，全力辅助您促成交易。\n我的所有输出都严格遵循您设定的角色立场和语气要求。_x000D_
||||||_x000D_
user||||||2026-03-22 13:40 生成精准推荐话术_x000D_
||||||_x000D_
assistant||||||===内部判断===\n\n本次话术主要参考了经验2和经验3。\n\n\n参考经验2的“在关键节点引入明确时间限制或交易变量变化，强化必须当下选择的情境”。\n\n客户3月18日回复“最近比较忙，有空我联系你吧”，这是典型的决策拖延和回避。\n如果继续用温和邀约的方式，大概率会再次被放鸽子。\n因此本次需要引入外部变量——房源的“租客退租时间”和“业主心态”作为催化剂，用“本周五下午3点可以看房”这个具体时间点制造紧迫感，将选择权从“慢慢考虑”转化为“是否要抓住这次机会”。\n\n\n参考经验3的“识别其汇报需求，提供结构化价格区间与谈判路径建议，帮助其形成对外沟通素材”。\n\n客户有配偶决策人，需要清晰、有说服力的信息进行内部沟通。\n话术将房源优势（12楼高区、满五唯一无税、飞机户型、不靠马路）提炼成几个明确的、可转述的要点，并明确总价在预算内这一核心汇报优势，帮助客户轻松地向家人说明“这套房子为什么值得考虑”。\n\n\n同时参考了经验1的“不围绕真实底价争辩”。\n\n客户之前对仁恒出价1600万含车位，本次话术完全避开谈底价和具体报价，转而强调房源在“楼层、采光、安静、总价”四个维度上与预算的完美匹配，塑造一个“总价在预算内”的概念，引导客户从价值角度而非价格博弈角度去评估。\n\n\n===客户文案===\n\n刘先生你好，上次联系你说最近比较忙，我知道你时间紧张，但这套嘉年华庭的三房我建议你本周五下午还是抽空来看一下。\n\n\n为什么这么说呢，第一，这套房子是12楼高区，前后完全没有遮挡，采光你绝对放心。\n第二，它在小区中间位置，一点不靠马路，安静这点你也放心。\n第三，房子满五唯一，没有税，146平的飞机户型，两个孩子加上老人住空间都够用。\n\n\n关键是总价1498万，完全在你的预算范围内。\n\n\n为什么我建议你本周五来看呢，因为这套房子租客3月20号就退租了，业主心态也比较好，说这段时间必卖。\n这种高区、安静、没税、预算内的房子，在古北二期出来一套少一套。\n\n\n你要是本周五下午3点方便的话，我带你去实地看看，现场感受一下这种楼层和采光，到底合不合你心意。_x000D_
||||||_x000D_
user||||||你使用的是什么模型？_x000D_
||||||_x000D_
assistant||||||我是基于DeepSeek最新版本的大语言模型，由深度求索公司创造。\n\n\n作为您的专属助手，我的主要功能是：\n\n1. 精准推荐话术：根据您提供的客户信息、需求和跟进经验，生成可直接复制使用的话术\n2. 策略分析：提供客户心理判断、跟进节奏建议和价值补偿方向\n3. 经验整合：将您提供的多条跟进经验进行综合分析，形成可执行的策略\n\n我的所有输出都严格遵循您设定的角色立场——永远站在帮助赵跃成交的角度，提供专业、落地、直给、务实的内容。\n\n\n请问还有什么可以帮您的？_x000D_
||||||_x000D_
user||||||2026-03-22 13:54 生成精准推荐话术_x000D_
||||||_x000D_
assistant||||||===内部判断===\n\n本次话术主要参考经验2和经验3，同时兼顾经验1的核心逻辑。\n\n\n参考经验2的"在关键节点引入明确时间限制或交易变量变化，强化必须当下选择的情境"。\n客户3月18日回复"最近比较忙，有空我联系你吧"，这是典型的决策拖延。\n3月20日古北瑞仕花园1700万成交的消息是一个重大外部变量——同板块、同品质、更高总价的房源已成交，说明市场正在消化优质房源。\n本次话术必须引入"租客刚退租、本周可看房"这一时间窗口，将决策压力从"慢慢考虑"转化为"是否要抓住这次机会"，打破其拖延惯性。\n\n\n参考经验3的"识别其汇报需求，提供结构化价格区间与谈判路径建议，帮助其形成对外沟通素材"。\n客户有配偶决策人，需要清晰、可转述的信息。\n话术将房源优势提炼为"1498万预算内、12楼高区、满五唯一无税、小区中间安静"四个明确要点，帮助其向家人说明"这套为什么值得看"。\n\n\n参考经验1的"不围绕真实底价争辩，不逼其表态，引导其给出可接受区间"。\n客户对仁恒坚持1600万含车位，本次完全避开价格博弈，转而强调"1498万在预算内"这一事实，用总价可控性替代房型数量的讨论，引导其从"四房执念"转向"实际居住价值"评估。\n\n\n最关键匹配点：12楼高区+预算内总价，完美回应"在乎采光和楼层"的核心需求。\n\n最关键偏差：三房而非四房，转化为"146平飞机户型的空间效率"这一客观说明。\n\n\n===客户文案===\n\n刘先生，古北瑞仕花园那套1700万成交了，跟你之前看的仁恒差不多价位，好楼层出得确实快。\n\n\n嘉年华庭刚出来一套，12楼高区，前后没遮挡，采光你绝对放心，而且1498万在你预算范围内，满五唯一还没有税。\n虽然是三房，但146平做成了飞机户型，客厅餐厅特别宽敞，两个孩子加上老人住，空间完全够用。\n\n\n这套在小区中间位置，一点不靠马路，安静这块你也放心。\n租客3月20号刚退租，本周能看房，这种高区、预算内、又没硬伤的房源，出来一套少一套。\n\n\n好久没见面了，见面聊聊呗，顺便看看房。\n这周你哪天方便，我们去实地感受一下，看看这种楼层和采光到底合不合你心意。_x000D_
||||||_x000D_
user||||||你使用的是什么模型_x000D_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user||||||2026-04-22 13:28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1690万"的具体底价和议价空间，转而强调"9楼中区看步行街银杏"这一稀缺景观体验和"162平大空间"的过程感受，用"过程数据"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古北二期最好户型、业主100%配合"这一稀缺变量，配合"有钥匙随时可看"的即时性，制造"低价优质房源出现窗口期"的外部情境，将决策压力从"内部犹豫"转化为"是否抓住这次机会"。\n\n\n参考经验3的"识别其汇报需求，提供结构化价格区间"。\n客户有配偶决策人，需要清晰、可转述的信息。\n话术将房源优势提炼为"9楼中区景观、162平大空间、古北二期核心、业主随时配合"四个明确要点，帮助其向家人说明"这套为什么值得看"。\n\n\n最关键匹配点：9楼中区+无敌景观看步行街银杏，完美回应"在乎采光和楼层、不要靠马路"的核心需求。\n\n\n最关键偏差：1690万总价超出1500万预算190万，且为三房而非四房，转化为"162平大空间、古北二期最好户型、得房率80%"的性价比说明，用面积效率和户型舒适度替代总价数字的讨论。\n\n\n===客户文案===\n\n刘先生，你之前说想等那种房东愿意降价的，和去年低点差不多的价格，这种房子确实不好碰，但古北黄金城道刚出来一套，我觉得可能是你等的机会。\n\n\n在9楼，算是中区了，北阳台看出去就是步行街的银杏树，春天绿夏天黄，景观特别好，而且前后完全没有遮挡，采光你绝对放心，一点不靠马路，安静这块完全没问题。\n\n\n虽然是三房，但162平做成了古北二期最好的户型，得房率80%，两个卧室都特别大，两个孩子在屋里跑动空间都足够，客厅朝南看小区花园，南北通透的板楼住起来很舒服。\n\n\n业主是母子产权，100%配合随时能签，钥匙在我这儿，这种景观好、户型好、业主又诚心的房子，出来一套少一套。\n\n\n好久没见面了，见面聊聊呗，顺便看看房。\n\n\n这周你哪天方便，我们去实地感受一下这种看银杏树的房子，看看感觉怎么样，要不要我提前约一下看房。_x000D_
||||||_x000D_
</t>
  </si>
  <si>
    <t>天山星城满五唯一VR房房源编号：107115429916，给他报价1250，先用低价和他撩一下，防止他去买世纪之春花园</t>
  </si>
  <si>
    <t>107112799157#107112799157#107112799157#107114015264#107114048985#107112450043#107114116657#107113827325#107114453517#107114150268#107114410939#107113740109#107114586009#107114571797#107114593907#107114693342#107114196581#107115149867#107115499119#107115429916</t>
  </si>
  <si>
    <t>微信电话未接，电话也没接，准备推荐一下中海寰宇的新房</t>
  </si>
  <si>
    <t>天山107114686936新天地河滨花园3房1538</t>
  </si>
  <si>
    <t>107113843644#107114485270#107110435063#107114767422#107114932717#107114830960#107115396973#107114686936</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</si>
  <si>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user||||||2026-04-22 13:44 生成精准推荐话术_x000D_
||||||_x000D_
assistant||||||===内部判断===\n\n核心匹配点：新天地河滨花园2011年房龄，客户明确"喜欢房龄新的"；144平大三房、高区30楼视野、带车位，符合其对"海珀玉晖房子是好的"但"买不起"的替代需求。\n客户曾拒绝宝华城市之星1500万、评价海珀玉晖1580万"做梦吧"，但主动浏览绿地海珀玉晖，说明对次新品质小区有执念，价格敏感度极高。\n\n\n关键需求偏差：底价1500万朝上（含车位），超客户1400万预算约100万。\n但需注意到客户2月对1390万海珀玉晖"还是有兴趣的"，且4月17日拒绝宝华时未直接否定价格，而是"不考虑"，说明1500万并非绝对红线，存在谈判空间。\n\n\n参考经验：\n1. 第2条经验（反向筛选+解除合作绑定）：客户防备心强、拒绝加微信历史（2月、4月多次拒绝），现虽已加微信但亲密度仍低。\n采用"反向筛选"策略，直接抛出一个极窄样本（"这套房东目前能接受的最低价格"），不解释、不劝说、不询问需求，让客户只做否定判断。\n利用客户纠正行为破局——若其纠正价格或询问细节，即暴露真实偏好。\n\n2. 第1条经验（客观数据+稳定表达）：客户偏好"客观数据与逻辑论证"，决策"前慢后快"。\n语气平衡不过分热情，用"上一套成交1480万无车位""这套楼栋位置更好"等客观对比降低试探成本，而非情感渲染。\n\n3. 第3条经验（控制权敏感）：客户"温和沟通下维持主导地位"，需避免征询式语气。\n结尾用"可以聊聊"而非"您看怎么样"，减少其决策压力。\n\n\n严格避免：不做"告诉我需求→我帮你找房"模式，不主动解释"为什么这套适合你"，不施压催促。\n\n\n切入策略：以"您之前看过海珀玉晖"建立关联，直接传递最关键信息——"房东目前能接受的最低价格1500万朝上"，用客观成交对比（1480万无车位 vs 1500万含车位）呈现价值，预算偏差转化为"含车位有机会"的客观事实。\n30楼高区作为"视野无遮挡"的具象价值点自然嵌入，结尾"方便的话我和您聊聊这套房东目前能接受的最低价格"完整放入"我想说的话"。\n\n\n===客户文案===\n\n李女士，之前电话里聊到海珀玉晖，房子是好的就是价格够不着，现在新天地河滨花园有套情况类似的，2011年次新，高区30楼南北直通，视野没有遮挡。\n\n\n这套144平的三房，房东目前能接受的最低价格1500万朝上，含一个产权车位。\n上一套同小区7号楼成交的1480万没有车位，这套楼栋位置更安静，楼层和装修都更好。\n\n\n方便的话我和您聊聊这套房东目前能接受的最低价格，看看这个数对您有没有讨论空间。_x000D_
||||||_x000D_
</t>
  </si>
  <si>
    <t>虹桥城市花园(公寓)满五唯一VR房房源编号：107115312620，推荐这套三房</t>
  </si>
  <si>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107115312620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</si>
  <si>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user||||||2026-04-22 14:00 生成精准推荐话术_x000D_
||||||_x000D_
assistant||||||===内部判断===\n适合。\n主要差距点：1. 总价1399万，超出客户1200万预算。\n2. 楼层为12楼，客户曾表示"高楼层不考虑"，但12楼属于中间楼层，非顶楼，实际符合客户"不要高楼层"的隐含需求（客户之前拒绝的是虹桥万博的"高楼层"，而非所有中高楼层）。\n价值补偿方向：强调房源为古北核心区、万科物业管理、边套全明户型、车位充足、配套成熟等综合优势，用地段和产品力稀缺性来对冲价格因素。\n核心匹配点：边套全明户型（每个功能间都有窗户），完美解决客户之前对春天花园"暗卫"的顾虑。\n关键偏差：总价超预算199万，但业主诚意出售，价格可沟通。\n\n\n参考经验1：客户对特定房源有明显偏好，价格敏感但接受合理溢价，决策犹豫，易因等待或僵局而热情衰减。\n核心策略是高频主动同步信息，塑造专业努力形象，强化房源独特稀缺价值。\n本次切入角度：主动同步"春天花园已售"后的市场变化，用新房源填补客户关注空白，避免其感到被冷落。\n\n\n参考经验2：客户在平稳环境中行动意愿低，需提升情绪张力打破舒适区。\n本次切入方式：用"您之前最介意的问题这套完全避开了"制造认知冲突和期待感，打破其"没在看房"的平稳状态。\n\n\n===客户文案===\n\n郁女士，上次说的春天花园那套已经卖了，1260万成交的。\n\n\n最近我一直在帮您盯着，看到古北皇家花园新出一套12楼的三房，第一时间想到您。\n这套是边套，每个房间都有窗户，您之前最介意的暗卫问题这套完全避开了。\n\n\n12楼在小区中间位置，采光好又安静，不是那种特别高让人心慌的楼层。\n万科物业，车位也充足，楼下就是虹桥绿地公园。\n\n\n总价1399万，确实比您预算高了一些，但业主诚意卖，价格还有空间可以谈。\n您要不要先看一下楼上同户型？\n那套是空的，随时能看，感受下这个边套户型的采光和视野。_x000D_
||||||_x000D_
</t>
  </si>
  <si>
    <t>皇家花园满五VR房房源编号：107115292267</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</si>
  <si>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107115292267</t>
  </si>
  <si>
    <t>主动尝试添加微信，还没回复通过，留言春天花园刚卖掉一套1260的三房，试试看他理不理我，晚上打个电话，待办</t>
  </si>
  <si>
    <t>打电话不接，过会我再打，反正你也不鸟我，我也不用考虑你的感受，能拉过来就拉过来，拉不过来我也没损失</t>
  </si>
  <si>
    <t>29/29</t>
  </si>
  <si>
    <t>21/34</t>
  </si>
  <si>
    <t>2/33</t>
  </si>
  <si>
    <t>8/8</t>
  </si>
  <si>
    <t>1-0-0-0</t>
  </si>
  <si>
    <t>-1/2</t>
  </si>
  <si>
    <t>1/22</t>
  </si>
  <si>
    <t>3/8</t>
  </si>
  <si>
    <t>8/26</t>
  </si>
  <si>
    <t>19/34</t>
  </si>
  <si>
    <t>17/29</t>
  </si>
  <si>
    <t>27/32</t>
  </si>
  <si>
    <t>16/29</t>
  </si>
  <si>
    <t>10/33</t>
  </si>
  <si>
    <t>23/32</t>
  </si>
  <si>
    <t>19/32</t>
  </si>
  <si>
    <t>1/33</t>
  </si>
  <si>
    <t>-2/2</t>
  </si>
  <si>
    <t>10/32</t>
  </si>
  <si>
    <t>15/29</t>
  </si>
  <si>
    <t>5/34</t>
  </si>
  <si>
    <t>31/32</t>
  </si>
  <si>
    <t>28/29</t>
  </si>
  <si>
    <t>25/29</t>
  </si>
  <si>
    <t>12/26</t>
  </si>
  <si>
    <t>10/26</t>
  </si>
  <si>
    <t>3/19</t>
  </si>
  <si>
    <t>9/33</t>
  </si>
  <si>
    <t>11/30</t>
  </si>
  <si>
    <t>32/32</t>
  </si>
  <si>
    <t>6/33</t>
  </si>
  <si>
    <t>23/34</t>
  </si>
  <si>
    <t>21/33</t>
  </si>
  <si>
    <t>9/26</t>
  </si>
  <si>
    <t>16/26</t>
  </si>
  <si>
    <t>1/30</t>
  </si>
  <si>
    <t>23/33</t>
  </si>
  <si>
    <t>20/33</t>
  </si>
  <si>
    <t>22/26</t>
  </si>
  <si>
    <t>8/32</t>
  </si>
  <si>
    <t>10/34</t>
  </si>
  <si>
    <t>13/26</t>
  </si>
  <si>
    <t>21/32</t>
  </si>
  <si>
    <t>11/26</t>
  </si>
  <si>
    <t>4/33</t>
  </si>
  <si>
    <t>1-1-1-2</t>
  </si>
  <si>
    <t>15/26</t>
  </si>
  <si>
    <t>11/32</t>
  </si>
  <si>
    <t>19/26</t>
  </si>
  <si>
    <t>9/34</t>
  </si>
  <si>
    <t>29/34</t>
  </si>
  <si>
    <t>25/26</t>
  </si>
  <si>
    <t>2/34</t>
  </si>
  <si>
    <t>7/26</t>
  </si>
  <si>
    <t>15/33</t>
  </si>
  <si>
    <t>28/34</t>
  </si>
  <si>
    <t>26/26</t>
  </si>
  <si>
    <t>23/26</t>
  </si>
  <si>
    <t>16/32</t>
  </si>
  <si>
    <t>1/32</t>
  </si>
  <si>
    <t>8/34</t>
  </si>
  <si>
    <t>27/30</t>
  </si>
  <si>
    <t>30/34</t>
  </si>
  <si>
    <t>24/26</t>
  </si>
  <si>
    <t>4/34</t>
  </si>
  <si>
    <t>1/34</t>
  </si>
  <si>
    <t>32/33</t>
  </si>
  <si>
    <t>null-1</t>
  </si>
  <si>
    <t>28/30</t>
  </si>
  <si>
    <t>7/33</t>
  </si>
  <si>
    <t>3/32</t>
  </si>
  <si>
    <t>5/8</t>
  </si>
  <si>
    <t>33/34</t>
  </si>
  <si>
    <t>22/29</t>
  </si>
  <si>
    <t>30/33</t>
  </si>
  <si>
    <t>31/34</t>
  </si>
  <si>
    <t>13/33</t>
  </si>
  <si>
    <t>8/30</t>
  </si>
  <si>
    <t>5/30</t>
  </si>
  <si>
    <t>25/33</t>
  </si>
  <si>
    <t>年份</t>
  </si>
  <si>
    <t>新天地河滨花园年均价</t>
  </si>
  <si>
    <t>新天地河滨花园成交量</t>
  </si>
  <si>
    <t>https://house.link.lianjia.com/housedel/view?housedelCode=107110174530</t>
  </si>
  <si>
    <t>https://house.link.lianjia.com/housedel/view?housedelCode=107109915681</t>
  </si>
  <si>
    <t>https://house.link.lianjia.com/housedel/view?housedelCode=107109829175</t>
  </si>
  <si>
    <t>https://house.link.lianjia.com/housedel/view?housedelCode=107110211519</t>
  </si>
  <si>
    <t>https://house.link.lianjia.com/housedel/view?housedelCode=107110361283</t>
  </si>
  <si>
    <t>https://house.link.lianjia.com/housedel/view?housedelCode=107110389726</t>
  </si>
  <si>
    <t>https://house.link.lianjia.com/housedel/view?housedelCode=107110206378</t>
  </si>
  <si>
    <t>https://house.link.lianjia.com/housedel/view?housedelCode=107110664365</t>
  </si>
  <si>
    <t>https://house.link.lianjia.com/housedel/view?housedelCode=107110658604</t>
  </si>
  <si>
    <t>https://house.link.lianjia.com/housedel/view?housedelCode=107109933272</t>
  </si>
  <si>
    <t>https://house.link.lianjia.com/housedel/view?housedelCode=107109844273</t>
  </si>
  <si>
    <t>中山公园107115020675虹桥新城2房868，有回复：我看一下，房东涨价了？我说没有之前挂牌的价格850，当天调整到880，现在降到868，客户好像非常在意一个业主涨不涨价，而不是在意这套房子到底值不值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</si>
</sst>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5">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1"/>
      <color theme="1"/>
      <name val="微软雅黑"/>
      <family val="2"/>
      <charset val="134"/>
    </font>
    <font>
      <b/>
      <sz val="11"/>
      <color theme="1"/>
      <name val="等线"/>
      <charset val="134"/>
      <scheme val="minor"/>
    </font>
    <font>
      <b/>
      <sz val="11"/>
      <color theme="1"/>
      <name val="等线"/>
      <charset val="134"/>
    </font>
    <font>
      <sz val="8"/>
      <color theme="1"/>
      <name val="等线"/>
      <charset val="134"/>
      <scheme val="minor"/>
    </font>
  </fonts>
  <fills count="3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F2F2F2"/>
        <bgColor indexed="64"/>
      </patternFill>
    </fill>
    <fill>
      <patternFill patternType="solid">
        <fgColor rgb="FFC6EFCE"/>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77">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1" fillId="32"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165" fontId="132" fillId="0" borderId="1" xfId="2" applyNumberFormat="1" applyFont="1" applyBorder="1" applyAlignment="1" applyProtection="1">
      <alignment horizontal="center" vertical="center" wrapText="1"/>
      <protection locked="0"/>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14" fontId="18" fillId="0" borderId="0" xfId="2" applyNumberFormat="1" applyFont="1" applyAlignment="1">
      <alignment horizontal="center" vertical="center"/>
    </xf>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0" fontId="90" fillId="0" borderId="0" xfId="2" applyFont="1" applyAlignment="1">
      <alignment horizontal="center" vertical="center"/>
    </xf>
    <xf numFmtId="0" fontId="90" fillId="0" borderId="0" xfId="2" quotePrefix="1" applyFont="1" applyAlignment="1">
      <alignment horizontal="center" vertical="center"/>
    </xf>
    <xf numFmtId="0" fontId="18" fillId="33" borderId="0" xfId="2" applyFont="1" applyFill="1" applyAlignment="1">
      <alignment horizontal="center"/>
    </xf>
    <xf numFmtId="0" fontId="123" fillId="33" borderId="0" xfId="2" applyFont="1" applyFill="1" applyAlignment="1">
      <alignment horizontal="center" vertical="center"/>
    </xf>
    <xf numFmtId="0" fontId="18" fillId="33" borderId="0" xfId="2" applyFont="1" applyFill="1" applyAlignment="1">
      <alignment horizontal="center" vertical="center"/>
    </xf>
    <xf numFmtId="174" fontId="18" fillId="33" borderId="0" xfId="2" applyNumberFormat="1" applyFont="1" applyFill="1" applyAlignment="1">
      <alignment horizontal="center" vertical="center"/>
    </xf>
    <xf numFmtId="14" fontId="123" fillId="33" borderId="0" xfId="2" applyNumberFormat="1" applyFont="1" applyFill="1" applyAlignment="1">
      <alignment horizontal="center" vertical="center"/>
    </xf>
    <xf numFmtId="0" fontId="18" fillId="33" borderId="0" xfId="2" applyFont="1" applyFill="1" applyAlignment="1">
      <alignment horizontal="right"/>
    </xf>
    <xf numFmtId="0" fontId="90" fillId="33" borderId="0" xfId="2" applyFont="1" applyFill="1" applyAlignment="1">
      <alignment horizontal="center" vertical="center"/>
    </xf>
    <xf numFmtId="171" fontId="18" fillId="33" borderId="0" xfId="2" applyNumberFormat="1" applyFont="1" applyFill="1" applyAlignment="1">
      <alignment horizontal="center" vertical="center"/>
    </xf>
    <xf numFmtId="172" fontId="18" fillId="33" borderId="0" xfId="2" applyNumberFormat="1" applyFont="1" applyFill="1" applyAlignment="1">
      <alignment horizontal="center" vertical="center"/>
    </xf>
    <xf numFmtId="173" fontId="18" fillId="33" borderId="0" xfId="2" applyNumberFormat="1" applyFont="1" applyFill="1" applyAlignment="1">
      <alignment horizontal="center" vertical="center"/>
    </xf>
    <xf numFmtId="0" fontId="18" fillId="0" borderId="8" xfId="2" applyFont="1" applyBorder="1"/>
    <xf numFmtId="0" fontId="18" fillId="0" borderId="0" xfId="2" applyFont="1"/>
    <xf numFmtId="0" fontId="35" fillId="0" borderId="15" xfId="2" applyFont="1" applyBorder="1" applyAlignment="1" applyProtection="1">
      <alignment horizontal="center" vertical="center"/>
      <protection locked="0"/>
    </xf>
    <xf numFmtId="0" fontId="121" fillId="3" borderId="0" xfId="2" applyFont="1" applyFill="1" applyAlignment="1" applyProtection="1">
      <alignment horizontal="center" vertical="center" wrapText="1"/>
      <protection locked="0"/>
    </xf>
    <xf numFmtId="49" fontId="0" fillId="0" borderId="0" xfId="0" applyNumberFormat="1"/>
    <xf numFmtId="0" fontId="120" fillId="0" borderId="0" xfId="5" applyFill="1" applyAlignment="1">
      <alignment horizontal="center"/>
    </xf>
    <xf numFmtId="0" fontId="120" fillId="33" borderId="0" xfId="5" applyFill="1" applyAlignment="1">
      <alignment horizontal="center"/>
    </xf>
    <xf numFmtId="0" fontId="123" fillId="0" borderId="0" xfId="2" applyFont="1" applyAlignment="1">
      <alignment horizontal="right"/>
    </xf>
    <xf numFmtId="0" fontId="110" fillId="0" borderId="28" xfId="2" applyFont="1" applyBorder="1" applyAlignment="1">
      <alignment horizontal="center" vertical="center" wrapText="1"/>
    </xf>
    <xf numFmtId="0" fontId="57" fillId="0" borderId="29" xfId="2" applyFont="1" applyBorder="1" applyAlignment="1">
      <alignment horizontal="center" vertical="center" wrapText="1"/>
    </xf>
    <xf numFmtId="0" fontId="39" fillId="0" borderId="29" xfId="2" applyFont="1" applyBorder="1" applyAlignment="1">
      <alignment horizontal="center" vertical="center"/>
    </xf>
    <xf numFmtId="172" fontId="39" fillId="0" borderId="29" xfId="2" applyNumberFormat="1" applyFont="1" applyBorder="1" applyAlignment="1">
      <alignment horizontal="center" vertical="center"/>
    </xf>
    <xf numFmtId="0" fontId="90" fillId="33" borderId="8" xfId="2" applyFont="1" applyFill="1" applyBorder="1" applyAlignment="1">
      <alignment horizontal="center" vertical="center"/>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11" fillId="6" borderId="0" xfId="0" applyFont="1" applyFill="1" applyAlignment="1">
      <alignment horizontal="center"/>
    </xf>
    <xf numFmtId="0" fontId="13" fillId="0" borderId="15" xfId="0" applyFont="1" applyBorder="1" applyAlignment="1">
      <alignment horizontal="left" vertical="center"/>
    </xf>
    <xf numFmtId="0" fontId="0" fillId="9" borderId="0" xfId="0" applyFill="1"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46" fillId="0" borderId="0" xfId="2" applyFont="1" applyFill="1" applyAlignment="1" applyProtection="1">
      <alignment horizontal="center" vertical="center" wrapText="1"/>
      <protection locked="0"/>
    </xf>
    <xf numFmtId="0" fontId="18" fillId="0" borderId="0" xfId="2" applyFont="1" applyFill="1" applyAlignment="1">
      <alignment horizontal="center"/>
    </xf>
    <xf numFmtId="165" fontId="133" fillId="0" borderId="1" xfId="2" applyNumberFormat="1" applyFont="1" applyFill="1" applyBorder="1" applyAlignment="1" applyProtection="1">
      <alignment horizontal="center" vertical="center" wrapText="1"/>
      <protection locked="0"/>
    </xf>
    <xf numFmtId="0" fontId="121" fillId="0" borderId="0" xfId="2" applyFont="1" applyFill="1" applyAlignment="1" applyProtection="1">
      <alignment horizontal="center" vertical="center" wrapText="1"/>
      <protection locked="0"/>
    </xf>
    <xf numFmtId="0" fontId="3" fillId="0" borderId="0" xfId="2" applyFont="1" applyFill="1" applyAlignment="1" applyProtection="1">
      <alignment horizontal="center" vertical="center" wrapText="1"/>
      <protection locked="0"/>
    </xf>
    <xf numFmtId="0" fontId="134" fillId="0" borderId="0" xfId="2" applyFont="1" applyFill="1" applyAlignment="1" applyProtection="1">
      <alignment horizontal="center" vertical="center" wrapText="1"/>
      <protection locked="0"/>
    </xf>
    <xf numFmtId="0" fontId="1" fillId="0" borderId="0" xfId="2" applyFont="1" applyFill="1" applyAlignment="1" applyProtection="1">
      <alignment horizontal="center" vertical="center" wrapText="1"/>
      <protection locked="0"/>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
      <font>
        <b/>
        <i val="0"/>
        <color theme="0"/>
      </font>
      <fill>
        <patternFill>
          <bgColor rgb="FFFF0000"/>
        </patternFill>
      </fill>
    </dxf>
    <dxf>
      <font>
        <color rgb="FF9C0006"/>
      </font>
      <fill>
        <patternFill>
          <bgColor rgb="FFFFC7CE"/>
        </patternFill>
      </fill>
    </dxf>
    <dxf>
      <font>
        <b/>
        <i val="0"/>
        <color theme="0"/>
      </font>
      <fill>
        <patternFill>
          <bgColor rgb="FFFF0000"/>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新天地河滨花园 年度成交量价对比 </a:t>
            </a:r>
            <a:r>
              <a:rPr lang="en-US" altLang="zh-SG"/>
              <a:t>(2012~2026)</a:t>
            </a:r>
          </a:p>
        </c:rich>
      </c:tx>
      <c:overlay val="0"/>
    </c:title>
    <c:autoTitleDeleted val="0"/>
    <c:plotArea>
      <c:layout/>
      <c:barChart>
        <c:barDir val="col"/>
        <c:grouping val="clustered"/>
        <c:varyColors val="0"/>
        <c:ser>
          <c:idx val="0"/>
          <c:order val="0"/>
          <c:tx>
            <c:v>新天地河滨花园（共118套）成交量</c:v>
          </c:tx>
          <c:spPr>
            <a:solidFill>
              <a:srgbClr val="FD5E53"/>
            </a:solidFill>
          </c:spPr>
          <c:invertIfNegative val="0"/>
          <c:dLbls>
            <c:dLbl>
              <c:idx val="0"/>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3C-4225-946A-DA2DA42BF32D}"/>
                </c:ext>
              </c:extLst>
            </c:dLbl>
            <c:dLbl>
              <c:idx val="1"/>
              <c:tx>
                <c:rich>
                  <a:bodyPr wrap="square" lIns="38100" tIns="19050" rIns="38100" bIns="19050" anchor="ctr">
                    <a:spAutoFit/>
                  </a:bodyPr>
                  <a:lstStyle/>
                  <a:p>
                    <a:pPr>
                      <a:defRPr altLang="zh-SG" sz="1000" b="1">
                        <a:solidFill>
                          <a:srgbClr val="FD5E53"/>
                        </a:solidFill>
                      </a:defRPr>
                    </a:pPr>
                    <a:r>
                      <a:rPr lang="en-US" altLang="zh-SG"/>
                      <a:t>10</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3C-4225-946A-DA2DA42BF32D}"/>
                </c:ext>
              </c:extLst>
            </c:dLbl>
            <c:dLbl>
              <c:idx val="2"/>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3C-4225-946A-DA2DA42BF32D}"/>
                </c:ext>
              </c:extLst>
            </c:dLbl>
            <c:dLbl>
              <c:idx val="3"/>
              <c:tx>
                <c:rich>
                  <a:bodyPr wrap="square" lIns="38100" tIns="19050" rIns="38100" bIns="19050" anchor="ctr">
                    <a:spAutoFit/>
                  </a:bodyPr>
                  <a:lstStyle/>
                  <a:p>
                    <a:pPr>
                      <a:defRPr altLang="zh-SG" sz="1000" b="1">
                        <a:solidFill>
                          <a:srgbClr val="FD5E53"/>
                        </a:solidFill>
                      </a:defRPr>
                    </a:pPr>
                    <a:r>
                      <a:rPr lang="en-US" altLang="zh-SG"/>
                      <a:t>13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C-4225-946A-DA2DA42BF32D}"/>
                </c:ext>
              </c:extLst>
            </c:dLbl>
            <c:dLbl>
              <c:idx val="4"/>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C-4225-946A-DA2DA42BF32D}"/>
                </c:ext>
              </c:extLst>
            </c:dLbl>
            <c:dLbl>
              <c:idx val="5"/>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C-4225-946A-DA2DA42BF32D}"/>
                </c:ext>
              </c:extLst>
            </c:dLbl>
            <c:dLbl>
              <c:idx val="6"/>
              <c:tx>
                <c:rich>
                  <a:bodyPr wrap="square" lIns="38100" tIns="19050" rIns="38100" bIns="19050" anchor="ctr">
                    <a:spAutoFit/>
                  </a:bodyPr>
                  <a:lstStyle/>
                  <a:p>
                    <a:pPr>
                      <a:defRPr altLang="zh-SG" sz="1000" b="1">
                        <a:solidFill>
                          <a:srgbClr val="FD5E53"/>
                        </a:solidFill>
                      </a:defRPr>
                    </a:pPr>
                    <a:r>
                      <a:rPr lang="en-US" altLang="zh-SG"/>
                      <a:t>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C-4225-946A-DA2DA42BF32D}"/>
                </c:ext>
              </c:extLst>
            </c:dLbl>
            <c:dLbl>
              <c:idx val="7"/>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3C-4225-946A-DA2DA42BF32D}"/>
                </c:ext>
              </c:extLst>
            </c:dLbl>
            <c:dLbl>
              <c:idx val="8"/>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C-4225-946A-DA2DA42BF32D}"/>
                </c:ext>
              </c:extLst>
            </c:dLbl>
            <c:dLbl>
              <c:idx val="9"/>
              <c:tx>
                <c:rich>
                  <a:bodyPr wrap="square" lIns="38100" tIns="19050" rIns="38100" bIns="19050" anchor="ctr">
                    <a:spAutoFit/>
                  </a:bodyPr>
                  <a:lstStyle/>
                  <a:p>
                    <a:pPr>
                      <a:defRPr altLang="zh-SG" sz="1000" b="1">
                        <a:solidFill>
                          <a:srgbClr val="FD5E53"/>
                        </a:solidFill>
                      </a:defRPr>
                    </a:pPr>
                    <a:r>
                      <a:rPr lang="en-US" altLang="zh-SG"/>
                      <a:t>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C-4225-946A-DA2DA42BF32D}"/>
                </c:ext>
              </c:extLst>
            </c:dLbl>
            <c:dLbl>
              <c:idx val="10"/>
              <c:tx>
                <c:rich>
                  <a:bodyPr wrap="square" lIns="38100" tIns="19050" rIns="38100" bIns="19050" anchor="ctr">
                    <a:spAutoFit/>
                  </a:bodyPr>
                  <a:lstStyle/>
                  <a:p>
                    <a:pPr>
                      <a:defRPr altLang="zh-SG" sz="1000" b="1">
                        <a:solidFill>
                          <a:srgbClr val="FD5E53"/>
                        </a:solidFill>
                      </a:defRPr>
                    </a:pPr>
                    <a:r>
                      <a:rPr lang="en-US" altLang="zh-SG"/>
                      <a:t>27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3C-4225-946A-DA2DA42BF32D}"/>
                </c:ext>
              </c:extLst>
            </c:dLbl>
            <c:dLbl>
              <c:idx val="11"/>
              <c:tx>
                <c:rich>
                  <a:bodyPr wrap="square" lIns="38100" tIns="19050" rIns="38100" bIns="19050" anchor="ctr">
                    <a:spAutoFit/>
                  </a:bodyPr>
                  <a:lstStyle/>
                  <a:p>
                    <a:pPr>
                      <a:defRPr altLang="zh-SG" sz="1000" b="1">
                        <a:solidFill>
                          <a:srgbClr val="FD5E53"/>
                        </a:solidFill>
                      </a:defRPr>
                    </a:pPr>
                    <a:r>
                      <a:rPr lang="en-US" altLang="zh-SG"/>
                      <a:t>15</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C-4225-946A-DA2DA42BF32D}"/>
                </c:ext>
              </c:extLst>
            </c:dLbl>
            <c:dLbl>
              <c:idx val="12"/>
              <c:tx>
                <c:rich>
                  <a:bodyPr wrap="square" lIns="38100" tIns="19050" rIns="38100" bIns="19050" anchor="ctr">
                    <a:spAutoFit/>
                  </a:bodyPr>
                  <a:lstStyle/>
                  <a:p>
                    <a:pPr>
                      <a:defRPr altLang="zh-SG" sz="1000" b="1">
                        <a:solidFill>
                          <a:srgbClr val="FD5E53"/>
                        </a:solidFill>
                      </a:defRPr>
                    </a:pPr>
                    <a:r>
                      <a:rPr lang="en-US" altLang="zh-SG"/>
                      <a:t>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C-4225-946A-DA2DA42BF3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Lit>
              <c:formatCode>General</c:formatCode>
              <c:ptCount val="13"/>
              <c:pt idx="0">
                <c:v>8</c:v>
              </c:pt>
              <c:pt idx="1">
                <c:v>10</c:v>
              </c:pt>
              <c:pt idx="2">
                <c:v>2</c:v>
              </c:pt>
              <c:pt idx="3">
                <c:v>13</c:v>
              </c:pt>
              <c:pt idx="4">
                <c:v>11</c:v>
              </c:pt>
              <c:pt idx="5">
                <c:v>2</c:v>
              </c:pt>
              <c:pt idx="6">
                <c:v>1</c:v>
              </c:pt>
              <c:pt idx="7">
                <c:v>11</c:v>
              </c:pt>
              <c:pt idx="8">
                <c:v>8</c:v>
              </c:pt>
              <c:pt idx="9">
                <c:v>7</c:v>
              </c:pt>
              <c:pt idx="10">
                <c:v>27</c:v>
              </c:pt>
              <c:pt idx="11">
                <c:v>15</c:v>
              </c:pt>
              <c:pt idx="12">
                <c:v>3</c:v>
              </c:pt>
            </c:numLit>
          </c:val>
          <c:extLst>
            <c:ext xmlns:c16="http://schemas.microsoft.com/office/drawing/2014/chart" uri="{C3380CC4-5D6E-409C-BE32-E72D297353CC}">
              <c16:uniqueId val="{00000003-253C-4225-946A-DA2DA42BF32D}"/>
            </c:ext>
          </c:extLst>
        </c:ser>
        <c:dLbls>
          <c:showLegendKey val="0"/>
          <c:showVal val="0"/>
          <c:showCatName val="0"/>
          <c:showSerName val="0"/>
          <c:showPercent val="0"/>
          <c:showBubbleSize val="0"/>
        </c:dLbls>
        <c:gapWidth val="150"/>
        <c:axId val="631752016"/>
        <c:axId val="631752496"/>
      </c:barChart>
      <c:lineChart>
        <c:grouping val="standard"/>
        <c:varyColors val="0"/>
        <c:ser>
          <c:idx val="1"/>
          <c:order val="1"/>
          <c:tx>
            <c:v>新天地河滨花园年均价</c:v>
          </c:tx>
          <c:spPr>
            <a:ln>
              <a:solidFill>
                <a:srgbClr val="FD5E53"/>
              </a:solidFill>
            </a:ln>
          </c:spPr>
          <c:marker>
            <c:symbol val="circle"/>
            <c:size val="8"/>
            <c:spPr>
              <a:solidFill>
                <a:srgbClr val="00B0F0"/>
              </a:solidFill>
              <a:ln>
                <a:solidFill>
                  <a:srgbClr val="FD5E53"/>
                </a:solidFill>
                <a:prstDash val="solid"/>
              </a:ln>
            </c:spPr>
          </c:marker>
          <c:dLbls>
            <c:dLbl>
              <c:idx val="0"/>
              <c:layout>
                <c:manualLayout>
                  <c:x val="-3.079755905511811E-2"/>
                  <c:y val="-5.6166579177602961E-2"/>
                </c:manualLayout>
              </c:layout>
              <c:tx>
                <c:rich>
                  <a:bodyPr wrap="square" lIns="38100" tIns="19050" rIns="38100" bIns="19050" anchor="ctr">
                    <a:spAutoFit/>
                  </a:bodyPr>
                  <a:lstStyle/>
                  <a:p>
                    <a:pPr>
                      <a:defRPr altLang="zh-SG">
                        <a:solidFill>
                          <a:srgbClr val="FD5E53"/>
                        </a:solidFill>
                      </a:defRPr>
                    </a:pPr>
                    <a:r>
                      <a:rPr lang="en-US" altLang="zh-SG"/>
                      <a:t>3.99</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3C-4225-946A-DA2DA42BF32D}"/>
                </c:ext>
              </c:extLst>
            </c:dLbl>
            <c:dLbl>
              <c:idx val="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4.45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3C-4225-946A-DA2DA42BF32D}"/>
                </c:ext>
              </c:extLst>
            </c:dLbl>
            <c:dLbl>
              <c:idx val="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5.65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3C-4225-946A-DA2DA42BF32D}"/>
                </c:ext>
              </c:extLst>
            </c:dLbl>
            <c:dLbl>
              <c:idx val="3"/>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5.86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3C-4225-946A-DA2DA42BF32D}"/>
                </c:ext>
              </c:extLst>
            </c:dLbl>
            <c:dLbl>
              <c:idx val="4"/>
              <c:layout>
                <c:manualLayout>
                  <c:x val="-3.079755905511811E-2"/>
                  <c:y val="-5.6166579177602878E-2"/>
                </c:manualLayout>
              </c:layout>
              <c:tx>
                <c:rich>
                  <a:bodyPr wrap="square" lIns="38100" tIns="19050" rIns="38100" bIns="19050" anchor="ctr">
                    <a:spAutoFit/>
                  </a:bodyPr>
                  <a:lstStyle/>
                  <a:p>
                    <a:pPr>
                      <a:defRPr altLang="zh-SG">
                        <a:solidFill>
                          <a:srgbClr val="FD5E53"/>
                        </a:solidFill>
                      </a:defRPr>
                    </a:pPr>
                    <a:r>
                      <a:rPr lang="en-US" altLang="zh-SG"/>
                      <a:t>7.84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3C-4225-946A-DA2DA42BF32D}"/>
                </c:ext>
              </c:extLst>
            </c:dLbl>
            <c:dLbl>
              <c:idx val="5"/>
              <c:layout>
                <c:manualLayout>
                  <c:x val="-3.079755905511811E-2"/>
                  <c:y val="-3.8388801399825062E-2"/>
                </c:manualLayout>
              </c:layout>
              <c:tx>
                <c:rich>
                  <a:bodyPr wrap="square" lIns="38100" tIns="19050" rIns="38100" bIns="19050" anchor="ctr">
                    <a:spAutoFit/>
                  </a:bodyPr>
                  <a:lstStyle/>
                  <a:p>
                    <a:pPr>
                      <a:defRPr altLang="zh-SG">
                        <a:solidFill>
                          <a:srgbClr val="FD5E53"/>
                        </a:solidFill>
                      </a:defRPr>
                    </a:pPr>
                    <a:r>
                      <a:rPr lang="en-US" altLang="zh-SG"/>
                      <a:t>9.65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3C-4225-946A-DA2DA42BF32D}"/>
                </c:ext>
              </c:extLst>
            </c:dLbl>
            <c:dLbl>
              <c:idx val="6"/>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10.6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3C-4225-946A-DA2DA42BF32D}"/>
                </c:ext>
              </c:extLst>
            </c:dLbl>
            <c:dLbl>
              <c:idx val="7"/>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9.45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53C-4225-946A-DA2DA42BF32D}"/>
                </c:ext>
              </c:extLst>
            </c:dLbl>
            <c:dLbl>
              <c:idx val="8"/>
              <c:layout>
                <c:manualLayout>
                  <c:x val="-3.333251968503937E-2"/>
                  <c:y val="-5.6166579177602802E-2"/>
                </c:manualLayout>
              </c:layout>
              <c:tx>
                <c:rich>
                  <a:bodyPr wrap="square" lIns="38100" tIns="19050" rIns="38100" bIns="19050" anchor="ctr">
                    <a:spAutoFit/>
                  </a:bodyPr>
                  <a:lstStyle/>
                  <a:p>
                    <a:pPr>
                      <a:defRPr altLang="zh-SG">
                        <a:solidFill>
                          <a:srgbClr val="FD5E53"/>
                        </a:solidFill>
                      </a:defRPr>
                    </a:pPr>
                    <a:r>
                      <a:rPr lang="en-US" altLang="zh-SG"/>
                      <a:t>13.32</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53C-4225-946A-DA2DA42BF32D}"/>
                </c:ext>
              </c:extLst>
            </c:dLbl>
            <c:dLbl>
              <c:idx val="9"/>
              <c:layout>
                <c:manualLayout>
                  <c:x val="-3.333251968503937E-2"/>
                  <c:y val="-3.838880139982502E-2"/>
                </c:manualLayout>
              </c:layout>
              <c:tx>
                <c:rich>
                  <a:bodyPr wrap="square" lIns="38100" tIns="19050" rIns="38100" bIns="19050" anchor="ctr">
                    <a:spAutoFit/>
                  </a:bodyPr>
                  <a:lstStyle/>
                  <a:p>
                    <a:pPr>
                      <a:defRPr altLang="zh-SG">
                        <a:solidFill>
                          <a:srgbClr val="FD5E53"/>
                        </a:solidFill>
                      </a:defRPr>
                    </a:pPr>
                    <a:r>
                      <a:rPr lang="en-US" altLang="zh-SG"/>
                      <a:t>12.14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53C-4225-946A-DA2DA42BF32D}"/>
                </c:ext>
              </c:extLst>
            </c:dLbl>
            <c:dLbl>
              <c:idx val="10"/>
              <c:layout>
                <c:manualLayout>
                  <c:x val="-3.079755905511811E-2"/>
                  <c:y val="-5.6166579177602843E-2"/>
                </c:manualLayout>
              </c:layout>
              <c:tx>
                <c:rich>
                  <a:bodyPr wrap="square" lIns="38100" tIns="19050" rIns="38100" bIns="19050" anchor="ctr">
                    <a:spAutoFit/>
                  </a:bodyPr>
                  <a:lstStyle/>
                  <a:p>
                    <a:pPr>
                      <a:defRPr altLang="zh-SG">
                        <a:solidFill>
                          <a:srgbClr val="FD5E53"/>
                        </a:solidFill>
                      </a:defRPr>
                    </a:pPr>
                    <a:r>
                      <a:rPr lang="en-US" altLang="zh-SG"/>
                      <a:t>9.15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53C-4225-946A-DA2DA42BF32D}"/>
                </c:ext>
              </c:extLst>
            </c:dLbl>
            <c:dLbl>
              <c:idx val="1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8.97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53C-4225-946A-DA2DA42BF32D}"/>
                </c:ext>
              </c:extLst>
            </c:dLbl>
            <c:dLbl>
              <c:idx val="1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9.27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53C-4225-946A-DA2DA42BF32D}"/>
                </c:ext>
              </c:extLst>
            </c:dLbl>
            <c:spPr>
              <a:solidFill>
                <a:srgbClr val="FFFF00"/>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Ref>
              <c:f>输出可视图!$B$2:$B$14</c:f>
              <c:numCache>
                <c:formatCode>General</c:formatCode>
                <c:ptCount val="13"/>
                <c:pt idx="0">
                  <c:v>3.99</c:v>
                </c:pt>
                <c:pt idx="1">
                  <c:v>4.45</c:v>
                </c:pt>
                <c:pt idx="2">
                  <c:v>5.65</c:v>
                </c:pt>
                <c:pt idx="3">
                  <c:v>5.86</c:v>
                </c:pt>
                <c:pt idx="4">
                  <c:v>7.84</c:v>
                </c:pt>
                <c:pt idx="5">
                  <c:v>9.65</c:v>
                </c:pt>
                <c:pt idx="6">
                  <c:v>10.6</c:v>
                </c:pt>
                <c:pt idx="7">
                  <c:v>9.4499999999999993</c:v>
                </c:pt>
                <c:pt idx="8">
                  <c:v>13.32</c:v>
                </c:pt>
                <c:pt idx="9">
                  <c:v>12.14</c:v>
                </c:pt>
                <c:pt idx="10">
                  <c:v>9.15</c:v>
                </c:pt>
                <c:pt idx="11">
                  <c:v>8.9700000000000006</c:v>
                </c:pt>
                <c:pt idx="12">
                  <c:v>9.27</c:v>
                </c:pt>
              </c:numCache>
            </c:numRef>
          </c:val>
          <c:smooth val="0"/>
          <c:extLst>
            <c:ext xmlns:c16="http://schemas.microsoft.com/office/drawing/2014/chart" uri="{C3380CC4-5D6E-409C-BE32-E72D297353CC}">
              <c16:uniqueId val="{00000011-253C-4225-946A-DA2DA42BF32D}"/>
            </c:ext>
          </c:extLst>
        </c:ser>
        <c:dLbls>
          <c:showLegendKey val="0"/>
          <c:showVal val="0"/>
          <c:showCatName val="0"/>
          <c:showSerName val="0"/>
          <c:showPercent val="0"/>
          <c:showBubbleSize val="0"/>
        </c:dLbls>
        <c:marker val="1"/>
        <c:smooth val="0"/>
        <c:axId val="398908768"/>
        <c:axId val="398908288"/>
      </c:lineChart>
      <c:catAx>
        <c:axId val="631752016"/>
        <c:scaling>
          <c:orientation val="minMax"/>
        </c:scaling>
        <c:delete val="0"/>
        <c:axPos val="b"/>
        <c:numFmt formatCode="@" sourceLinked="1"/>
        <c:majorTickMark val="out"/>
        <c:minorTickMark val="none"/>
        <c:tickLblPos val="nextTo"/>
        <c:crossAx val="631752496"/>
        <c:crosses val="autoZero"/>
        <c:auto val="1"/>
        <c:lblAlgn val="ctr"/>
        <c:lblOffset val="100"/>
        <c:noMultiLvlLbl val="0"/>
      </c:catAx>
      <c:valAx>
        <c:axId val="631752496"/>
        <c:scaling>
          <c:orientation val="minMax"/>
          <c:max val="28"/>
          <c:min val="0"/>
        </c:scaling>
        <c:delete val="0"/>
        <c:axPos val="l"/>
        <c:majorGridlines/>
        <c:title>
          <c:tx>
            <c:rich>
              <a:bodyPr rot="0" vert="wordArtVertRtl"/>
              <a:lstStyle/>
              <a:p>
                <a:pPr>
                  <a:defRPr/>
                </a:pPr>
                <a:r>
                  <a:rPr lang="zh-SG" altLang="en-US"/>
                  <a:t>成交套数</a:t>
                </a:r>
              </a:p>
            </c:rich>
          </c:tx>
          <c:overlay val="0"/>
        </c:title>
        <c:numFmt formatCode="General" sourceLinked="1"/>
        <c:majorTickMark val="out"/>
        <c:minorTickMark val="none"/>
        <c:tickLblPos val="nextTo"/>
        <c:txPr>
          <a:bodyPr rot="-2700000" vert="horz"/>
          <a:lstStyle/>
          <a:p>
            <a:pPr>
              <a:defRPr/>
            </a:pPr>
            <a:endParaRPr lang="zh-Hans-HK"/>
          </a:p>
        </c:txPr>
        <c:crossAx val="631752016"/>
        <c:crosses val="autoZero"/>
        <c:crossBetween val="between"/>
        <c:majorUnit val="6"/>
        <c:minorUnit val="1.2"/>
      </c:valAx>
      <c:valAx>
        <c:axId val="398908288"/>
        <c:scaling>
          <c:orientation val="minMax"/>
          <c:max val="15.5"/>
          <c:min val="0"/>
        </c:scaling>
        <c:delete val="0"/>
        <c:axPos val="r"/>
        <c:title>
          <c:tx>
            <c:rich>
              <a:bodyPr rot="0" vert="wordArtVertRtl"/>
              <a:lstStyle/>
              <a:p>
                <a:pPr>
                  <a:defRPr/>
                </a:pPr>
                <a:r>
                  <a:rPr lang="zh-SG" altLang="en-US"/>
                  <a:t>成交均价：万</a:t>
                </a:r>
                <a:r>
                  <a:rPr lang="en-US" altLang="zh-SG"/>
                  <a:t>/</a:t>
                </a:r>
                <a:r>
                  <a:rPr lang="zh-SG" altLang="en-US"/>
                  <a:t>平</a:t>
                </a:r>
              </a:p>
            </c:rich>
          </c:tx>
          <c:overlay val="0"/>
        </c:title>
        <c:numFmt formatCode="General" sourceLinked="1"/>
        <c:majorTickMark val="out"/>
        <c:minorTickMark val="none"/>
        <c:tickLblPos val="nextTo"/>
        <c:txPr>
          <a:bodyPr rot="-2700000" vert="horz"/>
          <a:lstStyle/>
          <a:p>
            <a:pPr>
              <a:defRPr/>
            </a:pPr>
            <a:endParaRPr lang="zh-Hans-HK"/>
          </a:p>
        </c:txPr>
        <c:crossAx val="398908768"/>
        <c:crosses val="max"/>
        <c:crossBetween val="between"/>
        <c:majorUnit val="3"/>
      </c:valAx>
      <c:catAx>
        <c:axId val="398908768"/>
        <c:scaling>
          <c:orientation val="minMax"/>
        </c:scaling>
        <c:delete val="1"/>
        <c:axPos val="b"/>
        <c:numFmt formatCode="@" sourceLinked="1"/>
        <c:majorTickMark val="out"/>
        <c:minorTickMark val="none"/>
        <c:tickLblPos val="nextTo"/>
        <c:crossAx val="398908288"/>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16</xdr:row>
      <xdr:rowOff>342900</xdr:rowOff>
    </xdr:from>
    <xdr:to>
      <xdr:col>19</xdr:col>
      <xdr:colOff>0</xdr:colOff>
      <xdr:row>17</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36639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新天地河滨花园</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6</xdr:col>
      <xdr:colOff>101600</xdr:colOff>
      <xdr:row>35</xdr:row>
      <xdr:rowOff>127000</xdr:rowOff>
    </xdr:to>
    <xdr:graphicFrame macro="">
      <xdr:nvGraphicFramePr>
        <xdr:cNvPr id="2" name="图表 1">
          <a:extLst>
            <a:ext uri="{FF2B5EF4-FFF2-40B4-BE49-F238E27FC236}">
              <a16:creationId xmlns:a16="http://schemas.microsoft.com/office/drawing/2014/main" id="{2AE85043-24DA-1477-87C0-B6A4D6D88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0.054</cdr:x>
      <cdr:y>0.34222</cdr:y>
    </cdr:from>
    <cdr:to>
      <cdr:x>0.454</cdr:x>
      <cdr:y>0.78667</cdr:y>
    </cdr:to>
    <cdr:sp macro="" textlink="">
      <cdr:nvSpPr>
        <cdr:cNvPr id="2" name="WM_Text_0">
          <a:extLst xmlns:a="http://schemas.openxmlformats.org/drawingml/2006/main">
            <a:ext uri="{FF2B5EF4-FFF2-40B4-BE49-F238E27FC236}">
              <a16:creationId xmlns:a16="http://schemas.microsoft.com/office/drawing/2014/main" id="{3C898DA6-F635-4304-8567-3846E799D9C1}"/>
            </a:ext>
          </a:extLst>
        </cdr:cNvPr>
        <cdr:cNvSpPr txBox="1"/>
      </cdr:nvSpPr>
      <cdr:spPr>
        <a:xfrm xmlns:a="http://schemas.openxmlformats.org/drawingml/2006/main" rot="18900000">
          <a:off x="6858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0.6</cdr:x>
      <cdr:y>0.34222</cdr:y>
    </cdr:from>
    <cdr:to>
      <cdr:x>1</cdr:x>
      <cdr:y>0.78667</cdr:y>
    </cdr:to>
    <cdr:sp macro="" textlink="">
      <cdr:nvSpPr>
        <cdr:cNvPr id="3" name="WM_Text_1">
          <a:extLst xmlns:a="http://schemas.openxmlformats.org/drawingml/2006/main">
            <a:ext uri="{FF2B5EF4-FFF2-40B4-BE49-F238E27FC236}">
              <a16:creationId xmlns:a16="http://schemas.microsoft.com/office/drawing/2014/main" id="{75E80E99-BD8F-3257-043D-C4FF784D371D}"/>
            </a:ext>
          </a:extLst>
        </cdr:cNvPr>
        <cdr:cNvSpPr txBox="1"/>
      </cdr:nvSpPr>
      <cdr:spPr>
        <a:xfrm xmlns:a="http://schemas.openxmlformats.org/drawingml/2006/main" rot="18900000">
          <a:off x="76200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7597</v>
      </c>
      <c r="C3" s="178" t="s">
        <v>7598</v>
      </c>
      <c r="D3" s="168" t="s">
        <v>7599</v>
      </c>
      <c r="E3" s="169" t="s">
        <v>7600</v>
      </c>
      <c r="F3" s="167" t="s">
        <v>7601</v>
      </c>
    </row>
    <row r="4" spans="2:365" ht="23.5" customHeight="1">
      <c r="B4" s="348"/>
      <c r="C4" s="49"/>
      <c r="D4" s="49"/>
      <c r="E4" s="49"/>
      <c r="F4" s="49"/>
      <c r="O4" s="347"/>
    </row>
    <row r="5" spans="2:365" ht="23.5" customHeight="1">
      <c r="B5" s="348"/>
      <c r="C5" s="49"/>
      <c r="D5" s="49"/>
      <c r="E5" s="49"/>
      <c r="F5" s="49"/>
      <c r="O5" s="347"/>
    </row>
    <row r="6" spans="2:365" ht="23.5" customHeight="1">
      <c r="B6" s="348"/>
      <c r="C6" s="49"/>
      <c r="D6" s="49"/>
      <c r="E6" s="49"/>
      <c r="F6" s="49"/>
    </row>
    <row r="7" spans="2:365" ht="23.5" customHeight="1">
      <c r="B7" s="348"/>
      <c r="C7" s="49"/>
      <c r="D7" s="49"/>
      <c r="E7" s="49"/>
      <c r="F7" s="49"/>
    </row>
    <row r="8" spans="2:365" ht="23.5" customHeight="1">
      <c r="B8" s="348"/>
      <c r="C8" s="49"/>
      <c r="D8" s="49"/>
      <c r="E8" s="49"/>
      <c r="F8" s="49"/>
      <c r="O8" s="347"/>
    </row>
    <row r="9" spans="2:365" ht="23.5" customHeight="1">
      <c r="B9" s="348"/>
      <c r="C9" s="49"/>
      <c r="D9" s="49"/>
      <c r="E9" s="49"/>
      <c r="F9" s="49"/>
    </row>
    <row r="10" spans="2:365" ht="23.5" customHeight="1">
      <c r="B10" s="348"/>
      <c r="C10" s="49"/>
      <c r="D10" s="49"/>
      <c r="E10" s="49"/>
      <c r="F10" s="49"/>
      <c r="O10" s="347"/>
    </row>
    <row r="11" spans="2:365" ht="23.5" customHeight="1">
      <c r="B11" s="348"/>
      <c r="C11" s="49"/>
      <c r="D11" s="49"/>
      <c r="E11" s="49"/>
      <c r="F11" s="49"/>
      <c r="T11" s="377">
        <v>46129.666666666664</v>
      </c>
      <c r="NA11" s="377">
        <v>46132.666666666664</v>
      </c>
    </row>
    <row r="12" spans="2:365" ht="23.5" customHeight="1">
      <c r="B12" s="348"/>
      <c r="C12" s="49"/>
      <c r="D12" s="49"/>
      <c r="E12" s="49"/>
      <c r="F12" s="49"/>
      <c r="O12" s="347"/>
    </row>
    <row r="13" spans="2:365" ht="23.5" customHeight="1">
      <c r="B13" s="348"/>
      <c r="C13" s="49"/>
      <c r="D13" s="49"/>
      <c r="E13" s="49"/>
      <c r="F13" s="49"/>
      <c r="O13" s="347"/>
    </row>
    <row r="14" spans="2:365" ht="23.5" customHeight="1">
      <c r="B14" s="348"/>
      <c r="C14" s="49"/>
      <c r="D14" s="49"/>
      <c r="E14" s="49"/>
      <c r="F14" s="49"/>
      <c r="O14" s="347"/>
      <c r="NA14" s="151" t="s">
        <v>12130</v>
      </c>
    </row>
    <row r="15" spans="2:365" ht="23.5" customHeight="1">
      <c r="B15" s="348"/>
      <c r="C15" s="49"/>
      <c r="D15" s="49"/>
      <c r="E15" s="49"/>
      <c r="F15" s="49"/>
      <c r="O15" s="347"/>
    </row>
    <row r="16" spans="2:365" ht="23.5" customHeight="1">
      <c r="B16" s="348"/>
      <c r="C16" s="49"/>
      <c r="D16" s="49"/>
      <c r="E16" s="49"/>
      <c r="F16" s="49"/>
      <c r="O16" s="347"/>
    </row>
    <row r="17" spans="2:15" ht="23.5" customHeight="1">
      <c r="B17" s="348"/>
      <c r="C17" s="49"/>
      <c r="D17" s="49"/>
      <c r="E17" s="49"/>
      <c r="F17" s="49"/>
      <c r="O17" s="347"/>
    </row>
    <row r="18" spans="2:15" ht="23.5" customHeight="1">
      <c r="B18" s="348"/>
      <c r="C18" s="49"/>
      <c r="D18" s="49"/>
      <c r="E18" s="49"/>
      <c r="F18" s="49"/>
      <c r="O18" s="347"/>
    </row>
    <row r="19" spans="2:15" ht="23.5" customHeight="1">
      <c r="B19" s="348"/>
      <c r="C19" s="49"/>
      <c r="D19" s="49"/>
      <c r="E19" s="49"/>
      <c r="F19" s="49"/>
      <c r="O19" s="347"/>
    </row>
    <row r="20" spans="2:15" ht="23.5" customHeight="1">
      <c r="B20" s="348"/>
      <c r="C20" s="49"/>
      <c r="D20" s="49"/>
      <c r="E20" s="49"/>
      <c r="F20" s="49"/>
    </row>
    <row r="21" spans="2:15" ht="23.5" customHeight="1">
      <c r="B21" s="348"/>
      <c r="C21" s="49"/>
      <c r="D21" s="49"/>
      <c r="E21" s="49"/>
      <c r="F21" s="49"/>
    </row>
    <row r="22" spans="2:15" ht="23.5" customHeight="1">
      <c r="B22" s="348"/>
      <c r="C22" s="49"/>
      <c r="D22" s="49"/>
      <c r="E22" s="49"/>
      <c r="F22" s="49"/>
      <c r="O22" s="347"/>
    </row>
    <row r="23" spans="2:15" ht="23.5" customHeight="1">
      <c r="B23" s="348"/>
      <c r="C23" s="49"/>
      <c r="D23" s="49"/>
      <c r="E23" s="49"/>
      <c r="F23" s="49"/>
      <c r="O23" s="347"/>
    </row>
    <row r="24" spans="2:15" ht="23.5" customHeight="1">
      <c r="B24" s="348"/>
      <c r="C24" s="49"/>
      <c r="D24" s="49"/>
      <c r="E24" s="49"/>
      <c r="F24" s="49"/>
      <c r="O24" s="347"/>
    </row>
    <row r="25" spans="2:15" ht="23.5" customHeight="1">
      <c r="B25" s="348"/>
      <c r="C25" s="49"/>
      <c r="D25" s="49"/>
      <c r="E25" s="49"/>
      <c r="F25" s="49"/>
      <c r="O25" s="347"/>
    </row>
    <row r="26" spans="2:15" ht="23.5" customHeight="1">
      <c r="B26" s="348"/>
      <c r="C26" s="49"/>
      <c r="D26" s="49"/>
      <c r="E26" s="49"/>
      <c r="F26" s="49"/>
      <c r="O26" s="347"/>
    </row>
    <row r="27" spans="2:15" ht="23.5" customHeight="1">
      <c r="B27" s="348"/>
      <c r="C27" s="49"/>
      <c r="D27" s="49"/>
      <c r="E27" s="49"/>
      <c r="F27" s="49"/>
      <c r="O27" s="347"/>
    </row>
    <row r="28" spans="2:15" ht="23.5" customHeight="1">
      <c r="B28" s="348"/>
      <c r="C28" s="49"/>
      <c r="D28" s="49"/>
      <c r="E28" s="49"/>
      <c r="F28" s="49"/>
      <c r="O28" s="347"/>
    </row>
    <row r="29" spans="2:15" ht="23.5" customHeight="1">
      <c r="B29" s="348"/>
      <c r="C29" s="49"/>
      <c r="D29" s="49"/>
      <c r="E29" s="49"/>
      <c r="F29" s="49"/>
    </row>
    <row r="30" spans="2:15" ht="23.5" customHeight="1">
      <c r="B30" s="348"/>
      <c r="C30" s="49"/>
      <c r="D30" s="49"/>
      <c r="E30" s="49"/>
      <c r="F30" s="49"/>
      <c r="O30" s="347"/>
    </row>
    <row r="31" spans="2:15" ht="23.5" customHeight="1">
      <c r="B31" s="348"/>
      <c r="C31" s="49"/>
      <c r="D31" s="49"/>
      <c r="E31" s="49"/>
      <c r="F31" s="49"/>
      <c r="O31" s="347"/>
    </row>
    <row r="32" spans="2:15" ht="23.5" customHeight="1">
      <c r="B32" s="348"/>
      <c r="C32" s="49"/>
      <c r="D32" s="49"/>
      <c r="E32" s="49"/>
      <c r="F32" s="49"/>
      <c r="O32" s="347"/>
    </row>
    <row r="33" spans="2:20" ht="23.5" customHeight="1">
      <c r="B33" s="348"/>
      <c r="C33" s="49"/>
      <c r="D33" s="49"/>
      <c r="E33" s="49"/>
      <c r="F33" s="49"/>
      <c r="G33" s="249"/>
      <c r="O33" s="347"/>
    </row>
    <row r="34" spans="2:20" ht="23.5" customHeight="1">
      <c r="B34" s="348"/>
      <c r="C34" s="49"/>
      <c r="D34" s="49"/>
      <c r="E34" s="49"/>
      <c r="F34" s="49"/>
      <c r="O34" s="347"/>
    </row>
    <row r="35" spans="2:20" ht="23.5" customHeight="1">
      <c r="B35" s="348"/>
      <c r="C35" s="49"/>
      <c r="D35" s="49"/>
      <c r="E35" s="49"/>
      <c r="F35" s="49"/>
      <c r="O35" s="347"/>
    </row>
    <row r="36" spans="2:20" ht="23.5" customHeight="1">
      <c r="B36" s="348"/>
      <c r="C36" s="49"/>
      <c r="D36" s="49"/>
      <c r="E36" s="49"/>
      <c r="F36" s="49"/>
      <c r="O36" s="347"/>
    </row>
    <row r="37" spans="2:20" ht="23.5" customHeight="1">
      <c r="B37" s="348"/>
      <c r="C37" s="49"/>
      <c r="D37" s="49"/>
      <c r="E37" s="49"/>
      <c r="F37" s="49"/>
      <c r="O37" s="347"/>
    </row>
    <row r="38" spans="2:20" ht="23.5" customHeight="1">
      <c r="B38" s="348"/>
      <c r="C38" s="49"/>
      <c r="D38" s="49"/>
      <c r="E38" s="49"/>
      <c r="F38" s="49"/>
    </row>
    <row r="39" spans="2:20" ht="23.5" customHeight="1">
      <c r="B39" s="348"/>
      <c r="C39" s="49"/>
      <c r="D39" s="49"/>
      <c r="E39" s="49"/>
      <c r="F39" s="49"/>
      <c r="O39" s="347"/>
    </row>
    <row r="40" spans="2:20" ht="23.5" customHeight="1">
      <c r="B40" s="348"/>
      <c r="C40" s="49"/>
      <c r="D40" s="49"/>
      <c r="E40" s="49"/>
      <c r="F40" s="49"/>
      <c r="O40" s="347"/>
    </row>
    <row r="41" spans="2:20" ht="23.5" customHeight="1">
      <c r="B41" s="348"/>
      <c r="C41" s="49"/>
      <c r="D41" s="49"/>
      <c r="E41" s="49"/>
      <c r="F41" s="49"/>
      <c r="O41" s="347"/>
    </row>
    <row r="42" spans="2:20" ht="23.5" customHeight="1">
      <c r="B42" s="348"/>
      <c r="C42" s="49"/>
      <c r="D42" s="49"/>
      <c r="E42" s="49"/>
      <c r="F42" s="49"/>
      <c r="O42" s="347"/>
      <c r="T42" s="151" t="s">
        <v>11841</v>
      </c>
    </row>
    <row r="43" spans="2:20" ht="23.5" customHeight="1">
      <c r="B43" s="348"/>
      <c r="C43" s="49"/>
      <c r="D43" s="49"/>
      <c r="E43" s="49"/>
      <c r="F43" s="49"/>
    </row>
    <row r="44" spans="2:20" ht="23.5" customHeight="1">
      <c r="B44" s="348"/>
      <c r="C44" s="49"/>
      <c r="D44" s="49"/>
      <c r="E44" s="49"/>
      <c r="F44" s="49"/>
      <c r="O44" s="347"/>
    </row>
    <row r="45" spans="2:20" ht="23.5" customHeight="1">
      <c r="B45" s="348"/>
      <c r="C45" s="49"/>
      <c r="D45" s="49"/>
      <c r="E45" s="49"/>
      <c r="F45" s="49"/>
      <c r="O45" s="347"/>
    </row>
    <row r="46" spans="2:20" ht="23.5" customHeight="1">
      <c r="B46" s="348"/>
      <c r="C46" s="49"/>
      <c r="D46" s="49"/>
      <c r="E46" s="49"/>
      <c r="F46" s="49"/>
      <c r="O46" s="347"/>
    </row>
    <row r="47" spans="2:20" ht="23.5" customHeight="1">
      <c r="B47" s="348"/>
      <c r="C47" s="49"/>
      <c r="D47" s="49"/>
      <c r="E47" s="49"/>
      <c r="F47" s="49"/>
    </row>
    <row r="48" spans="2:20" ht="23.5" customHeight="1">
      <c r="B48" s="348"/>
      <c r="C48" s="49"/>
      <c r="D48" s="49"/>
      <c r="E48" s="49"/>
      <c r="F48" s="49"/>
      <c r="O48" s="347"/>
    </row>
    <row r="49" spans="2:15" ht="23.5" customHeight="1">
      <c r="B49" s="348"/>
      <c r="C49" s="49"/>
      <c r="D49" s="49"/>
      <c r="E49" s="49"/>
      <c r="F49" s="49"/>
      <c r="O49" s="347"/>
    </row>
    <row r="50" spans="2:15" ht="23.5" customHeight="1">
      <c r="B50" s="348"/>
      <c r="C50" s="49"/>
      <c r="D50" s="49"/>
      <c r="E50" s="49"/>
      <c r="F50" s="49"/>
      <c r="O50" s="347"/>
    </row>
    <row r="51" spans="2:15" ht="23.5" customHeight="1">
      <c r="B51" s="348"/>
      <c r="C51" s="49"/>
      <c r="D51" s="49"/>
      <c r="E51" s="49"/>
      <c r="F51" s="49"/>
    </row>
    <row r="52" spans="2:15" ht="23.5" customHeight="1">
      <c r="B52" s="348"/>
      <c r="C52" s="49"/>
      <c r="D52" s="49"/>
      <c r="E52" s="49"/>
      <c r="F52" s="49"/>
      <c r="O52" s="347"/>
    </row>
    <row r="53" spans="2:15" ht="23.5" customHeight="1">
      <c r="B53" s="348"/>
      <c r="C53" s="49"/>
      <c r="D53" s="49"/>
      <c r="E53" s="49"/>
      <c r="F53" s="49"/>
      <c r="O53" s="347"/>
    </row>
    <row r="54" spans="2:15" ht="23.5" customHeight="1">
      <c r="B54" s="348"/>
      <c r="C54" s="49"/>
      <c r="D54" s="49"/>
      <c r="E54" s="49"/>
      <c r="F54" s="49"/>
      <c r="O54" s="347"/>
    </row>
    <row r="55" spans="2:15" ht="23.5" customHeight="1">
      <c r="B55" s="348"/>
      <c r="C55" s="49"/>
      <c r="D55" s="49"/>
      <c r="E55" s="49"/>
      <c r="F55" s="49"/>
      <c r="O55" s="347"/>
    </row>
    <row r="56" spans="2:15" ht="23.5" customHeight="1">
      <c r="B56" s="348"/>
      <c r="C56" s="49"/>
      <c r="D56" s="49"/>
      <c r="E56" s="49"/>
      <c r="F56" s="49"/>
      <c r="O56" s="347"/>
    </row>
    <row r="57" spans="2:15" ht="23.5" customHeight="1">
      <c r="B57" s="348"/>
      <c r="C57" s="49"/>
      <c r="D57" s="49"/>
      <c r="E57" s="49"/>
      <c r="F57" s="49"/>
    </row>
    <row r="58" spans="2:15" ht="23.5" customHeight="1">
      <c r="B58" s="348"/>
      <c r="C58" s="49"/>
      <c r="D58" s="49"/>
      <c r="E58" s="49"/>
      <c r="F58" s="49"/>
      <c r="O58" s="347"/>
    </row>
    <row r="59" spans="2:15" ht="23.5" customHeight="1">
      <c r="B59" s="348"/>
      <c r="C59" s="49"/>
      <c r="D59" s="49"/>
      <c r="E59" s="49"/>
      <c r="F59" s="49"/>
      <c r="O59" s="347"/>
    </row>
    <row r="60" spans="2:15" ht="23.5" customHeight="1">
      <c r="B60" s="348"/>
      <c r="C60" s="49"/>
      <c r="D60" s="49"/>
      <c r="E60" s="49"/>
      <c r="F60" s="49"/>
    </row>
    <row r="61" spans="2:15" ht="23.5" customHeight="1">
      <c r="B61" s="348"/>
      <c r="C61" s="49"/>
      <c r="D61" s="49"/>
      <c r="E61" s="49"/>
      <c r="F61" s="49"/>
      <c r="O61" s="347"/>
    </row>
    <row r="62" spans="2:15" ht="23.5" customHeight="1">
      <c r="B62" s="348"/>
      <c r="C62" s="49"/>
      <c r="D62" s="49"/>
      <c r="E62" s="49"/>
      <c r="F62" s="49"/>
      <c r="O62" s="347"/>
    </row>
    <row r="63" spans="2:15" ht="23.5" customHeight="1">
      <c r="B63" s="348"/>
      <c r="C63" s="49"/>
      <c r="D63" s="49"/>
      <c r="E63" s="49"/>
      <c r="F63" s="49"/>
    </row>
    <row r="64" spans="2:15" ht="23.5" customHeight="1">
      <c r="B64" s="348"/>
      <c r="C64" s="49"/>
      <c r="D64" s="49"/>
      <c r="E64" s="49"/>
      <c r="F64" s="49"/>
    </row>
    <row r="65" spans="2:6" ht="23.5" customHeight="1">
      <c r="B65" s="348"/>
      <c r="C65" s="49"/>
      <c r="D65" s="49"/>
      <c r="E65" s="49"/>
      <c r="F65" s="49"/>
    </row>
    <row r="66" spans="2:6" ht="23.5" customHeight="1">
      <c r="B66" s="348"/>
      <c r="C66" s="49"/>
      <c r="D66" s="49"/>
      <c r="E66" s="49"/>
      <c r="F66" s="49"/>
    </row>
    <row r="67" spans="2:6" ht="23.5" customHeight="1">
      <c r="B67" s="348"/>
      <c r="C67" s="49"/>
      <c r="D67" s="49"/>
      <c r="E67" s="49"/>
      <c r="F67" s="49"/>
    </row>
    <row r="68" spans="2:6" ht="23.5" customHeight="1">
      <c r="B68" s="348"/>
      <c r="C68" s="49"/>
      <c r="D68" s="49"/>
      <c r="E68" s="49"/>
      <c r="F68" s="49"/>
    </row>
    <row r="69" spans="2:6" ht="23.5" customHeight="1">
      <c r="B69" s="348"/>
      <c r="C69" s="49"/>
      <c r="D69" s="49"/>
      <c r="E69" s="49"/>
      <c r="F69" s="49"/>
    </row>
    <row r="70" spans="2:6" ht="23.5" customHeight="1">
      <c r="B70" s="348"/>
      <c r="C70" s="49"/>
      <c r="D70" s="49"/>
      <c r="E70" s="49"/>
      <c r="F70" s="49"/>
    </row>
    <row r="71" spans="2:6" ht="23.5" customHeight="1">
      <c r="B71" s="348"/>
      <c r="C71" s="49"/>
      <c r="D71" s="49"/>
      <c r="E71" s="49"/>
      <c r="F71" s="49"/>
    </row>
    <row r="72" spans="2:6" ht="23.5" customHeight="1">
      <c r="B72" s="348"/>
      <c r="C72" s="49"/>
      <c r="D72" s="49"/>
      <c r="E72" s="49"/>
      <c r="F72" s="49"/>
    </row>
    <row r="73" spans="2:6" ht="23.5" customHeight="1">
      <c r="B73" s="348"/>
      <c r="C73" s="49"/>
      <c r="D73" s="49"/>
      <c r="E73" s="49"/>
      <c r="F73" s="49"/>
    </row>
    <row r="74" spans="2:6" ht="23.5" customHeight="1">
      <c r="B74" s="348"/>
      <c r="C74" s="49"/>
      <c r="D74" s="49"/>
      <c r="E74" s="49"/>
      <c r="F74" s="49"/>
    </row>
    <row r="75" spans="2:6" ht="23.5" customHeight="1">
      <c r="B75" s="348"/>
      <c r="C75" s="49"/>
      <c r="D75" s="49"/>
      <c r="E75" s="49"/>
      <c r="F75" s="49"/>
    </row>
    <row r="76" spans="2:6" ht="23.5" customHeight="1">
      <c r="B76" s="348"/>
      <c r="C76" s="49"/>
      <c r="D76" s="49"/>
      <c r="E76" s="49"/>
      <c r="F76" s="49"/>
    </row>
    <row r="77" spans="2:6" ht="23.5" customHeight="1">
      <c r="B77" s="348"/>
      <c r="C77" s="49"/>
      <c r="D77" s="49"/>
      <c r="E77" s="49"/>
      <c r="F77" s="49"/>
    </row>
    <row r="78" spans="2:6" ht="23.5" customHeight="1">
      <c r="B78" s="348"/>
      <c r="C78" s="49"/>
      <c r="D78" s="49"/>
      <c r="E78" s="49"/>
      <c r="F78" s="49"/>
    </row>
    <row r="79" spans="2:6" ht="23.5" customHeight="1">
      <c r="B79" s="348"/>
      <c r="C79" s="49"/>
      <c r="D79" s="49"/>
      <c r="E79" s="49"/>
      <c r="F79" s="49"/>
    </row>
    <row r="80" spans="2:6" ht="23.5" customHeight="1">
      <c r="B80" s="348"/>
      <c r="C80" s="49"/>
      <c r="D80" s="49"/>
      <c r="E80" s="49"/>
      <c r="F80" s="49"/>
    </row>
    <row r="81" spans="2:7" ht="23.5" customHeight="1">
      <c r="B81" s="348"/>
      <c r="C81" s="49"/>
      <c r="D81" s="49"/>
      <c r="E81" s="49"/>
      <c r="F81" s="49"/>
    </row>
    <row r="82" spans="2:7" ht="23.5" customHeight="1">
      <c r="B82" s="348"/>
      <c r="C82" s="49"/>
      <c r="D82" s="49"/>
      <c r="E82" s="49"/>
      <c r="F82" s="49"/>
    </row>
    <row r="83" spans="2:7" ht="23.5" customHeight="1">
      <c r="B83" s="348"/>
      <c r="C83" s="49"/>
      <c r="D83" s="49"/>
      <c r="E83" s="49"/>
      <c r="F83" s="49"/>
      <c r="G83" s="249"/>
    </row>
    <row r="84" spans="2:7" ht="23.5" customHeight="1">
      <c r="B84" s="348"/>
      <c r="C84" s="49"/>
      <c r="D84" s="49"/>
      <c r="E84" s="49"/>
      <c r="F84" s="49"/>
    </row>
    <row r="85" spans="2:7" ht="23.5" customHeight="1">
      <c r="B85" s="348"/>
      <c r="C85" s="49"/>
      <c r="D85" s="49"/>
      <c r="E85" s="49"/>
      <c r="F85" s="49"/>
    </row>
    <row r="86" spans="2:7" ht="23.5" customHeight="1">
      <c r="B86" s="348"/>
      <c r="C86" s="49"/>
      <c r="D86" s="49"/>
      <c r="E86" s="49"/>
      <c r="F86" s="49"/>
    </row>
    <row r="87" spans="2:7" ht="23.5" customHeight="1">
      <c r="B87" s="348"/>
      <c r="C87" s="49"/>
      <c r="D87" s="49"/>
      <c r="E87" s="49"/>
      <c r="F87" s="49"/>
    </row>
    <row r="88" spans="2:7" ht="23.5" customHeight="1">
      <c r="B88" s="348"/>
      <c r="C88" s="49"/>
      <c r="D88" s="49"/>
      <c r="E88" s="49"/>
      <c r="F88" s="49"/>
    </row>
    <row r="89" spans="2:7" ht="23.5" customHeight="1">
      <c r="B89" s="348"/>
      <c r="C89" s="49"/>
      <c r="D89" s="49"/>
      <c r="E89" s="49"/>
      <c r="F89" s="49"/>
    </row>
    <row r="90" spans="2:7" ht="23.5" customHeight="1">
      <c r="B90" s="348"/>
      <c r="C90" s="49"/>
      <c r="D90" s="49"/>
      <c r="E90" s="49"/>
      <c r="F90" s="49"/>
    </row>
    <row r="91" spans="2:7" ht="23.5" customHeight="1">
      <c r="B91" s="348"/>
      <c r="C91" s="49"/>
      <c r="D91" s="49"/>
      <c r="E91" s="49"/>
      <c r="F91" s="49"/>
    </row>
    <row r="92" spans="2:7" ht="23.5" customHeight="1">
      <c r="B92" s="348"/>
      <c r="C92" s="49"/>
      <c r="D92" s="49"/>
      <c r="E92" s="49"/>
      <c r="F92" s="49"/>
    </row>
    <row r="93" spans="2:7" ht="23.5" customHeight="1">
      <c r="B93" s="348"/>
      <c r="C93" s="49"/>
      <c r="D93" s="49"/>
      <c r="E93" s="49"/>
      <c r="F93" s="49"/>
    </row>
    <row r="94" spans="2:7" ht="23.5" customHeight="1">
      <c r="B94" s="348"/>
      <c r="C94" s="49"/>
      <c r="D94" s="49"/>
      <c r="E94" s="49"/>
      <c r="F94" s="49"/>
    </row>
    <row r="95" spans="2:7" ht="23.5" customHeight="1">
      <c r="B95" s="348"/>
      <c r="C95" s="49"/>
      <c r="D95" s="49"/>
      <c r="E95" s="49"/>
      <c r="F95" s="49"/>
      <c r="G95" s="249"/>
    </row>
    <row r="96" spans="2:7" ht="23.5" customHeight="1">
      <c r="B96" s="348"/>
      <c r="C96" s="49"/>
      <c r="D96" s="49"/>
      <c r="E96" s="49"/>
      <c r="F96" s="49"/>
    </row>
    <row r="97" spans="2:6" ht="23.5" customHeight="1">
      <c r="B97" s="348"/>
      <c r="C97" s="49"/>
      <c r="D97" s="49"/>
      <c r="E97" s="49"/>
      <c r="F97" s="49"/>
    </row>
    <row r="98" spans="2:6" ht="23.5" customHeight="1">
      <c r="B98" s="348"/>
      <c r="C98" s="49"/>
      <c r="D98" s="49"/>
      <c r="E98" s="49"/>
      <c r="F98" s="49"/>
    </row>
    <row r="99" spans="2:6" ht="23.5" customHeight="1">
      <c r="B99" s="348"/>
      <c r="C99" s="49"/>
      <c r="D99" s="49"/>
      <c r="E99" s="49"/>
      <c r="F99" s="49"/>
    </row>
    <row r="100" spans="2:6" ht="23.5" customHeight="1">
      <c r="B100" s="348"/>
      <c r="C100" s="49"/>
      <c r="D100" s="49"/>
      <c r="E100" s="49"/>
      <c r="F100" s="49"/>
    </row>
    <row r="101" spans="2:6" ht="23.5" customHeight="1">
      <c r="B101" s="348"/>
      <c r="C101" s="49"/>
      <c r="D101" s="49"/>
      <c r="E101" s="49"/>
      <c r="F101" s="49"/>
    </row>
    <row r="102" spans="2:6" ht="23.5" customHeight="1">
      <c r="B102" s="348"/>
      <c r="C102" s="49"/>
      <c r="D102" s="49"/>
      <c r="E102" s="49"/>
      <c r="F102" s="49"/>
    </row>
    <row r="103" spans="2:6" ht="23.5" customHeight="1">
      <c r="B103" s="348"/>
      <c r="C103" s="49"/>
      <c r="D103" s="49"/>
      <c r="E103" s="49"/>
      <c r="F103" s="49"/>
    </row>
    <row r="104" spans="2:6" ht="23.5" customHeight="1">
      <c r="B104" s="348"/>
      <c r="C104" s="49"/>
      <c r="D104" s="49"/>
      <c r="E104" s="49"/>
      <c r="F104" s="49"/>
    </row>
    <row r="105" spans="2:6" ht="23.5" customHeight="1">
      <c r="B105" s="348"/>
      <c r="C105" s="49"/>
      <c r="D105" s="49"/>
      <c r="E105" s="49"/>
      <c r="F105" s="49"/>
    </row>
    <row r="106" spans="2:6" ht="23.5" customHeight="1">
      <c r="B106" s="348"/>
      <c r="C106" s="49"/>
      <c r="D106" s="49"/>
      <c r="E106" s="49"/>
      <c r="F106" s="49"/>
    </row>
    <row r="107" spans="2:6" ht="23.5" customHeight="1">
      <c r="B107" s="348"/>
      <c r="C107" s="49"/>
      <c r="D107" s="49"/>
      <c r="E107" s="49"/>
      <c r="F107" s="49"/>
    </row>
    <row r="108" spans="2:6" ht="23.5" customHeight="1">
      <c r="B108" s="348"/>
      <c r="C108" s="49"/>
      <c r="D108" s="49"/>
      <c r="E108" s="49"/>
      <c r="F108" s="49"/>
    </row>
    <row r="109" spans="2:6" ht="23.5" customHeight="1">
      <c r="B109" s="348"/>
      <c r="C109" s="49"/>
      <c r="D109" s="49"/>
      <c r="E109" s="49"/>
      <c r="F109" s="49"/>
    </row>
    <row r="110" spans="2:6" ht="23.5" customHeight="1">
      <c r="B110" s="348"/>
      <c r="C110" s="49"/>
      <c r="D110" s="49"/>
      <c r="E110" s="49"/>
      <c r="F110" s="49"/>
    </row>
    <row r="111" spans="2:6" ht="23.5" customHeight="1">
      <c r="B111" s="348"/>
      <c r="C111" s="49"/>
      <c r="D111" s="49"/>
      <c r="E111" s="49"/>
      <c r="F111" s="49"/>
    </row>
    <row r="112" spans="2:6" ht="23.5" customHeight="1">
      <c r="B112" s="348"/>
      <c r="C112" s="49"/>
      <c r="D112" s="49"/>
      <c r="E112" s="49"/>
      <c r="F112" s="49"/>
    </row>
    <row r="113" spans="2:7" ht="23.5" customHeight="1">
      <c r="B113" s="348"/>
      <c r="C113" s="49"/>
      <c r="D113" s="49"/>
      <c r="E113" s="49"/>
      <c r="F113" s="49"/>
    </row>
    <row r="114" spans="2:7" ht="23.5" customHeight="1">
      <c r="B114" s="348"/>
      <c r="C114" s="49"/>
      <c r="D114" s="49"/>
      <c r="E114" s="49"/>
      <c r="F114" s="49"/>
    </row>
    <row r="115" spans="2:7" ht="23.5" customHeight="1">
      <c r="B115" s="348"/>
      <c r="C115" s="49"/>
      <c r="D115" s="49"/>
      <c r="E115" s="49"/>
      <c r="F115" s="49"/>
    </row>
    <row r="116" spans="2:7" ht="23.5" customHeight="1">
      <c r="B116" s="348"/>
      <c r="C116" s="49"/>
      <c r="D116" s="49"/>
      <c r="E116" s="49"/>
      <c r="F116" s="49"/>
    </row>
    <row r="117" spans="2:7" ht="23.5" customHeight="1">
      <c r="B117" s="348"/>
      <c r="C117" s="49"/>
      <c r="D117" s="49"/>
      <c r="E117" s="49"/>
      <c r="F117" s="49"/>
    </row>
    <row r="118" spans="2:7" ht="23.5" customHeight="1">
      <c r="B118" s="348"/>
      <c r="C118" s="49"/>
      <c r="D118" s="49"/>
      <c r="E118" s="49"/>
      <c r="F118" s="49"/>
    </row>
    <row r="119" spans="2:7" ht="23.5" customHeight="1">
      <c r="B119" s="348"/>
      <c r="C119" s="49"/>
      <c r="D119" s="49"/>
      <c r="E119" s="49"/>
      <c r="F119" s="49"/>
    </row>
    <row r="120" spans="2:7" ht="23.5" customHeight="1">
      <c r="B120" s="348"/>
      <c r="C120" s="49"/>
      <c r="D120" s="49"/>
      <c r="E120" s="49"/>
      <c r="F120" s="49"/>
    </row>
    <row r="121" spans="2:7" ht="23.5" customHeight="1">
      <c r="B121" s="348"/>
      <c r="C121" s="49"/>
      <c r="D121" s="49"/>
      <c r="E121" s="49"/>
      <c r="F121" s="49"/>
    </row>
    <row r="122" spans="2:7" ht="23.5" customHeight="1">
      <c r="B122" s="348"/>
      <c r="C122" s="49"/>
      <c r="D122" s="49"/>
      <c r="E122" s="49"/>
      <c r="F122" s="49"/>
    </row>
    <row r="123" spans="2:7" ht="23.5" customHeight="1">
      <c r="B123" s="348"/>
      <c r="C123" s="49"/>
      <c r="D123" s="49"/>
      <c r="E123" s="49"/>
      <c r="F123" s="49"/>
    </row>
    <row r="124" spans="2:7" ht="23.5" customHeight="1">
      <c r="B124" s="348"/>
      <c r="C124" s="49"/>
      <c r="D124" s="49"/>
      <c r="E124" s="49"/>
      <c r="F124" s="49"/>
      <c r="G124" s="249"/>
    </row>
    <row r="125" spans="2:7" ht="23.5" customHeight="1">
      <c r="B125" s="348"/>
      <c r="C125" s="49"/>
      <c r="D125" s="49"/>
      <c r="E125" s="49"/>
      <c r="F125" s="49"/>
    </row>
    <row r="126" spans="2:7" ht="23.5" customHeight="1">
      <c r="B126" s="348"/>
      <c r="C126" s="49"/>
      <c r="D126" s="49"/>
      <c r="E126" s="49"/>
      <c r="F126" s="49"/>
    </row>
    <row r="127" spans="2:7" ht="23.5" customHeight="1">
      <c r="B127" s="348"/>
      <c r="C127" s="49"/>
      <c r="D127" s="49"/>
      <c r="E127" s="49"/>
      <c r="F127" s="49"/>
    </row>
    <row r="128" spans="2:7" ht="23.5" customHeight="1">
      <c r="B128" s="348"/>
      <c r="C128" s="49"/>
      <c r="D128" s="49"/>
      <c r="E128" s="49"/>
      <c r="F128" s="49"/>
    </row>
    <row r="129" spans="2:6" ht="23.5" customHeight="1">
      <c r="B129" s="348"/>
      <c r="C129" s="49"/>
      <c r="D129" s="49"/>
      <c r="E129" s="49"/>
      <c r="F129" s="49"/>
    </row>
    <row r="130" spans="2:6" ht="23.5" customHeight="1">
      <c r="B130" s="348"/>
      <c r="C130" s="49"/>
      <c r="D130" s="49"/>
      <c r="E130" s="49"/>
      <c r="F130" s="49"/>
    </row>
    <row r="131" spans="2:6" ht="23.5" customHeight="1">
      <c r="B131" s="348"/>
      <c r="C131" s="49"/>
      <c r="D131" s="49"/>
      <c r="E131" s="49"/>
      <c r="F131" s="49"/>
    </row>
    <row r="132" spans="2:6" ht="23.5" customHeight="1">
      <c r="B132" s="348"/>
      <c r="C132" s="49"/>
      <c r="D132" s="49"/>
      <c r="E132" s="49"/>
      <c r="F132" s="49"/>
    </row>
    <row r="133" spans="2:6" ht="23.5" customHeight="1">
      <c r="B133" s="348"/>
      <c r="C133" s="49"/>
      <c r="D133" s="49"/>
      <c r="E133" s="49"/>
      <c r="F133" s="49"/>
    </row>
    <row r="134" spans="2:6" ht="23.5" customHeight="1">
      <c r="B134" s="348"/>
      <c r="C134" s="49"/>
      <c r="D134" s="49"/>
      <c r="E134" s="49"/>
      <c r="F134" s="49"/>
    </row>
    <row r="135" spans="2:6" ht="23.5" customHeight="1">
      <c r="B135" s="348"/>
      <c r="C135" s="49"/>
      <c r="D135" s="49"/>
      <c r="E135" s="49"/>
      <c r="F135" s="49"/>
    </row>
    <row r="136" spans="2:6" ht="23.5" customHeight="1">
      <c r="B136" s="348"/>
      <c r="C136" s="49"/>
      <c r="D136" s="49"/>
      <c r="E136" s="49"/>
      <c r="F136" s="49"/>
    </row>
    <row r="137" spans="2:6" ht="23.5" customHeight="1">
      <c r="B137" s="348"/>
      <c r="C137" s="49"/>
      <c r="D137" s="49"/>
      <c r="E137" s="49"/>
      <c r="F137" s="49"/>
    </row>
    <row r="138" spans="2:6" ht="23.5" customHeight="1">
      <c r="B138" s="348"/>
      <c r="C138" s="49"/>
      <c r="D138" s="49"/>
      <c r="E138" s="49"/>
      <c r="F138" s="49"/>
    </row>
    <row r="139" spans="2:6" ht="23.5" customHeight="1">
      <c r="B139" s="348"/>
      <c r="C139" s="49"/>
      <c r="D139" s="49"/>
      <c r="E139" s="49"/>
      <c r="F139" s="49"/>
    </row>
    <row r="140" spans="2:6" ht="23.5" customHeight="1">
      <c r="B140" s="348"/>
      <c r="C140" s="49"/>
      <c r="D140" s="49"/>
      <c r="E140" s="49"/>
      <c r="F140" s="49"/>
    </row>
    <row r="141" spans="2:6" ht="23.5" customHeight="1">
      <c r="B141" s="348"/>
      <c r="C141" s="49"/>
      <c r="D141" s="49"/>
      <c r="E141" s="49"/>
      <c r="F141" s="49"/>
    </row>
    <row r="142" spans="2:6" ht="23.5" customHeight="1">
      <c r="B142" s="348"/>
      <c r="C142" s="49"/>
      <c r="D142" s="49"/>
      <c r="E142" s="49"/>
      <c r="F142" s="49"/>
    </row>
    <row r="143" spans="2:6" ht="23.5" customHeight="1">
      <c r="B143" s="348"/>
      <c r="C143" s="49"/>
      <c r="D143" s="49"/>
      <c r="E143" s="49"/>
      <c r="F143" s="49"/>
    </row>
    <row r="144" spans="2:6" ht="23.5" customHeight="1">
      <c r="B144" s="348"/>
      <c r="C144" s="49"/>
      <c r="D144" s="49"/>
      <c r="E144" s="49"/>
      <c r="F144" s="49"/>
    </row>
    <row r="145" spans="2:6" ht="23.5" customHeight="1">
      <c r="B145" s="348"/>
      <c r="C145" s="49"/>
      <c r="D145" s="49"/>
      <c r="E145" s="49"/>
      <c r="F145" s="49"/>
    </row>
    <row r="146" spans="2:6" ht="23.5" customHeight="1">
      <c r="B146" s="348"/>
      <c r="C146" s="49"/>
      <c r="D146" s="49"/>
      <c r="E146" s="49"/>
      <c r="F146" s="49"/>
    </row>
    <row r="147" spans="2:6" ht="23.5" customHeight="1">
      <c r="B147" s="348"/>
      <c r="C147" s="49"/>
      <c r="D147" s="49"/>
      <c r="E147" s="49"/>
      <c r="F147" s="49"/>
    </row>
    <row r="148" spans="2:6" ht="23.5" customHeight="1">
      <c r="B148" s="348"/>
      <c r="C148" s="49"/>
      <c r="D148" s="49"/>
      <c r="E148" s="49"/>
      <c r="F148" s="49"/>
    </row>
    <row r="149" spans="2:6" ht="23.5" customHeight="1">
      <c r="B149" s="348"/>
      <c r="C149" s="49"/>
      <c r="D149" s="49"/>
      <c r="E149" s="49"/>
      <c r="F149" s="49"/>
    </row>
    <row r="150" spans="2:6" ht="23.5" customHeight="1">
      <c r="B150" s="348"/>
      <c r="C150" s="49"/>
      <c r="D150" s="49"/>
      <c r="E150" s="49"/>
      <c r="F150" s="49"/>
    </row>
    <row r="151" spans="2:6" ht="23.5" customHeight="1">
      <c r="B151" s="348"/>
      <c r="C151" s="49"/>
      <c r="D151" s="49"/>
      <c r="E151" s="49"/>
      <c r="F151" s="49"/>
    </row>
    <row r="152" spans="2:6" ht="23.5" customHeight="1">
      <c r="B152" s="348"/>
      <c r="C152" s="49"/>
      <c r="D152" s="49"/>
      <c r="E152" s="49"/>
      <c r="F152" s="49"/>
    </row>
    <row r="153" spans="2:6" ht="23.5" customHeight="1">
      <c r="B153" s="348"/>
      <c r="C153" s="49"/>
      <c r="D153" s="49"/>
      <c r="E153" s="49"/>
      <c r="F153" s="49"/>
    </row>
    <row r="154" spans="2:6" ht="23.5" customHeight="1">
      <c r="B154" s="348"/>
      <c r="C154" s="49"/>
      <c r="D154" s="49"/>
      <c r="E154" s="49"/>
      <c r="F154" s="49"/>
    </row>
    <row r="155" spans="2:6" ht="23.5" customHeight="1">
      <c r="B155" s="348"/>
      <c r="C155" s="49"/>
      <c r="D155" s="49"/>
      <c r="E155" s="49"/>
      <c r="F155" s="49"/>
    </row>
    <row r="156" spans="2:6" ht="23.5" customHeight="1">
      <c r="B156" s="348"/>
      <c r="C156" s="49"/>
      <c r="D156" s="49"/>
      <c r="E156" s="49"/>
      <c r="F156" s="49"/>
    </row>
    <row r="157" spans="2:6" ht="23.5" customHeight="1">
      <c r="B157" s="348"/>
      <c r="C157" s="49"/>
      <c r="D157" s="49"/>
      <c r="E157" s="49"/>
      <c r="F157" s="49"/>
    </row>
    <row r="158" spans="2:6" ht="23.5" customHeight="1">
      <c r="B158" s="348"/>
      <c r="C158" s="49"/>
      <c r="D158" s="49"/>
      <c r="E158" s="49"/>
      <c r="F158" s="49"/>
    </row>
    <row r="159" spans="2:6" ht="23.5" customHeight="1">
      <c r="B159" s="348"/>
      <c r="C159" s="49"/>
      <c r="D159" s="49"/>
      <c r="E159" s="49"/>
      <c r="F159" s="49"/>
    </row>
    <row r="160" spans="2:6" ht="23.5" customHeight="1">
      <c r="B160" s="348"/>
      <c r="C160" s="49"/>
      <c r="D160" s="49"/>
      <c r="E160" s="49"/>
      <c r="F160" s="49"/>
    </row>
    <row r="161" spans="2:6" ht="23.5" customHeight="1">
      <c r="B161" s="348"/>
      <c r="C161" s="49"/>
      <c r="D161" s="49"/>
      <c r="E161" s="49"/>
      <c r="F161" s="49"/>
    </row>
    <row r="162" spans="2:6" ht="23.5" customHeight="1">
      <c r="B162" s="348"/>
      <c r="C162" s="49"/>
      <c r="D162" s="49"/>
      <c r="E162" s="49"/>
      <c r="F162" s="49"/>
    </row>
    <row r="163" spans="2:6" ht="23.5" customHeight="1">
      <c r="B163" s="348"/>
      <c r="C163" s="49"/>
      <c r="D163" s="49"/>
      <c r="E163" s="49"/>
      <c r="F163" s="49"/>
    </row>
    <row r="164" spans="2:6" ht="23.5" customHeight="1">
      <c r="B164" s="348"/>
      <c r="C164" s="49"/>
      <c r="D164" s="49"/>
      <c r="E164" s="49"/>
      <c r="F164" s="49"/>
    </row>
    <row r="165" spans="2:6" ht="23.5" customHeight="1">
      <c r="B165" s="348"/>
      <c r="C165" s="49"/>
      <c r="D165" s="49"/>
      <c r="E165" s="49"/>
      <c r="F165" s="49"/>
    </row>
    <row r="166" spans="2:6" ht="23.5" customHeight="1">
      <c r="B166" s="348"/>
      <c r="C166" s="49"/>
      <c r="D166" s="49"/>
      <c r="E166" s="49"/>
      <c r="F166" s="49"/>
    </row>
    <row r="167" spans="2:6" ht="23.5" customHeight="1">
      <c r="B167" s="348"/>
      <c r="C167" s="49"/>
      <c r="D167" s="49"/>
      <c r="E167" s="49"/>
      <c r="F167" s="49"/>
    </row>
    <row r="168" spans="2:6" ht="23.5" customHeight="1">
      <c r="B168" s="348"/>
      <c r="C168" s="49"/>
      <c r="D168" s="49"/>
      <c r="E168" s="49"/>
      <c r="F168" s="49"/>
    </row>
    <row r="169" spans="2:6" ht="23.5" customHeight="1">
      <c r="B169" s="348"/>
      <c r="C169" s="49"/>
      <c r="D169" s="49"/>
      <c r="E169" s="49"/>
      <c r="F169" s="49"/>
    </row>
    <row r="170" spans="2:6" ht="23.5" customHeight="1">
      <c r="B170" s="348"/>
      <c r="C170" s="49"/>
      <c r="D170" s="49"/>
      <c r="E170" s="49"/>
      <c r="F170" s="49"/>
    </row>
    <row r="171" spans="2:6" ht="23.5" customHeight="1">
      <c r="B171" s="348"/>
      <c r="C171" s="49"/>
      <c r="D171" s="49"/>
      <c r="E171" s="49"/>
      <c r="F171" s="49"/>
    </row>
    <row r="172" spans="2:6" ht="23.5" customHeight="1">
      <c r="B172" s="348"/>
      <c r="C172" s="49"/>
      <c r="D172" s="49"/>
      <c r="E172" s="49"/>
      <c r="F172" s="49"/>
    </row>
    <row r="173" spans="2:6" ht="23.5" customHeight="1">
      <c r="B173" s="348"/>
      <c r="C173" s="49"/>
      <c r="D173" s="49"/>
      <c r="E173" s="49"/>
      <c r="F173" s="49"/>
    </row>
    <row r="174" spans="2:6" ht="23.5" customHeight="1">
      <c r="B174" s="348"/>
      <c r="C174" s="49"/>
      <c r="D174" s="49"/>
      <c r="E174" s="49"/>
      <c r="F174" s="49"/>
    </row>
    <row r="175" spans="2:6" ht="23.5" customHeight="1">
      <c r="B175" s="348"/>
      <c r="C175" s="49"/>
      <c r="D175" s="49"/>
      <c r="E175" s="49"/>
      <c r="F175" s="49"/>
    </row>
    <row r="176" spans="2:6" ht="23.5" customHeight="1">
      <c r="B176" s="348"/>
      <c r="C176" s="49"/>
      <c r="D176" s="49"/>
      <c r="E176" s="49"/>
      <c r="F176" s="49"/>
    </row>
    <row r="177" spans="2:6" ht="23.5" customHeight="1">
      <c r="B177" s="348"/>
      <c r="C177" s="49"/>
      <c r="D177" s="49"/>
      <c r="E177" s="49"/>
      <c r="F177" s="49"/>
    </row>
    <row r="178" spans="2:6" ht="23.5" customHeight="1">
      <c r="B178" s="348"/>
      <c r="C178" s="49"/>
      <c r="D178" s="49"/>
      <c r="E178" s="49"/>
      <c r="F178" s="49"/>
    </row>
    <row r="179" spans="2:6" ht="23.5" customHeight="1">
      <c r="B179" s="348"/>
      <c r="C179" s="49"/>
      <c r="D179" s="49"/>
      <c r="E179" s="49"/>
      <c r="F179" s="49"/>
    </row>
    <row r="180" spans="2:6" ht="23.5" customHeight="1">
      <c r="B180" s="348"/>
      <c r="C180" s="49"/>
      <c r="D180" s="49"/>
      <c r="E180" s="49"/>
      <c r="F180" s="49"/>
    </row>
    <row r="181" spans="2:6" ht="23.5" customHeight="1">
      <c r="B181" s="348"/>
      <c r="C181" s="49"/>
      <c r="D181" s="49"/>
      <c r="E181" s="49"/>
      <c r="F181" s="49"/>
    </row>
    <row r="182" spans="2:6" ht="23.5" customHeight="1">
      <c r="B182" s="348"/>
      <c r="C182" s="49"/>
      <c r="D182" s="49"/>
      <c r="E182" s="49"/>
      <c r="F182" s="49"/>
    </row>
    <row r="183" spans="2:6" ht="23.5" customHeight="1">
      <c r="B183" s="348"/>
      <c r="C183" s="49"/>
      <c r="D183" s="49"/>
      <c r="E183" s="49"/>
      <c r="F183" s="49"/>
    </row>
    <row r="184" spans="2:6" ht="23.5" customHeight="1">
      <c r="B184" s="348"/>
      <c r="C184" s="49"/>
      <c r="D184" s="49"/>
      <c r="E184" s="49"/>
      <c r="F184" s="49"/>
    </row>
    <row r="185" spans="2:6" ht="23.5" customHeight="1">
      <c r="B185" s="348"/>
      <c r="C185" s="49"/>
      <c r="D185" s="49"/>
      <c r="E185" s="49"/>
      <c r="F185" s="49"/>
    </row>
    <row r="186" spans="2:6" ht="23.5" customHeight="1">
      <c r="B186" s="348"/>
      <c r="C186" s="49"/>
      <c r="D186" s="49"/>
      <c r="E186" s="49"/>
      <c r="F186" s="49"/>
    </row>
    <row r="187" spans="2:6" ht="23.5" customHeight="1">
      <c r="B187" s="348"/>
      <c r="C187" s="49"/>
      <c r="D187" s="49"/>
      <c r="E187" s="49"/>
      <c r="F187" s="49"/>
    </row>
    <row r="188" spans="2:6" ht="23.5" customHeight="1">
      <c r="B188" s="348"/>
      <c r="C188" s="49"/>
      <c r="D188" s="49"/>
      <c r="E188" s="49"/>
      <c r="F188" s="49"/>
    </row>
    <row r="189" spans="2:6" ht="23.5" customHeight="1">
      <c r="B189" s="348"/>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9"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tabSelected="1" zoomScale="104" zoomScaleNormal="104" workbookViewId="0">
      <pane xSplit="19" ySplit="11" topLeftCell="NH12" activePane="bottomRight" state="frozen"/>
      <selection activeCell="H12" sqref="H12"/>
      <selection pane="topRight" activeCell="H12" sqref="H12"/>
      <selection pane="bottomLeft" activeCell="H12" sqref="H12"/>
      <selection pane="bottomRight" activeCell="NI17" sqref="NI17"/>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69"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373" width="19" style="65" customWidth="1"/>
    <col min="374" max="375" width="19" style="476" customWidth="1"/>
    <col min="376" max="802" width="19" style="65" customWidth="1"/>
    <col min="803" max="803" width="8.5" style="65" customWidth="1"/>
    <col min="804" max="804" width="40.58203125" style="65" customWidth="1"/>
    <col min="805" max="823" width="8.5" style="65" customWidth="1"/>
    <col min="824" max="16384" width="8.5" style="65"/>
  </cols>
  <sheetData>
    <row r="1" spans="1:803" s="74" customFormat="1" ht="17.5" customHeight="1">
      <c r="A1" s="73"/>
      <c r="B1" s="293"/>
      <c r="C1" s="73"/>
      <c r="D1" s="137"/>
      <c r="E1" s="146" t="s">
        <v>9689</v>
      </c>
      <c r="F1" s="292"/>
      <c r="G1" s="464">
        <f>COUNTA(I12:I433)</f>
        <v>162</v>
      </c>
      <c r="H1" s="361" t="s">
        <v>9688</v>
      </c>
      <c r="I1" s="362" t="s">
        <v>0</v>
      </c>
      <c r="J1" s="108">
        <f>COUNTIF(J12:J1048576,"*长宁*")</f>
        <v>102</v>
      </c>
      <c r="K1" s="364" t="s">
        <v>9687</v>
      </c>
      <c r="L1" s="87">
        <f>COUNTIF(F12:F436,"*A*")</f>
        <v>7</v>
      </c>
      <c r="M1" s="94" t="e">
        <f t="array" aca="1" ref="M1" ca="1">SUMPRODUCT(($F$12:$F$126=LEFT($K$1,1))*(OFFSET($F$12:$F$126,,MATCH($G$10,$11:$11,0)-6)&lt;&gt;""))</f>
        <v>#N/A</v>
      </c>
      <c r="N1" s="88" t="e">
        <f t="shared" ref="N1:N10" ca="1" si="0">M1/L1</f>
        <v>#N/A</v>
      </c>
      <c r="O1" s="94"/>
      <c r="P1" s="300" t="s">
        <v>8336</v>
      </c>
      <c r="Q1" s="423">
        <v>162</v>
      </c>
      <c r="R1" s="118"/>
      <c r="S1" s="84" t="s">
        <v>9686</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NG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6</v>
      </c>
      <c r="NH1" s="74">
        <f t="shared" ref="NH1:OM1" si="8">COUNTA(NH12:NH1048576)</f>
        <v>20</v>
      </c>
      <c r="NI1" s="74">
        <f t="shared" si="8"/>
        <v>8</v>
      </c>
      <c r="NJ1" s="74">
        <f t="shared" si="8"/>
        <v>0</v>
      </c>
      <c r="NK1" s="74">
        <f t="shared" si="8"/>
        <v>0</v>
      </c>
      <c r="NL1" s="74">
        <f t="shared" si="8"/>
        <v>0</v>
      </c>
      <c r="NM1" s="74">
        <f t="shared" si="8"/>
        <v>0</v>
      </c>
      <c r="NN1" s="74">
        <f t="shared" si="8"/>
        <v>0</v>
      </c>
      <c r="NO1" s="74">
        <f t="shared" si="8"/>
        <v>0</v>
      </c>
      <c r="NP1" s="74">
        <f t="shared" si="8"/>
        <v>0</v>
      </c>
      <c r="NQ1" s="74">
        <f t="shared" si="8"/>
        <v>0</v>
      </c>
      <c r="NR1" s="74">
        <f t="shared" si="8"/>
        <v>0</v>
      </c>
      <c r="NS1" s="74">
        <f t="shared" si="8"/>
        <v>0</v>
      </c>
      <c r="NT1" s="74">
        <f t="shared" si="8"/>
        <v>0</v>
      </c>
      <c r="NU1" s="74">
        <f t="shared" si="8"/>
        <v>0</v>
      </c>
      <c r="NV1" s="74">
        <f t="shared" si="8"/>
        <v>0</v>
      </c>
      <c r="NW1" s="74">
        <f t="shared" si="8"/>
        <v>0</v>
      </c>
      <c r="NX1" s="74">
        <f t="shared" si="8"/>
        <v>0</v>
      </c>
      <c r="NY1" s="74">
        <f t="shared" si="8"/>
        <v>0</v>
      </c>
      <c r="NZ1" s="74">
        <f t="shared" si="8"/>
        <v>0</v>
      </c>
      <c r="OA1" s="74">
        <f t="shared" si="8"/>
        <v>0</v>
      </c>
      <c r="OB1" s="74">
        <f t="shared" si="8"/>
        <v>0</v>
      </c>
      <c r="OC1" s="74">
        <f t="shared" si="8"/>
        <v>0</v>
      </c>
      <c r="OD1" s="74">
        <f t="shared" si="8"/>
        <v>0</v>
      </c>
      <c r="OE1" s="74">
        <f t="shared" si="8"/>
        <v>0</v>
      </c>
      <c r="OF1" s="74">
        <f t="shared" si="8"/>
        <v>0</v>
      </c>
      <c r="OG1" s="74">
        <f t="shared" si="8"/>
        <v>0</v>
      </c>
      <c r="OH1" s="74">
        <f t="shared" si="8"/>
        <v>0</v>
      </c>
      <c r="OI1" s="74">
        <f t="shared" si="8"/>
        <v>0</v>
      </c>
      <c r="OJ1" s="74">
        <f t="shared" si="8"/>
        <v>0</v>
      </c>
      <c r="OK1" s="74">
        <f t="shared" si="8"/>
        <v>0</v>
      </c>
      <c r="OL1" s="74">
        <f t="shared" si="8"/>
        <v>0</v>
      </c>
      <c r="OM1" s="74">
        <f t="shared" si="8"/>
        <v>0</v>
      </c>
      <c r="ON1" s="74">
        <f t="shared" ref="ON1:PE1" si="9">COUNTA(ON12:ON1048576)</f>
        <v>0</v>
      </c>
      <c r="OO1" s="74">
        <f t="shared" si="9"/>
        <v>0</v>
      </c>
      <c r="OP1" s="74">
        <f t="shared" si="9"/>
        <v>0</v>
      </c>
      <c r="OQ1" s="74">
        <f t="shared" si="9"/>
        <v>0</v>
      </c>
      <c r="OR1" s="74">
        <f t="shared" si="9"/>
        <v>0</v>
      </c>
      <c r="OS1" s="74">
        <f t="shared" si="9"/>
        <v>0</v>
      </c>
      <c r="OT1" s="74">
        <f t="shared" si="9"/>
        <v>0</v>
      </c>
      <c r="OU1" s="74">
        <f t="shared" si="9"/>
        <v>0</v>
      </c>
      <c r="OV1" s="74">
        <f t="shared" si="9"/>
        <v>0</v>
      </c>
      <c r="OW1" s="74">
        <f t="shared" si="9"/>
        <v>0</v>
      </c>
      <c r="OX1" s="74">
        <f t="shared" si="9"/>
        <v>0</v>
      </c>
      <c r="OY1" s="74">
        <f t="shared" si="9"/>
        <v>0</v>
      </c>
      <c r="OZ1" s="74">
        <f t="shared" si="9"/>
        <v>0</v>
      </c>
      <c r="PA1" s="74">
        <f t="shared" si="9"/>
        <v>0</v>
      </c>
      <c r="PB1" s="74">
        <f t="shared" si="9"/>
        <v>0</v>
      </c>
      <c r="PC1" s="74">
        <f t="shared" si="9"/>
        <v>0</v>
      </c>
      <c r="PD1" s="74">
        <f t="shared" si="9"/>
        <v>0</v>
      </c>
      <c r="PE1" s="74">
        <f t="shared" si="9"/>
        <v>0</v>
      </c>
      <c r="PF1" s="74">
        <f t="shared" ref="PF1:RQ1" si="10">COUNTA(PF12:PF1048576)</f>
        <v>0</v>
      </c>
      <c r="PG1" s="74">
        <f t="shared" si="10"/>
        <v>0</v>
      </c>
      <c r="PH1" s="74">
        <f t="shared" si="10"/>
        <v>0</v>
      </c>
      <c r="PI1" s="74">
        <f t="shared" si="10"/>
        <v>0</v>
      </c>
      <c r="PJ1" s="74">
        <f t="shared" si="10"/>
        <v>0</v>
      </c>
      <c r="PK1" s="74">
        <f t="shared" si="10"/>
        <v>0</v>
      </c>
      <c r="PL1" s="74">
        <f t="shared" si="10"/>
        <v>0</v>
      </c>
      <c r="PM1" s="74">
        <f t="shared" si="10"/>
        <v>0</v>
      </c>
      <c r="PN1" s="74">
        <f t="shared" si="10"/>
        <v>0</v>
      </c>
      <c r="PO1" s="74">
        <f t="shared" si="10"/>
        <v>0</v>
      </c>
      <c r="PP1" s="74">
        <f t="shared" si="10"/>
        <v>0</v>
      </c>
      <c r="PQ1" s="74">
        <f t="shared" si="10"/>
        <v>0</v>
      </c>
      <c r="PR1" s="74">
        <f t="shared" si="10"/>
        <v>0</v>
      </c>
      <c r="PS1" s="74">
        <f t="shared" si="10"/>
        <v>0</v>
      </c>
      <c r="PT1" s="74">
        <f t="shared" si="10"/>
        <v>0</v>
      </c>
      <c r="PU1" s="74">
        <f t="shared" si="10"/>
        <v>0</v>
      </c>
      <c r="PV1" s="74">
        <f t="shared" si="10"/>
        <v>0</v>
      </c>
      <c r="PW1" s="74">
        <f t="shared" si="10"/>
        <v>0</v>
      </c>
      <c r="PX1" s="74">
        <f t="shared" si="10"/>
        <v>0</v>
      </c>
      <c r="PY1" s="74">
        <f t="shared" si="10"/>
        <v>0</v>
      </c>
      <c r="PZ1" s="74">
        <f t="shared" si="10"/>
        <v>0</v>
      </c>
      <c r="QA1" s="74">
        <f t="shared" si="10"/>
        <v>0</v>
      </c>
      <c r="QB1" s="74">
        <f t="shared" si="10"/>
        <v>0</v>
      </c>
      <c r="QC1" s="74">
        <f t="shared" si="10"/>
        <v>0</v>
      </c>
      <c r="QD1" s="74">
        <f t="shared" si="10"/>
        <v>0</v>
      </c>
      <c r="QE1" s="74">
        <f t="shared" si="10"/>
        <v>0</v>
      </c>
      <c r="QF1" s="74">
        <f t="shared" si="10"/>
        <v>0</v>
      </c>
      <c r="QG1" s="74">
        <f t="shared" si="10"/>
        <v>0</v>
      </c>
      <c r="QH1" s="74">
        <f t="shared" si="10"/>
        <v>0</v>
      </c>
      <c r="QI1" s="74">
        <f t="shared" si="10"/>
        <v>0</v>
      </c>
      <c r="QJ1" s="74">
        <f t="shared" si="10"/>
        <v>0</v>
      </c>
      <c r="QK1" s="74">
        <f t="shared" si="10"/>
        <v>0</v>
      </c>
      <c r="QL1" s="74">
        <f t="shared" si="10"/>
        <v>0</v>
      </c>
      <c r="QM1" s="74">
        <f t="shared" si="10"/>
        <v>0</v>
      </c>
      <c r="QN1" s="74">
        <f t="shared" si="10"/>
        <v>0</v>
      </c>
      <c r="QO1" s="74">
        <f t="shared" si="10"/>
        <v>0</v>
      </c>
      <c r="QP1" s="74">
        <f t="shared" si="10"/>
        <v>0</v>
      </c>
      <c r="QQ1" s="74">
        <f t="shared" si="10"/>
        <v>0</v>
      </c>
      <c r="QR1" s="74">
        <f t="shared" si="10"/>
        <v>0</v>
      </c>
      <c r="QS1" s="74">
        <f t="shared" si="10"/>
        <v>0</v>
      </c>
      <c r="QT1" s="74">
        <f t="shared" si="10"/>
        <v>0</v>
      </c>
      <c r="QU1" s="74">
        <f t="shared" si="10"/>
        <v>0</v>
      </c>
      <c r="QV1" s="74">
        <f t="shared" si="10"/>
        <v>0</v>
      </c>
      <c r="QW1" s="74">
        <f t="shared" si="10"/>
        <v>0</v>
      </c>
      <c r="QX1" s="74">
        <f t="shared" si="10"/>
        <v>0</v>
      </c>
      <c r="QY1" s="74">
        <f t="shared" si="10"/>
        <v>0</v>
      </c>
      <c r="QZ1" s="74">
        <f t="shared" si="10"/>
        <v>0</v>
      </c>
      <c r="RA1" s="74">
        <f t="shared" si="10"/>
        <v>0</v>
      </c>
      <c r="RB1" s="74">
        <f t="shared" si="10"/>
        <v>0</v>
      </c>
      <c r="RC1" s="74">
        <f t="shared" si="10"/>
        <v>0</v>
      </c>
      <c r="RD1" s="74">
        <f t="shared" si="10"/>
        <v>0</v>
      </c>
      <c r="RE1" s="74">
        <f t="shared" si="10"/>
        <v>0</v>
      </c>
      <c r="RF1" s="74">
        <f t="shared" si="10"/>
        <v>0</v>
      </c>
      <c r="RG1" s="74">
        <f t="shared" si="10"/>
        <v>0</v>
      </c>
      <c r="RH1" s="74">
        <f t="shared" si="10"/>
        <v>0</v>
      </c>
      <c r="RI1" s="74">
        <f t="shared" si="10"/>
        <v>0</v>
      </c>
      <c r="RJ1" s="74">
        <f t="shared" si="10"/>
        <v>0</v>
      </c>
      <c r="RK1" s="74">
        <f t="shared" si="10"/>
        <v>0</v>
      </c>
      <c r="RL1" s="74">
        <f t="shared" si="10"/>
        <v>0</v>
      </c>
      <c r="RM1" s="74">
        <f t="shared" si="10"/>
        <v>0</v>
      </c>
      <c r="RN1" s="74">
        <f t="shared" si="10"/>
        <v>0</v>
      </c>
      <c r="RO1" s="74">
        <f t="shared" si="10"/>
        <v>0</v>
      </c>
      <c r="RP1" s="74">
        <f t="shared" si="10"/>
        <v>0</v>
      </c>
      <c r="RQ1" s="74">
        <f t="shared" si="10"/>
        <v>0</v>
      </c>
      <c r="RR1" s="74">
        <f t="shared" ref="RR1:UC1" si="11">COUNTA(RR12:RR1048576)</f>
        <v>0</v>
      </c>
      <c r="RS1" s="74">
        <f t="shared" si="11"/>
        <v>0</v>
      </c>
      <c r="RT1" s="74">
        <f t="shared" si="11"/>
        <v>0</v>
      </c>
      <c r="RU1" s="74">
        <f t="shared" si="11"/>
        <v>0</v>
      </c>
      <c r="RV1" s="74">
        <f t="shared" si="11"/>
        <v>0</v>
      </c>
      <c r="RW1" s="74">
        <f t="shared" si="11"/>
        <v>0</v>
      </c>
      <c r="RX1" s="74">
        <f t="shared" si="11"/>
        <v>0</v>
      </c>
      <c r="RY1" s="74">
        <f t="shared" si="11"/>
        <v>0</v>
      </c>
      <c r="RZ1" s="74">
        <f t="shared" si="11"/>
        <v>0</v>
      </c>
      <c r="SA1" s="74">
        <f t="shared" si="11"/>
        <v>0</v>
      </c>
      <c r="SB1" s="74">
        <f t="shared" si="11"/>
        <v>0</v>
      </c>
      <c r="SC1" s="74">
        <f t="shared" si="11"/>
        <v>0</v>
      </c>
      <c r="SD1" s="74">
        <f t="shared" si="11"/>
        <v>0</v>
      </c>
      <c r="SE1" s="74">
        <f t="shared" si="11"/>
        <v>0</v>
      </c>
      <c r="SF1" s="74">
        <f t="shared" si="11"/>
        <v>0</v>
      </c>
      <c r="SG1" s="74">
        <f t="shared" si="11"/>
        <v>0</v>
      </c>
      <c r="SH1" s="74">
        <f t="shared" si="11"/>
        <v>0</v>
      </c>
      <c r="SI1" s="74">
        <f t="shared" si="11"/>
        <v>0</v>
      </c>
      <c r="SJ1" s="74">
        <f t="shared" si="11"/>
        <v>0</v>
      </c>
      <c r="SK1" s="74">
        <f t="shared" si="11"/>
        <v>0</v>
      </c>
      <c r="SL1" s="74">
        <f t="shared" si="11"/>
        <v>0</v>
      </c>
      <c r="SM1" s="74">
        <f t="shared" si="11"/>
        <v>0</v>
      </c>
      <c r="SN1" s="74">
        <f t="shared" si="11"/>
        <v>0</v>
      </c>
      <c r="SO1" s="74">
        <f t="shared" si="11"/>
        <v>0</v>
      </c>
      <c r="SP1" s="74">
        <f t="shared" si="11"/>
        <v>0</v>
      </c>
      <c r="SQ1" s="74">
        <f t="shared" si="11"/>
        <v>0</v>
      </c>
      <c r="SR1" s="74">
        <f t="shared" si="11"/>
        <v>0</v>
      </c>
      <c r="SS1" s="74">
        <f t="shared" si="11"/>
        <v>0</v>
      </c>
      <c r="ST1" s="74">
        <f t="shared" si="11"/>
        <v>0</v>
      </c>
      <c r="SU1" s="74">
        <f t="shared" si="11"/>
        <v>0</v>
      </c>
      <c r="SV1" s="74">
        <f t="shared" si="11"/>
        <v>0</v>
      </c>
      <c r="SW1" s="74">
        <f t="shared" si="11"/>
        <v>0</v>
      </c>
      <c r="SX1" s="74">
        <f t="shared" si="11"/>
        <v>0</v>
      </c>
      <c r="SY1" s="74">
        <f t="shared" si="11"/>
        <v>0</v>
      </c>
      <c r="SZ1" s="74">
        <f t="shared" si="11"/>
        <v>0</v>
      </c>
      <c r="TA1" s="74">
        <f t="shared" si="11"/>
        <v>0</v>
      </c>
      <c r="TB1" s="74">
        <f t="shared" si="11"/>
        <v>0</v>
      </c>
      <c r="TC1" s="74">
        <f t="shared" si="11"/>
        <v>0</v>
      </c>
      <c r="TD1" s="74">
        <f t="shared" si="11"/>
        <v>0</v>
      </c>
      <c r="TE1" s="74">
        <f t="shared" si="11"/>
        <v>0</v>
      </c>
      <c r="TF1" s="74">
        <f t="shared" si="11"/>
        <v>0</v>
      </c>
      <c r="TG1" s="74">
        <f t="shared" si="11"/>
        <v>0</v>
      </c>
      <c r="TH1" s="74">
        <f t="shared" si="11"/>
        <v>0</v>
      </c>
      <c r="TI1" s="74">
        <f t="shared" si="11"/>
        <v>0</v>
      </c>
      <c r="TJ1" s="74">
        <f t="shared" si="11"/>
        <v>0</v>
      </c>
      <c r="TK1" s="74">
        <f t="shared" si="11"/>
        <v>0</v>
      </c>
      <c r="TL1" s="74">
        <f t="shared" si="11"/>
        <v>0</v>
      </c>
      <c r="TM1" s="74">
        <f t="shared" si="11"/>
        <v>0</v>
      </c>
      <c r="TN1" s="74">
        <f t="shared" si="11"/>
        <v>0</v>
      </c>
      <c r="TO1" s="74">
        <f t="shared" si="11"/>
        <v>0</v>
      </c>
      <c r="TP1" s="74">
        <f t="shared" si="11"/>
        <v>0</v>
      </c>
      <c r="TQ1" s="74">
        <f t="shared" si="11"/>
        <v>0</v>
      </c>
      <c r="TR1" s="74">
        <f t="shared" si="11"/>
        <v>0</v>
      </c>
      <c r="TS1" s="74">
        <f t="shared" si="11"/>
        <v>0</v>
      </c>
      <c r="TT1" s="74">
        <f t="shared" si="11"/>
        <v>0</v>
      </c>
      <c r="TU1" s="74">
        <f t="shared" si="11"/>
        <v>0</v>
      </c>
      <c r="TV1" s="74">
        <f t="shared" si="11"/>
        <v>0</v>
      </c>
      <c r="TW1" s="74">
        <f t="shared" si="11"/>
        <v>0</v>
      </c>
      <c r="TX1" s="74">
        <f t="shared" si="11"/>
        <v>0</v>
      </c>
      <c r="TY1" s="74">
        <f t="shared" si="11"/>
        <v>0</v>
      </c>
      <c r="TZ1" s="74">
        <f t="shared" si="11"/>
        <v>0</v>
      </c>
      <c r="UA1" s="74">
        <f t="shared" si="11"/>
        <v>0</v>
      </c>
      <c r="UB1" s="74">
        <f t="shared" si="11"/>
        <v>0</v>
      </c>
      <c r="UC1" s="74">
        <f t="shared" si="11"/>
        <v>0</v>
      </c>
      <c r="UD1" s="74">
        <f t="shared" ref="UD1:WO1" si="12">COUNTA(UD12:UD1048576)</f>
        <v>0</v>
      </c>
      <c r="UE1" s="74">
        <f t="shared" si="12"/>
        <v>0</v>
      </c>
      <c r="UF1" s="74">
        <f t="shared" si="12"/>
        <v>0</v>
      </c>
      <c r="UG1" s="74">
        <f t="shared" si="12"/>
        <v>0</v>
      </c>
      <c r="UH1" s="74">
        <f t="shared" si="12"/>
        <v>0</v>
      </c>
      <c r="UI1" s="74">
        <f t="shared" si="12"/>
        <v>0</v>
      </c>
      <c r="UJ1" s="74">
        <f t="shared" si="12"/>
        <v>0</v>
      </c>
      <c r="UK1" s="74">
        <f t="shared" si="12"/>
        <v>0</v>
      </c>
      <c r="UL1" s="74">
        <f t="shared" si="12"/>
        <v>0</v>
      </c>
      <c r="UM1" s="74">
        <f t="shared" si="12"/>
        <v>0</v>
      </c>
      <c r="UN1" s="74">
        <f t="shared" si="12"/>
        <v>0</v>
      </c>
      <c r="UO1" s="74">
        <f t="shared" si="12"/>
        <v>0</v>
      </c>
      <c r="UP1" s="74">
        <f t="shared" si="12"/>
        <v>0</v>
      </c>
      <c r="UQ1" s="74">
        <f t="shared" si="12"/>
        <v>0</v>
      </c>
      <c r="UR1" s="74">
        <f t="shared" si="12"/>
        <v>0</v>
      </c>
      <c r="US1" s="74">
        <f t="shared" si="12"/>
        <v>0</v>
      </c>
      <c r="UT1" s="74">
        <f t="shared" si="12"/>
        <v>0</v>
      </c>
      <c r="UU1" s="74">
        <f t="shared" si="12"/>
        <v>0</v>
      </c>
      <c r="UV1" s="74">
        <f t="shared" si="12"/>
        <v>0</v>
      </c>
      <c r="UW1" s="74">
        <f t="shared" si="12"/>
        <v>0</v>
      </c>
      <c r="UX1" s="74">
        <f t="shared" si="12"/>
        <v>0</v>
      </c>
      <c r="UY1" s="74">
        <f t="shared" si="12"/>
        <v>0</v>
      </c>
      <c r="UZ1" s="74">
        <f t="shared" si="12"/>
        <v>0</v>
      </c>
      <c r="VA1" s="74">
        <f t="shared" si="12"/>
        <v>0</v>
      </c>
      <c r="VB1" s="74">
        <f t="shared" si="12"/>
        <v>0</v>
      </c>
      <c r="VC1" s="74">
        <f t="shared" si="12"/>
        <v>0</v>
      </c>
      <c r="VD1" s="74">
        <f t="shared" si="12"/>
        <v>0</v>
      </c>
      <c r="VE1" s="74">
        <f t="shared" si="12"/>
        <v>0</v>
      </c>
      <c r="VF1" s="74">
        <f t="shared" si="12"/>
        <v>0</v>
      </c>
      <c r="VG1" s="74">
        <f t="shared" si="12"/>
        <v>0</v>
      </c>
      <c r="VH1" s="74">
        <f t="shared" si="12"/>
        <v>0</v>
      </c>
      <c r="VI1" s="74">
        <f t="shared" si="12"/>
        <v>0</v>
      </c>
      <c r="VJ1" s="74">
        <f t="shared" si="12"/>
        <v>0</v>
      </c>
      <c r="VK1" s="74">
        <f t="shared" si="12"/>
        <v>0</v>
      </c>
      <c r="VL1" s="74">
        <f t="shared" si="12"/>
        <v>0</v>
      </c>
      <c r="VM1" s="74">
        <f t="shared" si="12"/>
        <v>0</v>
      </c>
      <c r="VN1" s="74">
        <f t="shared" si="12"/>
        <v>0</v>
      </c>
      <c r="VO1" s="74">
        <f t="shared" si="12"/>
        <v>0</v>
      </c>
      <c r="VP1" s="74">
        <f t="shared" si="12"/>
        <v>0</v>
      </c>
      <c r="VQ1" s="74">
        <f t="shared" si="12"/>
        <v>0</v>
      </c>
      <c r="VR1" s="74">
        <f t="shared" si="12"/>
        <v>0</v>
      </c>
      <c r="VS1" s="74">
        <f t="shared" si="12"/>
        <v>0</v>
      </c>
      <c r="VT1" s="74">
        <f t="shared" si="12"/>
        <v>0</v>
      </c>
      <c r="VU1" s="74">
        <f t="shared" si="12"/>
        <v>0</v>
      </c>
      <c r="VV1" s="74">
        <f t="shared" si="12"/>
        <v>0</v>
      </c>
      <c r="VW1" s="74">
        <f t="shared" si="12"/>
        <v>0</v>
      </c>
      <c r="VX1" s="74">
        <f t="shared" si="12"/>
        <v>0</v>
      </c>
      <c r="VY1" s="74">
        <f t="shared" si="12"/>
        <v>0</v>
      </c>
      <c r="VZ1" s="74">
        <f t="shared" si="12"/>
        <v>0</v>
      </c>
      <c r="WA1" s="74">
        <f t="shared" si="12"/>
        <v>0</v>
      </c>
      <c r="WB1" s="74">
        <f t="shared" si="12"/>
        <v>0</v>
      </c>
      <c r="WC1" s="74">
        <f t="shared" si="12"/>
        <v>0</v>
      </c>
      <c r="WD1" s="74">
        <f t="shared" si="12"/>
        <v>0</v>
      </c>
      <c r="WE1" s="74">
        <f t="shared" si="12"/>
        <v>0</v>
      </c>
      <c r="WF1" s="74">
        <f t="shared" si="12"/>
        <v>0</v>
      </c>
      <c r="WG1" s="74">
        <f t="shared" si="12"/>
        <v>0</v>
      </c>
      <c r="WH1" s="74">
        <f t="shared" si="12"/>
        <v>0</v>
      </c>
      <c r="WI1" s="74">
        <f t="shared" si="12"/>
        <v>0</v>
      </c>
      <c r="WJ1" s="74">
        <f t="shared" si="12"/>
        <v>0</v>
      </c>
      <c r="WK1" s="74">
        <f t="shared" si="12"/>
        <v>0</v>
      </c>
      <c r="WL1" s="74">
        <f t="shared" si="12"/>
        <v>0</v>
      </c>
      <c r="WM1" s="74">
        <f t="shared" si="12"/>
        <v>0</v>
      </c>
      <c r="WN1" s="74">
        <f t="shared" si="12"/>
        <v>0</v>
      </c>
      <c r="WO1" s="74">
        <f t="shared" si="12"/>
        <v>0</v>
      </c>
      <c r="WP1" s="74">
        <f t="shared" ref="WP1:ZA1" si="13">COUNTA(WP12:WP1048576)</f>
        <v>0</v>
      </c>
      <c r="WQ1" s="74">
        <f t="shared" si="13"/>
        <v>0</v>
      </c>
      <c r="WR1" s="74">
        <f t="shared" si="13"/>
        <v>0</v>
      </c>
      <c r="WS1" s="74">
        <f t="shared" si="13"/>
        <v>0</v>
      </c>
      <c r="WT1" s="74">
        <f t="shared" si="13"/>
        <v>0</v>
      </c>
      <c r="WU1" s="74">
        <f t="shared" si="13"/>
        <v>0</v>
      </c>
      <c r="WV1" s="74">
        <f t="shared" si="13"/>
        <v>0</v>
      </c>
      <c r="WW1" s="74">
        <f t="shared" si="13"/>
        <v>0</v>
      </c>
      <c r="WX1" s="74">
        <f t="shared" si="13"/>
        <v>0</v>
      </c>
      <c r="WY1" s="74">
        <f t="shared" si="13"/>
        <v>0</v>
      </c>
      <c r="WZ1" s="74">
        <f t="shared" si="13"/>
        <v>0</v>
      </c>
      <c r="XA1" s="74">
        <f t="shared" si="13"/>
        <v>0</v>
      </c>
      <c r="XB1" s="74">
        <f t="shared" si="13"/>
        <v>0</v>
      </c>
      <c r="XC1" s="74">
        <f t="shared" si="13"/>
        <v>0</v>
      </c>
      <c r="XD1" s="74">
        <f t="shared" si="13"/>
        <v>0</v>
      </c>
      <c r="XE1" s="74">
        <f t="shared" si="13"/>
        <v>0</v>
      </c>
      <c r="XF1" s="74">
        <f t="shared" si="13"/>
        <v>0</v>
      </c>
      <c r="XG1" s="74">
        <f t="shared" si="13"/>
        <v>0</v>
      </c>
      <c r="XH1" s="74">
        <f t="shared" si="13"/>
        <v>0</v>
      </c>
      <c r="XI1" s="74">
        <f t="shared" si="13"/>
        <v>0</v>
      </c>
      <c r="XJ1" s="74">
        <f t="shared" si="13"/>
        <v>0</v>
      </c>
      <c r="XK1" s="74">
        <f t="shared" si="13"/>
        <v>0</v>
      </c>
      <c r="XL1" s="74">
        <f t="shared" si="13"/>
        <v>0</v>
      </c>
      <c r="XM1" s="74">
        <f t="shared" si="13"/>
        <v>0</v>
      </c>
      <c r="XN1" s="74">
        <f t="shared" si="13"/>
        <v>0</v>
      </c>
      <c r="XO1" s="74">
        <f t="shared" si="13"/>
        <v>0</v>
      </c>
      <c r="XP1" s="74">
        <f t="shared" si="13"/>
        <v>0</v>
      </c>
      <c r="XQ1" s="74">
        <f t="shared" si="13"/>
        <v>0</v>
      </c>
      <c r="XR1" s="74">
        <f t="shared" si="13"/>
        <v>0</v>
      </c>
      <c r="XS1" s="74">
        <f t="shared" si="13"/>
        <v>0</v>
      </c>
      <c r="XT1" s="74">
        <f t="shared" si="13"/>
        <v>0</v>
      </c>
      <c r="XU1" s="74">
        <f t="shared" si="13"/>
        <v>0</v>
      </c>
      <c r="XV1" s="74">
        <f t="shared" si="13"/>
        <v>0</v>
      </c>
      <c r="XW1" s="74">
        <f t="shared" si="13"/>
        <v>0</v>
      </c>
      <c r="XX1" s="74">
        <f t="shared" si="13"/>
        <v>0</v>
      </c>
      <c r="XY1" s="74">
        <f t="shared" si="13"/>
        <v>0</v>
      </c>
      <c r="XZ1" s="74">
        <f t="shared" si="13"/>
        <v>0</v>
      </c>
      <c r="YA1" s="74">
        <f t="shared" si="13"/>
        <v>0</v>
      </c>
      <c r="YB1" s="74">
        <f t="shared" si="13"/>
        <v>0</v>
      </c>
      <c r="YC1" s="74">
        <f t="shared" si="13"/>
        <v>0</v>
      </c>
      <c r="YD1" s="74">
        <f t="shared" si="13"/>
        <v>0</v>
      </c>
      <c r="YE1" s="74">
        <f t="shared" si="13"/>
        <v>0</v>
      </c>
      <c r="YF1" s="74">
        <f t="shared" si="13"/>
        <v>0</v>
      </c>
      <c r="YG1" s="74">
        <f t="shared" si="13"/>
        <v>0</v>
      </c>
      <c r="YH1" s="74">
        <f t="shared" si="13"/>
        <v>0</v>
      </c>
      <c r="YI1" s="74">
        <f t="shared" si="13"/>
        <v>0</v>
      </c>
      <c r="YJ1" s="74">
        <f t="shared" si="13"/>
        <v>0</v>
      </c>
      <c r="YK1" s="74">
        <f t="shared" si="13"/>
        <v>0</v>
      </c>
      <c r="YL1" s="74">
        <f t="shared" si="13"/>
        <v>0</v>
      </c>
      <c r="YM1" s="74">
        <f t="shared" si="13"/>
        <v>0</v>
      </c>
      <c r="YN1" s="74">
        <f t="shared" si="13"/>
        <v>0</v>
      </c>
      <c r="YO1" s="74">
        <f t="shared" si="13"/>
        <v>0</v>
      </c>
      <c r="YP1" s="74">
        <f t="shared" si="13"/>
        <v>0</v>
      </c>
      <c r="YQ1" s="74">
        <f t="shared" si="13"/>
        <v>0</v>
      </c>
      <c r="YR1" s="74">
        <f t="shared" si="13"/>
        <v>0</v>
      </c>
      <c r="YS1" s="74">
        <f t="shared" si="13"/>
        <v>0</v>
      </c>
      <c r="YT1" s="74">
        <f t="shared" si="13"/>
        <v>0</v>
      </c>
      <c r="YU1" s="74">
        <f t="shared" si="13"/>
        <v>0</v>
      </c>
      <c r="YV1" s="74">
        <f t="shared" si="13"/>
        <v>0</v>
      </c>
      <c r="YW1" s="74">
        <f t="shared" si="13"/>
        <v>0</v>
      </c>
      <c r="YX1" s="74">
        <f t="shared" si="13"/>
        <v>0</v>
      </c>
      <c r="YY1" s="74">
        <f t="shared" si="13"/>
        <v>0</v>
      </c>
      <c r="YZ1" s="74">
        <f t="shared" si="13"/>
        <v>0</v>
      </c>
      <c r="ZA1" s="74">
        <f t="shared" si="13"/>
        <v>0</v>
      </c>
      <c r="ZB1" s="74">
        <f t="shared" ref="ZB1:ABM1" si="14">COUNTA(ZB12:ZB1048576)</f>
        <v>0</v>
      </c>
      <c r="ZC1" s="74">
        <f t="shared" si="14"/>
        <v>0</v>
      </c>
      <c r="ZD1" s="74">
        <f t="shared" si="14"/>
        <v>0</v>
      </c>
      <c r="ZE1" s="74">
        <f t="shared" si="14"/>
        <v>0</v>
      </c>
      <c r="ZF1" s="74">
        <f t="shared" si="14"/>
        <v>0</v>
      </c>
      <c r="ZG1" s="74">
        <f t="shared" si="14"/>
        <v>0</v>
      </c>
      <c r="ZH1" s="74">
        <f t="shared" si="14"/>
        <v>0</v>
      </c>
      <c r="ZI1" s="74">
        <f t="shared" si="14"/>
        <v>0</v>
      </c>
      <c r="ZJ1" s="74">
        <f t="shared" si="14"/>
        <v>0</v>
      </c>
      <c r="ZK1" s="74">
        <f t="shared" si="14"/>
        <v>0</v>
      </c>
      <c r="ZL1" s="74">
        <f t="shared" si="14"/>
        <v>0</v>
      </c>
      <c r="ZM1" s="74">
        <f t="shared" si="14"/>
        <v>0</v>
      </c>
      <c r="ZN1" s="74">
        <f t="shared" si="14"/>
        <v>0</v>
      </c>
      <c r="ZO1" s="74">
        <f t="shared" si="14"/>
        <v>0</v>
      </c>
      <c r="ZP1" s="74">
        <f t="shared" si="14"/>
        <v>0</v>
      </c>
      <c r="ZQ1" s="74">
        <f t="shared" si="14"/>
        <v>0</v>
      </c>
      <c r="ZR1" s="74">
        <f t="shared" si="14"/>
        <v>0</v>
      </c>
      <c r="ZS1" s="74">
        <f t="shared" si="14"/>
        <v>0</v>
      </c>
      <c r="ZT1" s="74">
        <f t="shared" si="14"/>
        <v>0</v>
      </c>
      <c r="ZU1" s="74">
        <f t="shared" si="14"/>
        <v>0</v>
      </c>
      <c r="ZV1" s="74">
        <f t="shared" si="14"/>
        <v>0</v>
      </c>
      <c r="ZW1" s="74">
        <f t="shared" si="14"/>
        <v>0</v>
      </c>
      <c r="ZX1" s="74">
        <f t="shared" si="14"/>
        <v>0</v>
      </c>
      <c r="ZY1" s="74">
        <f t="shared" si="14"/>
        <v>0</v>
      </c>
      <c r="ZZ1" s="74">
        <f t="shared" si="14"/>
        <v>0</v>
      </c>
      <c r="AAA1" s="74">
        <f t="shared" si="14"/>
        <v>0</v>
      </c>
      <c r="AAB1" s="74">
        <f t="shared" si="14"/>
        <v>0</v>
      </c>
      <c r="AAC1" s="74">
        <f t="shared" si="14"/>
        <v>0</v>
      </c>
      <c r="AAD1" s="74">
        <f t="shared" si="14"/>
        <v>0</v>
      </c>
      <c r="AAE1" s="74">
        <f t="shared" si="14"/>
        <v>0</v>
      </c>
      <c r="AAF1" s="74">
        <f t="shared" si="14"/>
        <v>0</v>
      </c>
      <c r="AAG1" s="74">
        <f t="shared" si="14"/>
        <v>0</v>
      </c>
      <c r="AAH1" s="74">
        <f t="shared" si="14"/>
        <v>0</v>
      </c>
      <c r="AAI1" s="74">
        <f t="shared" si="14"/>
        <v>0</v>
      </c>
      <c r="AAJ1" s="74">
        <f t="shared" si="14"/>
        <v>0</v>
      </c>
      <c r="AAK1" s="74">
        <f t="shared" si="14"/>
        <v>0</v>
      </c>
      <c r="AAL1" s="74">
        <f t="shared" si="14"/>
        <v>0</v>
      </c>
      <c r="AAM1" s="74">
        <f t="shared" si="14"/>
        <v>0</v>
      </c>
      <c r="AAN1" s="74">
        <f t="shared" si="14"/>
        <v>0</v>
      </c>
      <c r="AAO1" s="74">
        <f t="shared" si="14"/>
        <v>0</v>
      </c>
      <c r="AAP1" s="74">
        <f t="shared" si="14"/>
        <v>0</v>
      </c>
      <c r="AAQ1" s="74">
        <f t="shared" si="14"/>
        <v>0</v>
      </c>
      <c r="AAR1" s="74">
        <f t="shared" si="14"/>
        <v>0</v>
      </c>
      <c r="AAS1" s="74">
        <f t="shared" si="14"/>
        <v>0</v>
      </c>
      <c r="AAT1" s="74">
        <f t="shared" si="14"/>
        <v>0</v>
      </c>
      <c r="AAU1" s="74">
        <f t="shared" si="14"/>
        <v>0</v>
      </c>
      <c r="AAV1" s="74">
        <f t="shared" si="14"/>
        <v>0</v>
      </c>
      <c r="AAW1" s="74">
        <f t="shared" si="14"/>
        <v>0</v>
      </c>
      <c r="AAX1" s="74">
        <f t="shared" si="14"/>
        <v>0</v>
      </c>
      <c r="AAY1" s="74">
        <f t="shared" si="14"/>
        <v>0</v>
      </c>
      <c r="AAZ1" s="74">
        <f t="shared" si="14"/>
        <v>0</v>
      </c>
      <c r="ABA1" s="74">
        <f t="shared" si="14"/>
        <v>0</v>
      </c>
      <c r="ABB1" s="74">
        <f t="shared" si="14"/>
        <v>0</v>
      </c>
      <c r="ABC1" s="74">
        <f t="shared" si="14"/>
        <v>0</v>
      </c>
      <c r="ABD1" s="74">
        <f t="shared" si="14"/>
        <v>0</v>
      </c>
      <c r="ABE1" s="74">
        <f t="shared" si="14"/>
        <v>0</v>
      </c>
      <c r="ABF1" s="74">
        <f t="shared" si="14"/>
        <v>0</v>
      </c>
      <c r="ABG1" s="74">
        <f t="shared" si="14"/>
        <v>0</v>
      </c>
      <c r="ABH1" s="74">
        <f t="shared" si="14"/>
        <v>0</v>
      </c>
      <c r="ABI1" s="74">
        <f t="shared" si="14"/>
        <v>0</v>
      </c>
      <c r="ABJ1" s="74">
        <f t="shared" si="14"/>
        <v>0</v>
      </c>
      <c r="ABK1" s="74">
        <f t="shared" si="14"/>
        <v>0</v>
      </c>
      <c r="ABL1" s="74">
        <f t="shared" si="14"/>
        <v>0</v>
      </c>
      <c r="ABM1" s="74">
        <f t="shared" si="14"/>
        <v>0</v>
      </c>
      <c r="ABN1" s="74">
        <f t="shared" ref="ABN1:ADU1" si="15">COUNTA(ABN12:ABN1048576)</f>
        <v>0</v>
      </c>
      <c r="ABO1" s="74">
        <f t="shared" si="15"/>
        <v>0</v>
      </c>
      <c r="ABP1" s="74">
        <f t="shared" si="15"/>
        <v>0</v>
      </c>
      <c r="ABQ1" s="74">
        <f t="shared" si="15"/>
        <v>0</v>
      </c>
      <c r="ABR1" s="74">
        <f t="shared" si="15"/>
        <v>0</v>
      </c>
      <c r="ABS1" s="74">
        <f t="shared" si="15"/>
        <v>0</v>
      </c>
      <c r="ABT1" s="74">
        <f t="shared" si="15"/>
        <v>0</v>
      </c>
      <c r="ABU1" s="74">
        <f t="shared" si="15"/>
        <v>0</v>
      </c>
      <c r="ABV1" s="74">
        <f t="shared" si="15"/>
        <v>0</v>
      </c>
      <c r="ABW1" s="74">
        <f t="shared" si="15"/>
        <v>0</v>
      </c>
      <c r="ABX1" s="74">
        <f t="shared" si="15"/>
        <v>0</v>
      </c>
      <c r="ABY1" s="74">
        <f t="shared" si="15"/>
        <v>0</v>
      </c>
      <c r="ABZ1" s="74">
        <f t="shared" si="15"/>
        <v>0</v>
      </c>
      <c r="ACA1" s="74">
        <f t="shared" si="15"/>
        <v>0</v>
      </c>
      <c r="ACB1" s="74">
        <f t="shared" si="15"/>
        <v>0</v>
      </c>
      <c r="ACC1" s="74">
        <f t="shared" si="15"/>
        <v>0</v>
      </c>
      <c r="ACD1" s="74">
        <f t="shared" si="15"/>
        <v>0</v>
      </c>
      <c r="ACE1" s="74">
        <f t="shared" si="15"/>
        <v>0</v>
      </c>
      <c r="ACF1" s="74">
        <f t="shared" si="15"/>
        <v>0</v>
      </c>
      <c r="ACG1" s="74">
        <f t="shared" si="15"/>
        <v>0</v>
      </c>
      <c r="ACH1" s="74">
        <f t="shared" si="15"/>
        <v>0</v>
      </c>
      <c r="ACI1" s="74">
        <f t="shared" si="15"/>
        <v>0</v>
      </c>
      <c r="ACJ1" s="74">
        <f t="shared" si="15"/>
        <v>0</v>
      </c>
      <c r="ACK1" s="74">
        <f t="shared" si="15"/>
        <v>0</v>
      </c>
      <c r="ACL1" s="74">
        <f t="shared" si="15"/>
        <v>0</v>
      </c>
      <c r="ACM1" s="74">
        <f t="shared" si="15"/>
        <v>0</v>
      </c>
      <c r="ACN1" s="74">
        <f t="shared" si="15"/>
        <v>0</v>
      </c>
      <c r="ACO1" s="74">
        <f t="shared" si="15"/>
        <v>0</v>
      </c>
      <c r="ACP1" s="74">
        <f t="shared" si="15"/>
        <v>0</v>
      </c>
      <c r="ACQ1" s="74">
        <f t="shared" si="15"/>
        <v>0</v>
      </c>
      <c r="ACR1" s="74">
        <f t="shared" si="15"/>
        <v>0</v>
      </c>
      <c r="ACS1" s="74">
        <f t="shared" si="15"/>
        <v>0</v>
      </c>
      <c r="ACT1" s="74">
        <f t="shared" si="15"/>
        <v>0</v>
      </c>
      <c r="ACU1" s="74">
        <f t="shared" si="15"/>
        <v>0</v>
      </c>
      <c r="ACV1" s="74">
        <f t="shared" si="15"/>
        <v>0</v>
      </c>
      <c r="ACW1" s="74">
        <f t="shared" si="15"/>
        <v>0</v>
      </c>
      <c r="ACX1" s="74">
        <f t="shared" si="15"/>
        <v>0</v>
      </c>
      <c r="ACY1" s="74">
        <f t="shared" si="15"/>
        <v>0</v>
      </c>
      <c r="ACZ1" s="74">
        <f t="shared" si="15"/>
        <v>0</v>
      </c>
      <c r="ADA1" s="74">
        <f t="shared" si="15"/>
        <v>0</v>
      </c>
      <c r="ADB1" s="74">
        <f t="shared" si="15"/>
        <v>0</v>
      </c>
      <c r="ADC1" s="74">
        <f t="shared" si="15"/>
        <v>0</v>
      </c>
      <c r="ADD1" s="74">
        <f t="shared" si="15"/>
        <v>0</v>
      </c>
      <c r="ADE1" s="74">
        <f t="shared" si="15"/>
        <v>0</v>
      </c>
      <c r="ADF1" s="74">
        <f t="shared" si="15"/>
        <v>0</v>
      </c>
      <c r="ADG1" s="74">
        <f t="shared" si="15"/>
        <v>0</v>
      </c>
      <c r="ADH1" s="74">
        <f t="shared" si="15"/>
        <v>0</v>
      </c>
      <c r="ADI1" s="74">
        <f t="shared" si="15"/>
        <v>0</v>
      </c>
      <c r="ADJ1" s="74">
        <f t="shared" si="15"/>
        <v>0</v>
      </c>
      <c r="ADK1" s="74">
        <f t="shared" si="15"/>
        <v>0</v>
      </c>
      <c r="ADL1" s="74">
        <f t="shared" si="15"/>
        <v>0</v>
      </c>
      <c r="ADM1" s="74">
        <f t="shared" si="15"/>
        <v>0</v>
      </c>
      <c r="ADN1" s="74">
        <f t="shared" si="15"/>
        <v>0</v>
      </c>
      <c r="ADO1" s="74">
        <f t="shared" si="15"/>
        <v>0</v>
      </c>
      <c r="ADP1" s="74">
        <f t="shared" si="15"/>
        <v>0</v>
      </c>
      <c r="ADQ1" s="74">
        <f t="shared" si="15"/>
        <v>0</v>
      </c>
      <c r="ADR1" s="74">
        <f t="shared" si="15"/>
        <v>0</v>
      </c>
      <c r="ADS1" s="74">
        <f t="shared" si="15"/>
        <v>0</v>
      </c>
      <c r="ADT1" s="74">
        <f t="shared" si="15"/>
        <v>0</v>
      </c>
      <c r="ADU1" s="74">
        <f t="shared" si="15"/>
        <v>0</v>
      </c>
    </row>
    <row r="2" spans="1:803" s="74" customFormat="1" ht="17.5" customHeight="1">
      <c r="A2" s="73"/>
      <c r="B2" s="293"/>
      <c r="C2" s="163"/>
      <c r="D2" s="137" t="s">
        <v>9685</v>
      </c>
      <c r="E2" s="243" t="s">
        <v>9684</v>
      </c>
      <c r="F2" s="292"/>
      <c r="G2" s="464">
        <f>COUNTIF(H12:H436,"&gt;1499")</f>
        <v>42</v>
      </c>
      <c r="H2" s="361">
        <v>3</v>
      </c>
      <c r="I2" s="363" t="s">
        <v>2</v>
      </c>
      <c r="J2" s="108">
        <f>COUNTIF(J12:J1048576,"*普陀*")</f>
        <v>20</v>
      </c>
      <c r="K2" s="364" t="s">
        <v>9683</v>
      </c>
      <c r="L2" s="87">
        <f>COUNTIF(F12:F436,"*B*")</f>
        <v>34</v>
      </c>
      <c r="M2" s="94" t="e">
        <f t="array" aca="1" ref="M2" ca="1">SUMPRODUCT(($F$12:$F$126=LEFT($K$2,1))*(OFFSET($F$12:$F$126,,MATCH($G$10,$11:$11,0)-6)&lt;&gt;""))</f>
        <v>#N/A</v>
      </c>
      <c r="N2" s="88" t="e">
        <f t="shared" ca="1" si="0"/>
        <v>#N/A</v>
      </c>
      <c r="O2" s="86"/>
      <c r="P2" s="412"/>
      <c r="Q2" s="424"/>
      <c r="R2" s="118"/>
      <c r="S2" s="85" t="s">
        <v>9682</v>
      </c>
      <c r="EZ2" s="74">
        <f t="shared" ref="EZ2:GE2" si="16">COUNTIF(EZ12:EZ1048576,"*待办*")</f>
        <v>4</v>
      </c>
      <c r="FA2" s="74">
        <f t="shared" si="16"/>
        <v>0</v>
      </c>
      <c r="FB2" s="74">
        <f t="shared" si="16"/>
        <v>1</v>
      </c>
      <c r="FC2" s="74">
        <f t="shared" si="16"/>
        <v>0</v>
      </c>
      <c r="FD2" s="74">
        <f t="shared" si="16"/>
        <v>0</v>
      </c>
      <c r="FE2" s="74">
        <f t="shared" si="16"/>
        <v>8</v>
      </c>
      <c r="FF2" s="74">
        <f t="shared" si="16"/>
        <v>1</v>
      </c>
      <c r="FG2" s="74">
        <f t="shared" si="16"/>
        <v>0</v>
      </c>
      <c r="FH2" s="74">
        <f t="shared" si="16"/>
        <v>0</v>
      </c>
      <c r="FI2" s="74">
        <f t="shared" si="16"/>
        <v>0</v>
      </c>
      <c r="FJ2" s="74">
        <f t="shared" si="16"/>
        <v>3</v>
      </c>
      <c r="FK2" s="74">
        <f t="shared" si="16"/>
        <v>0</v>
      </c>
      <c r="FL2" s="74">
        <f t="shared" si="16"/>
        <v>0</v>
      </c>
      <c r="FM2" s="74">
        <f t="shared" si="16"/>
        <v>0</v>
      </c>
      <c r="FN2" s="74">
        <f t="shared" si="16"/>
        <v>0</v>
      </c>
      <c r="FO2" s="74">
        <f t="shared" si="16"/>
        <v>0</v>
      </c>
      <c r="FP2" s="74">
        <f t="shared" si="16"/>
        <v>1</v>
      </c>
      <c r="FQ2" s="74">
        <f t="shared" si="16"/>
        <v>0</v>
      </c>
      <c r="FR2" s="74">
        <f t="shared" si="16"/>
        <v>0</v>
      </c>
      <c r="FS2" s="74">
        <f t="shared" si="16"/>
        <v>0</v>
      </c>
      <c r="FT2" s="74">
        <f t="shared" si="16"/>
        <v>0</v>
      </c>
      <c r="FU2" s="74">
        <f t="shared" si="16"/>
        <v>1</v>
      </c>
      <c r="FV2" s="74">
        <f t="shared" si="16"/>
        <v>0</v>
      </c>
      <c r="FW2" s="74">
        <f t="shared" si="16"/>
        <v>0</v>
      </c>
      <c r="FX2" s="74">
        <f t="shared" si="16"/>
        <v>0</v>
      </c>
      <c r="FY2" s="74">
        <f t="shared" si="16"/>
        <v>1</v>
      </c>
      <c r="FZ2" s="74">
        <f t="shared" si="16"/>
        <v>0</v>
      </c>
      <c r="GA2" s="74">
        <f t="shared" si="16"/>
        <v>0</v>
      </c>
      <c r="GB2" s="74">
        <f t="shared" si="16"/>
        <v>1</v>
      </c>
      <c r="GC2" s="74">
        <f t="shared" si="16"/>
        <v>0</v>
      </c>
      <c r="GD2" s="74">
        <f t="shared" si="16"/>
        <v>0</v>
      </c>
      <c r="GE2" s="74">
        <f t="shared" si="16"/>
        <v>0</v>
      </c>
      <c r="GF2" s="74">
        <f t="shared" ref="GF2:HK2" si="17">COUNTIF(GF12:GF1048576,"*待办*")</f>
        <v>2</v>
      </c>
      <c r="GG2" s="74">
        <f t="shared" si="17"/>
        <v>0</v>
      </c>
      <c r="GH2" s="74">
        <f t="shared" si="17"/>
        <v>0</v>
      </c>
      <c r="GI2" s="74">
        <f t="shared" si="17"/>
        <v>0</v>
      </c>
      <c r="GJ2" s="74">
        <f t="shared" si="17"/>
        <v>0</v>
      </c>
      <c r="GK2" s="74">
        <f t="shared" si="17"/>
        <v>0</v>
      </c>
      <c r="GL2" s="74">
        <f t="shared" si="17"/>
        <v>1</v>
      </c>
      <c r="GM2" s="74">
        <f t="shared" si="17"/>
        <v>1</v>
      </c>
      <c r="GN2" s="74">
        <f t="shared" si="17"/>
        <v>0</v>
      </c>
      <c r="GO2" s="74">
        <f t="shared" si="17"/>
        <v>1</v>
      </c>
      <c r="GP2" s="74">
        <f t="shared" si="17"/>
        <v>4</v>
      </c>
      <c r="GQ2" s="74">
        <f t="shared" si="17"/>
        <v>0</v>
      </c>
      <c r="GR2" s="74">
        <f t="shared" si="17"/>
        <v>1</v>
      </c>
      <c r="GS2" s="74">
        <f t="shared" si="17"/>
        <v>0</v>
      </c>
      <c r="GT2" s="74">
        <f t="shared" si="17"/>
        <v>0</v>
      </c>
      <c r="GU2" s="74">
        <f t="shared" si="17"/>
        <v>0</v>
      </c>
      <c r="GV2" s="74">
        <f t="shared" si="17"/>
        <v>0</v>
      </c>
      <c r="GW2" s="74">
        <f t="shared" si="17"/>
        <v>0</v>
      </c>
      <c r="GX2" s="74">
        <f t="shared" si="17"/>
        <v>0</v>
      </c>
      <c r="GY2" s="74">
        <f t="shared" si="17"/>
        <v>0</v>
      </c>
      <c r="GZ2" s="74">
        <f t="shared" si="17"/>
        <v>0</v>
      </c>
      <c r="HA2" s="74">
        <f t="shared" si="17"/>
        <v>0</v>
      </c>
      <c r="HB2" s="74">
        <f t="shared" si="17"/>
        <v>0</v>
      </c>
      <c r="HC2" s="74">
        <f t="shared" si="17"/>
        <v>0</v>
      </c>
      <c r="HD2" s="74">
        <f t="shared" si="17"/>
        <v>0</v>
      </c>
      <c r="HE2" s="74">
        <f t="shared" si="17"/>
        <v>1</v>
      </c>
      <c r="HF2" s="74">
        <f t="shared" si="17"/>
        <v>0</v>
      </c>
      <c r="HG2" s="74">
        <f t="shared" si="17"/>
        <v>0</v>
      </c>
      <c r="HH2" s="74">
        <f t="shared" si="17"/>
        <v>0</v>
      </c>
      <c r="HI2" s="74">
        <f t="shared" si="17"/>
        <v>0</v>
      </c>
      <c r="HJ2" s="74">
        <f t="shared" si="17"/>
        <v>0</v>
      </c>
      <c r="HK2" s="74">
        <f t="shared" si="17"/>
        <v>3</v>
      </c>
      <c r="HL2" s="74">
        <f t="shared" ref="HL2:IQ2" si="18">COUNTIF(HL12:HL1048576,"*待办*")</f>
        <v>0</v>
      </c>
      <c r="HM2" s="74">
        <f t="shared" si="18"/>
        <v>0</v>
      </c>
      <c r="HN2" s="74">
        <f t="shared" si="18"/>
        <v>0</v>
      </c>
      <c r="HO2" s="74">
        <f t="shared" si="18"/>
        <v>0</v>
      </c>
      <c r="HP2" s="74">
        <f t="shared" si="18"/>
        <v>0</v>
      </c>
      <c r="HQ2" s="74">
        <f t="shared" si="18"/>
        <v>0</v>
      </c>
      <c r="HR2" s="74">
        <f t="shared" si="18"/>
        <v>0</v>
      </c>
      <c r="HS2" s="74">
        <f t="shared" si="18"/>
        <v>0</v>
      </c>
      <c r="HT2" s="74">
        <f t="shared" si="18"/>
        <v>0</v>
      </c>
      <c r="HU2" s="74">
        <f t="shared" si="18"/>
        <v>0</v>
      </c>
      <c r="HV2" s="74">
        <f t="shared" si="18"/>
        <v>0</v>
      </c>
      <c r="HW2" s="74">
        <f t="shared" si="18"/>
        <v>0</v>
      </c>
      <c r="HX2" s="74">
        <f t="shared" si="18"/>
        <v>0</v>
      </c>
      <c r="HY2" s="74">
        <f t="shared" si="18"/>
        <v>1</v>
      </c>
      <c r="HZ2" s="74">
        <f t="shared" si="18"/>
        <v>0</v>
      </c>
      <c r="IA2" s="74">
        <f t="shared" si="18"/>
        <v>0</v>
      </c>
      <c r="IB2" s="74">
        <f t="shared" si="18"/>
        <v>0</v>
      </c>
      <c r="IC2" s="74">
        <f t="shared" si="18"/>
        <v>0</v>
      </c>
      <c r="ID2" s="74">
        <f t="shared" si="18"/>
        <v>1</v>
      </c>
      <c r="IE2" s="74">
        <f t="shared" si="18"/>
        <v>0</v>
      </c>
      <c r="IF2" s="74">
        <f t="shared" si="18"/>
        <v>0</v>
      </c>
      <c r="IG2" s="74">
        <f t="shared" si="18"/>
        <v>0</v>
      </c>
      <c r="IH2" s="74">
        <f t="shared" si="18"/>
        <v>0</v>
      </c>
      <c r="II2" s="74">
        <f t="shared" si="18"/>
        <v>0</v>
      </c>
      <c r="IJ2" s="74">
        <f t="shared" si="18"/>
        <v>0</v>
      </c>
      <c r="IK2" s="74">
        <f t="shared" si="18"/>
        <v>0</v>
      </c>
      <c r="IL2" s="74">
        <f t="shared" si="18"/>
        <v>0</v>
      </c>
      <c r="IM2" s="74">
        <f t="shared" si="18"/>
        <v>0</v>
      </c>
      <c r="IN2" s="74">
        <f t="shared" si="18"/>
        <v>0</v>
      </c>
      <c r="IO2" s="74">
        <f t="shared" si="18"/>
        <v>1</v>
      </c>
      <c r="IP2" s="74">
        <f t="shared" si="18"/>
        <v>0</v>
      </c>
      <c r="IQ2" s="74">
        <f t="shared" si="18"/>
        <v>0</v>
      </c>
      <c r="IR2" s="74">
        <f t="shared" ref="IR2:JW2" si="19">COUNTIF(IR12:IR1048576,"*待办*")</f>
        <v>0</v>
      </c>
      <c r="IS2" s="74">
        <f t="shared" si="19"/>
        <v>0</v>
      </c>
      <c r="IT2" s="74">
        <f t="shared" si="19"/>
        <v>0</v>
      </c>
      <c r="IU2" s="74">
        <f t="shared" si="19"/>
        <v>1</v>
      </c>
      <c r="IV2" s="74">
        <f t="shared" si="19"/>
        <v>0</v>
      </c>
      <c r="IW2" s="74">
        <f t="shared" si="19"/>
        <v>0</v>
      </c>
      <c r="IX2" s="74">
        <f t="shared" si="19"/>
        <v>2</v>
      </c>
      <c r="IY2" s="74">
        <f t="shared" si="19"/>
        <v>0</v>
      </c>
      <c r="IZ2" s="74">
        <f t="shared" si="19"/>
        <v>6</v>
      </c>
      <c r="JA2" s="74">
        <f t="shared" si="19"/>
        <v>0</v>
      </c>
      <c r="JB2" s="74">
        <f t="shared" si="19"/>
        <v>2</v>
      </c>
      <c r="JC2" s="74">
        <f t="shared" si="19"/>
        <v>1</v>
      </c>
      <c r="JD2" s="74">
        <f t="shared" si="19"/>
        <v>0</v>
      </c>
      <c r="JE2" s="74">
        <f t="shared" si="19"/>
        <v>2</v>
      </c>
      <c r="JF2" s="74">
        <f t="shared" si="19"/>
        <v>2</v>
      </c>
      <c r="JG2" s="74">
        <f t="shared" si="19"/>
        <v>1</v>
      </c>
      <c r="JH2" s="74">
        <f t="shared" si="19"/>
        <v>5</v>
      </c>
      <c r="JI2" s="74">
        <f t="shared" si="19"/>
        <v>2</v>
      </c>
      <c r="JJ2" s="74">
        <f t="shared" si="19"/>
        <v>11</v>
      </c>
      <c r="JK2" s="74">
        <f t="shared" si="19"/>
        <v>1</v>
      </c>
      <c r="JL2" s="74">
        <f t="shared" si="19"/>
        <v>7</v>
      </c>
      <c r="JM2" s="74">
        <f t="shared" si="19"/>
        <v>0</v>
      </c>
      <c r="JN2" s="74">
        <f t="shared" si="19"/>
        <v>13</v>
      </c>
      <c r="JO2" s="74">
        <f t="shared" si="19"/>
        <v>0</v>
      </c>
      <c r="JP2" s="74">
        <f t="shared" si="19"/>
        <v>1</v>
      </c>
      <c r="JQ2" s="74">
        <f t="shared" si="19"/>
        <v>0</v>
      </c>
      <c r="JR2" s="74">
        <f t="shared" si="19"/>
        <v>0</v>
      </c>
      <c r="JS2" s="74">
        <f t="shared" si="19"/>
        <v>1</v>
      </c>
      <c r="JT2" s="74">
        <f t="shared" si="19"/>
        <v>0</v>
      </c>
      <c r="JU2" s="74">
        <f t="shared" si="19"/>
        <v>7</v>
      </c>
      <c r="JV2" s="74">
        <f t="shared" si="19"/>
        <v>15</v>
      </c>
      <c r="JW2" s="74">
        <f t="shared" si="19"/>
        <v>0</v>
      </c>
      <c r="JX2" s="74">
        <f t="shared" ref="JX2:KG2" si="20">COUNTIF(JX12:JX1048576,"*待办*")</f>
        <v>1</v>
      </c>
      <c r="JY2" s="74">
        <f t="shared" si="20"/>
        <v>0</v>
      </c>
      <c r="JZ2" s="74">
        <f t="shared" si="20"/>
        <v>0</v>
      </c>
      <c r="KA2" s="74">
        <f t="shared" si="20"/>
        <v>0</v>
      </c>
      <c r="KB2" s="74">
        <f t="shared" si="20"/>
        <v>0</v>
      </c>
      <c r="KC2" s="74">
        <f t="shared" si="20"/>
        <v>0</v>
      </c>
      <c r="KD2" s="74">
        <f t="shared" si="20"/>
        <v>0</v>
      </c>
      <c r="KE2" s="74">
        <f t="shared" si="20"/>
        <v>1</v>
      </c>
      <c r="KF2" s="74">
        <f t="shared" si="20"/>
        <v>0</v>
      </c>
      <c r="KG2" s="74">
        <f t="shared" si="20"/>
        <v>0</v>
      </c>
      <c r="KH2" s="74">
        <f>COUNTIF(KH13:KH1048576,"*待办*")</f>
        <v>0</v>
      </c>
      <c r="KI2" s="74">
        <f t="shared" ref="KI2:MT2" si="21">COUNTIF(KI12:KI1048576,"*待办*")</f>
        <v>2</v>
      </c>
      <c r="KJ2" s="74">
        <f t="shared" si="21"/>
        <v>0</v>
      </c>
      <c r="KK2" s="74">
        <f t="shared" si="21"/>
        <v>3</v>
      </c>
      <c r="KL2" s="74">
        <f t="shared" si="21"/>
        <v>2</v>
      </c>
      <c r="KM2" s="74">
        <f t="shared" si="21"/>
        <v>0</v>
      </c>
      <c r="KN2" s="74">
        <f t="shared" si="21"/>
        <v>0</v>
      </c>
      <c r="KO2" s="74">
        <f t="shared" si="21"/>
        <v>0</v>
      </c>
      <c r="KP2" s="74">
        <f t="shared" si="21"/>
        <v>0</v>
      </c>
      <c r="KQ2" s="74">
        <f t="shared" si="21"/>
        <v>0</v>
      </c>
      <c r="KR2" s="74">
        <f t="shared" si="21"/>
        <v>0</v>
      </c>
      <c r="KS2" s="74">
        <f t="shared" si="21"/>
        <v>0</v>
      </c>
      <c r="KT2" s="74">
        <f t="shared" si="21"/>
        <v>0</v>
      </c>
      <c r="KU2" s="74">
        <f t="shared" si="21"/>
        <v>0</v>
      </c>
      <c r="KV2" s="74">
        <f t="shared" si="21"/>
        <v>0</v>
      </c>
      <c r="KW2" s="74">
        <f t="shared" si="21"/>
        <v>3</v>
      </c>
      <c r="KX2" s="74">
        <f t="shared" si="21"/>
        <v>0</v>
      </c>
      <c r="KY2" s="74">
        <f t="shared" si="21"/>
        <v>0</v>
      </c>
      <c r="KZ2" s="74">
        <f t="shared" si="21"/>
        <v>0</v>
      </c>
      <c r="LA2" s="74">
        <f t="shared" si="21"/>
        <v>0</v>
      </c>
      <c r="LB2" s="74">
        <f t="shared" si="21"/>
        <v>0</v>
      </c>
      <c r="LC2" s="74">
        <f t="shared" si="21"/>
        <v>0</v>
      </c>
      <c r="LD2" s="74">
        <f t="shared" si="21"/>
        <v>0</v>
      </c>
      <c r="LE2" s="74">
        <f t="shared" si="21"/>
        <v>0</v>
      </c>
      <c r="LF2" s="74">
        <f t="shared" si="21"/>
        <v>0</v>
      </c>
      <c r="LG2" s="74">
        <f t="shared" si="21"/>
        <v>0</v>
      </c>
      <c r="LH2" s="74">
        <f t="shared" si="21"/>
        <v>0</v>
      </c>
      <c r="LI2" s="74">
        <f t="shared" si="21"/>
        <v>0</v>
      </c>
      <c r="LJ2" s="74">
        <f t="shared" si="21"/>
        <v>0</v>
      </c>
      <c r="LK2" s="74">
        <f t="shared" si="21"/>
        <v>0</v>
      </c>
      <c r="LL2" s="74">
        <f t="shared" si="21"/>
        <v>0</v>
      </c>
      <c r="LM2" s="74">
        <f t="shared" si="21"/>
        <v>0</v>
      </c>
      <c r="LN2" s="74">
        <f t="shared" si="21"/>
        <v>0</v>
      </c>
      <c r="LO2" s="74">
        <f t="shared" si="21"/>
        <v>0</v>
      </c>
      <c r="LP2" s="74">
        <f t="shared" si="21"/>
        <v>0</v>
      </c>
      <c r="LQ2" s="74">
        <f t="shared" si="21"/>
        <v>0</v>
      </c>
      <c r="LR2" s="74">
        <f t="shared" si="21"/>
        <v>0</v>
      </c>
      <c r="LS2" s="74">
        <f t="shared" si="21"/>
        <v>0</v>
      </c>
      <c r="LT2" s="74">
        <f t="shared" si="21"/>
        <v>0</v>
      </c>
      <c r="LU2" s="74">
        <f t="shared" si="21"/>
        <v>0</v>
      </c>
      <c r="LV2" s="74">
        <f t="shared" si="21"/>
        <v>0</v>
      </c>
      <c r="LW2" s="74">
        <f t="shared" si="21"/>
        <v>0</v>
      </c>
      <c r="LX2" s="74">
        <f t="shared" si="21"/>
        <v>0</v>
      </c>
      <c r="LY2" s="74">
        <f t="shared" si="21"/>
        <v>0</v>
      </c>
      <c r="LZ2" s="74">
        <f t="shared" si="21"/>
        <v>0</v>
      </c>
      <c r="MA2" s="74">
        <f t="shared" si="21"/>
        <v>0</v>
      </c>
      <c r="MB2" s="74">
        <f t="shared" si="21"/>
        <v>0</v>
      </c>
      <c r="MC2" s="74">
        <f t="shared" si="21"/>
        <v>0</v>
      </c>
      <c r="MD2" s="74">
        <f t="shared" si="21"/>
        <v>1</v>
      </c>
      <c r="ME2" s="74">
        <f t="shared" si="21"/>
        <v>0</v>
      </c>
      <c r="MF2" s="74">
        <f t="shared" si="21"/>
        <v>0</v>
      </c>
      <c r="MG2" s="74">
        <f t="shared" si="21"/>
        <v>0</v>
      </c>
      <c r="MH2" s="74">
        <f t="shared" si="21"/>
        <v>0</v>
      </c>
      <c r="MI2" s="74">
        <f t="shared" si="21"/>
        <v>0</v>
      </c>
      <c r="MJ2" s="74">
        <f t="shared" si="21"/>
        <v>0</v>
      </c>
      <c r="MK2" s="74">
        <f t="shared" si="21"/>
        <v>0</v>
      </c>
      <c r="ML2" s="74">
        <f t="shared" si="21"/>
        <v>0</v>
      </c>
      <c r="MM2" s="74">
        <f t="shared" si="21"/>
        <v>0</v>
      </c>
      <c r="MN2" s="74">
        <f t="shared" si="21"/>
        <v>0</v>
      </c>
      <c r="MO2" s="74">
        <f t="shared" si="21"/>
        <v>0</v>
      </c>
      <c r="MP2" s="74">
        <f t="shared" si="21"/>
        <v>0</v>
      </c>
      <c r="MQ2" s="74">
        <f t="shared" si="21"/>
        <v>1</v>
      </c>
      <c r="MR2" s="74">
        <f t="shared" si="21"/>
        <v>0</v>
      </c>
      <c r="MS2" s="74">
        <f t="shared" si="21"/>
        <v>0</v>
      </c>
      <c r="MT2" s="74">
        <f t="shared" si="21"/>
        <v>0</v>
      </c>
      <c r="MU2" s="74">
        <f t="shared" ref="MU2:NG2" si="22">COUNTIF(MU12:MU1048576,"*待办*")</f>
        <v>0</v>
      </c>
      <c r="MV2" s="74">
        <f t="shared" si="22"/>
        <v>0</v>
      </c>
      <c r="MW2" s="74">
        <f t="shared" si="22"/>
        <v>0</v>
      </c>
      <c r="MX2" s="74">
        <f t="shared" si="22"/>
        <v>0</v>
      </c>
      <c r="MY2" s="74">
        <f t="shared" si="22"/>
        <v>0</v>
      </c>
      <c r="MZ2" s="74">
        <f t="shared" si="22"/>
        <v>0</v>
      </c>
      <c r="NA2" s="74">
        <f t="shared" si="22"/>
        <v>0</v>
      </c>
      <c r="NB2" s="74">
        <f t="shared" si="22"/>
        <v>0</v>
      </c>
      <c r="NC2" s="74">
        <f t="shared" si="22"/>
        <v>0</v>
      </c>
      <c r="ND2" s="74">
        <f t="shared" si="22"/>
        <v>0</v>
      </c>
      <c r="NE2" s="74">
        <f t="shared" si="22"/>
        <v>0</v>
      </c>
      <c r="NF2" s="74">
        <f t="shared" si="22"/>
        <v>0</v>
      </c>
      <c r="NG2" s="74">
        <f t="shared" si="22"/>
        <v>0</v>
      </c>
      <c r="NH2" s="74">
        <f t="shared" ref="NH2:OM2" si="23">COUNTIF(NH12:NH1048576,"*待办*")</f>
        <v>0</v>
      </c>
      <c r="NI2" s="74">
        <f t="shared" si="23"/>
        <v>1</v>
      </c>
      <c r="NJ2" s="74">
        <f t="shared" si="23"/>
        <v>0</v>
      </c>
      <c r="NK2" s="74">
        <f t="shared" si="23"/>
        <v>0</v>
      </c>
      <c r="NL2" s="74">
        <f t="shared" si="23"/>
        <v>0</v>
      </c>
      <c r="NM2" s="74">
        <f t="shared" si="23"/>
        <v>0</v>
      </c>
      <c r="NN2" s="74">
        <f t="shared" si="23"/>
        <v>0</v>
      </c>
      <c r="NO2" s="74">
        <f t="shared" si="23"/>
        <v>0</v>
      </c>
      <c r="NP2" s="74">
        <f t="shared" si="23"/>
        <v>0</v>
      </c>
      <c r="NQ2" s="74">
        <f t="shared" si="23"/>
        <v>0</v>
      </c>
      <c r="NR2" s="74">
        <f t="shared" si="23"/>
        <v>0</v>
      </c>
      <c r="NS2" s="74">
        <f t="shared" si="23"/>
        <v>0</v>
      </c>
      <c r="NT2" s="74">
        <f t="shared" si="23"/>
        <v>0</v>
      </c>
      <c r="NU2" s="74">
        <f t="shared" si="23"/>
        <v>0</v>
      </c>
      <c r="NV2" s="74">
        <f t="shared" si="23"/>
        <v>0</v>
      </c>
      <c r="NW2" s="74">
        <f t="shared" si="23"/>
        <v>0</v>
      </c>
      <c r="NX2" s="74">
        <f t="shared" si="23"/>
        <v>0</v>
      </c>
      <c r="NY2" s="74">
        <f t="shared" si="23"/>
        <v>0</v>
      </c>
      <c r="NZ2" s="74">
        <f t="shared" si="23"/>
        <v>0</v>
      </c>
      <c r="OA2" s="74">
        <f t="shared" si="23"/>
        <v>0</v>
      </c>
      <c r="OB2" s="74">
        <f t="shared" si="23"/>
        <v>0</v>
      </c>
      <c r="OC2" s="74">
        <f t="shared" si="23"/>
        <v>0</v>
      </c>
      <c r="OD2" s="74">
        <f t="shared" si="23"/>
        <v>0</v>
      </c>
      <c r="OE2" s="74">
        <f t="shared" si="23"/>
        <v>0</v>
      </c>
      <c r="OF2" s="74">
        <f t="shared" si="23"/>
        <v>0</v>
      </c>
      <c r="OG2" s="74">
        <f t="shared" si="23"/>
        <v>0</v>
      </c>
      <c r="OH2" s="74">
        <f t="shared" si="23"/>
        <v>0</v>
      </c>
      <c r="OI2" s="74">
        <f t="shared" si="23"/>
        <v>0</v>
      </c>
      <c r="OJ2" s="74">
        <f t="shared" si="23"/>
        <v>0</v>
      </c>
      <c r="OK2" s="74">
        <f t="shared" si="23"/>
        <v>0</v>
      </c>
      <c r="OL2" s="74">
        <f t="shared" si="23"/>
        <v>0</v>
      </c>
      <c r="OM2" s="74">
        <f t="shared" si="23"/>
        <v>0</v>
      </c>
      <c r="ON2" s="74">
        <f t="shared" ref="ON2:PE2" si="24">COUNTIF(ON12:ON1048576,"*待办*")</f>
        <v>0</v>
      </c>
      <c r="OO2" s="74">
        <f t="shared" si="24"/>
        <v>0</v>
      </c>
      <c r="OP2" s="74">
        <f t="shared" si="24"/>
        <v>0</v>
      </c>
      <c r="OQ2" s="74">
        <f t="shared" si="24"/>
        <v>0</v>
      </c>
      <c r="OR2" s="74">
        <f t="shared" si="24"/>
        <v>0</v>
      </c>
      <c r="OS2" s="74">
        <f t="shared" si="24"/>
        <v>0</v>
      </c>
      <c r="OT2" s="74">
        <f t="shared" si="24"/>
        <v>0</v>
      </c>
      <c r="OU2" s="74">
        <f t="shared" si="24"/>
        <v>0</v>
      </c>
      <c r="OV2" s="74">
        <f t="shared" si="24"/>
        <v>0</v>
      </c>
      <c r="OW2" s="74">
        <f t="shared" si="24"/>
        <v>0</v>
      </c>
      <c r="OX2" s="74">
        <f t="shared" si="24"/>
        <v>0</v>
      </c>
      <c r="OY2" s="74">
        <f t="shared" si="24"/>
        <v>0</v>
      </c>
      <c r="OZ2" s="74">
        <f t="shared" si="24"/>
        <v>0</v>
      </c>
      <c r="PA2" s="74">
        <f t="shared" si="24"/>
        <v>0</v>
      </c>
      <c r="PB2" s="74">
        <f t="shared" si="24"/>
        <v>0</v>
      </c>
      <c r="PC2" s="74">
        <f t="shared" si="24"/>
        <v>0</v>
      </c>
      <c r="PD2" s="74">
        <f t="shared" si="24"/>
        <v>0</v>
      </c>
      <c r="PE2" s="74">
        <f t="shared" si="24"/>
        <v>0</v>
      </c>
      <c r="PF2" s="74">
        <f t="shared" ref="PF2:RQ2" si="25">COUNTIF(PF12:PF1048576,"*待办*")</f>
        <v>0</v>
      </c>
      <c r="PG2" s="74">
        <f t="shared" si="25"/>
        <v>0</v>
      </c>
      <c r="PH2" s="74">
        <f t="shared" si="25"/>
        <v>0</v>
      </c>
      <c r="PI2" s="74">
        <f t="shared" si="25"/>
        <v>0</v>
      </c>
      <c r="PJ2" s="74">
        <f t="shared" si="25"/>
        <v>0</v>
      </c>
      <c r="PK2" s="74">
        <f t="shared" si="25"/>
        <v>0</v>
      </c>
      <c r="PL2" s="74">
        <f t="shared" si="25"/>
        <v>0</v>
      </c>
      <c r="PM2" s="74">
        <f t="shared" si="25"/>
        <v>0</v>
      </c>
      <c r="PN2" s="74">
        <f t="shared" si="25"/>
        <v>0</v>
      </c>
      <c r="PO2" s="74">
        <f t="shared" si="25"/>
        <v>0</v>
      </c>
      <c r="PP2" s="74">
        <f t="shared" si="25"/>
        <v>0</v>
      </c>
      <c r="PQ2" s="74">
        <f t="shared" si="25"/>
        <v>0</v>
      </c>
      <c r="PR2" s="74">
        <f t="shared" si="25"/>
        <v>0</v>
      </c>
      <c r="PS2" s="74">
        <f t="shared" si="25"/>
        <v>0</v>
      </c>
      <c r="PT2" s="74">
        <f t="shared" si="25"/>
        <v>0</v>
      </c>
      <c r="PU2" s="74">
        <f t="shared" si="25"/>
        <v>0</v>
      </c>
      <c r="PV2" s="74">
        <f t="shared" si="25"/>
        <v>0</v>
      </c>
      <c r="PW2" s="74">
        <f t="shared" si="25"/>
        <v>0</v>
      </c>
      <c r="PX2" s="74">
        <f t="shared" si="25"/>
        <v>0</v>
      </c>
      <c r="PY2" s="74">
        <f t="shared" si="25"/>
        <v>0</v>
      </c>
      <c r="PZ2" s="74">
        <f t="shared" si="25"/>
        <v>0</v>
      </c>
      <c r="QA2" s="74">
        <f t="shared" si="25"/>
        <v>0</v>
      </c>
      <c r="QB2" s="74">
        <f t="shared" si="25"/>
        <v>0</v>
      </c>
      <c r="QC2" s="74">
        <f t="shared" si="25"/>
        <v>0</v>
      </c>
      <c r="QD2" s="74">
        <f t="shared" si="25"/>
        <v>0</v>
      </c>
      <c r="QE2" s="74">
        <f t="shared" si="25"/>
        <v>0</v>
      </c>
      <c r="QF2" s="74">
        <f t="shared" si="25"/>
        <v>0</v>
      </c>
      <c r="QG2" s="74">
        <f t="shared" si="25"/>
        <v>0</v>
      </c>
      <c r="QH2" s="74">
        <f t="shared" si="25"/>
        <v>0</v>
      </c>
      <c r="QI2" s="74">
        <f t="shared" si="25"/>
        <v>0</v>
      </c>
      <c r="QJ2" s="74">
        <f t="shared" si="25"/>
        <v>0</v>
      </c>
      <c r="QK2" s="74">
        <f t="shared" si="25"/>
        <v>0</v>
      </c>
      <c r="QL2" s="74">
        <f t="shared" si="25"/>
        <v>0</v>
      </c>
      <c r="QM2" s="74">
        <f t="shared" si="25"/>
        <v>0</v>
      </c>
      <c r="QN2" s="74">
        <f t="shared" si="25"/>
        <v>0</v>
      </c>
      <c r="QO2" s="74">
        <f t="shared" si="25"/>
        <v>0</v>
      </c>
      <c r="QP2" s="74">
        <f t="shared" si="25"/>
        <v>0</v>
      </c>
      <c r="QQ2" s="74">
        <f t="shared" si="25"/>
        <v>0</v>
      </c>
      <c r="QR2" s="74">
        <f t="shared" si="25"/>
        <v>0</v>
      </c>
      <c r="QS2" s="74">
        <f t="shared" si="25"/>
        <v>0</v>
      </c>
      <c r="QT2" s="74">
        <f t="shared" si="25"/>
        <v>0</v>
      </c>
      <c r="QU2" s="74">
        <f t="shared" si="25"/>
        <v>0</v>
      </c>
      <c r="QV2" s="74">
        <f t="shared" si="25"/>
        <v>0</v>
      </c>
      <c r="QW2" s="74">
        <f t="shared" si="25"/>
        <v>0</v>
      </c>
      <c r="QX2" s="74">
        <f t="shared" si="25"/>
        <v>0</v>
      </c>
      <c r="QY2" s="74">
        <f t="shared" si="25"/>
        <v>0</v>
      </c>
      <c r="QZ2" s="74">
        <f t="shared" si="25"/>
        <v>0</v>
      </c>
      <c r="RA2" s="74">
        <f t="shared" si="25"/>
        <v>0</v>
      </c>
      <c r="RB2" s="74">
        <f t="shared" si="25"/>
        <v>0</v>
      </c>
      <c r="RC2" s="74">
        <f t="shared" si="25"/>
        <v>0</v>
      </c>
      <c r="RD2" s="74">
        <f t="shared" si="25"/>
        <v>0</v>
      </c>
      <c r="RE2" s="74">
        <f t="shared" si="25"/>
        <v>0</v>
      </c>
      <c r="RF2" s="74">
        <f t="shared" si="25"/>
        <v>0</v>
      </c>
      <c r="RG2" s="74">
        <f t="shared" si="25"/>
        <v>0</v>
      </c>
      <c r="RH2" s="74">
        <f t="shared" si="25"/>
        <v>0</v>
      </c>
      <c r="RI2" s="74">
        <f t="shared" si="25"/>
        <v>0</v>
      </c>
      <c r="RJ2" s="74">
        <f t="shared" si="25"/>
        <v>0</v>
      </c>
      <c r="RK2" s="74">
        <f t="shared" si="25"/>
        <v>0</v>
      </c>
      <c r="RL2" s="74">
        <f t="shared" si="25"/>
        <v>0</v>
      </c>
      <c r="RM2" s="74">
        <f t="shared" si="25"/>
        <v>0</v>
      </c>
      <c r="RN2" s="74">
        <f t="shared" si="25"/>
        <v>0</v>
      </c>
      <c r="RO2" s="74">
        <f t="shared" si="25"/>
        <v>0</v>
      </c>
      <c r="RP2" s="74">
        <f t="shared" si="25"/>
        <v>0</v>
      </c>
      <c r="RQ2" s="74">
        <f t="shared" si="25"/>
        <v>0</v>
      </c>
      <c r="RR2" s="74">
        <f t="shared" ref="RR2:UC2" si="26">COUNTIF(RR12:RR1048576,"*待办*")</f>
        <v>0</v>
      </c>
      <c r="RS2" s="74">
        <f t="shared" si="26"/>
        <v>0</v>
      </c>
      <c r="RT2" s="74">
        <f t="shared" si="26"/>
        <v>0</v>
      </c>
      <c r="RU2" s="74">
        <f t="shared" si="26"/>
        <v>0</v>
      </c>
      <c r="RV2" s="74">
        <f t="shared" si="26"/>
        <v>0</v>
      </c>
      <c r="RW2" s="74">
        <f t="shared" si="26"/>
        <v>0</v>
      </c>
      <c r="RX2" s="74">
        <f t="shared" si="26"/>
        <v>0</v>
      </c>
      <c r="RY2" s="74">
        <f t="shared" si="26"/>
        <v>0</v>
      </c>
      <c r="RZ2" s="74">
        <f t="shared" si="26"/>
        <v>0</v>
      </c>
      <c r="SA2" s="74">
        <f t="shared" si="26"/>
        <v>0</v>
      </c>
      <c r="SB2" s="74">
        <f t="shared" si="26"/>
        <v>0</v>
      </c>
      <c r="SC2" s="74">
        <f t="shared" si="26"/>
        <v>0</v>
      </c>
      <c r="SD2" s="74">
        <f t="shared" si="26"/>
        <v>0</v>
      </c>
      <c r="SE2" s="74">
        <f t="shared" si="26"/>
        <v>0</v>
      </c>
      <c r="SF2" s="74">
        <f t="shared" si="26"/>
        <v>0</v>
      </c>
      <c r="SG2" s="74">
        <f t="shared" si="26"/>
        <v>0</v>
      </c>
      <c r="SH2" s="74">
        <f t="shared" si="26"/>
        <v>0</v>
      </c>
      <c r="SI2" s="74">
        <f t="shared" si="26"/>
        <v>0</v>
      </c>
      <c r="SJ2" s="74">
        <f t="shared" si="26"/>
        <v>0</v>
      </c>
      <c r="SK2" s="74">
        <f t="shared" si="26"/>
        <v>0</v>
      </c>
      <c r="SL2" s="74">
        <f t="shared" si="26"/>
        <v>0</v>
      </c>
      <c r="SM2" s="74">
        <f t="shared" si="26"/>
        <v>0</v>
      </c>
      <c r="SN2" s="74">
        <f t="shared" si="26"/>
        <v>0</v>
      </c>
      <c r="SO2" s="74">
        <f t="shared" si="26"/>
        <v>0</v>
      </c>
      <c r="SP2" s="74">
        <f t="shared" si="26"/>
        <v>0</v>
      </c>
      <c r="SQ2" s="74">
        <f t="shared" si="26"/>
        <v>0</v>
      </c>
      <c r="SR2" s="74">
        <f t="shared" si="26"/>
        <v>0</v>
      </c>
      <c r="SS2" s="74">
        <f t="shared" si="26"/>
        <v>0</v>
      </c>
      <c r="ST2" s="74">
        <f t="shared" si="26"/>
        <v>0</v>
      </c>
      <c r="SU2" s="74">
        <f t="shared" si="26"/>
        <v>0</v>
      </c>
      <c r="SV2" s="74">
        <f t="shared" si="26"/>
        <v>0</v>
      </c>
      <c r="SW2" s="74">
        <f t="shared" si="26"/>
        <v>0</v>
      </c>
      <c r="SX2" s="74">
        <f t="shared" si="26"/>
        <v>0</v>
      </c>
      <c r="SY2" s="74">
        <f t="shared" si="26"/>
        <v>0</v>
      </c>
      <c r="SZ2" s="74">
        <f t="shared" si="26"/>
        <v>0</v>
      </c>
      <c r="TA2" s="74">
        <f t="shared" si="26"/>
        <v>0</v>
      </c>
      <c r="TB2" s="74">
        <f t="shared" si="26"/>
        <v>0</v>
      </c>
      <c r="TC2" s="74">
        <f t="shared" si="26"/>
        <v>0</v>
      </c>
      <c r="TD2" s="74">
        <f t="shared" si="26"/>
        <v>0</v>
      </c>
      <c r="TE2" s="74">
        <f t="shared" si="26"/>
        <v>0</v>
      </c>
      <c r="TF2" s="74">
        <f t="shared" si="26"/>
        <v>0</v>
      </c>
      <c r="TG2" s="74">
        <f t="shared" si="26"/>
        <v>0</v>
      </c>
      <c r="TH2" s="74">
        <f t="shared" si="26"/>
        <v>0</v>
      </c>
      <c r="TI2" s="74">
        <f t="shared" si="26"/>
        <v>0</v>
      </c>
      <c r="TJ2" s="74">
        <f t="shared" si="26"/>
        <v>0</v>
      </c>
      <c r="TK2" s="74">
        <f t="shared" si="26"/>
        <v>0</v>
      </c>
      <c r="TL2" s="74">
        <f t="shared" si="26"/>
        <v>0</v>
      </c>
      <c r="TM2" s="74">
        <f t="shared" si="26"/>
        <v>0</v>
      </c>
      <c r="TN2" s="74">
        <f t="shared" si="26"/>
        <v>0</v>
      </c>
      <c r="TO2" s="74">
        <f t="shared" si="26"/>
        <v>0</v>
      </c>
      <c r="TP2" s="74">
        <f t="shared" si="26"/>
        <v>0</v>
      </c>
      <c r="TQ2" s="74">
        <f t="shared" si="26"/>
        <v>0</v>
      </c>
      <c r="TR2" s="74">
        <f t="shared" si="26"/>
        <v>0</v>
      </c>
      <c r="TS2" s="74">
        <f t="shared" si="26"/>
        <v>0</v>
      </c>
      <c r="TT2" s="74">
        <f t="shared" si="26"/>
        <v>0</v>
      </c>
      <c r="TU2" s="74">
        <f t="shared" si="26"/>
        <v>0</v>
      </c>
      <c r="TV2" s="74">
        <f t="shared" si="26"/>
        <v>0</v>
      </c>
      <c r="TW2" s="74">
        <f t="shared" si="26"/>
        <v>0</v>
      </c>
      <c r="TX2" s="74">
        <f t="shared" si="26"/>
        <v>0</v>
      </c>
      <c r="TY2" s="74">
        <f t="shared" si="26"/>
        <v>0</v>
      </c>
      <c r="TZ2" s="74">
        <f t="shared" si="26"/>
        <v>0</v>
      </c>
      <c r="UA2" s="74">
        <f t="shared" si="26"/>
        <v>0</v>
      </c>
      <c r="UB2" s="74">
        <f t="shared" si="26"/>
        <v>0</v>
      </c>
      <c r="UC2" s="74">
        <f t="shared" si="26"/>
        <v>0</v>
      </c>
      <c r="UD2" s="74">
        <f t="shared" ref="UD2:WO2" si="27">COUNTIF(UD12:UD1048576,"*待办*")</f>
        <v>0</v>
      </c>
      <c r="UE2" s="74">
        <f t="shared" si="27"/>
        <v>0</v>
      </c>
      <c r="UF2" s="74">
        <f t="shared" si="27"/>
        <v>0</v>
      </c>
      <c r="UG2" s="74">
        <f t="shared" si="27"/>
        <v>0</v>
      </c>
      <c r="UH2" s="74">
        <f t="shared" si="27"/>
        <v>0</v>
      </c>
      <c r="UI2" s="74">
        <f t="shared" si="27"/>
        <v>0</v>
      </c>
      <c r="UJ2" s="74">
        <f t="shared" si="27"/>
        <v>0</v>
      </c>
      <c r="UK2" s="74">
        <f t="shared" si="27"/>
        <v>0</v>
      </c>
      <c r="UL2" s="74">
        <f t="shared" si="27"/>
        <v>0</v>
      </c>
      <c r="UM2" s="74">
        <f t="shared" si="27"/>
        <v>0</v>
      </c>
      <c r="UN2" s="74">
        <f t="shared" si="27"/>
        <v>0</v>
      </c>
      <c r="UO2" s="74">
        <f t="shared" si="27"/>
        <v>0</v>
      </c>
      <c r="UP2" s="74">
        <f t="shared" si="27"/>
        <v>0</v>
      </c>
      <c r="UQ2" s="74">
        <f t="shared" si="27"/>
        <v>0</v>
      </c>
      <c r="UR2" s="74">
        <f t="shared" si="27"/>
        <v>0</v>
      </c>
      <c r="US2" s="74">
        <f t="shared" si="27"/>
        <v>0</v>
      </c>
      <c r="UT2" s="74">
        <f t="shared" si="27"/>
        <v>0</v>
      </c>
      <c r="UU2" s="74">
        <f t="shared" si="27"/>
        <v>0</v>
      </c>
      <c r="UV2" s="74">
        <f t="shared" si="27"/>
        <v>0</v>
      </c>
      <c r="UW2" s="74">
        <f t="shared" si="27"/>
        <v>0</v>
      </c>
      <c r="UX2" s="74">
        <f t="shared" si="27"/>
        <v>0</v>
      </c>
      <c r="UY2" s="74">
        <f t="shared" si="27"/>
        <v>0</v>
      </c>
      <c r="UZ2" s="74">
        <f t="shared" si="27"/>
        <v>0</v>
      </c>
      <c r="VA2" s="74">
        <f t="shared" si="27"/>
        <v>0</v>
      </c>
      <c r="VB2" s="74">
        <f t="shared" si="27"/>
        <v>0</v>
      </c>
      <c r="VC2" s="74">
        <f t="shared" si="27"/>
        <v>0</v>
      </c>
      <c r="VD2" s="74">
        <f t="shared" si="27"/>
        <v>0</v>
      </c>
      <c r="VE2" s="74">
        <f t="shared" si="27"/>
        <v>0</v>
      </c>
      <c r="VF2" s="74">
        <f t="shared" si="27"/>
        <v>0</v>
      </c>
      <c r="VG2" s="74">
        <f t="shared" si="27"/>
        <v>0</v>
      </c>
      <c r="VH2" s="74">
        <f t="shared" si="27"/>
        <v>0</v>
      </c>
      <c r="VI2" s="74">
        <f t="shared" si="27"/>
        <v>0</v>
      </c>
      <c r="VJ2" s="74">
        <f t="shared" si="27"/>
        <v>0</v>
      </c>
      <c r="VK2" s="74">
        <f t="shared" si="27"/>
        <v>0</v>
      </c>
      <c r="VL2" s="74">
        <f t="shared" si="27"/>
        <v>0</v>
      </c>
      <c r="VM2" s="74">
        <f t="shared" si="27"/>
        <v>0</v>
      </c>
      <c r="VN2" s="74">
        <f t="shared" si="27"/>
        <v>0</v>
      </c>
      <c r="VO2" s="74">
        <f t="shared" si="27"/>
        <v>0</v>
      </c>
      <c r="VP2" s="74">
        <f t="shared" si="27"/>
        <v>0</v>
      </c>
      <c r="VQ2" s="74">
        <f t="shared" si="27"/>
        <v>0</v>
      </c>
      <c r="VR2" s="74">
        <f t="shared" si="27"/>
        <v>0</v>
      </c>
      <c r="VS2" s="74">
        <f t="shared" si="27"/>
        <v>0</v>
      </c>
      <c r="VT2" s="74">
        <f t="shared" si="27"/>
        <v>0</v>
      </c>
      <c r="VU2" s="74">
        <f t="shared" si="27"/>
        <v>0</v>
      </c>
      <c r="VV2" s="74">
        <f t="shared" si="27"/>
        <v>0</v>
      </c>
      <c r="VW2" s="74">
        <f t="shared" si="27"/>
        <v>0</v>
      </c>
      <c r="VX2" s="74">
        <f t="shared" si="27"/>
        <v>0</v>
      </c>
      <c r="VY2" s="74">
        <f t="shared" si="27"/>
        <v>0</v>
      </c>
      <c r="VZ2" s="74">
        <f t="shared" si="27"/>
        <v>0</v>
      </c>
      <c r="WA2" s="74">
        <f t="shared" si="27"/>
        <v>0</v>
      </c>
      <c r="WB2" s="74">
        <f t="shared" si="27"/>
        <v>0</v>
      </c>
      <c r="WC2" s="74">
        <f t="shared" si="27"/>
        <v>0</v>
      </c>
      <c r="WD2" s="74">
        <f t="shared" si="27"/>
        <v>0</v>
      </c>
      <c r="WE2" s="74">
        <f t="shared" si="27"/>
        <v>0</v>
      </c>
      <c r="WF2" s="74">
        <f t="shared" si="27"/>
        <v>0</v>
      </c>
      <c r="WG2" s="74">
        <f t="shared" si="27"/>
        <v>0</v>
      </c>
      <c r="WH2" s="74">
        <f t="shared" si="27"/>
        <v>0</v>
      </c>
      <c r="WI2" s="74">
        <f t="shared" si="27"/>
        <v>0</v>
      </c>
      <c r="WJ2" s="74">
        <f t="shared" si="27"/>
        <v>0</v>
      </c>
      <c r="WK2" s="74">
        <f t="shared" si="27"/>
        <v>0</v>
      </c>
      <c r="WL2" s="74">
        <f t="shared" si="27"/>
        <v>0</v>
      </c>
      <c r="WM2" s="74">
        <f t="shared" si="27"/>
        <v>0</v>
      </c>
      <c r="WN2" s="74">
        <f t="shared" si="27"/>
        <v>0</v>
      </c>
      <c r="WO2" s="74">
        <f t="shared" si="27"/>
        <v>0</v>
      </c>
      <c r="WP2" s="74">
        <f t="shared" ref="WP2:ZA2" si="28">COUNTIF(WP12:WP1048576,"*待办*")</f>
        <v>0</v>
      </c>
      <c r="WQ2" s="74">
        <f t="shared" si="28"/>
        <v>0</v>
      </c>
      <c r="WR2" s="74">
        <f t="shared" si="28"/>
        <v>0</v>
      </c>
      <c r="WS2" s="74">
        <f t="shared" si="28"/>
        <v>0</v>
      </c>
      <c r="WT2" s="74">
        <f t="shared" si="28"/>
        <v>0</v>
      </c>
      <c r="WU2" s="74">
        <f t="shared" si="28"/>
        <v>0</v>
      </c>
      <c r="WV2" s="74">
        <f t="shared" si="28"/>
        <v>0</v>
      </c>
      <c r="WW2" s="74">
        <f t="shared" si="28"/>
        <v>0</v>
      </c>
      <c r="WX2" s="74">
        <f t="shared" si="28"/>
        <v>0</v>
      </c>
      <c r="WY2" s="74">
        <f t="shared" si="28"/>
        <v>0</v>
      </c>
      <c r="WZ2" s="74">
        <f t="shared" si="28"/>
        <v>0</v>
      </c>
      <c r="XA2" s="74">
        <f t="shared" si="28"/>
        <v>0</v>
      </c>
      <c r="XB2" s="74">
        <f t="shared" si="28"/>
        <v>0</v>
      </c>
      <c r="XC2" s="74">
        <f t="shared" si="28"/>
        <v>0</v>
      </c>
      <c r="XD2" s="74">
        <f t="shared" si="28"/>
        <v>0</v>
      </c>
      <c r="XE2" s="74">
        <f t="shared" si="28"/>
        <v>0</v>
      </c>
      <c r="XF2" s="74">
        <f t="shared" si="28"/>
        <v>0</v>
      </c>
      <c r="XG2" s="74">
        <f t="shared" si="28"/>
        <v>0</v>
      </c>
      <c r="XH2" s="74">
        <f t="shared" si="28"/>
        <v>0</v>
      </c>
      <c r="XI2" s="74">
        <f t="shared" si="28"/>
        <v>0</v>
      </c>
      <c r="XJ2" s="74">
        <f t="shared" si="28"/>
        <v>0</v>
      </c>
      <c r="XK2" s="74">
        <f t="shared" si="28"/>
        <v>0</v>
      </c>
      <c r="XL2" s="74">
        <f t="shared" si="28"/>
        <v>0</v>
      </c>
      <c r="XM2" s="74">
        <f t="shared" si="28"/>
        <v>0</v>
      </c>
      <c r="XN2" s="74">
        <f t="shared" si="28"/>
        <v>0</v>
      </c>
      <c r="XO2" s="74">
        <f t="shared" si="28"/>
        <v>0</v>
      </c>
      <c r="XP2" s="74">
        <f t="shared" si="28"/>
        <v>0</v>
      </c>
      <c r="XQ2" s="74">
        <f t="shared" si="28"/>
        <v>0</v>
      </c>
      <c r="XR2" s="74">
        <f t="shared" si="28"/>
        <v>0</v>
      </c>
      <c r="XS2" s="74">
        <f t="shared" si="28"/>
        <v>0</v>
      </c>
      <c r="XT2" s="74">
        <f t="shared" si="28"/>
        <v>0</v>
      </c>
      <c r="XU2" s="74">
        <f t="shared" si="28"/>
        <v>0</v>
      </c>
      <c r="XV2" s="74">
        <f t="shared" si="28"/>
        <v>0</v>
      </c>
      <c r="XW2" s="74">
        <f t="shared" si="28"/>
        <v>0</v>
      </c>
      <c r="XX2" s="74">
        <f t="shared" si="28"/>
        <v>0</v>
      </c>
      <c r="XY2" s="74">
        <f t="shared" si="28"/>
        <v>0</v>
      </c>
      <c r="XZ2" s="74">
        <f t="shared" si="28"/>
        <v>0</v>
      </c>
      <c r="YA2" s="74">
        <f t="shared" si="28"/>
        <v>0</v>
      </c>
      <c r="YB2" s="74">
        <f t="shared" si="28"/>
        <v>0</v>
      </c>
      <c r="YC2" s="74">
        <f t="shared" si="28"/>
        <v>0</v>
      </c>
      <c r="YD2" s="74">
        <f t="shared" si="28"/>
        <v>0</v>
      </c>
      <c r="YE2" s="74">
        <f t="shared" si="28"/>
        <v>0</v>
      </c>
      <c r="YF2" s="74">
        <f t="shared" si="28"/>
        <v>0</v>
      </c>
      <c r="YG2" s="74">
        <f t="shared" si="28"/>
        <v>0</v>
      </c>
      <c r="YH2" s="74">
        <f t="shared" si="28"/>
        <v>0</v>
      </c>
      <c r="YI2" s="74">
        <f t="shared" si="28"/>
        <v>0</v>
      </c>
      <c r="YJ2" s="74">
        <f t="shared" si="28"/>
        <v>0</v>
      </c>
      <c r="YK2" s="74">
        <f t="shared" si="28"/>
        <v>0</v>
      </c>
      <c r="YL2" s="74">
        <f t="shared" si="28"/>
        <v>0</v>
      </c>
      <c r="YM2" s="74">
        <f t="shared" si="28"/>
        <v>0</v>
      </c>
      <c r="YN2" s="74">
        <f t="shared" si="28"/>
        <v>0</v>
      </c>
      <c r="YO2" s="74">
        <f t="shared" si="28"/>
        <v>0</v>
      </c>
      <c r="YP2" s="74">
        <f t="shared" si="28"/>
        <v>0</v>
      </c>
      <c r="YQ2" s="74">
        <f t="shared" si="28"/>
        <v>0</v>
      </c>
      <c r="YR2" s="74">
        <f t="shared" si="28"/>
        <v>0</v>
      </c>
      <c r="YS2" s="74">
        <f t="shared" si="28"/>
        <v>0</v>
      </c>
      <c r="YT2" s="74">
        <f t="shared" si="28"/>
        <v>0</v>
      </c>
      <c r="YU2" s="74">
        <f t="shared" si="28"/>
        <v>0</v>
      </c>
      <c r="YV2" s="74">
        <f t="shared" si="28"/>
        <v>0</v>
      </c>
      <c r="YW2" s="74">
        <f t="shared" si="28"/>
        <v>0</v>
      </c>
      <c r="YX2" s="74">
        <f t="shared" si="28"/>
        <v>0</v>
      </c>
      <c r="YY2" s="74">
        <f t="shared" si="28"/>
        <v>0</v>
      </c>
      <c r="YZ2" s="74">
        <f t="shared" si="28"/>
        <v>0</v>
      </c>
      <c r="ZA2" s="74">
        <f t="shared" si="28"/>
        <v>0</v>
      </c>
      <c r="ZB2" s="74">
        <f t="shared" ref="ZB2:ABM2" si="29">COUNTIF(ZB12:ZB1048576,"*待办*")</f>
        <v>0</v>
      </c>
      <c r="ZC2" s="74">
        <f t="shared" si="29"/>
        <v>0</v>
      </c>
      <c r="ZD2" s="74">
        <f t="shared" si="29"/>
        <v>0</v>
      </c>
      <c r="ZE2" s="74">
        <f t="shared" si="29"/>
        <v>0</v>
      </c>
      <c r="ZF2" s="74">
        <f t="shared" si="29"/>
        <v>0</v>
      </c>
      <c r="ZG2" s="74">
        <f t="shared" si="29"/>
        <v>0</v>
      </c>
      <c r="ZH2" s="74">
        <f t="shared" si="29"/>
        <v>0</v>
      </c>
      <c r="ZI2" s="74">
        <f t="shared" si="29"/>
        <v>0</v>
      </c>
      <c r="ZJ2" s="74">
        <f t="shared" si="29"/>
        <v>0</v>
      </c>
      <c r="ZK2" s="74">
        <f t="shared" si="29"/>
        <v>0</v>
      </c>
      <c r="ZL2" s="74">
        <f t="shared" si="29"/>
        <v>0</v>
      </c>
      <c r="ZM2" s="74">
        <f t="shared" si="29"/>
        <v>0</v>
      </c>
      <c r="ZN2" s="74">
        <f t="shared" si="29"/>
        <v>0</v>
      </c>
      <c r="ZO2" s="74">
        <f t="shared" si="29"/>
        <v>0</v>
      </c>
      <c r="ZP2" s="74">
        <f t="shared" si="29"/>
        <v>0</v>
      </c>
      <c r="ZQ2" s="74">
        <f t="shared" si="29"/>
        <v>0</v>
      </c>
      <c r="ZR2" s="74">
        <f t="shared" si="29"/>
        <v>0</v>
      </c>
      <c r="ZS2" s="74">
        <f t="shared" si="29"/>
        <v>0</v>
      </c>
      <c r="ZT2" s="74">
        <f t="shared" si="29"/>
        <v>0</v>
      </c>
      <c r="ZU2" s="74">
        <f t="shared" si="29"/>
        <v>0</v>
      </c>
      <c r="ZV2" s="74">
        <f t="shared" si="29"/>
        <v>0</v>
      </c>
      <c r="ZW2" s="74">
        <f t="shared" si="29"/>
        <v>0</v>
      </c>
      <c r="ZX2" s="74">
        <f t="shared" si="29"/>
        <v>0</v>
      </c>
      <c r="ZY2" s="74">
        <f t="shared" si="29"/>
        <v>0</v>
      </c>
      <c r="ZZ2" s="74">
        <f t="shared" si="29"/>
        <v>0</v>
      </c>
      <c r="AAA2" s="74">
        <f t="shared" si="29"/>
        <v>0</v>
      </c>
      <c r="AAB2" s="74">
        <f t="shared" si="29"/>
        <v>0</v>
      </c>
      <c r="AAC2" s="74">
        <f t="shared" si="29"/>
        <v>0</v>
      </c>
      <c r="AAD2" s="74">
        <f t="shared" si="29"/>
        <v>0</v>
      </c>
      <c r="AAE2" s="74">
        <f t="shared" si="29"/>
        <v>0</v>
      </c>
      <c r="AAF2" s="74">
        <f t="shared" si="29"/>
        <v>0</v>
      </c>
      <c r="AAG2" s="74">
        <f t="shared" si="29"/>
        <v>0</v>
      </c>
      <c r="AAH2" s="74">
        <f t="shared" si="29"/>
        <v>0</v>
      </c>
      <c r="AAI2" s="74">
        <f t="shared" si="29"/>
        <v>0</v>
      </c>
      <c r="AAJ2" s="74">
        <f t="shared" si="29"/>
        <v>0</v>
      </c>
      <c r="AAK2" s="74">
        <f t="shared" si="29"/>
        <v>0</v>
      </c>
      <c r="AAL2" s="74">
        <f t="shared" si="29"/>
        <v>0</v>
      </c>
      <c r="AAM2" s="74">
        <f t="shared" si="29"/>
        <v>0</v>
      </c>
      <c r="AAN2" s="74">
        <f t="shared" si="29"/>
        <v>0</v>
      </c>
      <c r="AAO2" s="74">
        <f t="shared" si="29"/>
        <v>0</v>
      </c>
      <c r="AAP2" s="74">
        <f t="shared" si="29"/>
        <v>0</v>
      </c>
      <c r="AAQ2" s="74">
        <f t="shared" si="29"/>
        <v>0</v>
      </c>
      <c r="AAR2" s="74">
        <f t="shared" si="29"/>
        <v>0</v>
      </c>
      <c r="AAS2" s="74">
        <f t="shared" si="29"/>
        <v>0</v>
      </c>
      <c r="AAT2" s="74">
        <f t="shared" si="29"/>
        <v>0</v>
      </c>
      <c r="AAU2" s="74">
        <f t="shared" si="29"/>
        <v>0</v>
      </c>
      <c r="AAV2" s="74">
        <f t="shared" si="29"/>
        <v>0</v>
      </c>
      <c r="AAW2" s="74">
        <f t="shared" si="29"/>
        <v>0</v>
      </c>
      <c r="AAX2" s="74">
        <f t="shared" si="29"/>
        <v>0</v>
      </c>
      <c r="AAY2" s="74">
        <f t="shared" si="29"/>
        <v>0</v>
      </c>
      <c r="AAZ2" s="74">
        <f t="shared" si="29"/>
        <v>0</v>
      </c>
      <c r="ABA2" s="74">
        <f t="shared" si="29"/>
        <v>0</v>
      </c>
      <c r="ABB2" s="74">
        <f t="shared" si="29"/>
        <v>0</v>
      </c>
      <c r="ABC2" s="74">
        <f t="shared" si="29"/>
        <v>0</v>
      </c>
      <c r="ABD2" s="74">
        <f t="shared" si="29"/>
        <v>0</v>
      </c>
      <c r="ABE2" s="74">
        <f t="shared" si="29"/>
        <v>0</v>
      </c>
      <c r="ABF2" s="74">
        <f t="shared" si="29"/>
        <v>0</v>
      </c>
      <c r="ABG2" s="74">
        <f t="shared" si="29"/>
        <v>0</v>
      </c>
      <c r="ABH2" s="74">
        <f t="shared" si="29"/>
        <v>0</v>
      </c>
      <c r="ABI2" s="74">
        <f t="shared" si="29"/>
        <v>0</v>
      </c>
      <c r="ABJ2" s="74">
        <f t="shared" si="29"/>
        <v>0</v>
      </c>
      <c r="ABK2" s="74">
        <f t="shared" si="29"/>
        <v>0</v>
      </c>
      <c r="ABL2" s="74">
        <f t="shared" si="29"/>
        <v>0</v>
      </c>
      <c r="ABM2" s="74">
        <f t="shared" si="29"/>
        <v>0</v>
      </c>
      <c r="ABN2" s="74">
        <f t="shared" ref="ABN2:ADU2" si="30">COUNTIF(ABN12:ABN1048576,"*待办*")</f>
        <v>0</v>
      </c>
      <c r="ABO2" s="74">
        <f t="shared" si="30"/>
        <v>0</v>
      </c>
      <c r="ABP2" s="74">
        <f t="shared" si="30"/>
        <v>0</v>
      </c>
      <c r="ABQ2" s="74">
        <f t="shared" si="30"/>
        <v>0</v>
      </c>
      <c r="ABR2" s="74">
        <f t="shared" si="30"/>
        <v>0</v>
      </c>
      <c r="ABS2" s="74">
        <f t="shared" si="30"/>
        <v>0</v>
      </c>
      <c r="ABT2" s="74">
        <f t="shared" si="30"/>
        <v>0</v>
      </c>
      <c r="ABU2" s="74">
        <f t="shared" si="30"/>
        <v>0</v>
      </c>
      <c r="ABV2" s="74">
        <f t="shared" si="30"/>
        <v>0</v>
      </c>
      <c r="ABW2" s="74">
        <f t="shared" si="30"/>
        <v>0</v>
      </c>
      <c r="ABX2" s="74">
        <f t="shared" si="30"/>
        <v>0</v>
      </c>
      <c r="ABY2" s="74">
        <f t="shared" si="30"/>
        <v>0</v>
      </c>
      <c r="ABZ2" s="74">
        <f t="shared" si="30"/>
        <v>0</v>
      </c>
      <c r="ACA2" s="74">
        <f t="shared" si="30"/>
        <v>0</v>
      </c>
      <c r="ACB2" s="74">
        <f t="shared" si="30"/>
        <v>0</v>
      </c>
      <c r="ACC2" s="74">
        <f t="shared" si="30"/>
        <v>0</v>
      </c>
      <c r="ACD2" s="74">
        <f t="shared" si="30"/>
        <v>0</v>
      </c>
      <c r="ACE2" s="74">
        <f t="shared" si="30"/>
        <v>0</v>
      </c>
      <c r="ACF2" s="74">
        <f t="shared" si="30"/>
        <v>0</v>
      </c>
      <c r="ACG2" s="74">
        <f t="shared" si="30"/>
        <v>0</v>
      </c>
      <c r="ACH2" s="74">
        <f t="shared" si="30"/>
        <v>0</v>
      </c>
      <c r="ACI2" s="74">
        <f t="shared" si="30"/>
        <v>0</v>
      </c>
      <c r="ACJ2" s="74">
        <f t="shared" si="30"/>
        <v>0</v>
      </c>
      <c r="ACK2" s="74">
        <f t="shared" si="30"/>
        <v>0</v>
      </c>
      <c r="ACL2" s="74">
        <f t="shared" si="30"/>
        <v>0</v>
      </c>
      <c r="ACM2" s="74">
        <f t="shared" si="30"/>
        <v>0</v>
      </c>
      <c r="ACN2" s="74">
        <f t="shared" si="30"/>
        <v>0</v>
      </c>
      <c r="ACO2" s="74">
        <f t="shared" si="30"/>
        <v>0</v>
      </c>
      <c r="ACP2" s="74">
        <f t="shared" si="30"/>
        <v>0</v>
      </c>
      <c r="ACQ2" s="74">
        <f t="shared" si="30"/>
        <v>0</v>
      </c>
      <c r="ACR2" s="74">
        <f t="shared" si="30"/>
        <v>0</v>
      </c>
      <c r="ACS2" s="74">
        <f t="shared" si="30"/>
        <v>0</v>
      </c>
      <c r="ACT2" s="74">
        <f t="shared" si="30"/>
        <v>0</v>
      </c>
      <c r="ACU2" s="74">
        <f t="shared" si="30"/>
        <v>0</v>
      </c>
      <c r="ACV2" s="74">
        <f t="shared" si="30"/>
        <v>0</v>
      </c>
      <c r="ACW2" s="74">
        <f t="shared" si="30"/>
        <v>0</v>
      </c>
      <c r="ACX2" s="74">
        <f t="shared" si="30"/>
        <v>0</v>
      </c>
      <c r="ACY2" s="74">
        <f t="shared" si="30"/>
        <v>0</v>
      </c>
      <c r="ACZ2" s="74">
        <f t="shared" si="30"/>
        <v>0</v>
      </c>
      <c r="ADA2" s="74">
        <f t="shared" si="30"/>
        <v>0</v>
      </c>
      <c r="ADB2" s="74">
        <f t="shared" si="30"/>
        <v>0</v>
      </c>
      <c r="ADC2" s="74">
        <f t="shared" si="30"/>
        <v>0</v>
      </c>
      <c r="ADD2" s="74">
        <f t="shared" si="30"/>
        <v>0</v>
      </c>
      <c r="ADE2" s="74">
        <f t="shared" si="30"/>
        <v>0</v>
      </c>
      <c r="ADF2" s="74">
        <f t="shared" si="30"/>
        <v>0</v>
      </c>
      <c r="ADG2" s="74">
        <f t="shared" si="30"/>
        <v>0</v>
      </c>
      <c r="ADH2" s="74">
        <f t="shared" si="30"/>
        <v>0</v>
      </c>
      <c r="ADI2" s="74">
        <f t="shared" si="30"/>
        <v>0</v>
      </c>
      <c r="ADJ2" s="74">
        <f t="shared" si="30"/>
        <v>0</v>
      </c>
      <c r="ADK2" s="74">
        <f t="shared" si="30"/>
        <v>0</v>
      </c>
      <c r="ADL2" s="74">
        <f t="shared" si="30"/>
        <v>0</v>
      </c>
      <c r="ADM2" s="74">
        <f t="shared" si="30"/>
        <v>0</v>
      </c>
      <c r="ADN2" s="74">
        <f t="shared" si="30"/>
        <v>0</v>
      </c>
      <c r="ADO2" s="74">
        <f t="shared" si="30"/>
        <v>0</v>
      </c>
      <c r="ADP2" s="74">
        <f t="shared" si="30"/>
        <v>0</v>
      </c>
      <c r="ADQ2" s="74">
        <f t="shared" si="30"/>
        <v>0</v>
      </c>
      <c r="ADR2" s="74">
        <f t="shared" si="30"/>
        <v>0</v>
      </c>
      <c r="ADS2" s="74">
        <f t="shared" si="30"/>
        <v>0</v>
      </c>
      <c r="ADT2" s="74">
        <f t="shared" si="30"/>
        <v>0</v>
      </c>
      <c r="ADU2" s="74">
        <f t="shared" si="30"/>
        <v>0</v>
      </c>
    </row>
    <row r="3" spans="1:803" s="74" customFormat="1" ht="16.5" customHeight="1">
      <c r="A3" s="73"/>
      <c r="B3" s="294"/>
      <c r="C3" s="73"/>
      <c r="D3" s="73"/>
      <c r="E3" s="162"/>
      <c r="F3" s="132"/>
      <c r="G3" s="464">
        <f>COUNTIF(I12:I431,"*微信*")</f>
        <v>105</v>
      </c>
      <c r="H3" s="361">
        <v>4</v>
      </c>
      <c r="I3" s="362" t="s">
        <v>8523</v>
      </c>
      <c r="J3" s="108">
        <f>COUNTIF(J12:J1048576,"*静安*")</f>
        <v>8</v>
      </c>
      <c r="K3" s="364" t="s">
        <v>9681</v>
      </c>
      <c r="L3" s="87">
        <f>COUNTIF(F12:F436,"*C*")</f>
        <v>65</v>
      </c>
      <c r="M3" s="94" t="e">
        <f t="array" aca="1" ref="M3" ca="1">SUMPRODUCT(($F$12:$F$126=LEFT($K$3,1))*(OFFSET($F$12:$F$126,,MATCH($G$10,$11:$11,0)-6)&lt;&gt;""))</f>
        <v>#N/A</v>
      </c>
      <c r="N3" s="88" t="e">
        <f t="shared" ca="1" si="0"/>
        <v>#N/A</v>
      </c>
      <c r="O3" s="86"/>
      <c r="P3" s="136"/>
      <c r="Q3" s="146"/>
      <c r="R3" s="243" t="s">
        <v>8417</v>
      </c>
      <c r="S3" s="314" t="s">
        <v>9680</v>
      </c>
      <c r="T3" s="74">
        <f>T4+T9+T10</f>
        <v>1</v>
      </c>
      <c r="V3" s="74">
        <f t="shared" ref="V3:CG3" si="31">V4+V9+V10</f>
        <v>2</v>
      </c>
      <c r="W3" s="74">
        <f t="shared" si="31"/>
        <v>0</v>
      </c>
      <c r="X3" s="74">
        <f t="shared" si="31"/>
        <v>0</v>
      </c>
      <c r="Y3" s="74">
        <f t="shared" si="31"/>
        <v>0</v>
      </c>
      <c r="Z3" s="74">
        <f t="shared" si="31"/>
        <v>0</v>
      </c>
      <c r="AA3" s="74">
        <f t="shared" si="31"/>
        <v>0</v>
      </c>
      <c r="AB3" s="74">
        <f t="shared" si="31"/>
        <v>0</v>
      </c>
      <c r="AC3" s="74">
        <f t="shared" si="31"/>
        <v>0</v>
      </c>
      <c r="AD3" s="74">
        <f t="shared" si="31"/>
        <v>0</v>
      </c>
      <c r="AE3" s="74">
        <f t="shared" si="31"/>
        <v>0</v>
      </c>
      <c r="AF3" s="74">
        <f t="shared" si="31"/>
        <v>0</v>
      </c>
      <c r="AG3" s="74">
        <f t="shared" si="31"/>
        <v>1</v>
      </c>
      <c r="AH3" s="74">
        <f t="shared" si="31"/>
        <v>1</v>
      </c>
      <c r="AI3" s="74">
        <f t="shared" si="31"/>
        <v>0</v>
      </c>
      <c r="AJ3" s="74">
        <f t="shared" si="31"/>
        <v>1</v>
      </c>
      <c r="AK3" s="74">
        <f t="shared" si="31"/>
        <v>1</v>
      </c>
      <c r="AL3" s="74">
        <f t="shared" si="31"/>
        <v>1</v>
      </c>
      <c r="AM3" s="74">
        <f t="shared" si="31"/>
        <v>0</v>
      </c>
      <c r="AN3" s="74">
        <f t="shared" si="31"/>
        <v>1</v>
      </c>
      <c r="AO3" s="74">
        <f t="shared" si="31"/>
        <v>1</v>
      </c>
      <c r="AP3" s="74">
        <f t="shared" si="31"/>
        <v>3</v>
      </c>
      <c r="AQ3" s="74">
        <f t="shared" si="31"/>
        <v>2</v>
      </c>
      <c r="AR3" s="74">
        <f t="shared" si="31"/>
        <v>0</v>
      </c>
      <c r="AS3" s="74">
        <f t="shared" si="31"/>
        <v>0</v>
      </c>
      <c r="AT3" s="74">
        <f t="shared" si="31"/>
        <v>1</v>
      </c>
      <c r="AU3" s="74">
        <f t="shared" si="31"/>
        <v>0</v>
      </c>
      <c r="AV3" s="74">
        <f t="shared" si="31"/>
        <v>0</v>
      </c>
      <c r="AW3" s="74">
        <f t="shared" si="31"/>
        <v>2</v>
      </c>
      <c r="AX3" s="74">
        <f t="shared" si="31"/>
        <v>0</v>
      </c>
      <c r="AY3" s="74">
        <f t="shared" si="31"/>
        <v>1</v>
      </c>
      <c r="AZ3" s="74">
        <f t="shared" si="31"/>
        <v>0</v>
      </c>
      <c r="BA3" s="74">
        <f t="shared" si="31"/>
        <v>2</v>
      </c>
      <c r="BB3" s="74">
        <f t="shared" si="31"/>
        <v>1</v>
      </c>
      <c r="BC3" s="74">
        <f t="shared" si="31"/>
        <v>1</v>
      </c>
      <c r="BD3" s="74">
        <f t="shared" si="31"/>
        <v>3</v>
      </c>
      <c r="BE3" s="74">
        <f t="shared" si="31"/>
        <v>1</v>
      </c>
      <c r="BF3" s="74">
        <f t="shared" si="31"/>
        <v>1</v>
      </c>
      <c r="BG3" s="74">
        <f t="shared" si="31"/>
        <v>0</v>
      </c>
      <c r="BH3" s="74">
        <f t="shared" si="31"/>
        <v>0</v>
      </c>
      <c r="BI3" s="74">
        <f t="shared" si="31"/>
        <v>0</v>
      </c>
      <c r="BJ3" s="74">
        <f t="shared" si="31"/>
        <v>0</v>
      </c>
      <c r="BK3" s="74">
        <f t="shared" si="31"/>
        <v>0</v>
      </c>
      <c r="BL3" s="74">
        <f t="shared" si="31"/>
        <v>0</v>
      </c>
      <c r="BM3" s="74">
        <f t="shared" si="31"/>
        <v>2</v>
      </c>
      <c r="BN3" s="74">
        <f t="shared" si="31"/>
        <v>0</v>
      </c>
      <c r="BO3" s="74">
        <f t="shared" si="31"/>
        <v>0</v>
      </c>
      <c r="BP3" s="74">
        <f t="shared" si="31"/>
        <v>0</v>
      </c>
      <c r="BQ3" s="74">
        <f t="shared" si="31"/>
        <v>0</v>
      </c>
      <c r="BR3" s="74">
        <f t="shared" si="31"/>
        <v>0</v>
      </c>
      <c r="BS3" s="74">
        <f t="shared" si="31"/>
        <v>0</v>
      </c>
      <c r="BT3" s="74">
        <f t="shared" si="31"/>
        <v>1</v>
      </c>
      <c r="BU3" s="74">
        <f t="shared" si="31"/>
        <v>3</v>
      </c>
      <c r="BV3" s="74">
        <f t="shared" si="31"/>
        <v>0</v>
      </c>
      <c r="BW3" s="74">
        <f t="shared" si="31"/>
        <v>2</v>
      </c>
      <c r="BX3" s="74">
        <f t="shared" si="31"/>
        <v>1</v>
      </c>
      <c r="BY3" s="74">
        <f t="shared" si="31"/>
        <v>1</v>
      </c>
      <c r="BZ3" s="74">
        <f t="shared" si="31"/>
        <v>0</v>
      </c>
      <c r="CA3" s="74">
        <f t="shared" si="31"/>
        <v>1</v>
      </c>
      <c r="CB3" s="74">
        <f t="shared" si="31"/>
        <v>0</v>
      </c>
      <c r="CC3" s="74">
        <f t="shared" si="31"/>
        <v>0</v>
      </c>
      <c r="CD3" s="74">
        <f t="shared" si="31"/>
        <v>1</v>
      </c>
      <c r="CE3" s="74">
        <f t="shared" si="31"/>
        <v>2</v>
      </c>
      <c r="CF3" s="74">
        <f t="shared" si="31"/>
        <v>0</v>
      </c>
      <c r="CG3" s="74">
        <f t="shared" si="31"/>
        <v>2</v>
      </c>
      <c r="CH3" s="74">
        <f t="shared" ref="CH3:ES3" si="32">CH4+CH9+CH10</f>
        <v>4</v>
      </c>
      <c r="CI3" s="74">
        <f t="shared" si="32"/>
        <v>2</v>
      </c>
      <c r="CJ3" s="74">
        <f t="shared" si="32"/>
        <v>3</v>
      </c>
      <c r="CK3" s="74">
        <f t="shared" si="32"/>
        <v>1</v>
      </c>
      <c r="CL3" s="74">
        <f t="shared" si="32"/>
        <v>0</v>
      </c>
      <c r="CM3" s="74">
        <f t="shared" si="32"/>
        <v>2</v>
      </c>
      <c r="CN3" s="74">
        <f t="shared" si="32"/>
        <v>1</v>
      </c>
      <c r="CO3" s="74">
        <f t="shared" si="32"/>
        <v>0</v>
      </c>
      <c r="CP3" s="74">
        <f t="shared" si="32"/>
        <v>1</v>
      </c>
      <c r="CQ3" s="74">
        <f t="shared" si="32"/>
        <v>1</v>
      </c>
      <c r="CR3" s="74">
        <f t="shared" si="32"/>
        <v>1</v>
      </c>
      <c r="CS3" s="74">
        <f t="shared" si="32"/>
        <v>1</v>
      </c>
      <c r="CT3" s="74">
        <f t="shared" si="32"/>
        <v>1</v>
      </c>
      <c r="CU3" s="74">
        <f t="shared" si="32"/>
        <v>1</v>
      </c>
      <c r="CV3" s="74">
        <f t="shared" si="32"/>
        <v>2</v>
      </c>
      <c r="CW3" s="74">
        <f t="shared" si="32"/>
        <v>2</v>
      </c>
      <c r="CX3" s="74">
        <f t="shared" si="32"/>
        <v>6</v>
      </c>
      <c r="CY3" s="74">
        <f t="shared" si="32"/>
        <v>2</v>
      </c>
      <c r="CZ3" s="74">
        <f t="shared" si="32"/>
        <v>0</v>
      </c>
      <c r="DA3" s="74">
        <f t="shared" si="32"/>
        <v>2</v>
      </c>
      <c r="DB3" s="74">
        <f t="shared" si="32"/>
        <v>3</v>
      </c>
      <c r="DC3" s="74">
        <f t="shared" si="32"/>
        <v>2</v>
      </c>
      <c r="DD3" s="74">
        <f t="shared" si="32"/>
        <v>1</v>
      </c>
      <c r="DE3" s="74">
        <f t="shared" si="32"/>
        <v>5</v>
      </c>
      <c r="DF3" s="74">
        <f t="shared" si="32"/>
        <v>2</v>
      </c>
      <c r="DG3" s="74">
        <f t="shared" si="32"/>
        <v>0</v>
      </c>
      <c r="DH3" s="74">
        <f t="shared" si="32"/>
        <v>0</v>
      </c>
      <c r="DI3" s="74">
        <f t="shared" si="32"/>
        <v>2</v>
      </c>
      <c r="DJ3" s="74">
        <f t="shared" si="32"/>
        <v>2</v>
      </c>
      <c r="DK3" s="74">
        <f t="shared" si="32"/>
        <v>3</v>
      </c>
      <c r="DL3" s="74">
        <f t="shared" si="32"/>
        <v>1</v>
      </c>
      <c r="DM3" s="74">
        <f t="shared" si="32"/>
        <v>1</v>
      </c>
      <c r="DN3" s="74">
        <f t="shared" si="32"/>
        <v>1</v>
      </c>
      <c r="DO3" s="74">
        <f t="shared" si="32"/>
        <v>1</v>
      </c>
      <c r="DP3" s="74">
        <f t="shared" si="32"/>
        <v>2</v>
      </c>
      <c r="DQ3" s="74">
        <f t="shared" si="32"/>
        <v>3</v>
      </c>
      <c r="DR3" s="74">
        <f t="shared" si="32"/>
        <v>4</v>
      </c>
      <c r="DS3" s="74">
        <f t="shared" si="32"/>
        <v>3</v>
      </c>
      <c r="DT3" s="74">
        <f t="shared" si="32"/>
        <v>2</v>
      </c>
      <c r="DU3" s="74">
        <f t="shared" si="32"/>
        <v>2</v>
      </c>
      <c r="DV3" s="74">
        <f t="shared" si="32"/>
        <v>2</v>
      </c>
      <c r="DW3" s="74">
        <f t="shared" si="32"/>
        <v>0</v>
      </c>
      <c r="DX3" s="74">
        <f t="shared" si="32"/>
        <v>2</v>
      </c>
      <c r="DY3" s="74">
        <f t="shared" si="32"/>
        <v>1</v>
      </c>
      <c r="DZ3" s="74">
        <f t="shared" si="32"/>
        <v>1</v>
      </c>
      <c r="EA3" s="74">
        <f t="shared" si="32"/>
        <v>1</v>
      </c>
      <c r="EB3" s="74">
        <f t="shared" si="32"/>
        <v>1</v>
      </c>
      <c r="EC3" s="74">
        <f t="shared" si="32"/>
        <v>0</v>
      </c>
      <c r="ED3" s="74">
        <f t="shared" si="32"/>
        <v>1</v>
      </c>
      <c r="EE3" s="74">
        <f t="shared" si="32"/>
        <v>1</v>
      </c>
      <c r="EF3" s="74">
        <f t="shared" si="32"/>
        <v>0</v>
      </c>
      <c r="EG3" s="74">
        <f t="shared" si="32"/>
        <v>2</v>
      </c>
      <c r="EH3" s="74">
        <f t="shared" si="32"/>
        <v>2</v>
      </c>
      <c r="EI3" s="74">
        <f t="shared" si="32"/>
        <v>2</v>
      </c>
      <c r="EJ3" s="74">
        <f t="shared" si="32"/>
        <v>1</v>
      </c>
      <c r="EK3" s="74">
        <f t="shared" si="32"/>
        <v>1</v>
      </c>
      <c r="EL3" s="74">
        <f t="shared" si="32"/>
        <v>1</v>
      </c>
      <c r="EM3" s="74">
        <f t="shared" si="32"/>
        <v>5</v>
      </c>
      <c r="EN3" s="74">
        <f t="shared" si="32"/>
        <v>2</v>
      </c>
      <c r="EO3" s="74">
        <f t="shared" si="32"/>
        <v>1</v>
      </c>
      <c r="EP3" s="74">
        <f t="shared" si="32"/>
        <v>0</v>
      </c>
      <c r="EQ3" s="74">
        <f t="shared" si="32"/>
        <v>0</v>
      </c>
      <c r="ER3" s="74">
        <f t="shared" si="32"/>
        <v>3</v>
      </c>
      <c r="ES3" s="74">
        <f t="shared" si="32"/>
        <v>2</v>
      </c>
      <c r="ET3" s="74">
        <f t="shared" ref="ET3:HE3" si="33">ET4+ET9+ET10</f>
        <v>1</v>
      </c>
      <c r="EU3" s="74">
        <f t="shared" si="33"/>
        <v>1</v>
      </c>
      <c r="EV3" s="74">
        <f t="shared" si="33"/>
        <v>1</v>
      </c>
      <c r="EW3" s="74">
        <f t="shared" si="33"/>
        <v>4</v>
      </c>
      <c r="EX3" s="74">
        <f t="shared" si="33"/>
        <v>3</v>
      </c>
      <c r="EY3" s="74">
        <f t="shared" si="33"/>
        <v>2</v>
      </c>
      <c r="EZ3" s="74">
        <f t="shared" si="33"/>
        <v>1</v>
      </c>
      <c r="FA3" s="74">
        <f t="shared" si="33"/>
        <v>2</v>
      </c>
      <c r="FB3" s="74">
        <f t="shared" si="33"/>
        <v>4</v>
      </c>
      <c r="FC3" s="74">
        <f t="shared" si="33"/>
        <v>2</v>
      </c>
      <c r="FD3" s="74">
        <f t="shared" si="33"/>
        <v>2</v>
      </c>
      <c r="FE3" s="74">
        <f t="shared" si="33"/>
        <v>4</v>
      </c>
      <c r="FF3" s="74">
        <f t="shared" si="33"/>
        <v>5</v>
      </c>
      <c r="FG3" s="74">
        <f t="shared" si="33"/>
        <v>4</v>
      </c>
      <c r="FH3" s="74">
        <f t="shared" si="33"/>
        <v>1</v>
      </c>
      <c r="FI3" s="74">
        <f t="shared" si="33"/>
        <v>2</v>
      </c>
      <c r="FJ3" s="74">
        <f t="shared" si="33"/>
        <v>6</v>
      </c>
      <c r="FK3" s="74">
        <f t="shared" si="33"/>
        <v>6</v>
      </c>
      <c r="FL3" s="74">
        <f t="shared" si="33"/>
        <v>4</v>
      </c>
      <c r="FM3" s="74">
        <f t="shared" si="33"/>
        <v>1</v>
      </c>
      <c r="FN3" s="74">
        <f t="shared" si="33"/>
        <v>0</v>
      </c>
      <c r="FO3" s="74">
        <f t="shared" si="33"/>
        <v>1</v>
      </c>
      <c r="FP3" s="74">
        <f t="shared" si="33"/>
        <v>2</v>
      </c>
      <c r="FQ3" s="74">
        <f t="shared" si="33"/>
        <v>5</v>
      </c>
      <c r="FR3" s="74">
        <f t="shared" si="33"/>
        <v>5</v>
      </c>
      <c r="FS3" s="74">
        <f t="shared" si="33"/>
        <v>0</v>
      </c>
      <c r="FT3" s="74">
        <f t="shared" si="33"/>
        <v>1</v>
      </c>
      <c r="FU3" s="74">
        <f t="shared" si="33"/>
        <v>8</v>
      </c>
      <c r="FV3" s="74">
        <f t="shared" si="33"/>
        <v>7</v>
      </c>
      <c r="FW3" s="74">
        <f t="shared" si="33"/>
        <v>2</v>
      </c>
      <c r="FX3" s="74">
        <f t="shared" si="33"/>
        <v>2</v>
      </c>
      <c r="FY3" s="74">
        <f t="shared" si="33"/>
        <v>6</v>
      </c>
      <c r="FZ3" s="74">
        <f t="shared" si="33"/>
        <v>4</v>
      </c>
      <c r="GA3" s="74">
        <f t="shared" si="33"/>
        <v>8</v>
      </c>
      <c r="GB3" s="74">
        <f t="shared" si="33"/>
        <v>2</v>
      </c>
      <c r="GC3" s="74">
        <f t="shared" si="33"/>
        <v>2</v>
      </c>
      <c r="GD3" s="74">
        <f t="shared" si="33"/>
        <v>4</v>
      </c>
      <c r="GE3" s="74">
        <f t="shared" si="33"/>
        <v>2</v>
      </c>
      <c r="GF3" s="74">
        <f t="shared" si="33"/>
        <v>5</v>
      </c>
      <c r="GG3" s="74">
        <f t="shared" si="33"/>
        <v>6</v>
      </c>
      <c r="GH3" s="74">
        <f t="shared" si="33"/>
        <v>1</v>
      </c>
      <c r="GI3" s="74">
        <f t="shared" si="33"/>
        <v>6</v>
      </c>
      <c r="GJ3" s="74">
        <f t="shared" si="33"/>
        <v>1</v>
      </c>
      <c r="GK3" s="74">
        <f t="shared" si="33"/>
        <v>3</v>
      </c>
      <c r="GL3" s="74">
        <f t="shared" si="33"/>
        <v>6</v>
      </c>
      <c r="GM3" s="74">
        <f t="shared" si="33"/>
        <v>3</v>
      </c>
      <c r="GN3" s="74">
        <f t="shared" si="33"/>
        <v>3</v>
      </c>
      <c r="GO3" s="74">
        <f t="shared" si="33"/>
        <v>1</v>
      </c>
      <c r="GP3" s="74">
        <f t="shared" si="33"/>
        <v>4</v>
      </c>
      <c r="GQ3" s="74">
        <f t="shared" si="33"/>
        <v>3</v>
      </c>
      <c r="GR3" s="74">
        <f t="shared" si="33"/>
        <v>0</v>
      </c>
      <c r="GS3" s="74">
        <f t="shared" si="33"/>
        <v>3</v>
      </c>
      <c r="GT3" s="74">
        <f t="shared" si="33"/>
        <v>1</v>
      </c>
      <c r="GU3" s="74">
        <f t="shared" si="33"/>
        <v>2</v>
      </c>
      <c r="GV3" s="74">
        <f t="shared" si="33"/>
        <v>3</v>
      </c>
      <c r="GW3" s="74">
        <f t="shared" si="33"/>
        <v>2</v>
      </c>
      <c r="GX3" s="74">
        <f t="shared" si="33"/>
        <v>6</v>
      </c>
      <c r="GY3" s="74">
        <f t="shared" si="33"/>
        <v>8</v>
      </c>
      <c r="GZ3" s="74">
        <f t="shared" si="33"/>
        <v>4</v>
      </c>
      <c r="HA3" s="74">
        <f t="shared" si="33"/>
        <v>3</v>
      </c>
      <c r="HB3" s="74">
        <f t="shared" si="33"/>
        <v>4</v>
      </c>
      <c r="HC3" s="74">
        <f t="shared" si="33"/>
        <v>3</v>
      </c>
      <c r="HD3" s="74">
        <f t="shared" si="33"/>
        <v>3</v>
      </c>
      <c r="HE3" s="74">
        <f t="shared" si="33"/>
        <v>2</v>
      </c>
      <c r="HF3" s="74">
        <f t="shared" ref="HF3:JQ3" si="34">HF4+HF9+HF10</f>
        <v>1</v>
      </c>
      <c r="HG3" s="74">
        <f t="shared" si="34"/>
        <v>3</v>
      </c>
      <c r="HH3" s="74">
        <f t="shared" si="34"/>
        <v>1</v>
      </c>
      <c r="HI3" s="74">
        <f t="shared" si="34"/>
        <v>8</v>
      </c>
      <c r="HJ3" s="74">
        <f t="shared" si="34"/>
        <v>6</v>
      </c>
      <c r="HK3" s="74">
        <f t="shared" si="34"/>
        <v>9</v>
      </c>
      <c r="HL3" s="74">
        <f t="shared" si="34"/>
        <v>3</v>
      </c>
      <c r="HM3" s="74">
        <f t="shared" si="34"/>
        <v>6</v>
      </c>
      <c r="HN3" s="74">
        <f t="shared" si="34"/>
        <v>2</v>
      </c>
      <c r="HO3" s="74">
        <f t="shared" si="34"/>
        <v>7</v>
      </c>
      <c r="HP3" s="74">
        <f t="shared" si="34"/>
        <v>9</v>
      </c>
      <c r="HQ3" s="74">
        <f t="shared" si="34"/>
        <v>9</v>
      </c>
      <c r="HR3" s="74">
        <f t="shared" si="34"/>
        <v>6</v>
      </c>
      <c r="HS3" s="74">
        <f t="shared" si="34"/>
        <v>4</v>
      </c>
      <c r="HT3" s="74">
        <f t="shared" si="34"/>
        <v>12</v>
      </c>
      <c r="HU3" s="74">
        <f t="shared" si="34"/>
        <v>4</v>
      </c>
      <c r="HV3" s="74">
        <f t="shared" si="34"/>
        <v>1</v>
      </c>
      <c r="HW3" s="74">
        <f t="shared" si="34"/>
        <v>9</v>
      </c>
      <c r="HX3" s="74">
        <f t="shared" si="34"/>
        <v>3</v>
      </c>
      <c r="HY3" s="74">
        <f t="shared" si="34"/>
        <v>3</v>
      </c>
      <c r="HZ3" s="74">
        <f t="shared" si="34"/>
        <v>2</v>
      </c>
      <c r="IA3" s="74">
        <f t="shared" si="34"/>
        <v>5</v>
      </c>
      <c r="IB3" s="74">
        <f t="shared" si="34"/>
        <v>5</v>
      </c>
      <c r="IC3" s="74">
        <f t="shared" si="34"/>
        <v>5</v>
      </c>
      <c r="ID3" s="74">
        <f t="shared" si="34"/>
        <v>16</v>
      </c>
      <c r="IE3" s="74">
        <f t="shared" si="34"/>
        <v>12</v>
      </c>
      <c r="IF3" s="74">
        <f t="shared" si="34"/>
        <v>6</v>
      </c>
      <c r="IG3" s="74">
        <f t="shared" si="34"/>
        <v>3</v>
      </c>
      <c r="IH3" s="74">
        <f t="shared" si="34"/>
        <v>0</v>
      </c>
      <c r="II3" s="74">
        <f t="shared" si="34"/>
        <v>4</v>
      </c>
      <c r="IJ3" s="74">
        <f t="shared" si="34"/>
        <v>3</v>
      </c>
      <c r="IK3" s="74">
        <f t="shared" si="34"/>
        <v>4</v>
      </c>
      <c r="IL3" s="74">
        <f t="shared" si="34"/>
        <v>3</v>
      </c>
      <c r="IM3" s="74">
        <f t="shared" si="34"/>
        <v>2</v>
      </c>
      <c r="IN3" s="74">
        <f t="shared" si="34"/>
        <v>3</v>
      </c>
      <c r="IO3" s="74">
        <f t="shared" si="34"/>
        <v>9</v>
      </c>
      <c r="IP3" s="74">
        <f t="shared" si="34"/>
        <v>6</v>
      </c>
      <c r="IQ3" s="74">
        <f t="shared" si="34"/>
        <v>6</v>
      </c>
      <c r="IR3" s="74">
        <f t="shared" si="34"/>
        <v>14</v>
      </c>
      <c r="IS3" s="74">
        <f t="shared" si="34"/>
        <v>3</v>
      </c>
      <c r="IT3" s="74">
        <f t="shared" si="34"/>
        <v>2</v>
      </c>
      <c r="IU3" s="74">
        <f t="shared" si="34"/>
        <v>7</v>
      </c>
      <c r="IV3" s="74">
        <f t="shared" si="34"/>
        <v>1</v>
      </c>
      <c r="IW3" s="74">
        <f t="shared" si="34"/>
        <v>13</v>
      </c>
      <c r="IX3" s="74">
        <f t="shared" si="34"/>
        <v>0</v>
      </c>
      <c r="IY3" s="74">
        <f t="shared" si="34"/>
        <v>1</v>
      </c>
      <c r="IZ3" s="74">
        <f t="shared" si="34"/>
        <v>16</v>
      </c>
      <c r="JA3" s="74">
        <f t="shared" si="34"/>
        <v>1</v>
      </c>
      <c r="JB3" s="74">
        <f t="shared" si="34"/>
        <v>5</v>
      </c>
      <c r="JC3" s="74">
        <f t="shared" si="34"/>
        <v>18</v>
      </c>
      <c r="JD3" s="74">
        <f t="shared" si="34"/>
        <v>0</v>
      </c>
      <c r="JE3" s="74">
        <f t="shared" si="34"/>
        <v>5</v>
      </c>
      <c r="JF3" s="74">
        <f t="shared" si="34"/>
        <v>8</v>
      </c>
      <c r="JG3" s="74">
        <f t="shared" si="34"/>
        <v>3</v>
      </c>
      <c r="JH3" s="74">
        <f t="shared" si="34"/>
        <v>0</v>
      </c>
      <c r="JI3" s="74">
        <f t="shared" si="34"/>
        <v>1</v>
      </c>
      <c r="JJ3" s="74">
        <f t="shared" si="34"/>
        <v>0</v>
      </c>
      <c r="JK3" s="74">
        <f t="shared" si="34"/>
        <v>1</v>
      </c>
      <c r="JL3" s="74">
        <f t="shared" si="34"/>
        <v>2</v>
      </c>
      <c r="JM3" s="74">
        <f t="shared" si="34"/>
        <v>5</v>
      </c>
      <c r="JN3" s="74">
        <f t="shared" si="34"/>
        <v>1</v>
      </c>
      <c r="JO3" s="74">
        <f t="shared" si="34"/>
        <v>0</v>
      </c>
      <c r="JP3" s="74">
        <f t="shared" si="34"/>
        <v>0</v>
      </c>
      <c r="JQ3" s="74">
        <f t="shared" si="34"/>
        <v>2</v>
      </c>
      <c r="JR3" s="74">
        <f t="shared" ref="JR3:MC3" si="35">JR4+JR9+JR10</f>
        <v>3</v>
      </c>
      <c r="JS3" s="74">
        <f t="shared" si="35"/>
        <v>0</v>
      </c>
      <c r="JT3" s="74">
        <f t="shared" si="35"/>
        <v>5</v>
      </c>
      <c r="JU3" s="74">
        <f t="shared" si="35"/>
        <v>3</v>
      </c>
      <c r="JV3" s="74">
        <f t="shared" si="35"/>
        <v>7</v>
      </c>
      <c r="JW3" s="74">
        <f t="shared" si="35"/>
        <v>2</v>
      </c>
      <c r="JX3" s="74">
        <f t="shared" si="35"/>
        <v>5</v>
      </c>
      <c r="JY3" s="74">
        <f t="shared" si="35"/>
        <v>6</v>
      </c>
      <c r="JZ3" s="74">
        <f t="shared" si="35"/>
        <v>2</v>
      </c>
      <c r="KA3" s="74">
        <f t="shared" si="35"/>
        <v>3</v>
      </c>
      <c r="KB3" s="74">
        <f t="shared" si="35"/>
        <v>0</v>
      </c>
      <c r="KC3" s="74">
        <f t="shared" si="35"/>
        <v>4</v>
      </c>
      <c r="KD3" s="74">
        <f t="shared" si="35"/>
        <v>4</v>
      </c>
      <c r="KE3" s="74">
        <f t="shared" si="35"/>
        <v>8</v>
      </c>
      <c r="KF3" s="74">
        <f t="shared" si="35"/>
        <v>2</v>
      </c>
      <c r="KG3" s="74">
        <f t="shared" si="35"/>
        <v>2</v>
      </c>
      <c r="KH3" s="74">
        <f t="shared" si="35"/>
        <v>4</v>
      </c>
      <c r="KI3" s="74">
        <f t="shared" si="35"/>
        <v>4</v>
      </c>
      <c r="KJ3" s="74">
        <f t="shared" si="35"/>
        <v>6</v>
      </c>
      <c r="KK3" s="74">
        <f t="shared" si="35"/>
        <v>10</v>
      </c>
      <c r="KL3" s="74">
        <f t="shared" si="35"/>
        <v>4</v>
      </c>
      <c r="KM3" s="74">
        <f t="shared" si="35"/>
        <v>5</v>
      </c>
      <c r="KN3" s="74">
        <f t="shared" si="35"/>
        <v>1</v>
      </c>
      <c r="KO3" s="74">
        <f t="shared" si="35"/>
        <v>4</v>
      </c>
      <c r="KP3" s="74">
        <f t="shared" si="35"/>
        <v>1</v>
      </c>
      <c r="KQ3" s="74">
        <f t="shared" si="35"/>
        <v>3</v>
      </c>
      <c r="KR3" s="74">
        <f t="shared" si="35"/>
        <v>4</v>
      </c>
      <c r="KS3" s="74">
        <f t="shared" si="35"/>
        <v>2</v>
      </c>
      <c r="KT3" s="74">
        <f t="shared" si="35"/>
        <v>1</v>
      </c>
      <c r="KU3" s="74">
        <f t="shared" si="35"/>
        <v>1</v>
      </c>
      <c r="KV3" s="74">
        <f t="shared" si="35"/>
        <v>1</v>
      </c>
      <c r="KW3" s="74">
        <f t="shared" si="35"/>
        <v>5</v>
      </c>
      <c r="KX3" s="74">
        <f t="shared" si="35"/>
        <v>3</v>
      </c>
      <c r="KY3" s="74">
        <f t="shared" si="35"/>
        <v>1</v>
      </c>
      <c r="KZ3" s="74">
        <f t="shared" si="35"/>
        <v>3</v>
      </c>
      <c r="LA3" s="74">
        <f t="shared" si="35"/>
        <v>4</v>
      </c>
      <c r="LB3" s="74">
        <f t="shared" si="35"/>
        <v>0</v>
      </c>
      <c r="LC3" s="74">
        <f t="shared" si="35"/>
        <v>0</v>
      </c>
      <c r="LD3" s="74">
        <f t="shared" si="35"/>
        <v>1</v>
      </c>
      <c r="LE3" s="74">
        <f t="shared" si="35"/>
        <v>0</v>
      </c>
      <c r="LF3" s="74">
        <f t="shared" si="35"/>
        <v>1</v>
      </c>
      <c r="LG3" s="74">
        <f t="shared" si="35"/>
        <v>2</v>
      </c>
      <c r="LH3" s="74">
        <f t="shared" si="35"/>
        <v>3</v>
      </c>
      <c r="LI3" s="74">
        <f t="shared" si="35"/>
        <v>2</v>
      </c>
      <c r="LJ3" s="74">
        <f t="shared" si="35"/>
        <v>1</v>
      </c>
      <c r="LK3" s="74">
        <f t="shared" si="35"/>
        <v>3</v>
      </c>
      <c r="LL3" s="74">
        <f t="shared" si="35"/>
        <v>3</v>
      </c>
      <c r="LM3" s="74">
        <f t="shared" si="35"/>
        <v>3</v>
      </c>
      <c r="LN3" s="74">
        <f t="shared" si="35"/>
        <v>3</v>
      </c>
      <c r="LO3" s="74">
        <f t="shared" si="35"/>
        <v>2</v>
      </c>
      <c r="LP3" s="74">
        <f t="shared" si="35"/>
        <v>2</v>
      </c>
      <c r="LQ3" s="74">
        <f t="shared" si="35"/>
        <v>3</v>
      </c>
      <c r="LR3" s="74">
        <f t="shared" si="35"/>
        <v>3</v>
      </c>
      <c r="LS3" s="74">
        <f t="shared" si="35"/>
        <v>0</v>
      </c>
      <c r="LT3" s="74">
        <f t="shared" si="35"/>
        <v>4</v>
      </c>
      <c r="LU3" s="74">
        <f t="shared" si="35"/>
        <v>0</v>
      </c>
      <c r="LV3" s="74">
        <f t="shared" si="35"/>
        <v>1</v>
      </c>
      <c r="LW3" s="74">
        <f t="shared" si="35"/>
        <v>2</v>
      </c>
      <c r="LX3" s="74">
        <f t="shared" si="35"/>
        <v>5</v>
      </c>
      <c r="LY3" s="74">
        <f t="shared" si="35"/>
        <v>0</v>
      </c>
      <c r="LZ3" s="74">
        <f t="shared" si="35"/>
        <v>1</v>
      </c>
      <c r="MA3" s="74">
        <f t="shared" si="35"/>
        <v>0</v>
      </c>
      <c r="MB3" s="74">
        <f t="shared" si="35"/>
        <v>0</v>
      </c>
      <c r="MC3" s="74">
        <f t="shared" si="35"/>
        <v>4</v>
      </c>
      <c r="MD3" s="74">
        <f t="shared" ref="MD3:MN3" si="36">MD4+MD9+MD10</f>
        <v>6</v>
      </c>
      <c r="ME3" s="74">
        <f t="shared" si="36"/>
        <v>1</v>
      </c>
      <c r="MF3" s="74">
        <f t="shared" si="36"/>
        <v>2</v>
      </c>
      <c r="MG3" s="74">
        <f t="shared" si="36"/>
        <v>0</v>
      </c>
      <c r="MH3" s="74">
        <f t="shared" si="36"/>
        <v>2</v>
      </c>
      <c r="MI3" s="74">
        <f t="shared" si="36"/>
        <v>3</v>
      </c>
      <c r="MJ3" s="74">
        <f t="shared" si="36"/>
        <v>1</v>
      </c>
      <c r="MK3" s="74">
        <f t="shared" si="36"/>
        <v>2</v>
      </c>
      <c r="ML3" s="74">
        <f t="shared" si="36"/>
        <v>1</v>
      </c>
      <c r="MM3" s="74">
        <f t="shared" si="36"/>
        <v>3</v>
      </c>
      <c r="MN3" s="74">
        <f t="shared" si="36"/>
        <v>6</v>
      </c>
      <c r="MO3" s="74" t="s">
        <v>8459</v>
      </c>
      <c r="MP3" s="74">
        <f t="shared" ref="MP3:OZ3" si="37">MP4+MP9+MP10</f>
        <v>8</v>
      </c>
      <c r="MQ3" s="74">
        <f t="shared" si="37"/>
        <v>15</v>
      </c>
      <c r="MR3" s="74">
        <f t="shared" si="37"/>
        <v>0</v>
      </c>
      <c r="MS3" s="74">
        <f t="shared" si="37"/>
        <v>2</v>
      </c>
      <c r="MT3" s="74">
        <f t="shared" si="37"/>
        <v>1</v>
      </c>
      <c r="MU3" s="74">
        <f t="shared" si="37"/>
        <v>0</v>
      </c>
      <c r="MV3" s="74">
        <f t="shared" si="37"/>
        <v>0</v>
      </c>
      <c r="MW3" s="74">
        <f t="shared" si="37"/>
        <v>0</v>
      </c>
      <c r="MX3" s="74">
        <f t="shared" si="37"/>
        <v>0</v>
      </c>
      <c r="MY3" s="74">
        <f t="shared" si="37"/>
        <v>0</v>
      </c>
      <c r="MZ3" s="74">
        <f t="shared" si="37"/>
        <v>3</v>
      </c>
      <c r="NA3" s="74">
        <f t="shared" si="37"/>
        <v>0</v>
      </c>
      <c r="NB3" s="74">
        <f t="shared" si="37"/>
        <v>4</v>
      </c>
      <c r="NC3" s="74">
        <f t="shared" si="37"/>
        <v>0</v>
      </c>
      <c r="ND3" s="74">
        <f t="shared" si="37"/>
        <v>4</v>
      </c>
      <c r="NE3" s="74">
        <f t="shared" si="37"/>
        <v>2</v>
      </c>
      <c r="NF3" s="74">
        <f t="shared" si="37"/>
        <v>2</v>
      </c>
      <c r="NG3" s="74">
        <f t="shared" si="37"/>
        <v>1</v>
      </c>
      <c r="NH3" s="74">
        <f t="shared" si="37"/>
        <v>0</v>
      </c>
      <c r="NI3" s="74">
        <f t="shared" si="37"/>
        <v>1</v>
      </c>
      <c r="NJ3" s="74">
        <f t="shared" si="37"/>
        <v>0</v>
      </c>
      <c r="NK3" s="74">
        <f t="shared" si="37"/>
        <v>0</v>
      </c>
      <c r="NL3" s="74">
        <f t="shared" si="37"/>
        <v>0</v>
      </c>
      <c r="NM3" s="74">
        <f t="shared" si="37"/>
        <v>0</v>
      </c>
      <c r="NN3" s="74">
        <f t="shared" si="37"/>
        <v>0</v>
      </c>
      <c r="NO3" s="74">
        <f t="shared" si="37"/>
        <v>0</v>
      </c>
      <c r="NP3" s="74">
        <f t="shared" si="37"/>
        <v>0</v>
      </c>
      <c r="NQ3" s="74">
        <f t="shared" si="37"/>
        <v>0</v>
      </c>
      <c r="NR3" s="74">
        <f t="shared" si="37"/>
        <v>0</v>
      </c>
      <c r="NS3" s="74">
        <f t="shared" si="37"/>
        <v>0</v>
      </c>
      <c r="NT3" s="74">
        <f t="shared" si="37"/>
        <v>0</v>
      </c>
      <c r="NU3" s="74">
        <f t="shared" si="37"/>
        <v>0</v>
      </c>
      <c r="NV3" s="74">
        <f t="shared" si="37"/>
        <v>0</v>
      </c>
      <c r="NW3" s="74">
        <f t="shared" si="37"/>
        <v>0</v>
      </c>
      <c r="NX3" s="74">
        <f t="shared" si="37"/>
        <v>0</v>
      </c>
      <c r="NY3" s="74">
        <f t="shared" si="37"/>
        <v>0</v>
      </c>
      <c r="NZ3" s="74">
        <f t="shared" si="37"/>
        <v>0</v>
      </c>
      <c r="OA3" s="74">
        <f t="shared" si="37"/>
        <v>0</v>
      </c>
      <c r="OB3" s="74">
        <f t="shared" si="37"/>
        <v>0</v>
      </c>
      <c r="OC3" s="74">
        <f t="shared" si="37"/>
        <v>0</v>
      </c>
      <c r="OD3" s="74">
        <f t="shared" si="37"/>
        <v>0</v>
      </c>
      <c r="OE3" s="74">
        <f t="shared" si="37"/>
        <v>0</v>
      </c>
      <c r="OF3" s="74">
        <f t="shared" si="37"/>
        <v>0</v>
      </c>
      <c r="OG3" s="74">
        <f t="shared" si="37"/>
        <v>0</v>
      </c>
      <c r="OH3" s="74">
        <f t="shared" si="37"/>
        <v>0</v>
      </c>
      <c r="OI3" s="74">
        <f t="shared" si="37"/>
        <v>0</v>
      </c>
      <c r="OJ3" s="74">
        <f t="shared" si="37"/>
        <v>0</v>
      </c>
      <c r="OK3" s="74">
        <f t="shared" si="37"/>
        <v>0</v>
      </c>
      <c r="OL3" s="74">
        <f t="shared" si="37"/>
        <v>0</v>
      </c>
      <c r="OM3" s="74">
        <f t="shared" si="37"/>
        <v>0</v>
      </c>
      <c r="ON3" s="74">
        <f t="shared" si="37"/>
        <v>0</v>
      </c>
      <c r="OO3" s="74">
        <f t="shared" si="37"/>
        <v>0</v>
      </c>
      <c r="OP3" s="74">
        <f t="shared" si="37"/>
        <v>0</v>
      </c>
      <c r="OQ3" s="74">
        <f t="shared" si="37"/>
        <v>0</v>
      </c>
      <c r="OR3" s="74">
        <f t="shared" si="37"/>
        <v>0</v>
      </c>
      <c r="OS3" s="74">
        <f t="shared" si="37"/>
        <v>0</v>
      </c>
      <c r="OT3" s="74">
        <f t="shared" si="37"/>
        <v>0</v>
      </c>
      <c r="OU3" s="74">
        <f t="shared" si="37"/>
        <v>0</v>
      </c>
      <c r="OV3" s="74">
        <f t="shared" si="37"/>
        <v>0</v>
      </c>
      <c r="OW3" s="74">
        <f t="shared" si="37"/>
        <v>0</v>
      </c>
      <c r="OX3" s="74">
        <f t="shared" si="37"/>
        <v>0</v>
      </c>
      <c r="OY3" s="74">
        <f t="shared" si="37"/>
        <v>0</v>
      </c>
      <c r="OZ3" s="74">
        <f t="shared" si="37"/>
        <v>0</v>
      </c>
      <c r="PA3" s="74">
        <f t="shared" ref="PA3:RL3" si="38">PA4+PA9+PA10</f>
        <v>0</v>
      </c>
      <c r="PB3" s="74">
        <f t="shared" si="38"/>
        <v>0</v>
      </c>
      <c r="PC3" s="74">
        <f t="shared" si="38"/>
        <v>0</v>
      </c>
      <c r="PD3" s="74">
        <f t="shared" si="38"/>
        <v>0</v>
      </c>
      <c r="PE3" s="74">
        <f t="shared" si="38"/>
        <v>0</v>
      </c>
      <c r="PF3" s="74">
        <f t="shared" si="38"/>
        <v>0</v>
      </c>
      <c r="PG3" s="74">
        <f t="shared" si="38"/>
        <v>0</v>
      </c>
      <c r="PH3" s="74">
        <f t="shared" si="38"/>
        <v>0</v>
      </c>
      <c r="PI3" s="74">
        <f t="shared" si="38"/>
        <v>0</v>
      </c>
      <c r="PJ3" s="74">
        <f t="shared" si="38"/>
        <v>0</v>
      </c>
      <c r="PK3" s="74">
        <f t="shared" si="38"/>
        <v>0</v>
      </c>
      <c r="PL3" s="74">
        <f t="shared" si="38"/>
        <v>0</v>
      </c>
      <c r="PM3" s="74">
        <f t="shared" si="38"/>
        <v>0</v>
      </c>
      <c r="PN3" s="74">
        <f t="shared" si="38"/>
        <v>0</v>
      </c>
      <c r="PO3" s="74">
        <f t="shared" si="38"/>
        <v>0</v>
      </c>
      <c r="PP3" s="74">
        <f t="shared" si="38"/>
        <v>0</v>
      </c>
      <c r="PQ3" s="74">
        <f t="shared" si="38"/>
        <v>0</v>
      </c>
      <c r="PR3" s="74">
        <f t="shared" si="38"/>
        <v>0</v>
      </c>
      <c r="PS3" s="74">
        <f t="shared" si="38"/>
        <v>0</v>
      </c>
      <c r="PT3" s="74">
        <f t="shared" si="38"/>
        <v>0</v>
      </c>
      <c r="PU3" s="74">
        <f t="shared" si="38"/>
        <v>0</v>
      </c>
      <c r="PV3" s="74">
        <f t="shared" si="38"/>
        <v>0</v>
      </c>
      <c r="PW3" s="74">
        <f t="shared" si="38"/>
        <v>0</v>
      </c>
      <c r="PX3" s="74">
        <f t="shared" si="38"/>
        <v>0</v>
      </c>
      <c r="PY3" s="74">
        <f t="shared" si="38"/>
        <v>0</v>
      </c>
      <c r="PZ3" s="74">
        <f t="shared" si="38"/>
        <v>0</v>
      </c>
      <c r="QA3" s="74">
        <f t="shared" si="38"/>
        <v>0</v>
      </c>
      <c r="QB3" s="74">
        <f t="shared" si="38"/>
        <v>0</v>
      </c>
      <c r="QC3" s="74">
        <f t="shared" si="38"/>
        <v>0</v>
      </c>
      <c r="QD3" s="74">
        <f t="shared" si="38"/>
        <v>0</v>
      </c>
      <c r="QE3" s="74">
        <f t="shared" si="38"/>
        <v>0</v>
      </c>
      <c r="QF3" s="74">
        <f t="shared" si="38"/>
        <v>0</v>
      </c>
      <c r="QG3" s="74">
        <f t="shared" si="38"/>
        <v>0</v>
      </c>
      <c r="QH3" s="74">
        <f t="shared" si="38"/>
        <v>0</v>
      </c>
      <c r="QI3" s="74">
        <f t="shared" si="38"/>
        <v>0</v>
      </c>
      <c r="QJ3" s="74">
        <f t="shared" si="38"/>
        <v>0</v>
      </c>
      <c r="QK3" s="74">
        <f t="shared" si="38"/>
        <v>0</v>
      </c>
      <c r="QL3" s="74">
        <f t="shared" si="38"/>
        <v>0</v>
      </c>
      <c r="QM3" s="74">
        <f t="shared" si="38"/>
        <v>0</v>
      </c>
      <c r="QN3" s="74">
        <f t="shared" si="38"/>
        <v>0</v>
      </c>
      <c r="QO3" s="74">
        <f t="shared" si="38"/>
        <v>0</v>
      </c>
      <c r="QP3" s="74">
        <f t="shared" si="38"/>
        <v>0</v>
      </c>
      <c r="QQ3" s="74">
        <f t="shared" si="38"/>
        <v>0</v>
      </c>
      <c r="QR3" s="74">
        <f t="shared" si="38"/>
        <v>0</v>
      </c>
      <c r="QS3" s="74">
        <f t="shared" si="38"/>
        <v>0</v>
      </c>
      <c r="QT3" s="74">
        <f t="shared" si="38"/>
        <v>0</v>
      </c>
      <c r="QU3" s="74">
        <f t="shared" si="38"/>
        <v>0</v>
      </c>
      <c r="QV3" s="74">
        <f t="shared" si="38"/>
        <v>0</v>
      </c>
      <c r="QW3" s="74">
        <f t="shared" si="38"/>
        <v>0</v>
      </c>
      <c r="QX3" s="74">
        <f t="shared" si="38"/>
        <v>0</v>
      </c>
      <c r="QY3" s="74">
        <f t="shared" si="38"/>
        <v>0</v>
      </c>
      <c r="QZ3" s="74">
        <f t="shared" si="38"/>
        <v>0</v>
      </c>
      <c r="RA3" s="74">
        <f t="shared" si="38"/>
        <v>0</v>
      </c>
      <c r="RB3" s="74">
        <f t="shared" si="38"/>
        <v>0</v>
      </c>
      <c r="RC3" s="74">
        <f t="shared" si="38"/>
        <v>0</v>
      </c>
      <c r="RD3" s="74">
        <f t="shared" si="38"/>
        <v>0</v>
      </c>
      <c r="RE3" s="74">
        <f t="shared" si="38"/>
        <v>0</v>
      </c>
      <c r="RF3" s="74">
        <f t="shared" si="38"/>
        <v>0</v>
      </c>
      <c r="RG3" s="74">
        <f t="shared" si="38"/>
        <v>0</v>
      </c>
      <c r="RH3" s="74">
        <f t="shared" si="38"/>
        <v>0</v>
      </c>
      <c r="RI3" s="74">
        <f t="shared" si="38"/>
        <v>0</v>
      </c>
      <c r="RJ3" s="74">
        <f t="shared" si="38"/>
        <v>0</v>
      </c>
      <c r="RK3" s="74">
        <f t="shared" si="38"/>
        <v>0</v>
      </c>
      <c r="RL3" s="74">
        <f t="shared" si="38"/>
        <v>0</v>
      </c>
      <c r="RM3" s="74">
        <f t="shared" ref="RM3:TX3" si="39">RM4+RM9+RM10</f>
        <v>0</v>
      </c>
      <c r="RN3" s="74">
        <f t="shared" si="39"/>
        <v>0</v>
      </c>
      <c r="RO3" s="74">
        <f t="shared" si="39"/>
        <v>0</v>
      </c>
      <c r="RP3" s="74">
        <f t="shared" si="39"/>
        <v>0</v>
      </c>
      <c r="RQ3" s="74">
        <f t="shared" si="39"/>
        <v>0</v>
      </c>
      <c r="RR3" s="74">
        <f t="shared" si="39"/>
        <v>0</v>
      </c>
      <c r="RS3" s="74">
        <f t="shared" si="39"/>
        <v>0</v>
      </c>
      <c r="RT3" s="74">
        <f t="shared" si="39"/>
        <v>0</v>
      </c>
      <c r="RU3" s="74">
        <f t="shared" si="39"/>
        <v>0</v>
      </c>
      <c r="RV3" s="74">
        <f t="shared" si="39"/>
        <v>0</v>
      </c>
      <c r="RW3" s="74">
        <f t="shared" si="39"/>
        <v>0</v>
      </c>
      <c r="RX3" s="74">
        <f t="shared" si="39"/>
        <v>0</v>
      </c>
      <c r="RY3" s="74">
        <f t="shared" si="39"/>
        <v>0</v>
      </c>
      <c r="RZ3" s="74">
        <f t="shared" si="39"/>
        <v>0</v>
      </c>
      <c r="SA3" s="74">
        <f t="shared" si="39"/>
        <v>0</v>
      </c>
      <c r="SB3" s="74">
        <f t="shared" si="39"/>
        <v>0</v>
      </c>
      <c r="SC3" s="74">
        <f t="shared" si="39"/>
        <v>0</v>
      </c>
      <c r="SD3" s="74">
        <f t="shared" si="39"/>
        <v>0</v>
      </c>
      <c r="SE3" s="74">
        <f t="shared" si="39"/>
        <v>0</v>
      </c>
      <c r="SF3" s="74">
        <f t="shared" si="39"/>
        <v>0</v>
      </c>
      <c r="SG3" s="74">
        <f t="shared" si="39"/>
        <v>0</v>
      </c>
      <c r="SH3" s="74">
        <f t="shared" si="39"/>
        <v>0</v>
      </c>
      <c r="SI3" s="74">
        <f t="shared" si="39"/>
        <v>0</v>
      </c>
      <c r="SJ3" s="74">
        <f t="shared" si="39"/>
        <v>0</v>
      </c>
      <c r="SK3" s="74">
        <f t="shared" si="39"/>
        <v>0</v>
      </c>
      <c r="SL3" s="74">
        <f t="shared" si="39"/>
        <v>0</v>
      </c>
      <c r="SM3" s="74">
        <f t="shared" si="39"/>
        <v>0</v>
      </c>
      <c r="SN3" s="74">
        <f t="shared" si="39"/>
        <v>0</v>
      </c>
      <c r="SO3" s="74">
        <f t="shared" si="39"/>
        <v>0</v>
      </c>
      <c r="SP3" s="74">
        <f t="shared" si="39"/>
        <v>0</v>
      </c>
      <c r="SQ3" s="74">
        <f t="shared" si="39"/>
        <v>0</v>
      </c>
      <c r="SR3" s="74">
        <f t="shared" si="39"/>
        <v>0</v>
      </c>
      <c r="SS3" s="74">
        <f t="shared" si="39"/>
        <v>0</v>
      </c>
      <c r="ST3" s="74">
        <f t="shared" si="39"/>
        <v>0</v>
      </c>
      <c r="SU3" s="74">
        <f t="shared" si="39"/>
        <v>0</v>
      </c>
      <c r="SV3" s="74">
        <f t="shared" si="39"/>
        <v>0</v>
      </c>
      <c r="SW3" s="74">
        <f t="shared" si="39"/>
        <v>0</v>
      </c>
      <c r="SX3" s="74">
        <f t="shared" si="39"/>
        <v>0</v>
      </c>
      <c r="SY3" s="74">
        <f t="shared" si="39"/>
        <v>0</v>
      </c>
      <c r="SZ3" s="74">
        <f t="shared" si="39"/>
        <v>0</v>
      </c>
      <c r="TA3" s="74">
        <f t="shared" si="39"/>
        <v>0</v>
      </c>
      <c r="TB3" s="74">
        <f t="shared" si="39"/>
        <v>0</v>
      </c>
      <c r="TC3" s="74">
        <f t="shared" si="39"/>
        <v>0</v>
      </c>
      <c r="TD3" s="74">
        <f t="shared" si="39"/>
        <v>0</v>
      </c>
      <c r="TE3" s="74">
        <f t="shared" si="39"/>
        <v>0</v>
      </c>
      <c r="TF3" s="74">
        <f t="shared" si="39"/>
        <v>0</v>
      </c>
      <c r="TG3" s="74">
        <f t="shared" si="39"/>
        <v>0</v>
      </c>
      <c r="TH3" s="74">
        <f t="shared" si="39"/>
        <v>0</v>
      </c>
      <c r="TI3" s="74">
        <f t="shared" si="39"/>
        <v>0</v>
      </c>
      <c r="TJ3" s="74">
        <f t="shared" si="39"/>
        <v>0</v>
      </c>
      <c r="TK3" s="74">
        <f t="shared" si="39"/>
        <v>0</v>
      </c>
      <c r="TL3" s="74">
        <f t="shared" si="39"/>
        <v>0</v>
      </c>
      <c r="TM3" s="74">
        <f t="shared" si="39"/>
        <v>0</v>
      </c>
      <c r="TN3" s="74">
        <f t="shared" si="39"/>
        <v>0</v>
      </c>
      <c r="TO3" s="74">
        <f t="shared" si="39"/>
        <v>0</v>
      </c>
      <c r="TP3" s="74">
        <f t="shared" si="39"/>
        <v>0</v>
      </c>
      <c r="TQ3" s="74">
        <f t="shared" si="39"/>
        <v>0</v>
      </c>
      <c r="TR3" s="74">
        <f t="shared" si="39"/>
        <v>0</v>
      </c>
      <c r="TS3" s="74">
        <f t="shared" si="39"/>
        <v>0</v>
      </c>
      <c r="TT3" s="74">
        <f t="shared" si="39"/>
        <v>0</v>
      </c>
      <c r="TU3" s="74">
        <f t="shared" si="39"/>
        <v>0</v>
      </c>
      <c r="TV3" s="74">
        <f t="shared" si="39"/>
        <v>0</v>
      </c>
      <c r="TW3" s="74">
        <f t="shared" si="39"/>
        <v>0</v>
      </c>
      <c r="TX3" s="74">
        <f t="shared" si="39"/>
        <v>0</v>
      </c>
      <c r="TY3" s="74">
        <f t="shared" ref="TY3:WJ3" si="40">TY4+TY9+TY10</f>
        <v>0</v>
      </c>
      <c r="TZ3" s="74">
        <f t="shared" si="40"/>
        <v>0</v>
      </c>
      <c r="UA3" s="74">
        <f t="shared" si="40"/>
        <v>0</v>
      </c>
      <c r="UB3" s="74">
        <f t="shared" si="40"/>
        <v>0</v>
      </c>
      <c r="UC3" s="74">
        <f t="shared" si="40"/>
        <v>0</v>
      </c>
      <c r="UD3" s="74">
        <f t="shared" si="40"/>
        <v>0</v>
      </c>
      <c r="UE3" s="74">
        <f t="shared" si="40"/>
        <v>0</v>
      </c>
      <c r="UF3" s="74">
        <f t="shared" si="40"/>
        <v>0</v>
      </c>
      <c r="UG3" s="74">
        <f t="shared" si="40"/>
        <v>0</v>
      </c>
      <c r="UH3" s="74">
        <f t="shared" si="40"/>
        <v>0</v>
      </c>
      <c r="UI3" s="74">
        <f t="shared" si="40"/>
        <v>0</v>
      </c>
      <c r="UJ3" s="74">
        <f t="shared" si="40"/>
        <v>0</v>
      </c>
      <c r="UK3" s="74">
        <f t="shared" si="40"/>
        <v>0</v>
      </c>
      <c r="UL3" s="74">
        <f t="shared" si="40"/>
        <v>0</v>
      </c>
      <c r="UM3" s="74">
        <f t="shared" si="40"/>
        <v>0</v>
      </c>
      <c r="UN3" s="74">
        <f t="shared" si="40"/>
        <v>0</v>
      </c>
      <c r="UO3" s="74">
        <f t="shared" si="40"/>
        <v>0</v>
      </c>
      <c r="UP3" s="74">
        <f t="shared" si="40"/>
        <v>0</v>
      </c>
      <c r="UQ3" s="74">
        <f t="shared" si="40"/>
        <v>0</v>
      </c>
      <c r="UR3" s="74">
        <f t="shared" si="40"/>
        <v>0</v>
      </c>
      <c r="US3" s="74">
        <f t="shared" si="40"/>
        <v>0</v>
      </c>
      <c r="UT3" s="74">
        <f t="shared" si="40"/>
        <v>0</v>
      </c>
      <c r="UU3" s="74">
        <f t="shared" si="40"/>
        <v>0</v>
      </c>
      <c r="UV3" s="74">
        <f t="shared" si="40"/>
        <v>0</v>
      </c>
      <c r="UW3" s="74">
        <f t="shared" si="40"/>
        <v>0</v>
      </c>
      <c r="UX3" s="74">
        <f t="shared" si="40"/>
        <v>0</v>
      </c>
      <c r="UY3" s="74">
        <f t="shared" si="40"/>
        <v>0</v>
      </c>
      <c r="UZ3" s="74">
        <f t="shared" si="40"/>
        <v>0</v>
      </c>
      <c r="VA3" s="74">
        <f t="shared" si="40"/>
        <v>0</v>
      </c>
      <c r="VB3" s="74">
        <f t="shared" si="40"/>
        <v>0</v>
      </c>
      <c r="VC3" s="74">
        <f t="shared" si="40"/>
        <v>0</v>
      </c>
      <c r="VD3" s="74">
        <f t="shared" si="40"/>
        <v>0</v>
      </c>
      <c r="VE3" s="74">
        <f t="shared" si="40"/>
        <v>0</v>
      </c>
      <c r="VF3" s="74">
        <f t="shared" si="40"/>
        <v>0</v>
      </c>
      <c r="VG3" s="74">
        <f t="shared" si="40"/>
        <v>0</v>
      </c>
      <c r="VH3" s="74">
        <f t="shared" si="40"/>
        <v>0</v>
      </c>
      <c r="VI3" s="74">
        <f t="shared" si="40"/>
        <v>0</v>
      </c>
      <c r="VJ3" s="74">
        <f t="shared" si="40"/>
        <v>0</v>
      </c>
      <c r="VK3" s="74">
        <f t="shared" si="40"/>
        <v>0</v>
      </c>
      <c r="VL3" s="74">
        <f t="shared" si="40"/>
        <v>0</v>
      </c>
      <c r="VM3" s="74">
        <f t="shared" si="40"/>
        <v>0</v>
      </c>
      <c r="VN3" s="74">
        <f t="shared" si="40"/>
        <v>0</v>
      </c>
      <c r="VO3" s="74">
        <f t="shared" si="40"/>
        <v>0</v>
      </c>
      <c r="VP3" s="74">
        <f t="shared" si="40"/>
        <v>0</v>
      </c>
      <c r="VQ3" s="74">
        <f t="shared" si="40"/>
        <v>0</v>
      </c>
      <c r="VR3" s="74">
        <f t="shared" si="40"/>
        <v>0</v>
      </c>
      <c r="VS3" s="74">
        <f t="shared" si="40"/>
        <v>0</v>
      </c>
      <c r="VT3" s="74">
        <f t="shared" si="40"/>
        <v>0</v>
      </c>
      <c r="VU3" s="74">
        <f t="shared" si="40"/>
        <v>0</v>
      </c>
      <c r="VV3" s="74">
        <f t="shared" si="40"/>
        <v>0</v>
      </c>
      <c r="VW3" s="74">
        <f t="shared" si="40"/>
        <v>0</v>
      </c>
      <c r="VX3" s="74">
        <f t="shared" si="40"/>
        <v>0</v>
      </c>
      <c r="VY3" s="74">
        <f t="shared" si="40"/>
        <v>0</v>
      </c>
      <c r="VZ3" s="74">
        <f t="shared" si="40"/>
        <v>0</v>
      </c>
      <c r="WA3" s="74">
        <f t="shared" si="40"/>
        <v>0</v>
      </c>
      <c r="WB3" s="74">
        <f t="shared" si="40"/>
        <v>0</v>
      </c>
      <c r="WC3" s="74">
        <f t="shared" si="40"/>
        <v>0</v>
      </c>
      <c r="WD3" s="74">
        <f t="shared" si="40"/>
        <v>0</v>
      </c>
      <c r="WE3" s="74">
        <f t="shared" si="40"/>
        <v>0</v>
      </c>
      <c r="WF3" s="74">
        <f t="shared" si="40"/>
        <v>0</v>
      </c>
      <c r="WG3" s="74">
        <f t="shared" si="40"/>
        <v>0</v>
      </c>
      <c r="WH3" s="74">
        <f t="shared" si="40"/>
        <v>0</v>
      </c>
      <c r="WI3" s="74">
        <f t="shared" si="40"/>
        <v>0</v>
      </c>
      <c r="WJ3" s="74">
        <f t="shared" si="40"/>
        <v>0</v>
      </c>
      <c r="WK3" s="74">
        <f t="shared" ref="WK3:YV3" si="41">WK4+WK9+WK10</f>
        <v>0</v>
      </c>
      <c r="WL3" s="74">
        <f t="shared" si="41"/>
        <v>0</v>
      </c>
      <c r="WM3" s="74">
        <f t="shared" si="41"/>
        <v>0</v>
      </c>
      <c r="WN3" s="74">
        <f t="shared" si="41"/>
        <v>0</v>
      </c>
      <c r="WO3" s="74">
        <f t="shared" si="41"/>
        <v>0</v>
      </c>
      <c r="WP3" s="74">
        <f t="shared" si="41"/>
        <v>0</v>
      </c>
      <c r="WQ3" s="74">
        <f t="shared" si="41"/>
        <v>0</v>
      </c>
      <c r="WR3" s="74">
        <f t="shared" si="41"/>
        <v>0</v>
      </c>
      <c r="WS3" s="74">
        <f t="shared" si="41"/>
        <v>0</v>
      </c>
      <c r="WT3" s="74">
        <f t="shared" si="41"/>
        <v>0</v>
      </c>
      <c r="WU3" s="74">
        <f t="shared" si="41"/>
        <v>0</v>
      </c>
      <c r="WV3" s="74">
        <f t="shared" si="41"/>
        <v>0</v>
      </c>
      <c r="WW3" s="74">
        <f t="shared" si="41"/>
        <v>0</v>
      </c>
      <c r="WX3" s="74">
        <f t="shared" si="41"/>
        <v>0</v>
      </c>
      <c r="WY3" s="74">
        <f t="shared" si="41"/>
        <v>0</v>
      </c>
      <c r="WZ3" s="74">
        <f t="shared" si="41"/>
        <v>0</v>
      </c>
      <c r="XA3" s="74">
        <f t="shared" si="41"/>
        <v>0</v>
      </c>
      <c r="XB3" s="74">
        <f t="shared" si="41"/>
        <v>0</v>
      </c>
      <c r="XC3" s="74">
        <f t="shared" si="41"/>
        <v>0</v>
      </c>
      <c r="XD3" s="74">
        <f t="shared" si="41"/>
        <v>0</v>
      </c>
      <c r="XE3" s="74">
        <f t="shared" si="41"/>
        <v>0</v>
      </c>
      <c r="XF3" s="74">
        <f t="shared" si="41"/>
        <v>0</v>
      </c>
      <c r="XG3" s="74">
        <f t="shared" si="41"/>
        <v>0</v>
      </c>
      <c r="XH3" s="74">
        <f t="shared" si="41"/>
        <v>0</v>
      </c>
      <c r="XI3" s="74">
        <f t="shared" si="41"/>
        <v>0</v>
      </c>
      <c r="XJ3" s="74">
        <f t="shared" si="41"/>
        <v>0</v>
      </c>
      <c r="XK3" s="74">
        <f t="shared" si="41"/>
        <v>0</v>
      </c>
      <c r="XL3" s="74">
        <f t="shared" si="41"/>
        <v>0</v>
      </c>
      <c r="XM3" s="74">
        <f t="shared" si="41"/>
        <v>0</v>
      </c>
      <c r="XN3" s="74">
        <f t="shared" si="41"/>
        <v>0</v>
      </c>
      <c r="XO3" s="74">
        <f t="shared" si="41"/>
        <v>0</v>
      </c>
      <c r="XP3" s="74">
        <f t="shared" si="41"/>
        <v>0</v>
      </c>
      <c r="XQ3" s="74">
        <f t="shared" si="41"/>
        <v>0</v>
      </c>
      <c r="XR3" s="74">
        <f t="shared" si="41"/>
        <v>0</v>
      </c>
      <c r="XS3" s="74">
        <f t="shared" si="41"/>
        <v>0</v>
      </c>
      <c r="XT3" s="74">
        <f t="shared" si="41"/>
        <v>0</v>
      </c>
      <c r="XU3" s="74">
        <f t="shared" si="41"/>
        <v>0</v>
      </c>
      <c r="XV3" s="74">
        <f t="shared" si="41"/>
        <v>0</v>
      </c>
      <c r="XW3" s="74">
        <f t="shared" si="41"/>
        <v>0</v>
      </c>
      <c r="XX3" s="74">
        <f t="shared" si="41"/>
        <v>0</v>
      </c>
      <c r="XY3" s="74">
        <f t="shared" si="41"/>
        <v>0</v>
      </c>
      <c r="XZ3" s="74">
        <f t="shared" si="41"/>
        <v>0</v>
      </c>
      <c r="YA3" s="74">
        <f t="shared" si="41"/>
        <v>0</v>
      </c>
      <c r="YB3" s="74">
        <f t="shared" si="41"/>
        <v>0</v>
      </c>
      <c r="YC3" s="74">
        <f t="shared" si="41"/>
        <v>0</v>
      </c>
      <c r="YD3" s="74">
        <f t="shared" si="41"/>
        <v>0</v>
      </c>
      <c r="YE3" s="74">
        <f t="shared" si="41"/>
        <v>0</v>
      </c>
      <c r="YF3" s="74">
        <f t="shared" si="41"/>
        <v>0</v>
      </c>
      <c r="YG3" s="74">
        <f t="shared" si="41"/>
        <v>0</v>
      </c>
      <c r="YH3" s="74">
        <f t="shared" si="41"/>
        <v>0</v>
      </c>
      <c r="YI3" s="74">
        <f t="shared" si="41"/>
        <v>0</v>
      </c>
      <c r="YJ3" s="74">
        <f t="shared" si="41"/>
        <v>0</v>
      </c>
      <c r="YK3" s="74">
        <f t="shared" si="41"/>
        <v>0</v>
      </c>
      <c r="YL3" s="74">
        <f t="shared" si="41"/>
        <v>0</v>
      </c>
      <c r="YM3" s="74">
        <f t="shared" si="41"/>
        <v>0</v>
      </c>
      <c r="YN3" s="74">
        <f t="shared" si="41"/>
        <v>0</v>
      </c>
      <c r="YO3" s="74">
        <f t="shared" si="41"/>
        <v>0</v>
      </c>
      <c r="YP3" s="74">
        <f t="shared" si="41"/>
        <v>0</v>
      </c>
      <c r="YQ3" s="74">
        <f t="shared" si="41"/>
        <v>0</v>
      </c>
      <c r="YR3" s="74">
        <f t="shared" si="41"/>
        <v>0</v>
      </c>
      <c r="YS3" s="74">
        <f t="shared" si="41"/>
        <v>0</v>
      </c>
      <c r="YT3" s="74">
        <f t="shared" si="41"/>
        <v>0</v>
      </c>
      <c r="YU3" s="74">
        <f t="shared" si="41"/>
        <v>0</v>
      </c>
      <c r="YV3" s="74">
        <f t="shared" si="41"/>
        <v>0</v>
      </c>
      <c r="YW3" s="74">
        <f t="shared" ref="YW3:ABH3" si="42">YW4+YW9+YW10</f>
        <v>0</v>
      </c>
      <c r="YX3" s="74">
        <f t="shared" si="42"/>
        <v>0</v>
      </c>
      <c r="YY3" s="74">
        <f t="shared" si="42"/>
        <v>0</v>
      </c>
      <c r="YZ3" s="74">
        <f t="shared" si="42"/>
        <v>0</v>
      </c>
      <c r="ZA3" s="74">
        <f t="shared" si="42"/>
        <v>0</v>
      </c>
      <c r="ZB3" s="74">
        <f t="shared" si="42"/>
        <v>0</v>
      </c>
      <c r="ZC3" s="74">
        <f t="shared" si="42"/>
        <v>0</v>
      </c>
      <c r="ZD3" s="74">
        <f t="shared" si="42"/>
        <v>0</v>
      </c>
      <c r="ZE3" s="74">
        <f t="shared" si="42"/>
        <v>0</v>
      </c>
      <c r="ZF3" s="74">
        <f t="shared" si="42"/>
        <v>0</v>
      </c>
      <c r="ZG3" s="74">
        <f t="shared" si="42"/>
        <v>0</v>
      </c>
      <c r="ZH3" s="74">
        <f t="shared" si="42"/>
        <v>0</v>
      </c>
      <c r="ZI3" s="74">
        <f t="shared" si="42"/>
        <v>0</v>
      </c>
      <c r="ZJ3" s="74">
        <f t="shared" si="42"/>
        <v>0</v>
      </c>
      <c r="ZK3" s="74">
        <f t="shared" si="42"/>
        <v>0</v>
      </c>
      <c r="ZL3" s="74">
        <f t="shared" si="42"/>
        <v>0</v>
      </c>
      <c r="ZM3" s="74">
        <f t="shared" si="42"/>
        <v>0</v>
      </c>
      <c r="ZN3" s="74">
        <f t="shared" si="42"/>
        <v>0</v>
      </c>
      <c r="ZO3" s="74">
        <f t="shared" si="42"/>
        <v>0</v>
      </c>
      <c r="ZP3" s="74">
        <f t="shared" si="42"/>
        <v>0</v>
      </c>
      <c r="ZQ3" s="74">
        <f t="shared" si="42"/>
        <v>0</v>
      </c>
      <c r="ZR3" s="74">
        <f t="shared" si="42"/>
        <v>0</v>
      </c>
      <c r="ZS3" s="74">
        <f t="shared" si="42"/>
        <v>0</v>
      </c>
      <c r="ZT3" s="74">
        <f t="shared" si="42"/>
        <v>0</v>
      </c>
      <c r="ZU3" s="74">
        <f t="shared" si="42"/>
        <v>0</v>
      </c>
      <c r="ZV3" s="74">
        <f t="shared" si="42"/>
        <v>0</v>
      </c>
      <c r="ZW3" s="74">
        <f t="shared" si="42"/>
        <v>0</v>
      </c>
      <c r="ZX3" s="74">
        <f t="shared" si="42"/>
        <v>0</v>
      </c>
      <c r="ZY3" s="74">
        <f t="shared" si="42"/>
        <v>0</v>
      </c>
      <c r="ZZ3" s="74">
        <f t="shared" si="42"/>
        <v>0</v>
      </c>
      <c r="AAA3" s="74">
        <f t="shared" si="42"/>
        <v>0</v>
      </c>
      <c r="AAB3" s="74">
        <f t="shared" si="42"/>
        <v>0</v>
      </c>
      <c r="AAC3" s="74">
        <f t="shared" si="42"/>
        <v>0</v>
      </c>
      <c r="AAD3" s="74">
        <f t="shared" si="42"/>
        <v>0</v>
      </c>
      <c r="AAE3" s="74">
        <f t="shared" si="42"/>
        <v>0</v>
      </c>
      <c r="AAF3" s="74">
        <f t="shared" si="42"/>
        <v>0</v>
      </c>
      <c r="AAG3" s="74">
        <f t="shared" si="42"/>
        <v>0</v>
      </c>
      <c r="AAH3" s="74">
        <f t="shared" si="42"/>
        <v>0</v>
      </c>
      <c r="AAI3" s="74">
        <f t="shared" si="42"/>
        <v>0</v>
      </c>
      <c r="AAJ3" s="74">
        <f t="shared" si="42"/>
        <v>0</v>
      </c>
      <c r="AAK3" s="74">
        <f t="shared" si="42"/>
        <v>0</v>
      </c>
      <c r="AAL3" s="74">
        <f t="shared" si="42"/>
        <v>0</v>
      </c>
      <c r="AAM3" s="74">
        <f t="shared" si="42"/>
        <v>0</v>
      </c>
      <c r="AAN3" s="74">
        <f t="shared" si="42"/>
        <v>0</v>
      </c>
      <c r="AAO3" s="74">
        <f t="shared" si="42"/>
        <v>0</v>
      </c>
      <c r="AAP3" s="74">
        <f t="shared" si="42"/>
        <v>0</v>
      </c>
      <c r="AAQ3" s="74">
        <f t="shared" si="42"/>
        <v>0</v>
      </c>
      <c r="AAR3" s="74">
        <f t="shared" si="42"/>
        <v>0</v>
      </c>
      <c r="AAS3" s="74">
        <f t="shared" si="42"/>
        <v>0</v>
      </c>
      <c r="AAT3" s="74">
        <f t="shared" si="42"/>
        <v>0</v>
      </c>
      <c r="AAU3" s="74">
        <f t="shared" si="42"/>
        <v>0</v>
      </c>
      <c r="AAV3" s="74">
        <f t="shared" si="42"/>
        <v>0</v>
      </c>
      <c r="AAW3" s="74">
        <f t="shared" si="42"/>
        <v>0</v>
      </c>
      <c r="AAX3" s="74">
        <f t="shared" si="42"/>
        <v>0</v>
      </c>
      <c r="AAY3" s="74">
        <f t="shared" si="42"/>
        <v>0</v>
      </c>
      <c r="AAZ3" s="74">
        <f t="shared" si="42"/>
        <v>0</v>
      </c>
      <c r="ABA3" s="74">
        <f t="shared" si="42"/>
        <v>0</v>
      </c>
      <c r="ABB3" s="74">
        <f t="shared" si="42"/>
        <v>0</v>
      </c>
      <c r="ABC3" s="74">
        <f t="shared" si="42"/>
        <v>0</v>
      </c>
      <c r="ABD3" s="74">
        <f t="shared" si="42"/>
        <v>0</v>
      </c>
      <c r="ABE3" s="74">
        <f t="shared" si="42"/>
        <v>0</v>
      </c>
      <c r="ABF3" s="74">
        <f t="shared" si="42"/>
        <v>0</v>
      </c>
      <c r="ABG3" s="74">
        <f t="shared" si="42"/>
        <v>0</v>
      </c>
      <c r="ABH3" s="74">
        <f t="shared" si="42"/>
        <v>0</v>
      </c>
      <c r="ABI3" s="74">
        <f t="shared" ref="ABI3:ADT3" si="43">ABI4+ABI9+ABI10</f>
        <v>0</v>
      </c>
      <c r="ABJ3" s="74">
        <f t="shared" si="43"/>
        <v>0</v>
      </c>
      <c r="ABK3" s="74">
        <f t="shared" si="43"/>
        <v>0</v>
      </c>
      <c r="ABL3" s="74">
        <f t="shared" si="43"/>
        <v>0</v>
      </c>
      <c r="ABM3" s="74">
        <f t="shared" si="43"/>
        <v>0</v>
      </c>
      <c r="ABN3" s="74">
        <f t="shared" si="43"/>
        <v>0</v>
      </c>
      <c r="ABO3" s="74">
        <f t="shared" si="43"/>
        <v>0</v>
      </c>
      <c r="ABP3" s="74">
        <f t="shared" si="43"/>
        <v>0</v>
      </c>
      <c r="ABQ3" s="74">
        <f t="shared" si="43"/>
        <v>0</v>
      </c>
      <c r="ABR3" s="74">
        <f t="shared" si="43"/>
        <v>0</v>
      </c>
      <c r="ABS3" s="74">
        <f t="shared" si="43"/>
        <v>0</v>
      </c>
      <c r="ABT3" s="74">
        <f t="shared" si="43"/>
        <v>0</v>
      </c>
      <c r="ABU3" s="74">
        <f t="shared" si="43"/>
        <v>0</v>
      </c>
      <c r="ABV3" s="74">
        <f t="shared" si="43"/>
        <v>0</v>
      </c>
      <c r="ABW3" s="74">
        <f t="shared" si="43"/>
        <v>0</v>
      </c>
      <c r="ABX3" s="74">
        <f t="shared" si="43"/>
        <v>0</v>
      </c>
      <c r="ABY3" s="74">
        <f t="shared" si="43"/>
        <v>0</v>
      </c>
      <c r="ABZ3" s="74">
        <f t="shared" si="43"/>
        <v>0</v>
      </c>
      <c r="ACA3" s="74">
        <f t="shared" si="43"/>
        <v>0</v>
      </c>
      <c r="ACB3" s="74">
        <f t="shared" si="43"/>
        <v>0</v>
      </c>
      <c r="ACC3" s="74">
        <f t="shared" si="43"/>
        <v>0</v>
      </c>
      <c r="ACD3" s="74">
        <f t="shared" si="43"/>
        <v>0</v>
      </c>
      <c r="ACE3" s="74">
        <f t="shared" si="43"/>
        <v>0</v>
      </c>
      <c r="ACF3" s="74">
        <f t="shared" si="43"/>
        <v>0</v>
      </c>
      <c r="ACG3" s="74">
        <f t="shared" si="43"/>
        <v>0</v>
      </c>
      <c r="ACH3" s="74">
        <f t="shared" si="43"/>
        <v>0</v>
      </c>
      <c r="ACI3" s="74">
        <f t="shared" si="43"/>
        <v>0</v>
      </c>
      <c r="ACJ3" s="74">
        <f t="shared" si="43"/>
        <v>0</v>
      </c>
      <c r="ACK3" s="74">
        <f t="shared" si="43"/>
        <v>0</v>
      </c>
      <c r="ACL3" s="74">
        <f t="shared" si="43"/>
        <v>0</v>
      </c>
      <c r="ACM3" s="74">
        <f t="shared" si="43"/>
        <v>0</v>
      </c>
      <c r="ACN3" s="74">
        <f t="shared" si="43"/>
        <v>0</v>
      </c>
      <c r="ACO3" s="74">
        <f t="shared" si="43"/>
        <v>0</v>
      </c>
      <c r="ACP3" s="74">
        <f t="shared" si="43"/>
        <v>0</v>
      </c>
      <c r="ACQ3" s="74">
        <f t="shared" si="43"/>
        <v>0</v>
      </c>
      <c r="ACR3" s="74">
        <f t="shared" si="43"/>
        <v>0</v>
      </c>
      <c r="ACS3" s="74">
        <f t="shared" si="43"/>
        <v>0</v>
      </c>
      <c r="ACT3" s="74">
        <f t="shared" si="43"/>
        <v>0</v>
      </c>
      <c r="ACU3" s="74">
        <f t="shared" si="43"/>
        <v>0</v>
      </c>
      <c r="ACV3" s="74">
        <f t="shared" si="43"/>
        <v>0</v>
      </c>
      <c r="ACW3" s="74">
        <f t="shared" si="43"/>
        <v>0</v>
      </c>
      <c r="ACX3" s="74">
        <f t="shared" si="43"/>
        <v>0</v>
      </c>
      <c r="ACY3" s="74">
        <f t="shared" si="43"/>
        <v>0</v>
      </c>
      <c r="ACZ3" s="74">
        <f t="shared" si="43"/>
        <v>0</v>
      </c>
      <c r="ADA3" s="74">
        <f t="shared" si="43"/>
        <v>0</v>
      </c>
      <c r="ADB3" s="74">
        <f t="shared" si="43"/>
        <v>0</v>
      </c>
      <c r="ADC3" s="74">
        <f t="shared" si="43"/>
        <v>0</v>
      </c>
      <c r="ADD3" s="74">
        <f t="shared" si="43"/>
        <v>0</v>
      </c>
      <c r="ADE3" s="74">
        <f t="shared" si="43"/>
        <v>0</v>
      </c>
      <c r="ADF3" s="74">
        <f t="shared" si="43"/>
        <v>0</v>
      </c>
      <c r="ADG3" s="74">
        <f t="shared" si="43"/>
        <v>0</v>
      </c>
      <c r="ADH3" s="74">
        <f t="shared" si="43"/>
        <v>0</v>
      </c>
      <c r="ADI3" s="74">
        <f t="shared" si="43"/>
        <v>0</v>
      </c>
      <c r="ADJ3" s="74">
        <f t="shared" si="43"/>
        <v>0</v>
      </c>
      <c r="ADK3" s="74">
        <f t="shared" si="43"/>
        <v>0</v>
      </c>
      <c r="ADL3" s="74">
        <f t="shared" si="43"/>
        <v>0</v>
      </c>
      <c r="ADM3" s="74">
        <f t="shared" si="43"/>
        <v>0</v>
      </c>
      <c r="ADN3" s="74">
        <f t="shared" si="43"/>
        <v>0</v>
      </c>
      <c r="ADO3" s="74">
        <f t="shared" si="43"/>
        <v>0</v>
      </c>
      <c r="ADP3" s="74">
        <f t="shared" si="43"/>
        <v>0</v>
      </c>
      <c r="ADQ3" s="74">
        <f t="shared" si="43"/>
        <v>0</v>
      </c>
      <c r="ADR3" s="74">
        <f t="shared" si="43"/>
        <v>0</v>
      </c>
      <c r="ADS3" s="74">
        <f t="shared" si="43"/>
        <v>0</v>
      </c>
      <c r="ADT3" s="74">
        <f t="shared" si="43"/>
        <v>0</v>
      </c>
      <c r="ADU3" s="76"/>
    </row>
    <row r="4" spans="1:803" s="74" customFormat="1" ht="32.15" hidden="1" customHeight="1">
      <c r="A4" s="73"/>
      <c r="B4" s="294"/>
      <c r="C4" s="73"/>
      <c r="D4" s="73"/>
      <c r="E4" s="163"/>
      <c r="F4" s="90"/>
      <c r="G4" s="425"/>
      <c r="H4" s="426"/>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4">COUNTIF(V12:V1048576,"*有回复：*")</f>
        <v>0</v>
      </c>
      <c r="W4" s="74">
        <f t="shared" si="44"/>
        <v>0</v>
      </c>
      <c r="X4" s="74">
        <f t="shared" si="44"/>
        <v>0</v>
      </c>
      <c r="Y4" s="74">
        <f t="shared" si="44"/>
        <v>0</v>
      </c>
      <c r="Z4" s="74">
        <f t="shared" si="44"/>
        <v>0</v>
      </c>
      <c r="AA4" s="74">
        <f t="shared" si="44"/>
        <v>0</v>
      </c>
      <c r="AB4" s="74">
        <f t="shared" si="44"/>
        <v>0</v>
      </c>
      <c r="AC4" s="74">
        <f t="shared" si="44"/>
        <v>0</v>
      </c>
      <c r="AD4" s="74">
        <f t="shared" si="44"/>
        <v>0</v>
      </c>
      <c r="AE4" s="74">
        <f t="shared" si="44"/>
        <v>0</v>
      </c>
      <c r="AF4" s="74">
        <f t="shared" si="44"/>
        <v>0</v>
      </c>
      <c r="AG4" s="74">
        <f t="shared" si="44"/>
        <v>0</v>
      </c>
      <c r="AH4" s="74">
        <f t="shared" si="44"/>
        <v>0</v>
      </c>
      <c r="AI4" s="74">
        <f t="shared" si="44"/>
        <v>0</v>
      </c>
      <c r="AJ4" s="74">
        <f t="shared" si="44"/>
        <v>0</v>
      </c>
      <c r="AK4" s="74">
        <f t="shared" si="44"/>
        <v>0</v>
      </c>
      <c r="AL4" s="74">
        <f t="shared" si="44"/>
        <v>0</v>
      </c>
      <c r="AM4" s="74">
        <f t="shared" si="44"/>
        <v>0</v>
      </c>
      <c r="AN4" s="74">
        <f t="shared" si="44"/>
        <v>0</v>
      </c>
      <c r="AO4" s="74">
        <f t="shared" si="44"/>
        <v>0</v>
      </c>
      <c r="AP4" s="74">
        <f t="shared" si="44"/>
        <v>0</v>
      </c>
      <c r="AQ4" s="74">
        <f t="shared" si="44"/>
        <v>1</v>
      </c>
      <c r="AR4" s="74">
        <f t="shared" si="44"/>
        <v>0</v>
      </c>
      <c r="AS4" s="74">
        <f t="shared" si="44"/>
        <v>0</v>
      </c>
      <c r="AT4" s="74">
        <f t="shared" si="44"/>
        <v>0</v>
      </c>
      <c r="AU4" s="74">
        <f t="shared" si="44"/>
        <v>0</v>
      </c>
      <c r="AV4" s="74">
        <f t="shared" si="44"/>
        <v>0</v>
      </c>
      <c r="AW4" s="74">
        <f t="shared" si="44"/>
        <v>0</v>
      </c>
      <c r="AX4" s="74">
        <f t="shared" si="44"/>
        <v>0</v>
      </c>
      <c r="AY4" s="74">
        <f t="shared" si="44"/>
        <v>0</v>
      </c>
      <c r="AZ4" s="74">
        <f t="shared" si="44"/>
        <v>0</v>
      </c>
      <c r="BA4" s="74">
        <f t="shared" si="44"/>
        <v>1</v>
      </c>
      <c r="BB4" s="74">
        <f t="shared" ref="BB4:CL4" si="45">COUNTIF(BB12:BB1048576,"*有回复：*")</f>
        <v>0</v>
      </c>
      <c r="BC4" s="74">
        <f t="shared" si="45"/>
        <v>0</v>
      </c>
      <c r="BD4" s="74">
        <f t="shared" si="45"/>
        <v>0</v>
      </c>
      <c r="BE4" s="74">
        <f t="shared" si="45"/>
        <v>1</v>
      </c>
      <c r="BF4" s="74">
        <f t="shared" si="45"/>
        <v>1</v>
      </c>
      <c r="BG4" s="74">
        <f t="shared" si="45"/>
        <v>0</v>
      </c>
      <c r="BH4" s="74">
        <f t="shared" si="45"/>
        <v>0</v>
      </c>
      <c r="BI4" s="74">
        <f t="shared" si="45"/>
        <v>0</v>
      </c>
      <c r="BJ4" s="74">
        <f t="shared" si="45"/>
        <v>0</v>
      </c>
      <c r="BK4" s="74">
        <f t="shared" si="45"/>
        <v>0</v>
      </c>
      <c r="BL4" s="74">
        <f t="shared" si="45"/>
        <v>0</v>
      </c>
      <c r="BM4" s="74">
        <f t="shared" si="45"/>
        <v>0</v>
      </c>
      <c r="BN4" s="74">
        <f t="shared" si="45"/>
        <v>0</v>
      </c>
      <c r="BO4" s="74">
        <f t="shared" si="45"/>
        <v>0</v>
      </c>
      <c r="BP4" s="74">
        <f t="shared" si="45"/>
        <v>0</v>
      </c>
      <c r="BQ4" s="74">
        <f t="shared" si="45"/>
        <v>0</v>
      </c>
      <c r="BR4" s="74">
        <f t="shared" si="45"/>
        <v>0</v>
      </c>
      <c r="BS4" s="74">
        <f t="shared" si="45"/>
        <v>0</v>
      </c>
      <c r="BT4" s="74">
        <f t="shared" si="45"/>
        <v>0</v>
      </c>
      <c r="BU4" s="74">
        <f t="shared" si="45"/>
        <v>1</v>
      </c>
      <c r="BV4" s="74">
        <f t="shared" si="45"/>
        <v>0</v>
      </c>
      <c r="BW4" s="74">
        <f t="shared" si="45"/>
        <v>2</v>
      </c>
      <c r="BX4" s="74">
        <f t="shared" si="45"/>
        <v>0</v>
      </c>
      <c r="BY4" s="74">
        <f t="shared" si="45"/>
        <v>0</v>
      </c>
      <c r="BZ4" s="74">
        <f t="shared" si="45"/>
        <v>0</v>
      </c>
      <c r="CA4" s="74">
        <f t="shared" si="45"/>
        <v>1</v>
      </c>
      <c r="CB4" s="74">
        <f t="shared" si="45"/>
        <v>0</v>
      </c>
      <c r="CC4" s="74">
        <f t="shared" si="45"/>
        <v>0</v>
      </c>
      <c r="CD4" s="74">
        <f t="shared" si="45"/>
        <v>1</v>
      </c>
      <c r="CE4" s="74">
        <f t="shared" si="45"/>
        <v>1</v>
      </c>
      <c r="CF4" s="74">
        <f t="shared" si="45"/>
        <v>0</v>
      </c>
      <c r="CG4" s="74">
        <f t="shared" si="45"/>
        <v>1</v>
      </c>
      <c r="CH4" s="74">
        <f t="shared" si="45"/>
        <v>0</v>
      </c>
      <c r="CI4" s="74">
        <f t="shared" si="45"/>
        <v>2</v>
      </c>
      <c r="CJ4" s="74">
        <f t="shared" si="45"/>
        <v>2</v>
      </c>
      <c r="CK4" s="74">
        <f t="shared" si="45"/>
        <v>0</v>
      </c>
      <c r="CL4" s="74">
        <f t="shared" si="45"/>
        <v>0</v>
      </c>
      <c r="CM4" s="74">
        <f>COUNTIF(CM12:CM1048576,"*有回复*")</f>
        <v>0</v>
      </c>
      <c r="CN4" s="74">
        <f t="shared" ref="CN4:EY4" si="46">COUNTIF(CN12:CN1048576,"*有回复：*")</f>
        <v>0</v>
      </c>
      <c r="CO4" s="74">
        <f t="shared" si="46"/>
        <v>0</v>
      </c>
      <c r="CP4" s="74">
        <f t="shared" si="46"/>
        <v>0</v>
      </c>
      <c r="CQ4" s="74">
        <f t="shared" si="46"/>
        <v>1</v>
      </c>
      <c r="CR4" s="74">
        <f t="shared" si="46"/>
        <v>1</v>
      </c>
      <c r="CS4" s="74">
        <f t="shared" si="46"/>
        <v>1</v>
      </c>
      <c r="CT4" s="74">
        <f t="shared" si="46"/>
        <v>1</v>
      </c>
      <c r="CU4" s="74">
        <f t="shared" si="46"/>
        <v>0</v>
      </c>
      <c r="CV4" s="74">
        <f t="shared" si="46"/>
        <v>0</v>
      </c>
      <c r="CW4" s="74">
        <f t="shared" si="46"/>
        <v>0</v>
      </c>
      <c r="CX4" s="74">
        <f t="shared" si="46"/>
        <v>5</v>
      </c>
      <c r="CY4" s="74">
        <f t="shared" si="46"/>
        <v>1</v>
      </c>
      <c r="CZ4" s="74">
        <f t="shared" si="46"/>
        <v>0</v>
      </c>
      <c r="DA4" s="74">
        <f t="shared" si="46"/>
        <v>2</v>
      </c>
      <c r="DB4" s="74">
        <f t="shared" si="46"/>
        <v>1</v>
      </c>
      <c r="DC4" s="74">
        <f t="shared" si="46"/>
        <v>0</v>
      </c>
      <c r="DD4" s="74">
        <f t="shared" si="46"/>
        <v>1</v>
      </c>
      <c r="DE4" s="74">
        <f t="shared" si="46"/>
        <v>1</v>
      </c>
      <c r="DF4" s="74">
        <f t="shared" si="46"/>
        <v>0</v>
      </c>
      <c r="DG4" s="74">
        <f t="shared" si="46"/>
        <v>0</v>
      </c>
      <c r="DH4" s="74">
        <f t="shared" si="46"/>
        <v>0</v>
      </c>
      <c r="DI4" s="74">
        <f t="shared" si="46"/>
        <v>1</v>
      </c>
      <c r="DJ4" s="74">
        <f t="shared" si="46"/>
        <v>1</v>
      </c>
      <c r="DK4" s="74">
        <f t="shared" si="46"/>
        <v>2</v>
      </c>
      <c r="DL4" s="74">
        <f t="shared" si="46"/>
        <v>1</v>
      </c>
      <c r="DM4" s="74">
        <f t="shared" si="46"/>
        <v>0</v>
      </c>
      <c r="DN4" s="74">
        <f t="shared" si="46"/>
        <v>0</v>
      </c>
      <c r="DO4" s="74">
        <f t="shared" si="46"/>
        <v>1</v>
      </c>
      <c r="DP4" s="74">
        <f t="shared" si="46"/>
        <v>0</v>
      </c>
      <c r="DQ4" s="74">
        <f t="shared" si="46"/>
        <v>0</v>
      </c>
      <c r="DR4" s="74">
        <f t="shared" si="46"/>
        <v>2</v>
      </c>
      <c r="DS4" s="74">
        <f t="shared" si="46"/>
        <v>3</v>
      </c>
      <c r="DT4" s="74">
        <f t="shared" si="46"/>
        <v>1</v>
      </c>
      <c r="DU4" s="74">
        <f t="shared" si="46"/>
        <v>0</v>
      </c>
      <c r="DV4" s="74">
        <f t="shared" si="46"/>
        <v>1</v>
      </c>
      <c r="DW4" s="74">
        <f t="shared" si="46"/>
        <v>0</v>
      </c>
      <c r="DX4" s="74">
        <f t="shared" si="46"/>
        <v>0</v>
      </c>
      <c r="DY4" s="74">
        <f t="shared" si="46"/>
        <v>0</v>
      </c>
      <c r="DZ4" s="74">
        <f t="shared" si="46"/>
        <v>0</v>
      </c>
      <c r="EA4" s="74">
        <f t="shared" si="46"/>
        <v>1</v>
      </c>
      <c r="EB4" s="74">
        <f t="shared" si="46"/>
        <v>0</v>
      </c>
      <c r="EC4" s="74">
        <f t="shared" si="46"/>
        <v>0</v>
      </c>
      <c r="ED4" s="74">
        <f t="shared" si="46"/>
        <v>0</v>
      </c>
      <c r="EE4" s="74">
        <f t="shared" si="46"/>
        <v>0</v>
      </c>
      <c r="EF4" s="74">
        <f t="shared" si="46"/>
        <v>0</v>
      </c>
      <c r="EG4" s="74">
        <f t="shared" si="46"/>
        <v>2</v>
      </c>
      <c r="EH4" s="74">
        <f t="shared" si="46"/>
        <v>2</v>
      </c>
      <c r="EI4" s="74">
        <f t="shared" si="46"/>
        <v>1</v>
      </c>
      <c r="EJ4" s="74">
        <f t="shared" si="46"/>
        <v>1</v>
      </c>
      <c r="EK4" s="74">
        <f t="shared" si="46"/>
        <v>0</v>
      </c>
      <c r="EL4" s="74">
        <f t="shared" si="46"/>
        <v>1</v>
      </c>
      <c r="EM4" s="74">
        <f t="shared" si="46"/>
        <v>3</v>
      </c>
      <c r="EN4" s="74">
        <f t="shared" si="46"/>
        <v>2</v>
      </c>
      <c r="EO4" s="74">
        <f t="shared" si="46"/>
        <v>0</v>
      </c>
      <c r="EP4" s="74">
        <f t="shared" si="46"/>
        <v>0</v>
      </c>
      <c r="EQ4" s="74">
        <f t="shared" si="46"/>
        <v>0</v>
      </c>
      <c r="ER4" s="74">
        <f t="shared" si="46"/>
        <v>2</v>
      </c>
      <c r="ES4" s="74">
        <f t="shared" si="46"/>
        <v>1</v>
      </c>
      <c r="ET4" s="74">
        <f t="shared" si="46"/>
        <v>0</v>
      </c>
      <c r="EU4" s="74">
        <f t="shared" si="46"/>
        <v>1</v>
      </c>
      <c r="EV4" s="74">
        <f t="shared" si="46"/>
        <v>0</v>
      </c>
      <c r="EW4" s="74">
        <f t="shared" si="46"/>
        <v>1</v>
      </c>
      <c r="EX4" s="74">
        <f t="shared" si="46"/>
        <v>1</v>
      </c>
      <c r="EY4" s="74">
        <f t="shared" si="46"/>
        <v>1</v>
      </c>
      <c r="EZ4" s="74">
        <f t="shared" ref="EZ4:HK4" si="47">COUNTIF(EZ12:EZ1048576,"*有回复：*")</f>
        <v>1</v>
      </c>
      <c r="FA4" s="74">
        <f t="shared" si="47"/>
        <v>1</v>
      </c>
      <c r="FB4" s="74">
        <f t="shared" si="47"/>
        <v>2</v>
      </c>
      <c r="FC4" s="74">
        <f t="shared" si="47"/>
        <v>0</v>
      </c>
      <c r="FD4" s="74">
        <f t="shared" si="47"/>
        <v>1</v>
      </c>
      <c r="FE4" s="74">
        <f t="shared" si="47"/>
        <v>3</v>
      </c>
      <c r="FF4" s="74">
        <f t="shared" si="47"/>
        <v>3</v>
      </c>
      <c r="FG4" s="74">
        <f t="shared" si="47"/>
        <v>1</v>
      </c>
      <c r="FH4" s="74">
        <f t="shared" si="47"/>
        <v>1</v>
      </c>
      <c r="FI4" s="74">
        <f t="shared" si="47"/>
        <v>1</v>
      </c>
      <c r="FJ4" s="74">
        <f t="shared" si="47"/>
        <v>1</v>
      </c>
      <c r="FK4" s="74">
        <f t="shared" si="47"/>
        <v>0</v>
      </c>
      <c r="FL4" s="74">
        <f t="shared" si="47"/>
        <v>1</v>
      </c>
      <c r="FM4" s="74">
        <f t="shared" si="47"/>
        <v>0</v>
      </c>
      <c r="FN4" s="74">
        <f t="shared" si="47"/>
        <v>0</v>
      </c>
      <c r="FO4" s="74">
        <f t="shared" si="47"/>
        <v>0</v>
      </c>
      <c r="FP4" s="74">
        <f t="shared" si="47"/>
        <v>0</v>
      </c>
      <c r="FQ4" s="74">
        <f t="shared" si="47"/>
        <v>0</v>
      </c>
      <c r="FR4" s="74">
        <f t="shared" si="47"/>
        <v>1</v>
      </c>
      <c r="FS4" s="74">
        <f t="shared" si="47"/>
        <v>0</v>
      </c>
      <c r="FT4" s="74">
        <f t="shared" si="47"/>
        <v>0</v>
      </c>
      <c r="FU4" s="74">
        <f t="shared" si="47"/>
        <v>0</v>
      </c>
      <c r="FV4" s="74">
        <f t="shared" si="47"/>
        <v>1</v>
      </c>
      <c r="FW4" s="74">
        <f t="shared" si="47"/>
        <v>0</v>
      </c>
      <c r="FX4" s="74">
        <f t="shared" si="47"/>
        <v>0</v>
      </c>
      <c r="FY4" s="74">
        <f t="shared" si="47"/>
        <v>5</v>
      </c>
      <c r="FZ4" s="74">
        <f t="shared" si="47"/>
        <v>1</v>
      </c>
      <c r="GA4" s="74">
        <f t="shared" si="47"/>
        <v>3</v>
      </c>
      <c r="GB4" s="74">
        <f t="shared" si="47"/>
        <v>1</v>
      </c>
      <c r="GC4" s="74">
        <f t="shared" si="47"/>
        <v>0</v>
      </c>
      <c r="GD4" s="74">
        <f t="shared" si="47"/>
        <v>2</v>
      </c>
      <c r="GE4" s="74">
        <f t="shared" si="47"/>
        <v>1</v>
      </c>
      <c r="GF4" s="74">
        <f t="shared" si="47"/>
        <v>2</v>
      </c>
      <c r="GG4" s="74">
        <f t="shared" si="47"/>
        <v>0</v>
      </c>
      <c r="GH4" s="74">
        <f t="shared" si="47"/>
        <v>0</v>
      </c>
      <c r="GI4" s="74">
        <f t="shared" si="47"/>
        <v>3</v>
      </c>
      <c r="GJ4" s="74">
        <f t="shared" si="47"/>
        <v>1</v>
      </c>
      <c r="GK4" s="74">
        <f t="shared" si="47"/>
        <v>2</v>
      </c>
      <c r="GL4" s="74">
        <f t="shared" si="47"/>
        <v>3</v>
      </c>
      <c r="GM4" s="74">
        <f t="shared" si="47"/>
        <v>2</v>
      </c>
      <c r="GN4" s="74">
        <f t="shared" si="47"/>
        <v>0</v>
      </c>
      <c r="GO4" s="74">
        <f t="shared" si="47"/>
        <v>0</v>
      </c>
      <c r="GP4" s="74">
        <f t="shared" si="47"/>
        <v>2</v>
      </c>
      <c r="GQ4" s="74">
        <f t="shared" si="47"/>
        <v>1</v>
      </c>
      <c r="GR4" s="74">
        <f t="shared" si="47"/>
        <v>0</v>
      </c>
      <c r="GS4" s="74">
        <f t="shared" si="47"/>
        <v>1</v>
      </c>
      <c r="GT4" s="74">
        <f t="shared" si="47"/>
        <v>0</v>
      </c>
      <c r="GU4" s="74">
        <f t="shared" si="47"/>
        <v>1</v>
      </c>
      <c r="GV4" s="74">
        <f t="shared" si="47"/>
        <v>3</v>
      </c>
      <c r="GW4" s="74">
        <f t="shared" si="47"/>
        <v>2</v>
      </c>
      <c r="GX4" s="74">
        <f t="shared" si="47"/>
        <v>3</v>
      </c>
      <c r="GY4" s="74">
        <f t="shared" si="47"/>
        <v>6</v>
      </c>
      <c r="GZ4" s="74">
        <f t="shared" si="47"/>
        <v>3</v>
      </c>
      <c r="HA4" s="74">
        <f t="shared" si="47"/>
        <v>1</v>
      </c>
      <c r="HB4" s="74">
        <f t="shared" si="47"/>
        <v>4</v>
      </c>
      <c r="HC4" s="74">
        <f t="shared" si="47"/>
        <v>2</v>
      </c>
      <c r="HD4" s="74">
        <f t="shared" si="47"/>
        <v>0</v>
      </c>
      <c r="HE4" s="74">
        <f t="shared" si="47"/>
        <v>1</v>
      </c>
      <c r="HF4" s="74">
        <f t="shared" si="47"/>
        <v>0</v>
      </c>
      <c r="HG4" s="74">
        <f t="shared" si="47"/>
        <v>2</v>
      </c>
      <c r="HH4" s="74">
        <f t="shared" si="47"/>
        <v>1</v>
      </c>
      <c r="HI4" s="74">
        <f t="shared" si="47"/>
        <v>6</v>
      </c>
      <c r="HJ4" s="74">
        <f t="shared" si="47"/>
        <v>4</v>
      </c>
      <c r="HK4" s="74">
        <f t="shared" si="47"/>
        <v>8</v>
      </c>
      <c r="HL4" s="74">
        <f t="shared" ref="HL4:JW4" si="48">COUNTIF(HL12:HL1048576,"*有回复：*")</f>
        <v>2</v>
      </c>
      <c r="HM4" s="74">
        <f t="shared" si="48"/>
        <v>0</v>
      </c>
      <c r="HN4" s="74">
        <f t="shared" si="48"/>
        <v>2</v>
      </c>
      <c r="HO4" s="74">
        <f t="shared" si="48"/>
        <v>7</v>
      </c>
      <c r="HP4" s="74">
        <f t="shared" si="48"/>
        <v>7</v>
      </c>
      <c r="HQ4" s="74">
        <f t="shared" si="48"/>
        <v>6</v>
      </c>
      <c r="HR4" s="74">
        <f t="shared" si="48"/>
        <v>2</v>
      </c>
      <c r="HS4" s="74">
        <f t="shared" si="48"/>
        <v>0</v>
      </c>
      <c r="HT4" s="74">
        <f t="shared" si="48"/>
        <v>2</v>
      </c>
      <c r="HU4" s="74">
        <f t="shared" si="48"/>
        <v>3</v>
      </c>
      <c r="HV4" s="74">
        <f t="shared" si="48"/>
        <v>1</v>
      </c>
      <c r="HW4" s="74">
        <f t="shared" si="48"/>
        <v>8</v>
      </c>
      <c r="HX4" s="74">
        <f t="shared" si="48"/>
        <v>2</v>
      </c>
      <c r="HY4" s="74">
        <f t="shared" si="48"/>
        <v>3</v>
      </c>
      <c r="HZ4" s="74">
        <f t="shared" si="48"/>
        <v>2</v>
      </c>
      <c r="IA4" s="74">
        <f t="shared" si="48"/>
        <v>4</v>
      </c>
      <c r="IB4" s="74">
        <f t="shared" si="48"/>
        <v>2</v>
      </c>
      <c r="IC4" s="74">
        <f t="shared" si="48"/>
        <v>3</v>
      </c>
      <c r="ID4" s="74">
        <f t="shared" si="48"/>
        <v>10</v>
      </c>
      <c r="IE4" s="74">
        <f t="shared" si="48"/>
        <v>4</v>
      </c>
      <c r="IF4" s="74">
        <f t="shared" si="48"/>
        <v>5</v>
      </c>
      <c r="IG4" s="74">
        <f t="shared" si="48"/>
        <v>3</v>
      </c>
      <c r="IH4" s="74">
        <f t="shared" si="48"/>
        <v>0</v>
      </c>
      <c r="II4" s="74">
        <f t="shared" si="48"/>
        <v>3</v>
      </c>
      <c r="IJ4" s="74">
        <f t="shared" si="48"/>
        <v>3</v>
      </c>
      <c r="IK4" s="74">
        <f t="shared" si="48"/>
        <v>2</v>
      </c>
      <c r="IL4" s="74">
        <f t="shared" si="48"/>
        <v>1</v>
      </c>
      <c r="IM4" s="74">
        <f t="shared" si="48"/>
        <v>2</v>
      </c>
      <c r="IN4" s="74">
        <f t="shared" si="48"/>
        <v>3</v>
      </c>
      <c r="IO4" s="74">
        <f t="shared" si="48"/>
        <v>4</v>
      </c>
      <c r="IP4" s="74">
        <f t="shared" si="48"/>
        <v>2</v>
      </c>
      <c r="IQ4" s="74">
        <f t="shared" si="48"/>
        <v>2</v>
      </c>
      <c r="IR4" s="74">
        <f t="shared" si="48"/>
        <v>2</v>
      </c>
      <c r="IS4" s="74">
        <f t="shared" si="48"/>
        <v>1</v>
      </c>
      <c r="IT4" s="74">
        <f t="shared" si="48"/>
        <v>2</v>
      </c>
      <c r="IU4" s="74">
        <f t="shared" si="48"/>
        <v>3</v>
      </c>
      <c r="IV4" s="74">
        <f t="shared" si="48"/>
        <v>1</v>
      </c>
      <c r="IW4" s="74">
        <f t="shared" si="48"/>
        <v>2</v>
      </c>
      <c r="IX4" s="74">
        <f t="shared" si="48"/>
        <v>0</v>
      </c>
      <c r="IY4" s="74">
        <f t="shared" si="48"/>
        <v>0</v>
      </c>
      <c r="IZ4" s="74">
        <f t="shared" si="48"/>
        <v>2</v>
      </c>
      <c r="JA4" s="74">
        <f t="shared" si="48"/>
        <v>1</v>
      </c>
      <c r="JB4" s="74">
        <f t="shared" si="48"/>
        <v>2</v>
      </c>
      <c r="JC4" s="74">
        <f t="shared" si="48"/>
        <v>0</v>
      </c>
      <c r="JD4" s="74">
        <f t="shared" si="48"/>
        <v>0</v>
      </c>
      <c r="JE4" s="74">
        <f t="shared" si="48"/>
        <v>0</v>
      </c>
      <c r="JF4" s="74">
        <f t="shared" si="48"/>
        <v>1</v>
      </c>
      <c r="JG4" s="74">
        <f t="shared" si="48"/>
        <v>2</v>
      </c>
      <c r="JH4" s="74">
        <f t="shared" si="48"/>
        <v>0</v>
      </c>
      <c r="JI4" s="74">
        <f t="shared" si="48"/>
        <v>1</v>
      </c>
      <c r="JJ4" s="74">
        <f t="shared" si="48"/>
        <v>0</v>
      </c>
      <c r="JK4" s="74">
        <f t="shared" si="48"/>
        <v>0</v>
      </c>
      <c r="JL4" s="74">
        <f t="shared" si="48"/>
        <v>1</v>
      </c>
      <c r="JM4" s="74">
        <f t="shared" si="48"/>
        <v>2</v>
      </c>
      <c r="JN4" s="74">
        <f t="shared" si="48"/>
        <v>1</v>
      </c>
      <c r="JO4" s="74">
        <f t="shared" si="48"/>
        <v>0</v>
      </c>
      <c r="JP4" s="74">
        <f t="shared" si="48"/>
        <v>0</v>
      </c>
      <c r="JQ4" s="74">
        <f t="shared" si="48"/>
        <v>0</v>
      </c>
      <c r="JR4" s="74">
        <f t="shared" si="48"/>
        <v>0</v>
      </c>
      <c r="JS4" s="74">
        <f t="shared" si="48"/>
        <v>0</v>
      </c>
      <c r="JT4" s="74">
        <f t="shared" si="48"/>
        <v>0</v>
      </c>
      <c r="JU4" s="74">
        <f t="shared" si="48"/>
        <v>2</v>
      </c>
      <c r="JV4" s="74">
        <f t="shared" si="48"/>
        <v>2</v>
      </c>
      <c r="JW4" s="74">
        <f t="shared" si="48"/>
        <v>2</v>
      </c>
      <c r="JX4" s="74">
        <f t="shared" ref="JX4:KG4" si="49">COUNTIF(JX12:JX1048576,"*有回复：*")</f>
        <v>3</v>
      </c>
      <c r="JY4" s="74">
        <f t="shared" si="49"/>
        <v>1</v>
      </c>
      <c r="JZ4" s="74">
        <f t="shared" si="49"/>
        <v>1</v>
      </c>
      <c r="KA4" s="74">
        <f t="shared" si="49"/>
        <v>0</v>
      </c>
      <c r="KB4" s="74">
        <f t="shared" si="49"/>
        <v>0</v>
      </c>
      <c r="KC4" s="74">
        <f t="shared" si="49"/>
        <v>3</v>
      </c>
      <c r="KD4" s="74">
        <f t="shared" si="49"/>
        <v>4</v>
      </c>
      <c r="KE4" s="74">
        <f t="shared" si="49"/>
        <v>1</v>
      </c>
      <c r="KF4" s="74">
        <f t="shared" si="49"/>
        <v>2</v>
      </c>
      <c r="KG4" s="74">
        <f t="shared" si="49"/>
        <v>2</v>
      </c>
      <c r="KH4" s="74">
        <f>COUNTIF(KH13:KH1048576,"*有回复：*")</f>
        <v>3</v>
      </c>
      <c r="KI4" s="74">
        <f t="shared" ref="KI4:MT4" si="50">COUNTIF(KI12:KI1048576,"*有回复：*")</f>
        <v>2</v>
      </c>
      <c r="KJ4" s="74">
        <f t="shared" si="50"/>
        <v>4</v>
      </c>
      <c r="KK4" s="74">
        <f t="shared" si="50"/>
        <v>3</v>
      </c>
      <c r="KL4" s="74">
        <f t="shared" si="50"/>
        <v>3</v>
      </c>
      <c r="KM4" s="74">
        <f t="shared" si="50"/>
        <v>5</v>
      </c>
      <c r="KN4" s="74">
        <f t="shared" si="50"/>
        <v>0</v>
      </c>
      <c r="KO4" s="74">
        <f t="shared" si="50"/>
        <v>2</v>
      </c>
      <c r="KP4" s="74">
        <f t="shared" si="50"/>
        <v>1</v>
      </c>
      <c r="KQ4" s="74">
        <f t="shared" si="50"/>
        <v>0</v>
      </c>
      <c r="KR4" s="74">
        <f t="shared" si="50"/>
        <v>2</v>
      </c>
      <c r="KS4" s="74">
        <f t="shared" si="50"/>
        <v>1</v>
      </c>
      <c r="KT4" s="74">
        <f t="shared" si="50"/>
        <v>1</v>
      </c>
      <c r="KU4" s="74">
        <f t="shared" si="50"/>
        <v>0</v>
      </c>
      <c r="KV4" s="74">
        <f t="shared" si="50"/>
        <v>0</v>
      </c>
      <c r="KW4" s="74">
        <f t="shared" si="50"/>
        <v>5</v>
      </c>
      <c r="KX4" s="74">
        <f t="shared" si="50"/>
        <v>1</v>
      </c>
      <c r="KY4" s="74">
        <f t="shared" si="50"/>
        <v>1</v>
      </c>
      <c r="KZ4" s="74">
        <f t="shared" si="50"/>
        <v>2</v>
      </c>
      <c r="LA4" s="74">
        <f t="shared" si="50"/>
        <v>1</v>
      </c>
      <c r="LB4" s="74">
        <f t="shared" si="50"/>
        <v>0</v>
      </c>
      <c r="LC4" s="74">
        <f t="shared" si="50"/>
        <v>0</v>
      </c>
      <c r="LD4" s="74">
        <f t="shared" si="50"/>
        <v>1</v>
      </c>
      <c r="LE4" s="74">
        <f t="shared" si="50"/>
        <v>0</v>
      </c>
      <c r="LF4" s="74">
        <f t="shared" si="50"/>
        <v>1</v>
      </c>
      <c r="LG4" s="74">
        <f t="shared" si="50"/>
        <v>2</v>
      </c>
      <c r="LH4" s="74">
        <f t="shared" si="50"/>
        <v>2</v>
      </c>
      <c r="LI4" s="74">
        <f t="shared" si="50"/>
        <v>2</v>
      </c>
      <c r="LJ4" s="74">
        <f t="shared" si="50"/>
        <v>1</v>
      </c>
      <c r="LK4" s="74">
        <f t="shared" si="50"/>
        <v>2</v>
      </c>
      <c r="LL4" s="74">
        <f t="shared" si="50"/>
        <v>1</v>
      </c>
      <c r="LM4" s="74">
        <f t="shared" si="50"/>
        <v>3</v>
      </c>
      <c r="LN4" s="74">
        <f t="shared" si="50"/>
        <v>3</v>
      </c>
      <c r="LO4" s="74">
        <f t="shared" si="50"/>
        <v>2</v>
      </c>
      <c r="LP4" s="74">
        <f t="shared" si="50"/>
        <v>2</v>
      </c>
      <c r="LQ4" s="74">
        <f t="shared" si="50"/>
        <v>0</v>
      </c>
      <c r="LR4" s="74">
        <f t="shared" si="50"/>
        <v>2</v>
      </c>
      <c r="LS4" s="74">
        <f t="shared" si="50"/>
        <v>0</v>
      </c>
      <c r="LT4" s="74">
        <f t="shared" si="50"/>
        <v>3</v>
      </c>
      <c r="LU4" s="74">
        <f t="shared" si="50"/>
        <v>0</v>
      </c>
      <c r="LV4" s="74">
        <f t="shared" si="50"/>
        <v>1</v>
      </c>
      <c r="LW4" s="74">
        <f t="shared" si="50"/>
        <v>1</v>
      </c>
      <c r="LX4" s="74">
        <f t="shared" si="50"/>
        <v>4</v>
      </c>
      <c r="LY4" s="74">
        <f t="shared" si="50"/>
        <v>0</v>
      </c>
      <c r="LZ4" s="74">
        <f t="shared" si="50"/>
        <v>1</v>
      </c>
      <c r="MA4" s="74">
        <f t="shared" si="50"/>
        <v>0</v>
      </c>
      <c r="MB4" s="74">
        <f t="shared" si="50"/>
        <v>0</v>
      </c>
      <c r="MC4" s="74">
        <f t="shared" si="50"/>
        <v>4</v>
      </c>
      <c r="MD4" s="74">
        <f t="shared" si="50"/>
        <v>5</v>
      </c>
      <c r="ME4" s="74">
        <f t="shared" si="50"/>
        <v>0</v>
      </c>
      <c r="MF4" s="74">
        <f t="shared" si="50"/>
        <v>2</v>
      </c>
      <c r="MG4" s="74">
        <f t="shared" si="50"/>
        <v>0</v>
      </c>
      <c r="MH4" s="74">
        <f t="shared" si="50"/>
        <v>0</v>
      </c>
      <c r="MI4" s="74">
        <f t="shared" si="50"/>
        <v>2</v>
      </c>
      <c r="MJ4" s="74">
        <f t="shared" si="50"/>
        <v>0</v>
      </c>
      <c r="MK4" s="74">
        <f t="shared" si="50"/>
        <v>1</v>
      </c>
      <c r="ML4" s="74">
        <f t="shared" si="50"/>
        <v>1</v>
      </c>
      <c r="MM4" s="74">
        <f t="shared" si="50"/>
        <v>0</v>
      </c>
      <c r="MN4" s="74">
        <f t="shared" si="50"/>
        <v>3</v>
      </c>
      <c r="MO4" s="74">
        <f t="shared" si="50"/>
        <v>2</v>
      </c>
      <c r="MP4" s="74">
        <f t="shared" si="50"/>
        <v>3</v>
      </c>
      <c r="MQ4" s="74">
        <f t="shared" si="50"/>
        <v>4</v>
      </c>
      <c r="MR4" s="74">
        <f t="shared" si="50"/>
        <v>0</v>
      </c>
      <c r="MS4" s="74">
        <f t="shared" si="50"/>
        <v>0</v>
      </c>
      <c r="MT4" s="74">
        <f t="shared" si="50"/>
        <v>0</v>
      </c>
      <c r="MU4" s="74">
        <f t="shared" ref="MU4:NG4" si="51">COUNTIF(MU12:MU1048576,"*有回复：*")</f>
        <v>0</v>
      </c>
      <c r="MV4" s="74">
        <f t="shared" si="51"/>
        <v>0</v>
      </c>
      <c r="MW4" s="74">
        <f t="shared" si="51"/>
        <v>0</v>
      </c>
      <c r="MX4" s="74">
        <f t="shared" si="51"/>
        <v>0</v>
      </c>
      <c r="MY4" s="74">
        <f t="shared" si="51"/>
        <v>0</v>
      </c>
      <c r="MZ4" s="74">
        <f t="shared" si="51"/>
        <v>3</v>
      </c>
      <c r="NA4" s="74">
        <f t="shared" si="51"/>
        <v>0</v>
      </c>
      <c r="NB4" s="74">
        <f t="shared" si="51"/>
        <v>3</v>
      </c>
      <c r="NC4" s="74">
        <f t="shared" si="51"/>
        <v>0</v>
      </c>
      <c r="ND4" s="74">
        <f t="shared" si="51"/>
        <v>3</v>
      </c>
      <c r="NE4" s="74">
        <f t="shared" si="51"/>
        <v>1</v>
      </c>
      <c r="NF4" s="74">
        <f t="shared" si="51"/>
        <v>1</v>
      </c>
      <c r="NG4" s="74">
        <f t="shared" si="51"/>
        <v>0</v>
      </c>
      <c r="NH4" s="74">
        <f t="shared" ref="NH4:OM4" si="52">COUNTIF(NH12:NH1048576,"*有回复：*")</f>
        <v>0</v>
      </c>
      <c r="NI4" s="74">
        <f t="shared" si="52"/>
        <v>1</v>
      </c>
      <c r="NJ4" s="74">
        <f t="shared" si="52"/>
        <v>0</v>
      </c>
      <c r="NK4" s="74">
        <f t="shared" si="52"/>
        <v>0</v>
      </c>
      <c r="NL4" s="74">
        <f t="shared" si="52"/>
        <v>0</v>
      </c>
      <c r="NM4" s="74">
        <f t="shared" si="52"/>
        <v>0</v>
      </c>
      <c r="NN4" s="74">
        <f t="shared" si="52"/>
        <v>0</v>
      </c>
      <c r="NO4" s="74">
        <f t="shared" si="52"/>
        <v>0</v>
      </c>
      <c r="NP4" s="74">
        <f t="shared" si="52"/>
        <v>0</v>
      </c>
      <c r="NQ4" s="74">
        <f t="shared" si="52"/>
        <v>0</v>
      </c>
      <c r="NR4" s="74">
        <f t="shared" si="52"/>
        <v>0</v>
      </c>
      <c r="NS4" s="74">
        <f t="shared" si="52"/>
        <v>0</v>
      </c>
      <c r="NT4" s="74">
        <f t="shared" si="52"/>
        <v>0</v>
      </c>
      <c r="NU4" s="74">
        <f t="shared" si="52"/>
        <v>0</v>
      </c>
      <c r="NV4" s="74">
        <f t="shared" si="52"/>
        <v>0</v>
      </c>
      <c r="NW4" s="74">
        <f t="shared" si="52"/>
        <v>0</v>
      </c>
      <c r="NX4" s="74">
        <f t="shared" si="52"/>
        <v>0</v>
      </c>
      <c r="NY4" s="74">
        <f t="shared" si="52"/>
        <v>0</v>
      </c>
      <c r="NZ4" s="74">
        <f t="shared" si="52"/>
        <v>0</v>
      </c>
      <c r="OA4" s="74">
        <f t="shared" si="52"/>
        <v>0</v>
      </c>
      <c r="OB4" s="74">
        <f t="shared" si="52"/>
        <v>0</v>
      </c>
      <c r="OC4" s="74">
        <f t="shared" si="52"/>
        <v>0</v>
      </c>
      <c r="OD4" s="74">
        <f t="shared" si="52"/>
        <v>0</v>
      </c>
      <c r="OE4" s="74">
        <f t="shared" si="52"/>
        <v>0</v>
      </c>
      <c r="OF4" s="74">
        <f t="shared" si="52"/>
        <v>0</v>
      </c>
      <c r="OG4" s="74">
        <f t="shared" si="52"/>
        <v>0</v>
      </c>
      <c r="OH4" s="74">
        <f t="shared" si="52"/>
        <v>0</v>
      </c>
      <c r="OI4" s="74">
        <f t="shared" si="52"/>
        <v>0</v>
      </c>
      <c r="OJ4" s="74">
        <f t="shared" si="52"/>
        <v>0</v>
      </c>
      <c r="OK4" s="74">
        <f t="shared" si="52"/>
        <v>0</v>
      </c>
      <c r="OL4" s="74">
        <f t="shared" si="52"/>
        <v>0</v>
      </c>
      <c r="OM4" s="74">
        <f t="shared" si="52"/>
        <v>0</v>
      </c>
      <c r="ON4" s="74">
        <f t="shared" ref="ON4:PE4" si="53">COUNTIF(ON12:ON1048576,"*有回复：*")</f>
        <v>0</v>
      </c>
      <c r="OO4" s="74">
        <f t="shared" si="53"/>
        <v>0</v>
      </c>
      <c r="OP4" s="74">
        <f t="shared" si="53"/>
        <v>0</v>
      </c>
      <c r="OQ4" s="74">
        <f t="shared" si="53"/>
        <v>0</v>
      </c>
      <c r="OR4" s="74">
        <f t="shared" si="53"/>
        <v>0</v>
      </c>
      <c r="OS4" s="74">
        <f t="shared" si="53"/>
        <v>0</v>
      </c>
      <c r="OT4" s="74">
        <f t="shared" si="53"/>
        <v>0</v>
      </c>
      <c r="OU4" s="74">
        <f t="shared" si="53"/>
        <v>0</v>
      </c>
      <c r="OV4" s="74">
        <f t="shared" si="53"/>
        <v>0</v>
      </c>
      <c r="OW4" s="74">
        <f t="shared" si="53"/>
        <v>0</v>
      </c>
      <c r="OX4" s="74">
        <f t="shared" si="53"/>
        <v>0</v>
      </c>
      <c r="OY4" s="74">
        <f t="shared" si="53"/>
        <v>0</v>
      </c>
      <c r="OZ4" s="74">
        <f t="shared" si="53"/>
        <v>0</v>
      </c>
      <c r="PA4" s="74">
        <f t="shared" si="53"/>
        <v>0</v>
      </c>
      <c r="PB4" s="74">
        <f t="shared" si="53"/>
        <v>0</v>
      </c>
      <c r="PC4" s="74">
        <f t="shared" si="53"/>
        <v>0</v>
      </c>
      <c r="PD4" s="74">
        <f t="shared" si="53"/>
        <v>0</v>
      </c>
      <c r="PE4" s="74">
        <f t="shared" si="53"/>
        <v>0</v>
      </c>
      <c r="PF4" s="74">
        <f t="shared" ref="PF4:RQ4" si="54">COUNTIF(PF12:PF1048576,"*有回复：*")</f>
        <v>0</v>
      </c>
      <c r="PG4" s="74">
        <f t="shared" si="54"/>
        <v>0</v>
      </c>
      <c r="PH4" s="74">
        <f t="shared" si="54"/>
        <v>0</v>
      </c>
      <c r="PI4" s="74">
        <f t="shared" si="54"/>
        <v>0</v>
      </c>
      <c r="PJ4" s="74">
        <f t="shared" si="54"/>
        <v>0</v>
      </c>
      <c r="PK4" s="74">
        <f t="shared" si="54"/>
        <v>0</v>
      </c>
      <c r="PL4" s="74">
        <f t="shared" si="54"/>
        <v>0</v>
      </c>
      <c r="PM4" s="74">
        <f t="shared" si="54"/>
        <v>0</v>
      </c>
      <c r="PN4" s="74">
        <f t="shared" si="54"/>
        <v>0</v>
      </c>
      <c r="PO4" s="74">
        <f t="shared" si="54"/>
        <v>0</v>
      </c>
      <c r="PP4" s="74">
        <f t="shared" si="54"/>
        <v>0</v>
      </c>
      <c r="PQ4" s="74">
        <f t="shared" si="54"/>
        <v>0</v>
      </c>
      <c r="PR4" s="74">
        <f t="shared" si="54"/>
        <v>0</v>
      </c>
      <c r="PS4" s="74">
        <f t="shared" si="54"/>
        <v>0</v>
      </c>
      <c r="PT4" s="74">
        <f t="shared" si="54"/>
        <v>0</v>
      </c>
      <c r="PU4" s="74">
        <f t="shared" si="54"/>
        <v>0</v>
      </c>
      <c r="PV4" s="74">
        <f t="shared" si="54"/>
        <v>0</v>
      </c>
      <c r="PW4" s="74">
        <f t="shared" si="54"/>
        <v>0</v>
      </c>
      <c r="PX4" s="74">
        <f t="shared" si="54"/>
        <v>0</v>
      </c>
      <c r="PY4" s="74">
        <f t="shared" si="54"/>
        <v>0</v>
      </c>
      <c r="PZ4" s="74">
        <f t="shared" si="54"/>
        <v>0</v>
      </c>
      <c r="QA4" s="74">
        <f t="shared" si="54"/>
        <v>0</v>
      </c>
      <c r="QB4" s="74">
        <f t="shared" si="54"/>
        <v>0</v>
      </c>
      <c r="QC4" s="74">
        <f t="shared" si="54"/>
        <v>0</v>
      </c>
      <c r="QD4" s="74">
        <f t="shared" si="54"/>
        <v>0</v>
      </c>
      <c r="QE4" s="74">
        <f t="shared" si="54"/>
        <v>0</v>
      </c>
      <c r="QF4" s="74">
        <f t="shared" si="54"/>
        <v>0</v>
      </c>
      <c r="QG4" s="74">
        <f t="shared" si="54"/>
        <v>0</v>
      </c>
      <c r="QH4" s="74">
        <f t="shared" si="54"/>
        <v>0</v>
      </c>
      <c r="QI4" s="74">
        <f t="shared" si="54"/>
        <v>0</v>
      </c>
      <c r="QJ4" s="74">
        <f t="shared" si="54"/>
        <v>0</v>
      </c>
      <c r="QK4" s="74">
        <f t="shared" si="54"/>
        <v>0</v>
      </c>
      <c r="QL4" s="74">
        <f t="shared" si="54"/>
        <v>0</v>
      </c>
      <c r="QM4" s="74">
        <f t="shared" si="54"/>
        <v>0</v>
      </c>
      <c r="QN4" s="74">
        <f t="shared" si="54"/>
        <v>0</v>
      </c>
      <c r="QO4" s="74">
        <f t="shared" si="54"/>
        <v>0</v>
      </c>
      <c r="QP4" s="74">
        <f t="shared" si="54"/>
        <v>0</v>
      </c>
      <c r="QQ4" s="74">
        <f t="shared" si="54"/>
        <v>0</v>
      </c>
      <c r="QR4" s="74">
        <f t="shared" si="54"/>
        <v>0</v>
      </c>
      <c r="QS4" s="74">
        <f t="shared" si="54"/>
        <v>0</v>
      </c>
      <c r="QT4" s="74">
        <f t="shared" si="54"/>
        <v>0</v>
      </c>
      <c r="QU4" s="74">
        <f t="shared" si="54"/>
        <v>0</v>
      </c>
      <c r="QV4" s="74">
        <f t="shared" si="54"/>
        <v>0</v>
      </c>
      <c r="QW4" s="74">
        <f t="shared" si="54"/>
        <v>0</v>
      </c>
      <c r="QX4" s="74">
        <f t="shared" si="54"/>
        <v>0</v>
      </c>
      <c r="QY4" s="74">
        <f t="shared" si="54"/>
        <v>0</v>
      </c>
      <c r="QZ4" s="74">
        <f t="shared" si="54"/>
        <v>0</v>
      </c>
      <c r="RA4" s="74">
        <f t="shared" si="54"/>
        <v>0</v>
      </c>
      <c r="RB4" s="74">
        <f t="shared" si="54"/>
        <v>0</v>
      </c>
      <c r="RC4" s="74">
        <f t="shared" si="54"/>
        <v>0</v>
      </c>
      <c r="RD4" s="74">
        <f t="shared" si="54"/>
        <v>0</v>
      </c>
      <c r="RE4" s="74">
        <f t="shared" si="54"/>
        <v>0</v>
      </c>
      <c r="RF4" s="74">
        <f t="shared" si="54"/>
        <v>0</v>
      </c>
      <c r="RG4" s="74">
        <f t="shared" si="54"/>
        <v>0</v>
      </c>
      <c r="RH4" s="74">
        <f t="shared" si="54"/>
        <v>0</v>
      </c>
      <c r="RI4" s="74">
        <f t="shared" si="54"/>
        <v>0</v>
      </c>
      <c r="RJ4" s="74">
        <f t="shared" si="54"/>
        <v>0</v>
      </c>
      <c r="RK4" s="74">
        <f t="shared" si="54"/>
        <v>0</v>
      </c>
      <c r="RL4" s="74">
        <f t="shared" si="54"/>
        <v>0</v>
      </c>
      <c r="RM4" s="74">
        <f t="shared" si="54"/>
        <v>0</v>
      </c>
      <c r="RN4" s="74">
        <f t="shared" si="54"/>
        <v>0</v>
      </c>
      <c r="RO4" s="74">
        <f t="shared" si="54"/>
        <v>0</v>
      </c>
      <c r="RP4" s="74">
        <f t="shared" si="54"/>
        <v>0</v>
      </c>
      <c r="RQ4" s="74">
        <f t="shared" si="54"/>
        <v>0</v>
      </c>
      <c r="RR4" s="74">
        <f t="shared" ref="RR4:UC4" si="55">COUNTIF(RR12:RR1048576,"*有回复：*")</f>
        <v>0</v>
      </c>
      <c r="RS4" s="74">
        <f t="shared" si="55"/>
        <v>0</v>
      </c>
      <c r="RT4" s="74">
        <f t="shared" si="55"/>
        <v>0</v>
      </c>
      <c r="RU4" s="74">
        <f t="shared" si="55"/>
        <v>0</v>
      </c>
      <c r="RV4" s="74">
        <f t="shared" si="55"/>
        <v>0</v>
      </c>
      <c r="RW4" s="74">
        <f t="shared" si="55"/>
        <v>0</v>
      </c>
      <c r="RX4" s="74">
        <f t="shared" si="55"/>
        <v>0</v>
      </c>
      <c r="RY4" s="74">
        <f t="shared" si="55"/>
        <v>0</v>
      </c>
      <c r="RZ4" s="74">
        <f t="shared" si="55"/>
        <v>0</v>
      </c>
      <c r="SA4" s="74">
        <f t="shared" si="55"/>
        <v>0</v>
      </c>
      <c r="SB4" s="74">
        <f t="shared" si="55"/>
        <v>0</v>
      </c>
      <c r="SC4" s="74">
        <f t="shared" si="55"/>
        <v>0</v>
      </c>
      <c r="SD4" s="74">
        <f t="shared" si="55"/>
        <v>0</v>
      </c>
      <c r="SE4" s="74">
        <f t="shared" si="55"/>
        <v>0</v>
      </c>
      <c r="SF4" s="74">
        <f t="shared" si="55"/>
        <v>0</v>
      </c>
      <c r="SG4" s="74">
        <f t="shared" si="55"/>
        <v>0</v>
      </c>
      <c r="SH4" s="74">
        <f t="shared" si="55"/>
        <v>0</v>
      </c>
      <c r="SI4" s="74">
        <f t="shared" si="55"/>
        <v>0</v>
      </c>
      <c r="SJ4" s="74">
        <f t="shared" si="55"/>
        <v>0</v>
      </c>
      <c r="SK4" s="74">
        <f t="shared" si="55"/>
        <v>0</v>
      </c>
      <c r="SL4" s="74">
        <f t="shared" si="55"/>
        <v>0</v>
      </c>
      <c r="SM4" s="74">
        <f t="shared" si="55"/>
        <v>0</v>
      </c>
      <c r="SN4" s="74">
        <f t="shared" si="55"/>
        <v>0</v>
      </c>
      <c r="SO4" s="74">
        <f t="shared" si="55"/>
        <v>0</v>
      </c>
      <c r="SP4" s="74">
        <f t="shared" si="55"/>
        <v>0</v>
      </c>
      <c r="SQ4" s="74">
        <f t="shared" si="55"/>
        <v>0</v>
      </c>
      <c r="SR4" s="74">
        <f t="shared" si="55"/>
        <v>0</v>
      </c>
      <c r="SS4" s="74">
        <f t="shared" si="55"/>
        <v>0</v>
      </c>
      <c r="ST4" s="74">
        <f t="shared" si="55"/>
        <v>0</v>
      </c>
      <c r="SU4" s="74">
        <f t="shared" si="55"/>
        <v>0</v>
      </c>
      <c r="SV4" s="74">
        <f t="shared" si="55"/>
        <v>0</v>
      </c>
      <c r="SW4" s="74">
        <f t="shared" si="55"/>
        <v>0</v>
      </c>
      <c r="SX4" s="74">
        <f t="shared" si="55"/>
        <v>0</v>
      </c>
      <c r="SY4" s="74">
        <f t="shared" si="55"/>
        <v>0</v>
      </c>
      <c r="SZ4" s="74">
        <f t="shared" si="55"/>
        <v>0</v>
      </c>
      <c r="TA4" s="74">
        <f t="shared" si="55"/>
        <v>0</v>
      </c>
      <c r="TB4" s="74">
        <f t="shared" si="55"/>
        <v>0</v>
      </c>
      <c r="TC4" s="74">
        <f t="shared" si="55"/>
        <v>0</v>
      </c>
      <c r="TD4" s="74">
        <f t="shared" si="55"/>
        <v>0</v>
      </c>
      <c r="TE4" s="74">
        <f t="shared" si="55"/>
        <v>0</v>
      </c>
      <c r="TF4" s="74">
        <f t="shared" si="55"/>
        <v>0</v>
      </c>
      <c r="TG4" s="74">
        <f t="shared" si="55"/>
        <v>0</v>
      </c>
      <c r="TH4" s="74">
        <f t="shared" si="55"/>
        <v>0</v>
      </c>
      <c r="TI4" s="74">
        <f t="shared" si="55"/>
        <v>0</v>
      </c>
      <c r="TJ4" s="74">
        <f t="shared" si="55"/>
        <v>0</v>
      </c>
      <c r="TK4" s="74">
        <f t="shared" si="55"/>
        <v>0</v>
      </c>
      <c r="TL4" s="74">
        <f t="shared" si="55"/>
        <v>0</v>
      </c>
      <c r="TM4" s="74">
        <f t="shared" si="55"/>
        <v>0</v>
      </c>
      <c r="TN4" s="74">
        <f t="shared" si="55"/>
        <v>0</v>
      </c>
      <c r="TO4" s="74">
        <f t="shared" si="55"/>
        <v>0</v>
      </c>
      <c r="TP4" s="74">
        <f t="shared" si="55"/>
        <v>0</v>
      </c>
      <c r="TQ4" s="74">
        <f t="shared" si="55"/>
        <v>0</v>
      </c>
      <c r="TR4" s="74">
        <f t="shared" si="55"/>
        <v>0</v>
      </c>
      <c r="TS4" s="74">
        <f t="shared" si="55"/>
        <v>0</v>
      </c>
      <c r="TT4" s="74">
        <f t="shared" si="55"/>
        <v>0</v>
      </c>
      <c r="TU4" s="74">
        <f t="shared" si="55"/>
        <v>0</v>
      </c>
      <c r="TV4" s="74">
        <f t="shared" si="55"/>
        <v>0</v>
      </c>
      <c r="TW4" s="74">
        <f t="shared" si="55"/>
        <v>0</v>
      </c>
      <c r="TX4" s="74">
        <f t="shared" si="55"/>
        <v>0</v>
      </c>
      <c r="TY4" s="74">
        <f t="shared" si="55"/>
        <v>0</v>
      </c>
      <c r="TZ4" s="74">
        <f t="shared" si="55"/>
        <v>0</v>
      </c>
      <c r="UA4" s="74">
        <f t="shared" si="55"/>
        <v>0</v>
      </c>
      <c r="UB4" s="74">
        <f t="shared" si="55"/>
        <v>0</v>
      </c>
      <c r="UC4" s="74">
        <f t="shared" si="55"/>
        <v>0</v>
      </c>
      <c r="UD4" s="74">
        <f t="shared" ref="UD4:WO4" si="56">COUNTIF(UD12:UD1048576,"*有回复：*")</f>
        <v>0</v>
      </c>
      <c r="UE4" s="74">
        <f t="shared" si="56"/>
        <v>0</v>
      </c>
      <c r="UF4" s="74">
        <f t="shared" si="56"/>
        <v>0</v>
      </c>
      <c r="UG4" s="74">
        <f t="shared" si="56"/>
        <v>0</v>
      </c>
      <c r="UH4" s="74">
        <f t="shared" si="56"/>
        <v>0</v>
      </c>
      <c r="UI4" s="74">
        <f t="shared" si="56"/>
        <v>0</v>
      </c>
      <c r="UJ4" s="74">
        <f t="shared" si="56"/>
        <v>0</v>
      </c>
      <c r="UK4" s="74">
        <f t="shared" si="56"/>
        <v>0</v>
      </c>
      <c r="UL4" s="74">
        <f t="shared" si="56"/>
        <v>0</v>
      </c>
      <c r="UM4" s="74">
        <f t="shared" si="56"/>
        <v>0</v>
      </c>
      <c r="UN4" s="74">
        <f t="shared" si="56"/>
        <v>0</v>
      </c>
      <c r="UO4" s="74">
        <f t="shared" si="56"/>
        <v>0</v>
      </c>
      <c r="UP4" s="74">
        <f t="shared" si="56"/>
        <v>0</v>
      </c>
      <c r="UQ4" s="74">
        <f t="shared" si="56"/>
        <v>0</v>
      </c>
      <c r="UR4" s="74">
        <f t="shared" si="56"/>
        <v>0</v>
      </c>
      <c r="US4" s="74">
        <f t="shared" si="56"/>
        <v>0</v>
      </c>
      <c r="UT4" s="74">
        <f t="shared" si="56"/>
        <v>0</v>
      </c>
      <c r="UU4" s="74">
        <f t="shared" si="56"/>
        <v>0</v>
      </c>
      <c r="UV4" s="74">
        <f t="shared" si="56"/>
        <v>0</v>
      </c>
      <c r="UW4" s="74">
        <f t="shared" si="56"/>
        <v>0</v>
      </c>
      <c r="UX4" s="74">
        <f t="shared" si="56"/>
        <v>0</v>
      </c>
      <c r="UY4" s="74">
        <f t="shared" si="56"/>
        <v>0</v>
      </c>
      <c r="UZ4" s="74">
        <f t="shared" si="56"/>
        <v>0</v>
      </c>
      <c r="VA4" s="74">
        <f t="shared" si="56"/>
        <v>0</v>
      </c>
      <c r="VB4" s="74">
        <f t="shared" si="56"/>
        <v>0</v>
      </c>
      <c r="VC4" s="74">
        <f t="shared" si="56"/>
        <v>0</v>
      </c>
      <c r="VD4" s="74">
        <f t="shared" si="56"/>
        <v>0</v>
      </c>
      <c r="VE4" s="74">
        <f t="shared" si="56"/>
        <v>0</v>
      </c>
      <c r="VF4" s="74">
        <f t="shared" si="56"/>
        <v>0</v>
      </c>
      <c r="VG4" s="74">
        <f t="shared" si="56"/>
        <v>0</v>
      </c>
      <c r="VH4" s="74">
        <f t="shared" si="56"/>
        <v>0</v>
      </c>
      <c r="VI4" s="74">
        <f t="shared" si="56"/>
        <v>0</v>
      </c>
      <c r="VJ4" s="74">
        <f t="shared" si="56"/>
        <v>0</v>
      </c>
      <c r="VK4" s="74">
        <f t="shared" si="56"/>
        <v>0</v>
      </c>
      <c r="VL4" s="74">
        <f t="shared" si="56"/>
        <v>0</v>
      </c>
      <c r="VM4" s="74">
        <f t="shared" si="56"/>
        <v>0</v>
      </c>
      <c r="VN4" s="74">
        <f t="shared" si="56"/>
        <v>0</v>
      </c>
      <c r="VO4" s="74">
        <f t="shared" si="56"/>
        <v>0</v>
      </c>
      <c r="VP4" s="74">
        <f t="shared" si="56"/>
        <v>0</v>
      </c>
      <c r="VQ4" s="74">
        <f t="shared" si="56"/>
        <v>0</v>
      </c>
      <c r="VR4" s="74">
        <f t="shared" si="56"/>
        <v>0</v>
      </c>
      <c r="VS4" s="74">
        <f t="shared" si="56"/>
        <v>0</v>
      </c>
      <c r="VT4" s="74">
        <f t="shared" si="56"/>
        <v>0</v>
      </c>
      <c r="VU4" s="74">
        <f t="shared" si="56"/>
        <v>0</v>
      </c>
      <c r="VV4" s="74">
        <f t="shared" si="56"/>
        <v>0</v>
      </c>
      <c r="VW4" s="74">
        <f t="shared" si="56"/>
        <v>0</v>
      </c>
      <c r="VX4" s="74">
        <f t="shared" si="56"/>
        <v>0</v>
      </c>
      <c r="VY4" s="74">
        <f t="shared" si="56"/>
        <v>0</v>
      </c>
      <c r="VZ4" s="74">
        <f t="shared" si="56"/>
        <v>0</v>
      </c>
      <c r="WA4" s="74">
        <f t="shared" si="56"/>
        <v>0</v>
      </c>
      <c r="WB4" s="74">
        <f t="shared" si="56"/>
        <v>0</v>
      </c>
      <c r="WC4" s="74">
        <f t="shared" si="56"/>
        <v>0</v>
      </c>
      <c r="WD4" s="74">
        <f t="shared" si="56"/>
        <v>0</v>
      </c>
      <c r="WE4" s="74">
        <f t="shared" si="56"/>
        <v>0</v>
      </c>
      <c r="WF4" s="74">
        <f t="shared" si="56"/>
        <v>0</v>
      </c>
      <c r="WG4" s="74">
        <f t="shared" si="56"/>
        <v>0</v>
      </c>
      <c r="WH4" s="74">
        <f t="shared" si="56"/>
        <v>0</v>
      </c>
      <c r="WI4" s="74">
        <f t="shared" si="56"/>
        <v>0</v>
      </c>
      <c r="WJ4" s="74">
        <f t="shared" si="56"/>
        <v>0</v>
      </c>
      <c r="WK4" s="74">
        <f t="shared" si="56"/>
        <v>0</v>
      </c>
      <c r="WL4" s="74">
        <f t="shared" si="56"/>
        <v>0</v>
      </c>
      <c r="WM4" s="74">
        <f t="shared" si="56"/>
        <v>0</v>
      </c>
      <c r="WN4" s="74">
        <f t="shared" si="56"/>
        <v>0</v>
      </c>
      <c r="WO4" s="74">
        <f t="shared" si="56"/>
        <v>0</v>
      </c>
      <c r="WP4" s="74">
        <f t="shared" ref="WP4:ZA4" si="57">COUNTIF(WP12:WP1048576,"*有回复：*")</f>
        <v>0</v>
      </c>
      <c r="WQ4" s="74">
        <f t="shared" si="57"/>
        <v>0</v>
      </c>
      <c r="WR4" s="74">
        <f t="shared" si="57"/>
        <v>0</v>
      </c>
      <c r="WS4" s="74">
        <f t="shared" si="57"/>
        <v>0</v>
      </c>
      <c r="WT4" s="74">
        <f t="shared" si="57"/>
        <v>0</v>
      </c>
      <c r="WU4" s="74">
        <f t="shared" si="57"/>
        <v>0</v>
      </c>
      <c r="WV4" s="74">
        <f t="shared" si="57"/>
        <v>0</v>
      </c>
      <c r="WW4" s="74">
        <f t="shared" si="57"/>
        <v>0</v>
      </c>
      <c r="WX4" s="74">
        <f t="shared" si="57"/>
        <v>0</v>
      </c>
      <c r="WY4" s="74">
        <f t="shared" si="57"/>
        <v>0</v>
      </c>
      <c r="WZ4" s="74">
        <f t="shared" si="57"/>
        <v>0</v>
      </c>
      <c r="XA4" s="74">
        <f t="shared" si="57"/>
        <v>0</v>
      </c>
      <c r="XB4" s="74">
        <f t="shared" si="57"/>
        <v>0</v>
      </c>
      <c r="XC4" s="74">
        <f t="shared" si="57"/>
        <v>0</v>
      </c>
      <c r="XD4" s="74">
        <f t="shared" si="57"/>
        <v>0</v>
      </c>
      <c r="XE4" s="74">
        <f t="shared" si="57"/>
        <v>0</v>
      </c>
      <c r="XF4" s="74">
        <f t="shared" si="57"/>
        <v>0</v>
      </c>
      <c r="XG4" s="74">
        <f t="shared" si="57"/>
        <v>0</v>
      </c>
      <c r="XH4" s="74">
        <f t="shared" si="57"/>
        <v>0</v>
      </c>
      <c r="XI4" s="74">
        <f t="shared" si="57"/>
        <v>0</v>
      </c>
      <c r="XJ4" s="74">
        <f t="shared" si="57"/>
        <v>0</v>
      </c>
      <c r="XK4" s="74">
        <f t="shared" si="57"/>
        <v>0</v>
      </c>
      <c r="XL4" s="74">
        <f t="shared" si="57"/>
        <v>0</v>
      </c>
      <c r="XM4" s="74">
        <f t="shared" si="57"/>
        <v>0</v>
      </c>
      <c r="XN4" s="74">
        <f t="shared" si="57"/>
        <v>0</v>
      </c>
      <c r="XO4" s="74">
        <f t="shared" si="57"/>
        <v>0</v>
      </c>
      <c r="XP4" s="74">
        <f t="shared" si="57"/>
        <v>0</v>
      </c>
      <c r="XQ4" s="74">
        <f t="shared" si="57"/>
        <v>0</v>
      </c>
      <c r="XR4" s="74">
        <f t="shared" si="57"/>
        <v>0</v>
      </c>
      <c r="XS4" s="74">
        <f t="shared" si="57"/>
        <v>0</v>
      </c>
      <c r="XT4" s="74">
        <f t="shared" si="57"/>
        <v>0</v>
      </c>
      <c r="XU4" s="74">
        <f t="shared" si="57"/>
        <v>0</v>
      </c>
      <c r="XV4" s="74">
        <f t="shared" si="57"/>
        <v>0</v>
      </c>
      <c r="XW4" s="74">
        <f t="shared" si="57"/>
        <v>0</v>
      </c>
      <c r="XX4" s="74">
        <f t="shared" si="57"/>
        <v>0</v>
      </c>
      <c r="XY4" s="74">
        <f t="shared" si="57"/>
        <v>0</v>
      </c>
      <c r="XZ4" s="74">
        <f t="shared" si="57"/>
        <v>0</v>
      </c>
      <c r="YA4" s="74">
        <f t="shared" si="57"/>
        <v>0</v>
      </c>
      <c r="YB4" s="74">
        <f t="shared" si="57"/>
        <v>0</v>
      </c>
      <c r="YC4" s="74">
        <f t="shared" si="57"/>
        <v>0</v>
      </c>
      <c r="YD4" s="74">
        <f t="shared" si="57"/>
        <v>0</v>
      </c>
      <c r="YE4" s="74">
        <f t="shared" si="57"/>
        <v>0</v>
      </c>
      <c r="YF4" s="74">
        <f t="shared" si="57"/>
        <v>0</v>
      </c>
      <c r="YG4" s="74">
        <f t="shared" si="57"/>
        <v>0</v>
      </c>
      <c r="YH4" s="74">
        <f t="shared" si="57"/>
        <v>0</v>
      </c>
      <c r="YI4" s="74">
        <f t="shared" si="57"/>
        <v>0</v>
      </c>
      <c r="YJ4" s="74">
        <f t="shared" si="57"/>
        <v>0</v>
      </c>
      <c r="YK4" s="74">
        <f t="shared" si="57"/>
        <v>0</v>
      </c>
      <c r="YL4" s="74">
        <f t="shared" si="57"/>
        <v>0</v>
      </c>
      <c r="YM4" s="74">
        <f t="shared" si="57"/>
        <v>0</v>
      </c>
      <c r="YN4" s="74">
        <f t="shared" si="57"/>
        <v>0</v>
      </c>
      <c r="YO4" s="74">
        <f t="shared" si="57"/>
        <v>0</v>
      </c>
      <c r="YP4" s="74">
        <f t="shared" si="57"/>
        <v>0</v>
      </c>
      <c r="YQ4" s="74">
        <f t="shared" si="57"/>
        <v>0</v>
      </c>
      <c r="YR4" s="74">
        <f t="shared" si="57"/>
        <v>0</v>
      </c>
      <c r="YS4" s="74">
        <f t="shared" si="57"/>
        <v>0</v>
      </c>
      <c r="YT4" s="74">
        <f t="shared" si="57"/>
        <v>0</v>
      </c>
      <c r="YU4" s="74">
        <f t="shared" si="57"/>
        <v>0</v>
      </c>
      <c r="YV4" s="74">
        <f t="shared" si="57"/>
        <v>0</v>
      </c>
      <c r="YW4" s="74">
        <f t="shared" si="57"/>
        <v>0</v>
      </c>
      <c r="YX4" s="74">
        <f t="shared" si="57"/>
        <v>0</v>
      </c>
      <c r="YY4" s="74">
        <f t="shared" si="57"/>
        <v>0</v>
      </c>
      <c r="YZ4" s="74">
        <f t="shared" si="57"/>
        <v>0</v>
      </c>
      <c r="ZA4" s="74">
        <f t="shared" si="57"/>
        <v>0</v>
      </c>
      <c r="ZB4" s="74">
        <f t="shared" ref="ZB4:ZV4" si="58">COUNTIF(ZB12:ZB1048576,"*有回复：*")</f>
        <v>0</v>
      </c>
      <c r="ZC4" s="74">
        <f t="shared" si="58"/>
        <v>0</v>
      </c>
      <c r="ZD4" s="74">
        <f t="shared" si="58"/>
        <v>0</v>
      </c>
      <c r="ZE4" s="74">
        <f t="shared" si="58"/>
        <v>0</v>
      </c>
      <c r="ZF4" s="74">
        <f t="shared" si="58"/>
        <v>0</v>
      </c>
      <c r="ZG4" s="74">
        <f t="shared" si="58"/>
        <v>0</v>
      </c>
      <c r="ZH4" s="74">
        <f t="shared" si="58"/>
        <v>0</v>
      </c>
      <c r="ZI4" s="74">
        <f t="shared" si="58"/>
        <v>0</v>
      </c>
      <c r="ZJ4" s="74">
        <f t="shared" si="58"/>
        <v>0</v>
      </c>
      <c r="ZK4" s="74">
        <f t="shared" si="58"/>
        <v>0</v>
      </c>
      <c r="ZL4" s="74">
        <f t="shared" si="58"/>
        <v>0</v>
      </c>
      <c r="ZM4" s="74">
        <f t="shared" si="58"/>
        <v>0</v>
      </c>
      <c r="ZN4" s="74">
        <f t="shared" si="58"/>
        <v>0</v>
      </c>
      <c r="ZO4" s="74">
        <f t="shared" si="58"/>
        <v>0</v>
      </c>
      <c r="ZP4" s="74">
        <f t="shared" si="58"/>
        <v>0</v>
      </c>
      <c r="ZQ4" s="74">
        <f t="shared" si="58"/>
        <v>0</v>
      </c>
      <c r="ZR4" s="74">
        <f t="shared" si="58"/>
        <v>0</v>
      </c>
      <c r="ZS4" s="74">
        <f t="shared" si="58"/>
        <v>0</v>
      </c>
      <c r="ZT4" s="74">
        <f t="shared" si="58"/>
        <v>0</v>
      </c>
      <c r="ZU4" s="74">
        <f t="shared" si="58"/>
        <v>0</v>
      </c>
      <c r="ZV4" s="74">
        <f t="shared" si="58"/>
        <v>0</v>
      </c>
      <c r="ADU4" s="76"/>
    </row>
    <row r="5" spans="1:803" s="74" customFormat="1" ht="9.65" hidden="1" customHeight="1">
      <c r="A5" s="73"/>
      <c r="B5" s="294"/>
      <c r="C5" s="73"/>
      <c r="D5" s="73"/>
      <c r="E5" s="163"/>
      <c r="F5" s="90"/>
      <c r="G5" s="464"/>
      <c r="H5" s="86"/>
      <c r="I5" s="87"/>
      <c r="J5" s="126"/>
      <c r="K5" s="91"/>
      <c r="L5" s="87"/>
      <c r="M5" s="86" t="e">
        <f t="array" aca="1" ref="M5" ca="1">SUMPRODUCT(($F$12:$F$126=LEFT($K$3,1))*(OFFSET($F$12:$F$126,,MATCH($G$9,$11:$11,0)-6)&lt;&gt;""))</f>
        <v>#N/A</v>
      </c>
      <c r="N5" s="88" t="e">
        <f t="shared" ca="1" si="0"/>
        <v>#N/A</v>
      </c>
      <c r="O5" s="88"/>
      <c r="P5" s="135"/>
      <c r="Q5" s="139"/>
      <c r="R5" s="138"/>
      <c r="S5" s="89"/>
      <c r="ADU5" s="76"/>
    </row>
    <row r="6" spans="1:803" s="74" customFormat="1" ht="20.149999999999999" hidden="1" customHeight="1">
      <c r="A6" s="73"/>
      <c r="B6" s="294"/>
      <c r="C6" s="73"/>
      <c r="D6" s="73"/>
      <c r="E6" s="163"/>
      <c r="F6" s="90"/>
      <c r="G6" s="464"/>
      <c r="H6" s="86"/>
      <c r="I6" s="87"/>
      <c r="J6" s="126"/>
      <c r="K6" s="91"/>
      <c r="L6" s="87"/>
      <c r="M6" s="86" t="e">
        <f t="array" aca="1" ref="M6" ca="1">SUMPRODUCT(($F$12:$F$126=LEFT($K$3,1))*(OFFSET($F$12:$F$126,,MATCH($G$9,$11:$11,0)-6)&lt;&gt;""))</f>
        <v>#N/A</v>
      </c>
      <c r="N6" s="88" t="e">
        <f t="shared" ca="1" si="0"/>
        <v>#N/A</v>
      </c>
      <c r="O6" s="88"/>
      <c r="P6" s="135"/>
      <c r="Q6" s="139"/>
      <c r="R6" s="138"/>
      <c r="S6" s="89"/>
      <c r="ADU6" s="76"/>
    </row>
    <row r="7" spans="1:803" s="74" customFormat="1" ht="13.5" hidden="1" customHeight="1">
      <c r="A7" s="73"/>
      <c r="B7" s="294"/>
      <c r="C7" s="73"/>
      <c r="D7" s="73"/>
      <c r="E7" s="163"/>
      <c r="F7" s="90"/>
      <c r="G7" s="464"/>
      <c r="H7" s="86"/>
      <c r="I7" s="87"/>
      <c r="J7" s="126"/>
      <c r="K7" s="91"/>
      <c r="L7" s="87"/>
      <c r="M7" s="86" t="e">
        <f t="array" aca="1" ref="M7" ca="1">SUMPRODUCT(($F$12:$F$126=LEFT($K$3,1))*(OFFSET($F$12:$F$126,,MATCH($G$9,$11:$11,0)-6)&lt;&gt;""))</f>
        <v>#N/A</v>
      </c>
      <c r="N7" s="88" t="e">
        <f t="shared" ca="1" si="0"/>
        <v>#N/A</v>
      </c>
      <c r="O7" s="88"/>
      <c r="P7" s="135"/>
      <c r="Q7" s="139"/>
      <c r="R7" s="138"/>
      <c r="S7" s="89"/>
      <c r="ADU7" s="76"/>
    </row>
    <row r="8" spans="1:803" s="74" customFormat="1" ht="19.5" hidden="1" customHeight="1" thickBot="1">
      <c r="A8" s="73"/>
      <c r="B8" s="294"/>
      <c r="C8" s="73"/>
      <c r="D8" s="73"/>
      <c r="E8" s="163"/>
      <c r="F8" s="90"/>
      <c r="G8" s="464"/>
      <c r="H8" s="86"/>
      <c r="I8" s="87"/>
      <c r="J8" s="126"/>
      <c r="K8" s="91"/>
      <c r="L8" s="87"/>
      <c r="M8" s="86" t="e">
        <f t="array" aca="1" ref="M8" ca="1">SUMPRODUCT(($F$12:$F$126=LEFT($K$3,1))*(OFFSET($F$12:$F$126,,MATCH($G$9,$11:$11,0)-6)&lt;&gt;""))</f>
        <v>#N/A</v>
      </c>
      <c r="N8" s="88" t="e">
        <f t="shared" ca="1" si="0"/>
        <v>#N/A</v>
      </c>
      <c r="O8" s="88"/>
      <c r="P8" s="135"/>
      <c r="Q8" s="139"/>
      <c r="R8" s="138"/>
      <c r="S8" s="89"/>
      <c r="ADU8" s="76"/>
    </row>
    <row r="9" spans="1:803" s="74" customFormat="1" ht="16" customHeight="1">
      <c r="A9" s="73"/>
      <c r="B9" s="295"/>
      <c r="C9" s="73"/>
      <c r="D9" s="73"/>
      <c r="E9" s="163"/>
      <c r="F9" s="431" t="s">
        <v>9679</v>
      </c>
      <c r="G9" s="434"/>
      <c r="H9" s="426"/>
      <c r="I9" s="362" t="s">
        <v>8</v>
      </c>
      <c r="J9" s="108">
        <f>COUNTIF(J12:J1048576,"*徐汇*")</f>
        <v>7</v>
      </c>
      <c r="K9" s="364" t="s">
        <v>9678</v>
      </c>
      <c r="L9" s="87">
        <f>COUNTIF(F12:F436,"*D*")</f>
        <v>44</v>
      </c>
      <c r="M9" s="94" t="e">
        <f t="array" aca="1" ref="M9" ca="1">SUMPRODUCT(($F$12:$F$126=LEFT($K$9,1))*(OFFSET($F$12:$F$126,,MATCH($G$10,$11:$11,0)-6)&lt;&gt;""))</f>
        <v>#N/A</v>
      </c>
      <c r="N9" s="88" t="e">
        <f t="shared" ca="1" si="0"/>
        <v>#N/A</v>
      </c>
      <c r="O9" s="86"/>
      <c r="P9" s="140"/>
      <c r="Q9" s="427"/>
      <c r="R9" s="428"/>
      <c r="S9" s="141" t="s">
        <v>9</v>
      </c>
      <c r="T9" s="77">
        <f>COUNTIF(T12:T1048576,"*通电话：*")</f>
        <v>0</v>
      </c>
      <c r="U9" s="77"/>
      <c r="V9" s="77">
        <f t="shared" ref="V9:CG9" si="59">COUNTIF(V12:V1048576,"*通电话：*")</f>
        <v>2</v>
      </c>
      <c r="W9" s="77">
        <f t="shared" si="59"/>
        <v>0</v>
      </c>
      <c r="X9" s="77">
        <f t="shared" si="59"/>
        <v>0</v>
      </c>
      <c r="Y9" s="77">
        <f t="shared" si="59"/>
        <v>0</v>
      </c>
      <c r="Z9" s="77">
        <f t="shared" si="59"/>
        <v>0</v>
      </c>
      <c r="AA9" s="77">
        <f t="shared" si="59"/>
        <v>0</v>
      </c>
      <c r="AB9" s="77">
        <f t="shared" si="59"/>
        <v>0</v>
      </c>
      <c r="AC9" s="77">
        <f t="shared" si="59"/>
        <v>0</v>
      </c>
      <c r="AD9" s="77">
        <f t="shared" si="59"/>
        <v>0</v>
      </c>
      <c r="AE9" s="77">
        <f t="shared" si="59"/>
        <v>0</v>
      </c>
      <c r="AF9" s="77">
        <f t="shared" si="59"/>
        <v>0</v>
      </c>
      <c r="AG9" s="77">
        <f t="shared" si="59"/>
        <v>1</v>
      </c>
      <c r="AH9" s="77">
        <f t="shared" si="59"/>
        <v>1</v>
      </c>
      <c r="AI9" s="77">
        <f t="shared" si="59"/>
        <v>0</v>
      </c>
      <c r="AJ9" s="77">
        <f t="shared" si="59"/>
        <v>1</v>
      </c>
      <c r="AK9" s="77">
        <f t="shared" si="59"/>
        <v>1</v>
      </c>
      <c r="AL9" s="77">
        <f t="shared" si="59"/>
        <v>1</v>
      </c>
      <c r="AM9" s="77">
        <f t="shared" si="59"/>
        <v>0</v>
      </c>
      <c r="AN9" s="77">
        <f t="shared" si="59"/>
        <v>1</v>
      </c>
      <c r="AO9" s="77">
        <f t="shared" si="59"/>
        <v>1</v>
      </c>
      <c r="AP9" s="77">
        <f t="shared" si="59"/>
        <v>3</v>
      </c>
      <c r="AQ9" s="77">
        <f t="shared" si="59"/>
        <v>1</v>
      </c>
      <c r="AR9" s="77">
        <f t="shared" si="59"/>
        <v>0</v>
      </c>
      <c r="AS9" s="77">
        <f t="shared" si="59"/>
        <v>0</v>
      </c>
      <c r="AT9" s="77">
        <f t="shared" si="59"/>
        <v>1</v>
      </c>
      <c r="AU9" s="77">
        <f t="shared" si="59"/>
        <v>0</v>
      </c>
      <c r="AV9" s="77">
        <f t="shared" si="59"/>
        <v>0</v>
      </c>
      <c r="AW9" s="77">
        <f t="shared" si="59"/>
        <v>1</v>
      </c>
      <c r="AX9" s="77">
        <f t="shared" si="59"/>
        <v>0</v>
      </c>
      <c r="AY9" s="77">
        <f t="shared" si="59"/>
        <v>1</v>
      </c>
      <c r="AZ9" s="77">
        <f t="shared" si="59"/>
        <v>0</v>
      </c>
      <c r="BA9" s="77">
        <f t="shared" si="59"/>
        <v>1</v>
      </c>
      <c r="BB9" s="77">
        <f t="shared" si="59"/>
        <v>1</v>
      </c>
      <c r="BC9" s="77">
        <f t="shared" si="59"/>
        <v>0</v>
      </c>
      <c r="BD9" s="77">
        <f t="shared" si="59"/>
        <v>2</v>
      </c>
      <c r="BE9" s="77">
        <f t="shared" si="59"/>
        <v>0</v>
      </c>
      <c r="BF9" s="77">
        <f t="shared" si="59"/>
        <v>0</v>
      </c>
      <c r="BG9" s="77">
        <f t="shared" si="59"/>
        <v>0</v>
      </c>
      <c r="BH9" s="77">
        <f t="shared" si="59"/>
        <v>0</v>
      </c>
      <c r="BI9" s="77">
        <f t="shared" si="59"/>
        <v>0</v>
      </c>
      <c r="BJ9" s="77">
        <f t="shared" si="59"/>
        <v>0</v>
      </c>
      <c r="BK9" s="77">
        <f t="shared" si="59"/>
        <v>0</v>
      </c>
      <c r="BL9" s="77">
        <f t="shared" si="59"/>
        <v>0</v>
      </c>
      <c r="BM9" s="77">
        <f t="shared" si="59"/>
        <v>2</v>
      </c>
      <c r="BN9" s="77">
        <f t="shared" si="59"/>
        <v>0</v>
      </c>
      <c r="BO9" s="77">
        <f t="shared" si="59"/>
        <v>0</v>
      </c>
      <c r="BP9" s="77">
        <f t="shared" si="59"/>
        <v>0</v>
      </c>
      <c r="BQ9" s="77">
        <f t="shared" si="59"/>
        <v>0</v>
      </c>
      <c r="BR9" s="77">
        <f t="shared" si="59"/>
        <v>0</v>
      </c>
      <c r="BS9" s="77">
        <f t="shared" si="59"/>
        <v>0</v>
      </c>
      <c r="BT9" s="77">
        <f t="shared" si="59"/>
        <v>1</v>
      </c>
      <c r="BU9" s="77">
        <f t="shared" si="59"/>
        <v>2</v>
      </c>
      <c r="BV9" s="77">
        <f t="shared" si="59"/>
        <v>0</v>
      </c>
      <c r="BW9" s="77">
        <f t="shared" si="59"/>
        <v>0</v>
      </c>
      <c r="BX9" s="77">
        <f t="shared" si="59"/>
        <v>1</v>
      </c>
      <c r="BY9" s="77">
        <f t="shared" si="59"/>
        <v>1</v>
      </c>
      <c r="BZ9" s="77">
        <f t="shared" si="59"/>
        <v>0</v>
      </c>
      <c r="CA9" s="77">
        <f t="shared" si="59"/>
        <v>0</v>
      </c>
      <c r="CB9" s="77">
        <f t="shared" si="59"/>
        <v>0</v>
      </c>
      <c r="CC9" s="77">
        <f t="shared" si="59"/>
        <v>0</v>
      </c>
      <c r="CD9" s="77">
        <f t="shared" si="59"/>
        <v>0</v>
      </c>
      <c r="CE9" s="77">
        <f t="shared" si="59"/>
        <v>1</v>
      </c>
      <c r="CF9" s="77">
        <f t="shared" si="59"/>
        <v>0</v>
      </c>
      <c r="CG9" s="77">
        <f t="shared" si="59"/>
        <v>1</v>
      </c>
      <c r="CH9" s="77">
        <f t="shared" ref="CH9:ES9" si="60">COUNTIF(CH12:CH1048576,"*通电话：*")</f>
        <v>4</v>
      </c>
      <c r="CI9" s="77">
        <f t="shared" si="60"/>
        <v>0</v>
      </c>
      <c r="CJ9" s="77">
        <f t="shared" si="60"/>
        <v>1</v>
      </c>
      <c r="CK9" s="77">
        <f t="shared" si="60"/>
        <v>1</v>
      </c>
      <c r="CL9" s="77">
        <f t="shared" si="60"/>
        <v>0</v>
      </c>
      <c r="CM9" s="77">
        <f t="shared" si="60"/>
        <v>2</v>
      </c>
      <c r="CN9" s="77">
        <f t="shared" si="60"/>
        <v>1</v>
      </c>
      <c r="CO9" s="77">
        <f t="shared" si="60"/>
        <v>0</v>
      </c>
      <c r="CP9" s="77">
        <f t="shared" si="60"/>
        <v>0</v>
      </c>
      <c r="CQ9" s="77">
        <f t="shared" si="60"/>
        <v>0</v>
      </c>
      <c r="CR9" s="77">
        <f t="shared" si="60"/>
        <v>0</v>
      </c>
      <c r="CS9" s="77">
        <f t="shared" si="60"/>
        <v>0</v>
      </c>
      <c r="CT9" s="77">
        <f t="shared" si="60"/>
        <v>0</v>
      </c>
      <c r="CU9" s="77">
        <f t="shared" si="60"/>
        <v>0</v>
      </c>
      <c r="CV9" s="77">
        <f t="shared" si="60"/>
        <v>1</v>
      </c>
      <c r="CW9" s="77">
        <f t="shared" si="60"/>
        <v>0</v>
      </c>
      <c r="CX9" s="77">
        <f t="shared" si="60"/>
        <v>1</v>
      </c>
      <c r="CY9" s="77">
        <f t="shared" si="60"/>
        <v>1</v>
      </c>
      <c r="CZ9" s="77">
        <f t="shared" si="60"/>
        <v>0</v>
      </c>
      <c r="DA9" s="77">
        <f t="shared" si="60"/>
        <v>0</v>
      </c>
      <c r="DB9" s="77">
        <f t="shared" si="60"/>
        <v>2</v>
      </c>
      <c r="DC9" s="77">
        <f t="shared" si="60"/>
        <v>2</v>
      </c>
      <c r="DD9" s="77">
        <f t="shared" si="60"/>
        <v>0</v>
      </c>
      <c r="DE9" s="77">
        <f t="shared" si="60"/>
        <v>4</v>
      </c>
      <c r="DF9" s="77">
        <f t="shared" si="60"/>
        <v>1</v>
      </c>
      <c r="DG9" s="77">
        <f t="shared" si="60"/>
        <v>0</v>
      </c>
      <c r="DH9" s="77">
        <f t="shared" si="60"/>
        <v>0</v>
      </c>
      <c r="DI9" s="77">
        <f t="shared" si="60"/>
        <v>1</v>
      </c>
      <c r="DJ9" s="77">
        <f t="shared" si="60"/>
        <v>1</v>
      </c>
      <c r="DK9" s="77">
        <f t="shared" si="60"/>
        <v>1</v>
      </c>
      <c r="DL9" s="77">
        <f t="shared" si="60"/>
        <v>0</v>
      </c>
      <c r="DM9" s="77">
        <f t="shared" si="60"/>
        <v>1</v>
      </c>
      <c r="DN9" s="77">
        <f t="shared" si="60"/>
        <v>1</v>
      </c>
      <c r="DO9" s="77">
        <f t="shared" si="60"/>
        <v>0</v>
      </c>
      <c r="DP9" s="77">
        <f t="shared" si="60"/>
        <v>2</v>
      </c>
      <c r="DQ9" s="77">
        <f t="shared" si="60"/>
        <v>3</v>
      </c>
      <c r="DR9" s="77">
        <f t="shared" si="60"/>
        <v>2</v>
      </c>
      <c r="DS9" s="77">
        <f t="shared" si="60"/>
        <v>0</v>
      </c>
      <c r="DT9" s="77">
        <f t="shared" si="60"/>
        <v>1</v>
      </c>
      <c r="DU9" s="77">
        <f t="shared" si="60"/>
        <v>1</v>
      </c>
      <c r="DV9" s="77">
        <f t="shared" si="60"/>
        <v>1</v>
      </c>
      <c r="DW9" s="77">
        <f t="shared" si="60"/>
        <v>0</v>
      </c>
      <c r="DX9" s="77">
        <f t="shared" si="60"/>
        <v>2</v>
      </c>
      <c r="DY9" s="77">
        <f t="shared" si="60"/>
        <v>0</v>
      </c>
      <c r="DZ9" s="77">
        <f t="shared" si="60"/>
        <v>0</v>
      </c>
      <c r="EA9" s="77">
        <f t="shared" si="60"/>
        <v>0</v>
      </c>
      <c r="EB9" s="77">
        <f t="shared" si="60"/>
        <v>1</v>
      </c>
      <c r="EC9" s="77">
        <f t="shared" si="60"/>
        <v>0</v>
      </c>
      <c r="ED9" s="77">
        <f t="shared" si="60"/>
        <v>1</v>
      </c>
      <c r="EE9" s="77">
        <f t="shared" si="60"/>
        <v>0</v>
      </c>
      <c r="EF9" s="77">
        <f t="shared" si="60"/>
        <v>0</v>
      </c>
      <c r="EG9" s="77">
        <f t="shared" si="60"/>
        <v>0</v>
      </c>
      <c r="EH9" s="77">
        <f t="shared" si="60"/>
        <v>0</v>
      </c>
      <c r="EI9" s="77">
        <f t="shared" si="60"/>
        <v>1</v>
      </c>
      <c r="EJ9" s="77">
        <f t="shared" si="60"/>
        <v>0</v>
      </c>
      <c r="EK9" s="77">
        <f t="shared" si="60"/>
        <v>1</v>
      </c>
      <c r="EL9" s="77">
        <f t="shared" si="60"/>
        <v>0</v>
      </c>
      <c r="EM9" s="77">
        <f t="shared" si="60"/>
        <v>2</v>
      </c>
      <c r="EN9" s="77">
        <f t="shared" si="60"/>
        <v>0</v>
      </c>
      <c r="EO9" s="77">
        <f t="shared" si="60"/>
        <v>0</v>
      </c>
      <c r="EP9" s="77">
        <f t="shared" si="60"/>
        <v>0</v>
      </c>
      <c r="EQ9" s="77">
        <f t="shared" si="60"/>
        <v>0</v>
      </c>
      <c r="ER9" s="77">
        <f t="shared" si="60"/>
        <v>1</v>
      </c>
      <c r="ES9" s="77">
        <f t="shared" si="60"/>
        <v>1</v>
      </c>
      <c r="ET9" s="77">
        <f t="shared" ref="ET9:HE9" si="61">COUNTIF(ET12:ET1048576,"*通电话：*")</f>
        <v>0</v>
      </c>
      <c r="EU9" s="77">
        <f t="shared" si="61"/>
        <v>0</v>
      </c>
      <c r="EV9" s="77">
        <f t="shared" si="61"/>
        <v>0</v>
      </c>
      <c r="EW9" s="77">
        <f t="shared" si="61"/>
        <v>3</v>
      </c>
      <c r="EX9" s="77">
        <f t="shared" si="61"/>
        <v>1</v>
      </c>
      <c r="EY9" s="77">
        <f t="shared" si="61"/>
        <v>1</v>
      </c>
      <c r="EZ9" s="77">
        <f t="shared" si="61"/>
        <v>0</v>
      </c>
      <c r="FA9" s="77">
        <f t="shared" si="61"/>
        <v>1</v>
      </c>
      <c r="FB9" s="77">
        <f t="shared" si="61"/>
        <v>2</v>
      </c>
      <c r="FC9" s="77">
        <f t="shared" si="61"/>
        <v>2</v>
      </c>
      <c r="FD9" s="77">
        <f t="shared" si="61"/>
        <v>1</v>
      </c>
      <c r="FE9" s="77">
        <f t="shared" si="61"/>
        <v>1</v>
      </c>
      <c r="FF9" s="77">
        <f t="shared" si="61"/>
        <v>1</v>
      </c>
      <c r="FG9" s="77">
        <f t="shared" si="61"/>
        <v>3</v>
      </c>
      <c r="FH9" s="77">
        <f t="shared" si="61"/>
        <v>0</v>
      </c>
      <c r="FI9" s="77">
        <f t="shared" si="61"/>
        <v>1</v>
      </c>
      <c r="FJ9" s="77">
        <f t="shared" si="61"/>
        <v>5</v>
      </c>
      <c r="FK9" s="77">
        <f t="shared" si="61"/>
        <v>6</v>
      </c>
      <c r="FL9" s="77">
        <f t="shared" si="61"/>
        <v>3</v>
      </c>
      <c r="FM9" s="77">
        <f t="shared" si="61"/>
        <v>1</v>
      </c>
      <c r="FN9" s="77">
        <f t="shared" si="61"/>
        <v>0</v>
      </c>
      <c r="FO9" s="77">
        <f t="shared" si="61"/>
        <v>1</v>
      </c>
      <c r="FP9" s="77">
        <f t="shared" si="61"/>
        <v>2</v>
      </c>
      <c r="FQ9" s="77">
        <f t="shared" si="61"/>
        <v>5</v>
      </c>
      <c r="FR9" s="77">
        <f t="shared" si="61"/>
        <v>4</v>
      </c>
      <c r="FS9" s="77">
        <f t="shared" si="61"/>
        <v>0</v>
      </c>
      <c r="FT9" s="77">
        <f t="shared" si="61"/>
        <v>1</v>
      </c>
      <c r="FU9" s="77">
        <f t="shared" si="61"/>
        <v>8</v>
      </c>
      <c r="FV9" s="77">
        <f t="shared" si="61"/>
        <v>6</v>
      </c>
      <c r="FW9" s="77">
        <f t="shared" si="61"/>
        <v>1</v>
      </c>
      <c r="FX9" s="77">
        <f t="shared" si="61"/>
        <v>0</v>
      </c>
      <c r="FY9" s="77">
        <f t="shared" si="61"/>
        <v>1</v>
      </c>
      <c r="FZ9" s="77">
        <f t="shared" si="61"/>
        <v>3</v>
      </c>
      <c r="GA9" s="77">
        <f t="shared" si="61"/>
        <v>5</v>
      </c>
      <c r="GB9" s="77">
        <f t="shared" si="61"/>
        <v>1</v>
      </c>
      <c r="GC9" s="77">
        <f t="shared" si="61"/>
        <v>2</v>
      </c>
      <c r="GD9" s="77">
        <f t="shared" si="61"/>
        <v>2</v>
      </c>
      <c r="GE9" s="77">
        <f t="shared" si="61"/>
        <v>1</v>
      </c>
      <c r="GF9" s="77">
        <f t="shared" si="61"/>
        <v>3</v>
      </c>
      <c r="GG9" s="77">
        <f t="shared" si="61"/>
        <v>6</v>
      </c>
      <c r="GH9" s="77">
        <f t="shared" si="61"/>
        <v>0</v>
      </c>
      <c r="GI9" s="77">
        <f t="shared" si="61"/>
        <v>3</v>
      </c>
      <c r="GJ9" s="77">
        <f t="shared" si="61"/>
        <v>0</v>
      </c>
      <c r="GK9" s="77">
        <f t="shared" si="61"/>
        <v>1</v>
      </c>
      <c r="GL9" s="77">
        <f t="shared" si="61"/>
        <v>3</v>
      </c>
      <c r="GM9" s="77">
        <f t="shared" si="61"/>
        <v>1</v>
      </c>
      <c r="GN9" s="77">
        <f t="shared" si="61"/>
        <v>0</v>
      </c>
      <c r="GO9" s="77">
        <f t="shared" si="61"/>
        <v>1</v>
      </c>
      <c r="GP9" s="77">
        <f t="shared" si="61"/>
        <v>2</v>
      </c>
      <c r="GQ9" s="77">
        <f t="shared" si="61"/>
        <v>2</v>
      </c>
      <c r="GR9" s="77">
        <f t="shared" si="61"/>
        <v>0</v>
      </c>
      <c r="GS9" s="77">
        <f t="shared" si="61"/>
        <v>2</v>
      </c>
      <c r="GT9" s="77">
        <f t="shared" si="61"/>
        <v>1</v>
      </c>
      <c r="GU9" s="77">
        <f t="shared" si="61"/>
        <v>1</v>
      </c>
      <c r="GV9" s="77">
        <f t="shared" si="61"/>
        <v>0</v>
      </c>
      <c r="GW9" s="77">
        <f t="shared" si="61"/>
        <v>0</v>
      </c>
      <c r="GX9" s="77">
        <f t="shared" si="61"/>
        <v>3</v>
      </c>
      <c r="GY9" s="77">
        <f t="shared" si="61"/>
        <v>1</v>
      </c>
      <c r="GZ9" s="77">
        <f t="shared" si="61"/>
        <v>1</v>
      </c>
      <c r="HA9" s="77">
        <f t="shared" si="61"/>
        <v>0</v>
      </c>
      <c r="HB9" s="77">
        <f t="shared" si="61"/>
        <v>0</v>
      </c>
      <c r="HC9" s="77">
        <f t="shared" si="61"/>
        <v>1</v>
      </c>
      <c r="HD9" s="77">
        <f t="shared" si="61"/>
        <v>3</v>
      </c>
      <c r="HE9" s="77">
        <f t="shared" si="61"/>
        <v>0</v>
      </c>
      <c r="HF9" s="77">
        <f t="shared" ref="HF9:IW9" si="62">COUNTIF(HF12:HF1048576,"*通电话：*")</f>
        <v>0</v>
      </c>
      <c r="HG9" s="77">
        <f t="shared" si="62"/>
        <v>1</v>
      </c>
      <c r="HH9" s="77">
        <f t="shared" si="62"/>
        <v>0</v>
      </c>
      <c r="HI9" s="77">
        <f t="shared" si="62"/>
        <v>2</v>
      </c>
      <c r="HJ9" s="77">
        <f t="shared" si="62"/>
        <v>2</v>
      </c>
      <c r="HK9" s="77">
        <f t="shared" si="62"/>
        <v>1</v>
      </c>
      <c r="HL9" s="77">
        <f t="shared" si="62"/>
        <v>0</v>
      </c>
      <c r="HM9" s="77">
        <f t="shared" si="62"/>
        <v>1</v>
      </c>
      <c r="HN9" s="77">
        <f t="shared" si="62"/>
        <v>0</v>
      </c>
      <c r="HO9" s="77">
        <f t="shared" si="62"/>
        <v>0</v>
      </c>
      <c r="HP9" s="77">
        <f t="shared" si="62"/>
        <v>2</v>
      </c>
      <c r="HQ9" s="77">
        <f t="shared" si="62"/>
        <v>3</v>
      </c>
      <c r="HR9" s="77">
        <f t="shared" si="62"/>
        <v>3</v>
      </c>
      <c r="HS9" s="77">
        <f t="shared" si="62"/>
        <v>3</v>
      </c>
      <c r="HT9" s="77">
        <f t="shared" si="62"/>
        <v>9</v>
      </c>
      <c r="HU9" s="77">
        <f t="shared" si="62"/>
        <v>1</v>
      </c>
      <c r="HV9" s="77">
        <f t="shared" si="62"/>
        <v>0</v>
      </c>
      <c r="HW9" s="77">
        <f t="shared" si="62"/>
        <v>1</v>
      </c>
      <c r="HX9" s="77">
        <f t="shared" si="62"/>
        <v>1</v>
      </c>
      <c r="HY9" s="77">
        <f t="shared" si="62"/>
        <v>0</v>
      </c>
      <c r="HZ9" s="77">
        <f t="shared" si="62"/>
        <v>0</v>
      </c>
      <c r="IA9" s="77">
        <f t="shared" si="62"/>
        <v>1</v>
      </c>
      <c r="IB9" s="77">
        <f t="shared" si="62"/>
        <v>1</v>
      </c>
      <c r="IC9" s="77">
        <f t="shared" si="62"/>
        <v>2</v>
      </c>
      <c r="ID9" s="77">
        <f t="shared" si="62"/>
        <v>5</v>
      </c>
      <c r="IE9" s="77">
        <f t="shared" si="62"/>
        <v>8</v>
      </c>
      <c r="IF9" s="77">
        <f t="shared" si="62"/>
        <v>1</v>
      </c>
      <c r="IG9" s="77">
        <f t="shared" si="62"/>
        <v>0</v>
      </c>
      <c r="IH9" s="77">
        <f t="shared" si="62"/>
        <v>0</v>
      </c>
      <c r="II9" s="77">
        <f t="shared" si="62"/>
        <v>1</v>
      </c>
      <c r="IJ9" s="77">
        <f t="shared" si="62"/>
        <v>0</v>
      </c>
      <c r="IK9" s="77">
        <f t="shared" si="62"/>
        <v>2</v>
      </c>
      <c r="IL9" s="77">
        <f t="shared" si="62"/>
        <v>2</v>
      </c>
      <c r="IM9" s="77">
        <f t="shared" si="62"/>
        <v>0</v>
      </c>
      <c r="IN9" s="77">
        <f t="shared" si="62"/>
        <v>0</v>
      </c>
      <c r="IO9" s="77">
        <f t="shared" si="62"/>
        <v>5</v>
      </c>
      <c r="IP9" s="77">
        <f t="shared" si="62"/>
        <v>4</v>
      </c>
      <c r="IQ9" s="77">
        <f t="shared" si="62"/>
        <v>4</v>
      </c>
      <c r="IR9" s="77">
        <f t="shared" si="62"/>
        <v>10</v>
      </c>
      <c r="IS9" s="77">
        <f t="shared" si="62"/>
        <v>1</v>
      </c>
      <c r="IT9" s="77">
        <f t="shared" si="62"/>
        <v>0</v>
      </c>
      <c r="IU9" s="77">
        <f t="shared" si="62"/>
        <v>4</v>
      </c>
      <c r="IV9" s="77">
        <f t="shared" si="62"/>
        <v>0</v>
      </c>
      <c r="IW9" s="77">
        <f t="shared" si="62"/>
        <v>11</v>
      </c>
      <c r="IX9" s="77">
        <f>COUNTIF(IX12:IX1048576,"*有带看：*")</f>
        <v>0</v>
      </c>
      <c r="IY9" s="77">
        <f t="shared" ref="IY9:KG9" si="63">COUNTIF(IY12:IY1048576,"*通电话：*")</f>
        <v>1</v>
      </c>
      <c r="IZ9" s="77">
        <f t="shared" si="63"/>
        <v>13</v>
      </c>
      <c r="JA9" s="77">
        <f t="shared" si="63"/>
        <v>0</v>
      </c>
      <c r="JB9" s="77">
        <f t="shared" si="63"/>
        <v>3</v>
      </c>
      <c r="JC9" s="77">
        <f t="shared" si="63"/>
        <v>18</v>
      </c>
      <c r="JD9" s="77">
        <f t="shared" si="63"/>
        <v>0</v>
      </c>
      <c r="JE9" s="77">
        <f t="shared" si="63"/>
        <v>5</v>
      </c>
      <c r="JF9" s="77">
        <f t="shared" si="63"/>
        <v>7</v>
      </c>
      <c r="JG9" s="77">
        <f t="shared" si="63"/>
        <v>0</v>
      </c>
      <c r="JH9" s="77">
        <f t="shared" si="63"/>
        <v>0</v>
      </c>
      <c r="JI9" s="77">
        <f t="shared" si="63"/>
        <v>0</v>
      </c>
      <c r="JJ9" s="77">
        <f t="shared" si="63"/>
        <v>0</v>
      </c>
      <c r="JK9" s="77">
        <f t="shared" si="63"/>
        <v>1</v>
      </c>
      <c r="JL9" s="77">
        <f t="shared" si="63"/>
        <v>1</v>
      </c>
      <c r="JM9" s="77">
        <f t="shared" si="63"/>
        <v>3</v>
      </c>
      <c r="JN9" s="77">
        <f t="shared" si="63"/>
        <v>0</v>
      </c>
      <c r="JO9" s="77">
        <f t="shared" si="63"/>
        <v>0</v>
      </c>
      <c r="JP9" s="77">
        <f t="shared" si="63"/>
        <v>0</v>
      </c>
      <c r="JQ9" s="77">
        <f t="shared" si="63"/>
        <v>2</v>
      </c>
      <c r="JR9" s="77">
        <f t="shared" si="63"/>
        <v>3</v>
      </c>
      <c r="JS9" s="77">
        <f t="shared" si="63"/>
        <v>0</v>
      </c>
      <c r="JT9" s="77">
        <f t="shared" si="63"/>
        <v>5</v>
      </c>
      <c r="JU9" s="77">
        <f t="shared" si="63"/>
        <v>0</v>
      </c>
      <c r="JV9" s="77">
        <f t="shared" si="63"/>
        <v>5</v>
      </c>
      <c r="JW9" s="78">
        <f t="shared" si="63"/>
        <v>0</v>
      </c>
      <c r="JX9" s="78">
        <f t="shared" si="63"/>
        <v>2</v>
      </c>
      <c r="JY9" s="78">
        <f t="shared" si="63"/>
        <v>5</v>
      </c>
      <c r="JZ9" s="78">
        <f t="shared" si="63"/>
        <v>1</v>
      </c>
      <c r="KA9" s="78">
        <f t="shared" si="63"/>
        <v>2</v>
      </c>
      <c r="KB9" s="77">
        <f t="shared" si="63"/>
        <v>0</v>
      </c>
      <c r="KC9" s="77">
        <f t="shared" si="63"/>
        <v>1</v>
      </c>
      <c r="KD9" s="77">
        <f t="shared" si="63"/>
        <v>0</v>
      </c>
      <c r="KE9" s="77">
        <f t="shared" si="63"/>
        <v>7</v>
      </c>
      <c r="KF9" s="77">
        <f t="shared" si="63"/>
        <v>0</v>
      </c>
      <c r="KG9" s="77">
        <f t="shared" si="63"/>
        <v>0</v>
      </c>
      <c r="KH9" s="77">
        <f>COUNTIF(KH13:KH1048576,"*通电话：*")</f>
        <v>1</v>
      </c>
      <c r="KI9" s="77">
        <f t="shared" ref="KI9:MT9" si="64">COUNTIF(KI12:KI1048576,"*通电话：*")</f>
        <v>2</v>
      </c>
      <c r="KJ9" s="77">
        <f t="shared" si="64"/>
        <v>2</v>
      </c>
      <c r="KK9" s="77">
        <f t="shared" si="64"/>
        <v>6</v>
      </c>
      <c r="KL9" s="77">
        <f t="shared" si="64"/>
        <v>1</v>
      </c>
      <c r="KM9" s="77">
        <f t="shared" si="64"/>
        <v>0</v>
      </c>
      <c r="KN9" s="77">
        <f t="shared" si="64"/>
        <v>1</v>
      </c>
      <c r="KO9" s="77">
        <f t="shared" si="64"/>
        <v>2</v>
      </c>
      <c r="KP9" s="77">
        <f t="shared" si="64"/>
        <v>0</v>
      </c>
      <c r="KQ9" s="77">
        <f t="shared" si="64"/>
        <v>1</v>
      </c>
      <c r="KR9" s="77">
        <f t="shared" si="64"/>
        <v>2</v>
      </c>
      <c r="KS9" s="77">
        <f t="shared" si="64"/>
        <v>0</v>
      </c>
      <c r="KT9" s="77">
        <f t="shared" si="64"/>
        <v>0</v>
      </c>
      <c r="KU9" s="77">
        <f t="shared" si="64"/>
        <v>1</v>
      </c>
      <c r="KV9" s="77">
        <f t="shared" si="64"/>
        <v>0</v>
      </c>
      <c r="KW9" s="77">
        <f t="shared" si="64"/>
        <v>0</v>
      </c>
      <c r="KX9" s="77">
        <f t="shared" si="64"/>
        <v>2</v>
      </c>
      <c r="KY9" s="77">
        <f t="shared" si="64"/>
        <v>0</v>
      </c>
      <c r="KZ9" s="77">
        <f t="shared" si="64"/>
        <v>1</v>
      </c>
      <c r="LA9" s="77">
        <f t="shared" si="64"/>
        <v>1</v>
      </c>
      <c r="LB9" s="77">
        <f t="shared" si="64"/>
        <v>0</v>
      </c>
      <c r="LC9" s="77">
        <f t="shared" si="64"/>
        <v>0</v>
      </c>
      <c r="LD9" s="77">
        <f t="shared" si="64"/>
        <v>0</v>
      </c>
      <c r="LE9" s="77">
        <f t="shared" si="64"/>
        <v>0</v>
      </c>
      <c r="LF9" s="77">
        <f t="shared" si="64"/>
        <v>0</v>
      </c>
      <c r="LG9" s="77">
        <f t="shared" si="64"/>
        <v>0</v>
      </c>
      <c r="LH9" s="77">
        <f t="shared" si="64"/>
        <v>1</v>
      </c>
      <c r="LI9" s="77">
        <f t="shared" si="64"/>
        <v>0</v>
      </c>
      <c r="LJ9" s="77">
        <f t="shared" si="64"/>
        <v>0</v>
      </c>
      <c r="LK9" s="77">
        <f t="shared" si="64"/>
        <v>0</v>
      </c>
      <c r="LL9" s="77">
        <f t="shared" si="64"/>
        <v>2</v>
      </c>
      <c r="LM9" s="77">
        <f t="shared" si="64"/>
        <v>0</v>
      </c>
      <c r="LN9" s="77">
        <f t="shared" si="64"/>
        <v>0</v>
      </c>
      <c r="LO9" s="77">
        <f t="shared" si="64"/>
        <v>0</v>
      </c>
      <c r="LP9" s="77">
        <f t="shared" si="64"/>
        <v>0</v>
      </c>
      <c r="LQ9" s="77">
        <f t="shared" si="64"/>
        <v>1</v>
      </c>
      <c r="LR9" s="77">
        <f t="shared" si="64"/>
        <v>1</v>
      </c>
      <c r="LS9" s="77">
        <f t="shared" si="64"/>
        <v>0</v>
      </c>
      <c r="LT9" s="77">
        <f t="shared" si="64"/>
        <v>1</v>
      </c>
      <c r="LU9" s="77">
        <f t="shared" si="64"/>
        <v>0</v>
      </c>
      <c r="LV9" s="77">
        <f t="shared" si="64"/>
        <v>0</v>
      </c>
      <c r="LW9" s="77">
        <f t="shared" si="64"/>
        <v>1</v>
      </c>
      <c r="LX9" s="77">
        <f t="shared" si="64"/>
        <v>1</v>
      </c>
      <c r="LY9" s="77">
        <f t="shared" si="64"/>
        <v>0</v>
      </c>
      <c r="LZ9" s="77">
        <f t="shared" si="64"/>
        <v>0</v>
      </c>
      <c r="MA9" s="77">
        <f t="shared" si="64"/>
        <v>0</v>
      </c>
      <c r="MB9" s="77">
        <f t="shared" si="64"/>
        <v>0</v>
      </c>
      <c r="MC9" s="77">
        <f t="shared" si="64"/>
        <v>0</v>
      </c>
      <c r="MD9" s="77">
        <f t="shared" si="64"/>
        <v>1</v>
      </c>
      <c r="ME9" s="77">
        <f t="shared" si="64"/>
        <v>0</v>
      </c>
      <c r="MF9" s="77">
        <f t="shared" si="64"/>
        <v>0</v>
      </c>
      <c r="MG9" s="77">
        <f t="shared" si="64"/>
        <v>0</v>
      </c>
      <c r="MH9" s="77">
        <f t="shared" si="64"/>
        <v>2</v>
      </c>
      <c r="MI9" s="77">
        <f t="shared" si="64"/>
        <v>1</v>
      </c>
      <c r="MJ9" s="77">
        <f t="shared" si="64"/>
        <v>0</v>
      </c>
      <c r="MK9" s="77">
        <f t="shared" si="64"/>
        <v>0</v>
      </c>
      <c r="ML9" s="77">
        <f t="shared" si="64"/>
        <v>0</v>
      </c>
      <c r="MM9" s="77">
        <f t="shared" si="64"/>
        <v>2</v>
      </c>
      <c r="MN9" s="77">
        <f t="shared" si="64"/>
        <v>3</v>
      </c>
      <c r="MO9" s="77">
        <f t="shared" si="64"/>
        <v>1</v>
      </c>
      <c r="MP9" s="77">
        <f t="shared" si="64"/>
        <v>5</v>
      </c>
      <c r="MQ9" s="77">
        <f t="shared" si="64"/>
        <v>10</v>
      </c>
      <c r="MR9" s="77">
        <f t="shared" si="64"/>
        <v>0</v>
      </c>
      <c r="MS9" s="77">
        <f t="shared" si="64"/>
        <v>2</v>
      </c>
      <c r="MT9" s="77">
        <f t="shared" si="64"/>
        <v>0</v>
      </c>
      <c r="MU9" s="77">
        <f t="shared" ref="MU9:NG9" si="65">COUNTIF(MU12:MU1048576,"*通电话：*")</f>
        <v>0</v>
      </c>
      <c r="MV9" s="77">
        <f t="shared" si="65"/>
        <v>0</v>
      </c>
      <c r="MW9" s="77">
        <f t="shared" si="65"/>
        <v>0</v>
      </c>
      <c r="MX9" s="77">
        <f t="shared" si="65"/>
        <v>0</v>
      </c>
      <c r="MY9" s="77">
        <f t="shared" si="65"/>
        <v>0</v>
      </c>
      <c r="MZ9" s="77">
        <f t="shared" si="65"/>
        <v>0</v>
      </c>
      <c r="NA9" s="77">
        <f t="shared" si="65"/>
        <v>0</v>
      </c>
      <c r="NB9" s="77">
        <f t="shared" si="65"/>
        <v>1</v>
      </c>
      <c r="NC9" s="77">
        <f t="shared" si="65"/>
        <v>0</v>
      </c>
      <c r="ND9" s="77">
        <f t="shared" si="65"/>
        <v>1</v>
      </c>
      <c r="NE9" s="77">
        <f t="shared" si="65"/>
        <v>0</v>
      </c>
      <c r="NF9" s="77">
        <f t="shared" si="65"/>
        <v>1</v>
      </c>
      <c r="NG9" s="77">
        <f t="shared" si="65"/>
        <v>1</v>
      </c>
      <c r="NH9" s="77">
        <f t="shared" ref="NH9:OM9" si="66">COUNTIF(NH12:NH1048576,"*通电话：*")</f>
        <v>0</v>
      </c>
      <c r="NI9" s="77">
        <f t="shared" si="66"/>
        <v>0</v>
      </c>
      <c r="NJ9" s="77">
        <f t="shared" si="66"/>
        <v>0</v>
      </c>
      <c r="NK9" s="77">
        <f t="shared" si="66"/>
        <v>0</v>
      </c>
      <c r="NL9" s="77">
        <f t="shared" si="66"/>
        <v>0</v>
      </c>
      <c r="NM9" s="77">
        <f t="shared" si="66"/>
        <v>0</v>
      </c>
      <c r="NN9" s="77">
        <f t="shared" si="66"/>
        <v>0</v>
      </c>
      <c r="NO9" s="77">
        <f t="shared" si="66"/>
        <v>0</v>
      </c>
      <c r="NP9" s="77">
        <f t="shared" si="66"/>
        <v>0</v>
      </c>
      <c r="NQ9" s="77">
        <f t="shared" si="66"/>
        <v>0</v>
      </c>
      <c r="NR9" s="77">
        <f t="shared" si="66"/>
        <v>0</v>
      </c>
      <c r="NS9" s="77">
        <f t="shared" si="66"/>
        <v>0</v>
      </c>
      <c r="NT9" s="77">
        <f t="shared" si="66"/>
        <v>0</v>
      </c>
      <c r="NU9" s="77">
        <f t="shared" si="66"/>
        <v>0</v>
      </c>
      <c r="NV9" s="77">
        <f t="shared" si="66"/>
        <v>0</v>
      </c>
      <c r="NW9" s="77">
        <f t="shared" si="66"/>
        <v>0</v>
      </c>
      <c r="NX9" s="77">
        <f t="shared" si="66"/>
        <v>0</v>
      </c>
      <c r="NY9" s="77">
        <f t="shared" si="66"/>
        <v>0</v>
      </c>
      <c r="NZ9" s="77">
        <f t="shared" si="66"/>
        <v>0</v>
      </c>
      <c r="OA9" s="77">
        <f t="shared" si="66"/>
        <v>0</v>
      </c>
      <c r="OB9" s="77">
        <f t="shared" si="66"/>
        <v>0</v>
      </c>
      <c r="OC9" s="77">
        <f t="shared" si="66"/>
        <v>0</v>
      </c>
      <c r="OD9" s="77">
        <f t="shared" si="66"/>
        <v>0</v>
      </c>
      <c r="OE9" s="77">
        <f t="shared" si="66"/>
        <v>0</v>
      </c>
      <c r="OF9" s="77">
        <f t="shared" si="66"/>
        <v>0</v>
      </c>
      <c r="OG9" s="77">
        <f t="shared" si="66"/>
        <v>0</v>
      </c>
      <c r="OH9" s="77">
        <f t="shared" si="66"/>
        <v>0</v>
      </c>
      <c r="OI9" s="77">
        <f t="shared" si="66"/>
        <v>0</v>
      </c>
      <c r="OJ9" s="77">
        <f t="shared" si="66"/>
        <v>0</v>
      </c>
      <c r="OK9" s="77">
        <f t="shared" si="66"/>
        <v>0</v>
      </c>
      <c r="OL9" s="77">
        <f t="shared" si="66"/>
        <v>0</v>
      </c>
      <c r="OM9" s="77">
        <f t="shared" si="66"/>
        <v>0</v>
      </c>
      <c r="ON9" s="77">
        <f t="shared" ref="ON9:PE9" si="67">COUNTIF(ON12:ON1048576,"*通电话：*")</f>
        <v>0</v>
      </c>
      <c r="OO9" s="77">
        <f t="shared" si="67"/>
        <v>0</v>
      </c>
      <c r="OP9" s="77">
        <f t="shared" si="67"/>
        <v>0</v>
      </c>
      <c r="OQ9" s="77">
        <f t="shared" si="67"/>
        <v>0</v>
      </c>
      <c r="OR9" s="77">
        <f t="shared" si="67"/>
        <v>0</v>
      </c>
      <c r="OS9" s="77">
        <f t="shared" si="67"/>
        <v>0</v>
      </c>
      <c r="OT9" s="77">
        <f t="shared" si="67"/>
        <v>0</v>
      </c>
      <c r="OU9" s="77">
        <f t="shared" si="67"/>
        <v>0</v>
      </c>
      <c r="OV9" s="77">
        <f t="shared" si="67"/>
        <v>0</v>
      </c>
      <c r="OW9" s="77">
        <f t="shared" si="67"/>
        <v>0</v>
      </c>
      <c r="OX9" s="77">
        <f t="shared" si="67"/>
        <v>0</v>
      </c>
      <c r="OY9" s="77">
        <f t="shared" si="67"/>
        <v>0</v>
      </c>
      <c r="OZ9" s="77">
        <f t="shared" si="67"/>
        <v>0</v>
      </c>
      <c r="PA9" s="77">
        <f t="shared" si="67"/>
        <v>0</v>
      </c>
      <c r="PB9" s="77">
        <f t="shared" si="67"/>
        <v>0</v>
      </c>
      <c r="PC9" s="77">
        <f t="shared" si="67"/>
        <v>0</v>
      </c>
      <c r="PD9" s="77">
        <f t="shared" si="67"/>
        <v>0</v>
      </c>
      <c r="PE9" s="77">
        <f t="shared" si="67"/>
        <v>0</v>
      </c>
      <c r="PF9" s="77">
        <f t="shared" ref="PF9:RQ9" si="68">COUNTIF(PF12:PF1048576,"*通电话：*")</f>
        <v>0</v>
      </c>
      <c r="PG9" s="77">
        <f t="shared" si="68"/>
        <v>0</v>
      </c>
      <c r="PH9" s="77">
        <f t="shared" si="68"/>
        <v>0</v>
      </c>
      <c r="PI9" s="77">
        <f t="shared" si="68"/>
        <v>0</v>
      </c>
      <c r="PJ9" s="77">
        <f t="shared" si="68"/>
        <v>0</v>
      </c>
      <c r="PK9" s="77">
        <f t="shared" si="68"/>
        <v>0</v>
      </c>
      <c r="PL9" s="77">
        <f t="shared" si="68"/>
        <v>0</v>
      </c>
      <c r="PM9" s="77">
        <f t="shared" si="68"/>
        <v>0</v>
      </c>
      <c r="PN9" s="77">
        <f t="shared" si="68"/>
        <v>0</v>
      </c>
      <c r="PO9" s="77">
        <f t="shared" si="68"/>
        <v>0</v>
      </c>
      <c r="PP9" s="77">
        <f t="shared" si="68"/>
        <v>0</v>
      </c>
      <c r="PQ9" s="77">
        <f t="shared" si="68"/>
        <v>0</v>
      </c>
      <c r="PR9" s="77">
        <f t="shared" si="68"/>
        <v>0</v>
      </c>
      <c r="PS9" s="77">
        <f t="shared" si="68"/>
        <v>0</v>
      </c>
      <c r="PT9" s="77">
        <f t="shared" si="68"/>
        <v>0</v>
      </c>
      <c r="PU9" s="77">
        <f t="shared" si="68"/>
        <v>0</v>
      </c>
      <c r="PV9" s="77">
        <f t="shared" si="68"/>
        <v>0</v>
      </c>
      <c r="PW9" s="77">
        <f t="shared" si="68"/>
        <v>0</v>
      </c>
      <c r="PX9" s="77">
        <f t="shared" si="68"/>
        <v>0</v>
      </c>
      <c r="PY9" s="77">
        <f t="shared" si="68"/>
        <v>0</v>
      </c>
      <c r="PZ9" s="77">
        <f t="shared" si="68"/>
        <v>0</v>
      </c>
      <c r="QA9" s="77">
        <f t="shared" si="68"/>
        <v>0</v>
      </c>
      <c r="QB9" s="77">
        <f t="shared" si="68"/>
        <v>0</v>
      </c>
      <c r="QC9" s="77">
        <f t="shared" si="68"/>
        <v>0</v>
      </c>
      <c r="QD9" s="77">
        <f t="shared" si="68"/>
        <v>0</v>
      </c>
      <c r="QE9" s="77">
        <f t="shared" si="68"/>
        <v>0</v>
      </c>
      <c r="QF9" s="77">
        <f t="shared" si="68"/>
        <v>0</v>
      </c>
      <c r="QG9" s="77">
        <f t="shared" si="68"/>
        <v>0</v>
      </c>
      <c r="QH9" s="77">
        <f t="shared" si="68"/>
        <v>0</v>
      </c>
      <c r="QI9" s="77">
        <f t="shared" si="68"/>
        <v>0</v>
      </c>
      <c r="QJ9" s="77">
        <f t="shared" si="68"/>
        <v>0</v>
      </c>
      <c r="QK9" s="77">
        <f t="shared" si="68"/>
        <v>0</v>
      </c>
      <c r="QL9" s="77">
        <f t="shared" si="68"/>
        <v>0</v>
      </c>
      <c r="QM9" s="77">
        <f t="shared" si="68"/>
        <v>0</v>
      </c>
      <c r="QN9" s="77">
        <f t="shared" si="68"/>
        <v>0</v>
      </c>
      <c r="QO9" s="77">
        <f t="shared" si="68"/>
        <v>0</v>
      </c>
      <c r="QP9" s="77">
        <f t="shared" si="68"/>
        <v>0</v>
      </c>
      <c r="QQ9" s="77">
        <f t="shared" si="68"/>
        <v>0</v>
      </c>
      <c r="QR9" s="77">
        <f t="shared" si="68"/>
        <v>0</v>
      </c>
      <c r="QS9" s="77">
        <f t="shared" si="68"/>
        <v>0</v>
      </c>
      <c r="QT9" s="77">
        <f t="shared" si="68"/>
        <v>0</v>
      </c>
      <c r="QU9" s="77">
        <f t="shared" si="68"/>
        <v>0</v>
      </c>
      <c r="QV9" s="77">
        <f t="shared" si="68"/>
        <v>0</v>
      </c>
      <c r="QW9" s="77">
        <f t="shared" si="68"/>
        <v>0</v>
      </c>
      <c r="QX9" s="77">
        <f t="shared" si="68"/>
        <v>0</v>
      </c>
      <c r="QY9" s="77">
        <f t="shared" si="68"/>
        <v>0</v>
      </c>
      <c r="QZ9" s="77">
        <f t="shared" si="68"/>
        <v>0</v>
      </c>
      <c r="RA9" s="77">
        <f t="shared" si="68"/>
        <v>0</v>
      </c>
      <c r="RB9" s="77">
        <f t="shared" si="68"/>
        <v>0</v>
      </c>
      <c r="RC9" s="77">
        <f t="shared" si="68"/>
        <v>0</v>
      </c>
      <c r="RD9" s="77">
        <f t="shared" si="68"/>
        <v>0</v>
      </c>
      <c r="RE9" s="77">
        <f t="shared" si="68"/>
        <v>0</v>
      </c>
      <c r="RF9" s="77">
        <f t="shared" si="68"/>
        <v>0</v>
      </c>
      <c r="RG9" s="77">
        <f t="shared" si="68"/>
        <v>0</v>
      </c>
      <c r="RH9" s="77">
        <f t="shared" si="68"/>
        <v>0</v>
      </c>
      <c r="RI9" s="77">
        <f t="shared" si="68"/>
        <v>0</v>
      </c>
      <c r="RJ9" s="77">
        <f t="shared" si="68"/>
        <v>0</v>
      </c>
      <c r="RK9" s="77">
        <f t="shared" si="68"/>
        <v>0</v>
      </c>
      <c r="RL9" s="77">
        <f t="shared" si="68"/>
        <v>0</v>
      </c>
      <c r="RM9" s="77">
        <f t="shared" si="68"/>
        <v>0</v>
      </c>
      <c r="RN9" s="77">
        <f t="shared" si="68"/>
        <v>0</v>
      </c>
      <c r="RO9" s="77">
        <f t="shared" si="68"/>
        <v>0</v>
      </c>
      <c r="RP9" s="77">
        <f t="shared" si="68"/>
        <v>0</v>
      </c>
      <c r="RQ9" s="77">
        <f t="shared" si="68"/>
        <v>0</v>
      </c>
      <c r="RR9" s="77">
        <f t="shared" ref="RR9:UC9" si="69">COUNTIF(RR12:RR1048576,"*通电话：*")</f>
        <v>0</v>
      </c>
      <c r="RS9" s="77">
        <f t="shared" si="69"/>
        <v>0</v>
      </c>
      <c r="RT9" s="77">
        <f t="shared" si="69"/>
        <v>0</v>
      </c>
      <c r="RU9" s="77">
        <f t="shared" si="69"/>
        <v>0</v>
      </c>
      <c r="RV9" s="77">
        <f t="shared" si="69"/>
        <v>0</v>
      </c>
      <c r="RW9" s="77">
        <f t="shared" si="69"/>
        <v>0</v>
      </c>
      <c r="RX9" s="77">
        <f t="shared" si="69"/>
        <v>0</v>
      </c>
      <c r="RY9" s="77">
        <f t="shared" si="69"/>
        <v>0</v>
      </c>
      <c r="RZ9" s="77">
        <f t="shared" si="69"/>
        <v>0</v>
      </c>
      <c r="SA9" s="77">
        <f t="shared" si="69"/>
        <v>0</v>
      </c>
      <c r="SB9" s="77">
        <f t="shared" si="69"/>
        <v>0</v>
      </c>
      <c r="SC9" s="77">
        <f t="shared" si="69"/>
        <v>0</v>
      </c>
      <c r="SD9" s="77">
        <f t="shared" si="69"/>
        <v>0</v>
      </c>
      <c r="SE9" s="77">
        <f t="shared" si="69"/>
        <v>0</v>
      </c>
      <c r="SF9" s="77">
        <f t="shared" si="69"/>
        <v>0</v>
      </c>
      <c r="SG9" s="77">
        <f t="shared" si="69"/>
        <v>0</v>
      </c>
      <c r="SH9" s="77">
        <f t="shared" si="69"/>
        <v>0</v>
      </c>
      <c r="SI9" s="77">
        <f t="shared" si="69"/>
        <v>0</v>
      </c>
      <c r="SJ9" s="77">
        <f t="shared" si="69"/>
        <v>0</v>
      </c>
      <c r="SK9" s="77">
        <f t="shared" si="69"/>
        <v>0</v>
      </c>
      <c r="SL9" s="77">
        <f t="shared" si="69"/>
        <v>0</v>
      </c>
      <c r="SM9" s="77">
        <f t="shared" si="69"/>
        <v>0</v>
      </c>
      <c r="SN9" s="77">
        <f t="shared" si="69"/>
        <v>0</v>
      </c>
      <c r="SO9" s="77">
        <f t="shared" si="69"/>
        <v>0</v>
      </c>
      <c r="SP9" s="77">
        <f t="shared" si="69"/>
        <v>0</v>
      </c>
      <c r="SQ9" s="77">
        <f t="shared" si="69"/>
        <v>0</v>
      </c>
      <c r="SR9" s="77">
        <f t="shared" si="69"/>
        <v>0</v>
      </c>
      <c r="SS9" s="77">
        <f t="shared" si="69"/>
        <v>0</v>
      </c>
      <c r="ST9" s="77">
        <f t="shared" si="69"/>
        <v>0</v>
      </c>
      <c r="SU9" s="77">
        <f t="shared" si="69"/>
        <v>0</v>
      </c>
      <c r="SV9" s="77">
        <f t="shared" si="69"/>
        <v>0</v>
      </c>
      <c r="SW9" s="77">
        <f t="shared" si="69"/>
        <v>0</v>
      </c>
      <c r="SX9" s="77">
        <f t="shared" si="69"/>
        <v>0</v>
      </c>
      <c r="SY9" s="77">
        <f t="shared" si="69"/>
        <v>0</v>
      </c>
      <c r="SZ9" s="77">
        <f t="shared" si="69"/>
        <v>0</v>
      </c>
      <c r="TA9" s="77">
        <f t="shared" si="69"/>
        <v>0</v>
      </c>
      <c r="TB9" s="77">
        <f t="shared" si="69"/>
        <v>0</v>
      </c>
      <c r="TC9" s="77">
        <f t="shared" si="69"/>
        <v>0</v>
      </c>
      <c r="TD9" s="77">
        <f t="shared" si="69"/>
        <v>0</v>
      </c>
      <c r="TE9" s="77">
        <f t="shared" si="69"/>
        <v>0</v>
      </c>
      <c r="TF9" s="77">
        <f t="shared" si="69"/>
        <v>0</v>
      </c>
      <c r="TG9" s="77">
        <f t="shared" si="69"/>
        <v>0</v>
      </c>
      <c r="TH9" s="77">
        <f t="shared" si="69"/>
        <v>0</v>
      </c>
      <c r="TI9" s="77">
        <f t="shared" si="69"/>
        <v>0</v>
      </c>
      <c r="TJ9" s="77">
        <f t="shared" si="69"/>
        <v>0</v>
      </c>
      <c r="TK9" s="77">
        <f t="shared" si="69"/>
        <v>0</v>
      </c>
      <c r="TL9" s="77">
        <f t="shared" si="69"/>
        <v>0</v>
      </c>
      <c r="TM9" s="77">
        <f t="shared" si="69"/>
        <v>0</v>
      </c>
      <c r="TN9" s="77">
        <f t="shared" si="69"/>
        <v>0</v>
      </c>
      <c r="TO9" s="77">
        <f t="shared" si="69"/>
        <v>0</v>
      </c>
      <c r="TP9" s="77">
        <f t="shared" si="69"/>
        <v>0</v>
      </c>
      <c r="TQ9" s="77">
        <f t="shared" si="69"/>
        <v>0</v>
      </c>
      <c r="TR9" s="77">
        <f t="shared" si="69"/>
        <v>0</v>
      </c>
      <c r="TS9" s="77">
        <f t="shared" si="69"/>
        <v>0</v>
      </c>
      <c r="TT9" s="77">
        <f t="shared" si="69"/>
        <v>0</v>
      </c>
      <c r="TU9" s="77">
        <f t="shared" si="69"/>
        <v>0</v>
      </c>
      <c r="TV9" s="77">
        <f t="shared" si="69"/>
        <v>0</v>
      </c>
      <c r="TW9" s="77">
        <f t="shared" si="69"/>
        <v>0</v>
      </c>
      <c r="TX9" s="77">
        <f t="shared" si="69"/>
        <v>0</v>
      </c>
      <c r="TY9" s="77">
        <f t="shared" si="69"/>
        <v>0</v>
      </c>
      <c r="TZ9" s="77">
        <f t="shared" si="69"/>
        <v>0</v>
      </c>
      <c r="UA9" s="77">
        <f t="shared" si="69"/>
        <v>0</v>
      </c>
      <c r="UB9" s="77">
        <f t="shared" si="69"/>
        <v>0</v>
      </c>
      <c r="UC9" s="77">
        <f t="shared" si="69"/>
        <v>0</v>
      </c>
      <c r="UD9" s="77">
        <f t="shared" ref="UD9:WO9" si="70">COUNTIF(UD12:UD1048576,"*通电话：*")</f>
        <v>0</v>
      </c>
      <c r="UE9" s="77">
        <f t="shared" si="70"/>
        <v>0</v>
      </c>
      <c r="UF9" s="77">
        <f t="shared" si="70"/>
        <v>0</v>
      </c>
      <c r="UG9" s="77">
        <f t="shared" si="70"/>
        <v>0</v>
      </c>
      <c r="UH9" s="77">
        <f t="shared" si="70"/>
        <v>0</v>
      </c>
      <c r="UI9" s="77">
        <f t="shared" si="70"/>
        <v>0</v>
      </c>
      <c r="UJ9" s="77">
        <f t="shared" si="70"/>
        <v>0</v>
      </c>
      <c r="UK9" s="77">
        <f t="shared" si="70"/>
        <v>0</v>
      </c>
      <c r="UL9" s="77">
        <f t="shared" si="70"/>
        <v>0</v>
      </c>
      <c r="UM9" s="77">
        <f t="shared" si="70"/>
        <v>0</v>
      </c>
      <c r="UN9" s="77">
        <f t="shared" si="70"/>
        <v>0</v>
      </c>
      <c r="UO9" s="77">
        <f t="shared" si="70"/>
        <v>0</v>
      </c>
      <c r="UP9" s="77">
        <f t="shared" si="70"/>
        <v>0</v>
      </c>
      <c r="UQ9" s="77">
        <f t="shared" si="70"/>
        <v>0</v>
      </c>
      <c r="UR9" s="77">
        <f t="shared" si="70"/>
        <v>0</v>
      </c>
      <c r="US9" s="77">
        <f t="shared" si="70"/>
        <v>0</v>
      </c>
      <c r="UT9" s="77">
        <f t="shared" si="70"/>
        <v>0</v>
      </c>
      <c r="UU9" s="77">
        <f t="shared" si="70"/>
        <v>0</v>
      </c>
      <c r="UV9" s="77">
        <f t="shared" si="70"/>
        <v>0</v>
      </c>
      <c r="UW9" s="77">
        <f t="shared" si="70"/>
        <v>0</v>
      </c>
      <c r="UX9" s="77">
        <f t="shared" si="70"/>
        <v>0</v>
      </c>
      <c r="UY9" s="77">
        <f t="shared" si="70"/>
        <v>0</v>
      </c>
      <c r="UZ9" s="77">
        <f t="shared" si="70"/>
        <v>0</v>
      </c>
      <c r="VA9" s="77">
        <f t="shared" si="70"/>
        <v>0</v>
      </c>
      <c r="VB9" s="77">
        <f t="shared" si="70"/>
        <v>0</v>
      </c>
      <c r="VC9" s="77">
        <f t="shared" si="70"/>
        <v>0</v>
      </c>
      <c r="VD9" s="77">
        <f t="shared" si="70"/>
        <v>0</v>
      </c>
      <c r="VE9" s="77">
        <f t="shared" si="70"/>
        <v>0</v>
      </c>
      <c r="VF9" s="77">
        <f t="shared" si="70"/>
        <v>0</v>
      </c>
      <c r="VG9" s="77">
        <f t="shared" si="70"/>
        <v>0</v>
      </c>
      <c r="VH9" s="77">
        <f t="shared" si="70"/>
        <v>0</v>
      </c>
      <c r="VI9" s="77">
        <f t="shared" si="70"/>
        <v>0</v>
      </c>
      <c r="VJ9" s="77">
        <f t="shared" si="70"/>
        <v>0</v>
      </c>
      <c r="VK9" s="77">
        <f t="shared" si="70"/>
        <v>0</v>
      </c>
      <c r="VL9" s="77">
        <f t="shared" si="70"/>
        <v>0</v>
      </c>
      <c r="VM9" s="77">
        <f t="shared" si="70"/>
        <v>0</v>
      </c>
      <c r="VN9" s="77">
        <f t="shared" si="70"/>
        <v>0</v>
      </c>
      <c r="VO9" s="77">
        <f t="shared" si="70"/>
        <v>0</v>
      </c>
      <c r="VP9" s="77">
        <f t="shared" si="70"/>
        <v>0</v>
      </c>
      <c r="VQ9" s="77">
        <f t="shared" si="70"/>
        <v>0</v>
      </c>
      <c r="VR9" s="77">
        <f t="shared" si="70"/>
        <v>0</v>
      </c>
      <c r="VS9" s="77">
        <f t="shared" si="70"/>
        <v>0</v>
      </c>
      <c r="VT9" s="77">
        <f t="shared" si="70"/>
        <v>0</v>
      </c>
      <c r="VU9" s="77">
        <f t="shared" si="70"/>
        <v>0</v>
      </c>
      <c r="VV9" s="77">
        <f t="shared" si="70"/>
        <v>0</v>
      </c>
      <c r="VW9" s="77">
        <f t="shared" si="70"/>
        <v>0</v>
      </c>
      <c r="VX9" s="77">
        <f t="shared" si="70"/>
        <v>0</v>
      </c>
      <c r="VY9" s="77">
        <f t="shared" si="70"/>
        <v>0</v>
      </c>
      <c r="VZ9" s="77">
        <f t="shared" si="70"/>
        <v>0</v>
      </c>
      <c r="WA9" s="77">
        <f t="shared" si="70"/>
        <v>0</v>
      </c>
      <c r="WB9" s="77">
        <f t="shared" si="70"/>
        <v>0</v>
      </c>
      <c r="WC9" s="77">
        <f t="shared" si="70"/>
        <v>0</v>
      </c>
      <c r="WD9" s="77">
        <f t="shared" si="70"/>
        <v>0</v>
      </c>
      <c r="WE9" s="77">
        <f t="shared" si="70"/>
        <v>0</v>
      </c>
      <c r="WF9" s="77">
        <f t="shared" si="70"/>
        <v>0</v>
      </c>
      <c r="WG9" s="77">
        <f t="shared" si="70"/>
        <v>0</v>
      </c>
      <c r="WH9" s="77">
        <f t="shared" si="70"/>
        <v>0</v>
      </c>
      <c r="WI9" s="77">
        <f t="shared" si="70"/>
        <v>0</v>
      </c>
      <c r="WJ9" s="77">
        <f t="shared" si="70"/>
        <v>0</v>
      </c>
      <c r="WK9" s="77">
        <f t="shared" si="70"/>
        <v>0</v>
      </c>
      <c r="WL9" s="77">
        <f t="shared" si="70"/>
        <v>0</v>
      </c>
      <c r="WM9" s="77">
        <f t="shared" si="70"/>
        <v>0</v>
      </c>
      <c r="WN9" s="77">
        <f t="shared" si="70"/>
        <v>0</v>
      </c>
      <c r="WO9" s="77">
        <f t="shared" si="70"/>
        <v>0</v>
      </c>
      <c r="WP9" s="77">
        <f t="shared" ref="WP9:ZA9" si="71">COUNTIF(WP12:WP1048576,"*通电话：*")</f>
        <v>0</v>
      </c>
      <c r="WQ9" s="77">
        <f t="shared" si="71"/>
        <v>0</v>
      </c>
      <c r="WR9" s="77">
        <f t="shared" si="71"/>
        <v>0</v>
      </c>
      <c r="WS9" s="77">
        <f t="shared" si="71"/>
        <v>0</v>
      </c>
      <c r="WT9" s="77">
        <f t="shared" si="71"/>
        <v>0</v>
      </c>
      <c r="WU9" s="77">
        <f t="shared" si="71"/>
        <v>0</v>
      </c>
      <c r="WV9" s="77">
        <f t="shared" si="71"/>
        <v>0</v>
      </c>
      <c r="WW9" s="77">
        <f t="shared" si="71"/>
        <v>0</v>
      </c>
      <c r="WX9" s="77">
        <f t="shared" si="71"/>
        <v>0</v>
      </c>
      <c r="WY9" s="77">
        <f t="shared" si="71"/>
        <v>0</v>
      </c>
      <c r="WZ9" s="77">
        <f t="shared" si="71"/>
        <v>0</v>
      </c>
      <c r="XA9" s="77">
        <f t="shared" si="71"/>
        <v>0</v>
      </c>
      <c r="XB9" s="77">
        <f t="shared" si="71"/>
        <v>0</v>
      </c>
      <c r="XC9" s="77">
        <f t="shared" si="71"/>
        <v>0</v>
      </c>
      <c r="XD9" s="77">
        <f t="shared" si="71"/>
        <v>0</v>
      </c>
      <c r="XE9" s="77">
        <f t="shared" si="71"/>
        <v>0</v>
      </c>
      <c r="XF9" s="77">
        <f t="shared" si="71"/>
        <v>0</v>
      </c>
      <c r="XG9" s="77">
        <f t="shared" si="71"/>
        <v>0</v>
      </c>
      <c r="XH9" s="77">
        <f t="shared" si="71"/>
        <v>0</v>
      </c>
      <c r="XI9" s="77">
        <f t="shared" si="71"/>
        <v>0</v>
      </c>
      <c r="XJ9" s="77">
        <f t="shared" si="71"/>
        <v>0</v>
      </c>
      <c r="XK9" s="77">
        <f t="shared" si="71"/>
        <v>0</v>
      </c>
      <c r="XL9" s="77">
        <f t="shared" si="71"/>
        <v>0</v>
      </c>
      <c r="XM9" s="77">
        <f t="shared" si="71"/>
        <v>0</v>
      </c>
      <c r="XN9" s="77">
        <f t="shared" si="71"/>
        <v>0</v>
      </c>
      <c r="XO9" s="77">
        <f t="shared" si="71"/>
        <v>0</v>
      </c>
      <c r="XP9" s="77">
        <f t="shared" si="71"/>
        <v>0</v>
      </c>
      <c r="XQ9" s="77">
        <f t="shared" si="71"/>
        <v>0</v>
      </c>
      <c r="XR9" s="77">
        <f t="shared" si="71"/>
        <v>0</v>
      </c>
      <c r="XS9" s="77">
        <f t="shared" si="71"/>
        <v>0</v>
      </c>
      <c r="XT9" s="77">
        <f t="shared" si="71"/>
        <v>0</v>
      </c>
      <c r="XU9" s="77">
        <f t="shared" si="71"/>
        <v>0</v>
      </c>
      <c r="XV9" s="77">
        <f t="shared" si="71"/>
        <v>0</v>
      </c>
      <c r="XW9" s="77">
        <f t="shared" si="71"/>
        <v>0</v>
      </c>
      <c r="XX9" s="77">
        <f t="shared" si="71"/>
        <v>0</v>
      </c>
      <c r="XY9" s="77">
        <f t="shared" si="71"/>
        <v>0</v>
      </c>
      <c r="XZ9" s="77">
        <f t="shared" si="71"/>
        <v>0</v>
      </c>
      <c r="YA9" s="77">
        <f t="shared" si="71"/>
        <v>0</v>
      </c>
      <c r="YB9" s="77">
        <f t="shared" si="71"/>
        <v>0</v>
      </c>
      <c r="YC9" s="77">
        <f t="shared" si="71"/>
        <v>0</v>
      </c>
      <c r="YD9" s="77">
        <f t="shared" si="71"/>
        <v>0</v>
      </c>
      <c r="YE9" s="77">
        <f t="shared" si="71"/>
        <v>0</v>
      </c>
      <c r="YF9" s="77">
        <f t="shared" si="71"/>
        <v>0</v>
      </c>
      <c r="YG9" s="77">
        <f t="shared" si="71"/>
        <v>0</v>
      </c>
      <c r="YH9" s="77">
        <f t="shared" si="71"/>
        <v>0</v>
      </c>
      <c r="YI9" s="77">
        <f t="shared" si="71"/>
        <v>0</v>
      </c>
      <c r="YJ9" s="77">
        <f t="shared" si="71"/>
        <v>0</v>
      </c>
      <c r="YK9" s="77">
        <f t="shared" si="71"/>
        <v>0</v>
      </c>
      <c r="YL9" s="77">
        <f t="shared" si="71"/>
        <v>0</v>
      </c>
      <c r="YM9" s="77">
        <f t="shared" si="71"/>
        <v>0</v>
      </c>
      <c r="YN9" s="77">
        <f t="shared" si="71"/>
        <v>0</v>
      </c>
      <c r="YO9" s="77">
        <f t="shared" si="71"/>
        <v>0</v>
      </c>
      <c r="YP9" s="77">
        <f t="shared" si="71"/>
        <v>0</v>
      </c>
      <c r="YQ9" s="77">
        <f t="shared" si="71"/>
        <v>0</v>
      </c>
      <c r="YR9" s="77">
        <f t="shared" si="71"/>
        <v>0</v>
      </c>
      <c r="YS9" s="77">
        <f t="shared" si="71"/>
        <v>0</v>
      </c>
      <c r="YT9" s="77">
        <f t="shared" si="71"/>
        <v>0</v>
      </c>
      <c r="YU9" s="77">
        <f t="shared" si="71"/>
        <v>0</v>
      </c>
      <c r="YV9" s="77">
        <f t="shared" si="71"/>
        <v>0</v>
      </c>
      <c r="YW9" s="77">
        <f t="shared" si="71"/>
        <v>0</v>
      </c>
      <c r="YX9" s="77">
        <f t="shared" si="71"/>
        <v>0</v>
      </c>
      <c r="YY9" s="77">
        <f t="shared" si="71"/>
        <v>0</v>
      </c>
      <c r="YZ9" s="77">
        <f t="shared" si="71"/>
        <v>0</v>
      </c>
      <c r="ZA9" s="77">
        <f t="shared" si="71"/>
        <v>0</v>
      </c>
      <c r="ZB9" s="77">
        <f t="shared" ref="ZB9:ABM9" si="72">COUNTIF(ZB12:ZB1048576,"*通电话：*")</f>
        <v>0</v>
      </c>
      <c r="ZC9" s="77">
        <f t="shared" si="72"/>
        <v>0</v>
      </c>
      <c r="ZD9" s="77">
        <f t="shared" si="72"/>
        <v>0</v>
      </c>
      <c r="ZE9" s="77">
        <f t="shared" si="72"/>
        <v>0</v>
      </c>
      <c r="ZF9" s="77">
        <f t="shared" si="72"/>
        <v>0</v>
      </c>
      <c r="ZG9" s="77">
        <f t="shared" si="72"/>
        <v>0</v>
      </c>
      <c r="ZH9" s="77">
        <f t="shared" si="72"/>
        <v>0</v>
      </c>
      <c r="ZI9" s="77">
        <f t="shared" si="72"/>
        <v>0</v>
      </c>
      <c r="ZJ9" s="77">
        <f t="shared" si="72"/>
        <v>0</v>
      </c>
      <c r="ZK9" s="77">
        <f t="shared" si="72"/>
        <v>0</v>
      </c>
      <c r="ZL9" s="77">
        <f t="shared" si="72"/>
        <v>0</v>
      </c>
      <c r="ZM9" s="77">
        <f t="shared" si="72"/>
        <v>0</v>
      </c>
      <c r="ZN9" s="77">
        <f t="shared" si="72"/>
        <v>0</v>
      </c>
      <c r="ZO9" s="77">
        <f t="shared" si="72"/>
        <v>0</v>
      </c>
      <c r="ZP9" s="77">
        <f t="shared" si="72"/>
        <v>0</v>
      </c>
      <c r="ZQ9" s="77">
        <f t="shared" si="72"/>
        <v>0</v>
      </c>
      <c r="ZR9" s="77">
        <f t="shared" si="72"/>
        <v>0</v>
      </c>
      <c r="ZS9" s="77">
        <f t="shared" si="72"/>
        <v>0</v>
      </c>
      <c r="ZT9" s="77">
        <f t="shared" si="72"/>
        <v>0</v>
      </c>
      <c r="ZU9" s="77">
        <f t="shared" si="72"/>
        <v>0</v>
      </c>
      <c r="ZV9" s="77">
        <f t="shared" si="72"/>
        <v>0</v>
      </c>
      <c r="ZW9" s="77">
        <f t="shared" si="72"/>
        <v>0</v>
      </c>
      <c r="ZX9" s="77">
        <f t="shared" si="72"/>
        <v>0</v>
      </c>
      <c r="ZY9" s="77">
        <f t="shared" si="72"/>
        <v>0</v>
      </c>
      <c r="ZZ9" s="77">
        <f t="shared" si="72"/>
        <v>0</v>
      </c>
      <c r="AAA9" s="77">
        <f t="shared" si="72"/>
        <v>0</v>
      </c>
      <c r="AAB9" s="77">
        <f t="shared" si="72"/>
        <v>0</v>
      </c>
      <c r="AAC9" s="77">
        <f t="shared" si="72"/>
        <v>0</v>
      </c>
      <c r="AAD9" s="77">
        <f t="shared" si="72"/>
        <v>0</v>
      </c>
      <c r="AAE9" s="77">
        <f t="shared" si="72"/>
        <v>0</v>
      </c>
      <c r="AAF9" s="77">
        <f t="shared" si="72"/>
        <v>0</v>
      </c>
      <c r="AAG9" s="77">
        <f t="shared" si="72"/>
        <v>0</v>
      </c>
      <c r="AAH9" s="77">
        <f t="shared" si="72"/>
        <v>0</v>
      </c>
      <c r="AAI9" s="77">
        <f t="shared" si="72"/>
        <v>0</v>
      </c>
      <c r="AAJ9" s="77">
        <f t="shared" si="72"/>
        <v>0</v>
      </c>
      <c r="AAK9" s="77">
        <f t="shared" si="72"/>
        <v>0</v>
      </c>
      <c r="AAL9" s="77">
        <f t="shared" si="72"/>
        <v>0</v>
      </c>
      <c r="AAM9" s="77">
        <f t="shared" si="72"/>
        <v>0</v>
      </c>
      <c r="AAN9" s="77">
        <f t="shared" si="72"/>
        <v>0</v>
      </c>
      <c r="AAO9" s="77">
        <f t="shared" si="72"/>
        <v>0</v>
      </c>
      <c r="AAP9" s="77">
        <f t="shared" si="72"/>
        <v>0</v>
      </c>
      <c r="AAQ9" s="77">
        <f t="shared" si="72"/>
        <v>0</v>
      </c>
      <c r="AAR9" s="77">
        <f t="shared" si="72"/>
        <v>0</v>
      </c>
      <c r="AAS9" s="77">
        <f t="shared" si="72"/>
        <v>0</v>
      </c>
      <c r="AAT9" s="77">
        <f t="shared" si="72"/>
        <v>0</v>
      </c>
      <c r="AAU9" s="77">
        <f t="shared" si="72"/>
        <v>0</v>
      </c>
      <c r="AAV9" s="77">
        <f t="shared" si="72"/>
        <v>0</v>
      </c>
      <c r="AAW9" s="77">
        <f t="shared" si="72"/>
        <v>0</v>
      </c>
      <c r="AAX9" s="77">
        <f t="shared" si="72"/>
        <v>0</v>
      </c>
      <c r="AAY9" s="77">
        <f t="shared" si="72"/>
        <v>0</v>
      </c>
      <c r="AAZ9" s="77">
        <f t="shared" si="72"/>
        <v>0</v>
      </c>
      <c r="ABA9" s="77">
        <f t="shared" si="72"/>
        <v>0</v>
      </c>
      <c r="ABB9" s="77">
        <f t="shared" si="72"/>
        <v>0</v>
      </c>
      <c r="ABC9" s="77">
        <f t="shared" si="72"/>
        <v>0</v>
      </c>
      <c r="ABD9" s="77">
        <f t="shared" si="72"/>
        <v>0</v>
      </c>
      <c r="ABE9" s="77">
        <f t="shared" si="72"/>
        <v>0</v>
      </c>
      <c r="ABF9" s="77">
        <f t="shared" si="72"/>
        <v>0</v>
      </c>
      <c r="ABG9" s="77">
        <f t="shared" si="72"/>
        <v>0</v>
      </c>
      <c r="ABH9" s="77">
        <f t="shared" si="72"/>
        <v>0</v>
      </c>
      <c r="ABI9" s="77">
        <f t="shared" si="72"/>
        <v>0</v>
      </c>
      <c r="ABJ9" s="77">
        <f t="shared" si="72"/>
        <v>0</v>
      </c>
      <c r="ABK9" s="77">
        <f t="shared" si="72"/>
        <v>0</v>
      </c>
      <c r="ABL9" s="77">
        <f t="shared" si="72"/>
        <v>0</v>
      </c>
      <c r="ABM9" s="77">
        <f t="shared" si="72"/>
        <v>0</v>
      </c>
      <c r="ABN9" s="77">
        <f t="shared" ref="ABN9:ADT9" si="73">COUNTIF(ABN12:ABN1048576,"*通电话：*")</f>
        <v>0</v>
      </c>
      <c r="ABO9" s="77">
        <f t="shared" si="73"/>
        <v>0</v>
      </c>
      <c r="ABP9" s="77">
        <f t="shared" si="73"/>
        <v>0</v>
      </c>
      <c r="ABQ9" s="77">
        <f t="shared" si="73"/>
        <v>0</v>
      </c>
      <c r="ABR9" s="77">
        <f t="shared" si="73"/>
        <v>0</v>
      </c>
      <c r="ABS9" s="77">
        <f t="shared" si="73"/>
        <v>0</v>
      </c>
      <c r="ABT9" s="77">
        <f t="shared" si="73"/>
        <v>0</v>
      </c>
      <c r="ABU9" s="77">
        <f t="shared" si="73"/>
        <v>0</v>
      </c>
      <c r="ABV9" s="77">
        <f t="shared" si="73"/>
        <v>0</v>
      </c>
      <c r="ABW9" s="77">
        <f t="shared" si="73"/>
        <v>0</v>
      </c>
      <c r="ABX9" s="77">
        <f t="shared" si="73"/>
        <v>0</v>
      </c>
      <c r="ABY9" s="77">
        <f t="shared" si="73"/>
        <v>0</v>
      </c>
      <c r="ABZ9" s="77">
        <f t="shared" si="73"/>
        <v>0</v>
      </c>
      <c r="ACA9" s="77">
        <f t="shared" si="73"/>
        <v>0</v>
      </c>
      <c r="ACB9" s="77">
        <f t="shared" si="73"/>
        <v>0</v>
      </c>
      <c r="ACC9" s="77">
        <f t="shared" si="73"/>
        <v>0</v>
      </c>
      <c r="ACD9" s="77">
        <f t="shared" si="73"/>
        <v>0</v>
      </c>
      <c r="ACE9" s="77">
        <f t="shared" si="73"/>
        <v>0</v>
      </c>
      <c r="ACF9" s="77">
        <f t="shared" si="73"/>
        <v>0</v>
      </c>
      <c r="ACG9" s="77">
        <f t="shared" si="73"/>
        <v>0</v>
      </c>
      <c r="ACH9" s="77">
        <f t="shared" si="73"/>
        <v>0</v>
      </c>
      <c r="ACI9" s="77">
        <f t="shared" si="73"/>
        <v>0</v>
      </c>
      <c r="ACJ9" s="77">
        <f t="shared" si="73"/>
        <v>0</v>
      </c>
      <c r="ACK9" s="77">
        <f t="shared" si="73"/>
        <v>0</v>
      </c>
      <c r="ACL9" s="77">
        <f t="shared" si="73"/>
        <v>0</v>
      </c>
      <c r="ACM9" s="77">
        <f t="shared" si="73"/>
        <v>0</v>
      </c>
      <c r="ACN9" s="77">
        <f t="shared" si="73"/>
        <v>0</v>
      </c>
      <c r="ACO9" s="77">
        <f t="shared" si="73"/>
        <v>0</v>
      </c>
      <c r="ACP9" s="77">
        <f t="shared" si="73"/>
        <v>0</v>
      </c>
      <c r="ACQ9" s="77">
        <f t="shared" si="73"/>
        <v>0</v>
      </c>
      <c r="ACR9" s="77">
        <f t="shared" si="73"/>
        <v>0</v>
      </c>
      <c r="ACS9" s="77">
        <f t="shared" si="73"/>
        <v>0</v>
      </c>
      <c r="ACT9" s="77">
        <f t="shared" si="73"/>
        <v>0</v>
      </c>
      <c r="ACU9" s="77">
        <f t="shared" si="73"/>
        <v>0</v>
      </c>
      <c r="ACV9" s="77">
        <f t="shared" si="73"/>
        <v>0</v>
      </c>
      <c r="ACW9" s="77">
        <f t="shared" si="73"/>
        <v>0</v>
      </c>
      <c r="ACX9" s="77">
        <f t="shared" si="73"/>
        <v>0</v>
      </c>
      <c r="ACY9" s="77">
        <f t="shared" si="73"/>
        <v>0</v>
      </c>
      <c r="ACZ9" s="77">
        <f t="shared" si="73"/>
        <v>0</v>
      </c>
      <c r="ADA9" s="77">
        <f t="shared" si="73"/>
        <v>0</v>
      </c>
      <c r="ADB9" s="77">
        <f t="shared" si="73"/>
        <v>0</v>
      </c>
      <c r="ADC9" s="77">
        <f t="shared" si="73"/>
        <v>0</v>
      </c>
      <c r="ADD9" s="77">
        <f t="shared" si="73"/>
        <v>0</v>
      </c>
      <c r="ADE9" s="77">
        <f t="shared" si="73"/>
        <v>0</v>
      </c>
      <c r="ADF9" s="77">
        <f t="shared" si="73"/>
        <v>0</v>
      </c>
      <c r="ADG9" s="77">
        <f t="shared" si="73"/>
        <v>0</v>
      </c>
      <c r="ADH9" s="77">
        <f t="shared" si="73"/>
        <v>0</v>
      </c>
      <c r="ADI9" s="77">
        <f t="shared" si="73"/>
        <v>0</v>
      </c>
      <c r="ADJ9" s="77">
        <f t="shared" si="73"/>
        <v>0</v>
      </c>
      <c r="ADK9" s="77">
        <f t="shared" si="73"/>
        <v>0</v>
      </c>
      <c r="ADL9" s="77">
        <f t="shared" si="73"/>
        <v>0</v>
      </c>
      <c r="ADM9" s="77">
        <f t="shared" si="73"/>
        <v>0</v>
      </c>
      <c r="ADN9" s="77">
        <f t="shared" si="73"/>
        <v>0</v>
      </c>
      <c r="ADO9" s="77">
        <f t="shared" si="73"/>
        <v>0</v>
      </c>
      <c r="ADP9" s="77">
        <f t="shared" si="73"/>
        <v>0</v>
      </c>
      <c r="ADQ9" s="77">
        <f t="shared" si="73"/>
        <v>0</v>
      </c>
      <c r="ADR9" s="77">
        <f t="shared" si="73"/>
        <v>0</v>
      </c>
      <c r="ADS9" s="77">
        <f t="shared" si="73"/>
        <v>0</v>
      </c>
      <c r="ADT9" s="77">
        <f t="shared" si="73"/>
        <v>0</v>
      </c>
      <c r="ADU9" s="76"/>
    </row>
    <row r="10" spans="1:803" s="74" customFormat="1" ht="16" customHeight="1">
      <c r="A10" s="79"/>
      <c r="B10" s="296"/>
      <c r="C10" s="79"/>
      <c r="D10" s="79"/>
      <c r="E10" s="163"/>
      <c r="F10" s="432"/>
      <c r="G10" s="433">
        <v>46135</v>
      </c>
      <c r="H10" s="426"/>
      <c r="I10" s="363" t="s">
        <v>11</v>
      </c>
      <c r="J10" s="108">
        <f>COUNTIF(J12:J1048576,"*闵行*")</f>
        <v>9</v>
      </c>
      <c r="K10" s="364" t="s">
        <v>9677</v>
      </c>
      <c r="L10" s="87">
        <f>COUNTIF(F12:F490,"*E*")</f>
        <v>12</v>
      </c>
      <c r="M10" s="94" t="e">
        <f t="array" aca="1" ref="M10" ca="1">SUMPRODUCT(($F$12:$F$126=LEFT($K$10,1))*(OFFSET($F$12:$F$126,,MATCH($G$10,$11:$11,0)-6)&lt;&gt;""))</f>
        <v>#N/A</v>
      </c>
      <c r="N10" s="88" t="e">
        <f t="shared" ca="1" si="0"/>
        <v>#N/A</v>
      </c>
      <c r="O10" s="86"/>
      <c r="P10" s="140"/>
      <c r="Q10" s="429"/>
      <c r="R10" s="430"/>
      <c r="S10" s="142"/>
      <c r="T10" s="77">
        <f>COUNTIF(T12:T1048576,"*有带看：*")</f>
        <v>0</v>
      </c>
      <c r="U10" s="77"/>
      <c r="V10" s="77">
        <f t="shared" ref="V10:CG10" si="74">COUNTIF(V12:V1048576,"*有带看：*")</f>
        <v>0</v>
      </c>
      <c r="W10" s="77">
        <f t="shared" si="74"/>
        <v>0</v>
      </c>
      <c r="X10" s="77">
        <f t="shared" si="74"/>
        <v>0</v>
      </c>
      <c r="Y10" s="77">
        <f t="shared" si="74"/>
        <v>0</v>
      </c>
      <c r="Z10" s="77">
        <f t="shared" si="74"/>
        <v>0</v>
      </c>
      <c r="AA10" s="77">
        <f t="shared" si="74"/>
        <v>0</v>
      </c>
      <c r="AB10" s="77">
        <f t="shared" si="74"/>
        <v>0</v>
      </c>
      <c r="AC10" s="77">
        <f t="shared" si="74"/>
        <v>0</v>
      </c>
      <c r="AD10" s="77">
        <f t="shared" si="74"/>
        <v>0</v>
      </c>
      <c r="AE10" s="77">
        <f t="shared" si="74"/>
        <v>0</v>
      </c>
      <c r="AF10" s="77">
        <f t="shared" si="74"/>
        <v>0</v>
      </c>
      <c r="AG10" s="77">
        <f t="shared" si="74"/>
        <v>0</v>
      </c>
      <c r="AH10" s="77">
        <f t="shared" si="74"/>
        <v>0</v>
      </c>
      <c r="AI10" s="77">
        <f t="shared" si="74"/>
        <v>0</v>
      </c>
      <c r="AJ10" s="77">
        <f t="shared" si="74"/>
        <v>0</v>
      </c>
      <c r="AK10" s="77">
        <f t="shared" si="74"/>
        <v>0</v>
      </c>
      <c r="AL10" s="77">
        <f t="shared" si="74"/>
        <v>0</v>
      </c>
      <c r="AM10" s="77">
        <f t="shared" si="74"/>
        <v>0</v>
      </c>
      <c r="AN10" s="77">
        <f t="shared" si="74"/>
        <v>0</v>
      </c>
      <c r="AO10" s="77">
        <f t="shared" si="74"/>
        <v>0</v>
      </c>
      <c r="AP10" s="77">
        <f t="shared" si="74"/>
        <v>0</v>
      </c>
      <c r="AQ10" s="77">
        <f t="shared" si="74"/>
        <v>0</v>
      </c>
      <c r="AR10" s="77">
        <f t="shared" si="74"/>
        <v>0</v>
      </c>
      <c r="AS10" s="77">
        <f t="shared" si="74"/>
        <v>0</v>
      </c>
      <c r="AT10" s="77">
        <f t="shared" si="74"/>
        <v>0</v>
      </c>
      <c r="AU10" s="77">
        <f t="shared" si="74"/>
        <v>0</v>
      </c>
      <c r="AV10" s="77">
        <f t="shared" si="74"/>
        <v>0</v>
      </c>
      <c r="AW10" s="77">
        <f t="shared" si="74"/>
        <v>1</v>
      </c>
      <c r="AX10" s="77">
        <f t="shared" si="74"/>
        <v>0</v>
      </c>
      <c r="AY10" s="77">
        <f t="shared" si="74"/>
        <v>0</v>
      </c>
      <c r="AZ10" s="77">
        <f t="shared" si="74"/>
        <v>0</v>
      </c>
      <c r="BA10" s="77">
        <f t="shared" si="74"/>
        <v>0</v>
      </c>
      <c r="BB10" s="77">
        <f t="shared" si="74"/>
        <v>0</v>
      </c>
      <c r="BC10" s="77">
        <f t="shared" si="74"/>
        <v>1</v>
      </c>
      <c r="BD10" s="77">
        <f t="shared" si="74"/>
        <v>1</v>
      </c>
      <c r="BE10" s="77">
        <f t="shared" si="74"/>
        <v>0</v>
      </c>
      <c r="BF10" s="77">
        <f t="shared" si="74"/>
        <v>0</v>
      </c>
      <c r="BG10" s="77">
        <f t="shared" si="74"/>
        <v>0</v>
      </c>
      <c r="BH10" s="77">
        <f t="shared" si="74"/>
        <v>0</v>
      </c>
      <c r="BI10" s="77">
        <f t="shared" si="74"/>
        <v>0</v>
      </c>
      <c r="BJ10" s="77">
        <f t="shared" si="74"/>
        <v>0</v>
      </c>
      <c r="BK10" s="77">
        <f t="shared" si="74"/>
        <v>0</v>
      </c>
      <c r="BL10" s="77">
        <f t="shared" si="74"/>
        <v>0</v>
      </c>
      <c r="BM10" s="77">
        <f t="shared" si="74"/>
        <v>0</v>
      </c>
      <c r="BN10" s="77">
        <f t="shared" si="74"/>
        <v>0</v>
      </c>
      <c r="BO10" s="77">
        <f t="shared" si="74"/>
        <v>0</v>
      </c>
      <c r="BP10" s="77">
        <f t="shared" si="74"/>
        <v>0</v>
      </c>
      <c r="BQ10" s="77">
        <f t="shared" si="74"/>
        <v>0</v>
      </c>
      <c r="BR10" s="77">
        <f t="shared" si="74"/>
        <v>0</v>
      </c>
      <c r="BS10" s="77">
        <f t="shared" si="74"/>
        <v>0</v>
      </c>
      <c r="BT10" s="77">
        <f t="shared" si="74"/>
        <v>0</v>
      </c>
      <c r="BU10" s="77">
        <f t="shared" si="74"/>
        <v>0</v>
      </c>
      <c r="BV10" s="77">
        <f t="shared" si="74"/>
        <v>0</v>
      </c>
      <c r="BW10" s="77">
        <f t="shared" si="74"/>
        <v>0</v>
      </c>
      <c r="BX10" s="77">
        <f t="shared" si="74"/>
        <v>0</v>
      </c>
      <c r="BY10" s="77">
        <f t="shared" si="74"/>
        <v>0</v>
      </c>
      <c r="BZ10" s="77">
        <f t="shared" si="74"/>
        <v>0</v>
      </c>
      <c r="CA10" s="77">
        <f t="shared" si="74"/>
        <v>0</v>
      </c>
      <c r="CB10" s="77">
        <f t="shared" si="74"/>
        <v>0</v>
      </c>
      <c r="CC10" s="77">
        <f t="shared" si="74"/>
        <v>0</v>
      </c>
      <c r="CD10" s="77">
        <f t="shared" si="74"/>
        <v>0</v>
      </c>
      <c r="CE10" s="77">
        <f t="shared" si="74"/>
        <v>0</v>
      </c>
      <c r="CF10" s="77">
        <f t="shared" si="74"/>
        <v>0</v>
      </c>
      <c r="CG10" s="77">
        <f t="shared" si="74"/>
        <v>0</v>
      </c>
      <c r="CH10" s="77">
        <f t="shared" ref="CH10:ES10" si="75">COUNTIF(CH12:CH1048576,"*有带看：*")</f>
        <v>0</v>
      </c>
      <c r="CI10" s="77">
        <f t="shared" si="75"/>
        <v>0</v>
      </c>
      <c r="CJ10" s="77">
        <f t="shared" si="75"/>
        <v>0</v>
      </c>
      <c r="CK10" s="77">
        <f t="shared" si="75"/>
        <v>0</v>
      </c>
      <c r="CL10" s="77">
        <f t="shared" si="75"/>
        <v>0</v>
      </c>
      <c r="CM10" s="77">
        <f t="shared" si="75"/>
        <v>0</v>
      </c>
      <c r="CN10" s="77">
        <f t="shared" si="75"/>
        <v>0</v>
      </c>
      <c r="CO10" s="77">
        <f t="shared" si="75"/>
        <v>0</v>
      </c>
      <c r="CP10" s="77">
        <f t="shared" si="75"/>
        <v>1</v>
      </c>
      <c r="CQ10" s="77">
        <f t="shared" si="75"/>
        <v>0</v>
      </c>
      <c r="CR10" s="77">
        <f t="shared" si="75"/>
        <v>0</v>
      </c>
      <c r="CS10" s="77">
        <f t="shared" si="75"/>
        <v>0</v>
      </c>
      <c r="CT10" s="77">
        <f t="shared" si="75"/>
        <v>0</v>
      </c>
      <c r="CU10" s="77">
        <f t="shared" si="75"/>
        <v>1</v>
      </c>
      <c r="CV10" s="77">
        <f t="shared" si="75"/>
        <v>1</v>
      </c>
      <c r="CW10" s="77">
        <f t="shared" si="75"/>
        <v>2</v>
      </c>
      <c r="CX10" s="77">
        <f t="shared" si="75"/>
        <v>0</v>
      </c>
      <c r="CY10" s="77">
        <f t="shared" si="75"/>
        <v>0</v>
      </c>
      <c r="CZ10" s="77">
        <f t="shared" si="75"/>
        <v>0</v>
      </c>
      <c r="DA10" s="77">
        <f t="shared" si="75"/>
        <v>0</v>
      </c>
      <c r="DB10" s="77">
        <f t="shared" si="75"/>
        <v>0</v>
      </c>
      <c r="DC10" s="77">
        <f t="shared" si="75"/>
        <v>0</v>
      </c>
      <c r="DD10" s="77">
        <f t="shared" si="75"/>
        <v>0</v>
      </c>
      <c r="DE10" s="77">
        <f t="shared" si="75"/>
        <v>0</v>
      </c>
      <c r="DF10" s="77">
        <f t="shared" si="75"/>
        <v>1</v>
      </c>
      <c r="DG10" s="77">
        <f t="shared" si="75"/>
        <v>0</v>
      </c>
      <c r="DH10" s="77">
        <f t="shared" si="75"/>
        <v>0</v>
      </c>
      <c r="DI10" s="77">
        <f t="shared" si="75"/>
        <v>0</v>
      </c>
      <c r="DJ10" s="77">
        <f t="shared" si="75"/>
        <v>0</v>
      </c>
      <c r="DK10" s="77">
        <f t="shared" si="75"/>
        <v>0</v>
      </c>
      <c r="DL10" s="77">
        <f t="shared" si="75"/>
        <v>0</v>
      </c>
      <c r="DM10" s="77">
        <f t="shared" si="75"/>
        <v>0</v>
      </c>
      <c r="DN10" s="77">
        <f t="shared" si="75"/>
        <v>0</v>
      </c>
      <c r="DO10" s="77">
        <f t="shared" si="75"/>
        <v>0</v>
      </c>
      <c r="DP10" s="77">
        <f t="shared" si="75"/>
        <v>0</v>
      </c>
      <c r="DQ10" s="77">
        <f t="shared" si="75"/>
        <v>0</v>
      </c>
      <c r="DR10" s="77">
        <f t="shared" si="75"/>
        <v>0</v>
      </c>
      <c r="DS10" s="77">
        <f t="shared" si="75"/>
        <v>0</v>
      </c>
      <c r="DT10" s="77">
        <f t="shared" si="75"/>
        <v>0</v>
      </c>
      <c r="DU10" s="77">
        <f t="shared" si="75"/>
        <v>1</v>
      </c>
      <c r="DV10" s="77">
        <f t="shared" si="75"/>
        <v>0</v>
      </c>
      <c r="DW10" s="77">
        <f t="shared" si="75"/>
        <v>0</v>
      </c>
      <c r="DX10" s="77">
        <f t="shared" si="75"/>
        <v>0</v>
      </c>
      <c r="DY10" s="77">
        <f t="shared" si="75"/>
        <v>1</v>
      </c>
      <c r="DZ10" s="77">
        <f t="shared" si="75"/>
        <v>1</v>
      </c>
      <c r="EA10" s="77">
        <f t="shared" si="75"/>
        <v>0</v>
      </c>
      <c r="EB10" s="77">
        <f t="shared" si="75"/>
        <v>0</v>
      </c>
      <c r="EC10" s="77">
        <f t="shared" si="75"/>
        <v>0</v>
      </c>
      <c r="ED10" s="77">
        <f t="shared" si="75"/>
        <v>0</v>
      </c>
      <c r="EE10" s="77">
        <f t="shared" si="75"/>
        <v>1</v>
      </c>
      <c r="EF10" s="77">
        <f t="shared" si="75"/>
        <v>0</v>
      </c>
      <c r="EG10" s="77">
        <f t="shared" si="75"/>
        <v>0</v>
      </c>
      <c r="EH10" s="77">
        <f t="shared" si="75"/>
        <v>0</v>
      </c>
      <c r="EI10" s="77">
        <f t="shared" si="75"/>
        <v>0</v>
      </c>
      <c r="EJ10" s="77">
        <f t="shared" si="75"/>
        <v>0</v>
      </c>
      <c r="EK10" s="77">
        <f t="shared" si="75"/>
        <v>0</v>
      </c>
      <c r="EL10" s="77">
        <f t="shared" si="75"/>
        <v>0</v>
      </c>
      <c r="EM10" s="77">
        <f t="shared" si="75"/>
        <v>0</v>
      </c>
      <c r="EN10" s="77">
        <f t="shared" si="75"/>
        <v>0</v>
      </c>
      <c r="EO10" s="77">
        <f t="shared" si="75"/>
        <v>1</v>
      </c>
      <c r="EP10" s="77">
        <f t="shared" si="75"/>
        <v>0</v>
      </c>
      <c r="EQ10" s="77">
        <f t="shared" si="75"/>
        <v>0</v>
      </c>
      <c r="ER10" s="77">
        <f t="shared" si="75"/>
        <v>0</v>
      </c>
      <c r="ES10" s="77">
        <f t="shared" si="75"/>
        <v>0</v>
      </c>
      <c r="ET10" s="77">
        <f t="shared" ref="ET10:HE10" si="76">COUNTIF(ET12:ET1048576,"*有带看：*")</f>
        <v>1</v>
      </c>
      <c r="EU10" s="77">
        <f t="shared" si="76"/>
        <v>0</v>
      </c>
      <c r="EV10" s="77">
        <f t="shared" si="76"/>
        <v>1</v>
      </c>
      <c r="EW10" s="77">
        <f t="shared" si="76"/>
        <v>0</v>
      </c>
      <c r="EX10" s="77">
        <f t="shared" si="76"/>
        <v>1</v>
      </c>
      <c r="EY10" s="77">
        <f t="shared" si="76"/>
        <v>0</v>
      </c>
      <c r="EZ10" s="77">
        <f t="shared" si="76"/>
        <v>0</v>
      </c>
      <c r="FA10" s="77">
        <f t="shared" si="76"/>
        <v>0</v>
      </c>
      <c r="FB10" s="77">
        <f t="shared" si="76"/>
        <v>0</v>
      </c>
      <c r="FC10" s="77">
        <f t="shared" si="76"/>
        <v>0</v>
      </c>
      <c r="FD10" s="77">
        <f t="shared" si="76"/>
        <v>0</v>
      </c>
      <c r="FE10" s="77">
        <f t="shared" si="76"/>
        <v>0</v>
      </c>
      <c r="FF10" s="77">
        <f t="shared" si="76"/>
        <v>1</v>
      </c>
      <c r="FG10" s="77">
        <f t="shared" si="76"/>
        <v>0</v>
      </c>
      <c r="FH10" s="77">
        <f t="shared" si="76"/>
        <v>0</v>
      </c>
      <c r="FI10" s="77">
        <f t="shared" si="76"/>
        <v>0</v>
      </c>
      <c r="FJ10" s="77">
        <f t="shared" si="76"/>
        <v>0</v>
      </c>
      <c r="FK10" s="77">
        <f t="shared" si="76"/>
        <v>0</v>
      </c>
      <c r="FL10" s="77">
        <f t="shared" si="76"/>
        <v>0</v>
      </c>
      <c r="FM10" s="77">
        <f t="shared" si="76"/>
        <v>0</v>
      </c>
      <c r="FN10" s="77">
        <f t="shared" si="76"/>
        <v>0</v>
      </c>
      <c r="FO10" s="77">
        <f t="shared" si="76"/>
        <v>0</v>
      </c>
      <c r="FP10" s="77">
        <f t="shared" si="76"/>
        <v>0</v>
      </c>
      <c r="FQ10" s="77">
        <f t="shared" si="76"/>
        <v>0</v>
      </c>
      <c r="FR10" s="77">
        <f t="shared" si="76"/>
        <v>0</v>
      </c>
      <c r="FS10" s="77">
        <f t="shared" si="76"/>
        <v>0</v>
      </c>
      <c r="FT10" s="77">
        <f t="shared" si="76"/>
        <v>0</v>
      </c>
      <c r="FU10" s="77">
        <f t="shared" si="76"/>
        <v>0</v>
      </c>
      <c r="FV10" s="77">
        <f t="shared" si="76"/>
        <v>0</v>
      </c>
      <c r="FW10" s="77">
        <f t="shared" si="76"/>
        <v>1</v>
      </c>
      <c r="FX10" s="77">
        <f t="shared" si="76"/>
        <v>2</v>
      </c>
      <c r="FY10" s="77">
        <f t="shared" si="76"/>
        <v>0</v>
      </c>
      <c r="FZ10" s="77">
        <f t="shared" si="76"/>
        <v>0</v>
      </c>
      <c r="GA10" s="77">
        <f t="shared" si="76"/>
        <v>0</v>
      </c>
      <c r="GB10" s="77">
        <f t="shared" si="76"/>
        <v>0</v>
      </c>
      <c r="GC10" s="77">
        <f t="shared" si="76"/>
        <v>0</v>
      </c>
      <c r="GD10" s="77">
        <f t="shared" si="76"/>
        <v>0</v>
      </c>
      <c r="GE10" s="77">
        <f t="shared" si="76"/>
        <v>0</v>
      </c>
      <c r="GF10" s="77">
        <f t="shared" si="76"/>
        <v>0</v>
      </c>
      <c r="GG10" s="77">
        <f t="shared" si="76"/>
        <v>0</v>
      </c>
      <c r="GH10" s="77">
        <f t="shared" si="76"/>
        <v>1</v>
      </c>
      <c r="GI10" s="77">
        <f t="shared" si="76"/>
        <v>0</v>
      </c>
      <c r="GJ10" s="77">
        <f t="shared" si="76"/>
        <v>0</v>
      </c>
      <c r="GK10" s="77">
        <f t="shared" si="76"/>
        <v>0</v>
      </c>
      <c r="GL10" s="77">
        <f t="shared" si="76"/>
        <v>0</v>
      </c>
      <c r="GM10" s="77">
        <f t="shared" si="76"/>
        <v>0</v>
      </c>
      <c r="GN10" s="77">
        <f t="shared" si="76"/>
        <v>3</v>
      </c>
      <c r="GO10" s="77">
        <f t="shared" si="76"/>
        <v>0</v>
      </c>
      <c r="GP10" s="77">
        <f t="shared" si="76"/>
        <v>0</v>
      </c>
      <c r="GQ10" s="77">
        <f t="shared" si="76"/>
        <v>0</v>
      </c>
      <c r="GR10" s="77">
        <f t="shared" si="76"/>
        <v>0</v>
      </c>
      <c r="GS10" s="77">
        <f t="shared" si="76"/>
        <v>0</v>
      </c>
      <c r="GT10" s="77">
        <f t="shared" si="76"/>
        <v>0</v>
      </c>
      <c r="GU10" s="77">
        <f t="shared" si="76"/>
        <v>0</v>
      </c>
      <c r="GV10" s="77">
        <f t="shared" si="76"/>
        <v>0</v>
      </c>
      <c r="GW10" s="77">
        <f t="shared" si="76"/>
        <v>0</v>
      </c>
      <c r="GX10" s="77">
        <f t="shared" si="76"/>
        <v>0</v>
      </c>
      <c r="GY10" s="77">
        <f t="shared" si="76"/>
        <v>1</v>
      </c>
      <c r="GZ10" s="77">
        <f t="shared" si="76"/>
        <v>0</v>
      </c>
      <c r="HA10" s="77">
        <f t="shared" si="76"/>
        <v>2</v>
      </c>
      <c r="HB10" s="77">
        <f t="shared" si="76"/>
        <v>0</v>
      </c>
      <c r="HC10" s="77">
        <f t="shared" si="76"/>
        <v>0</v>
      </c>
      <c r="HD10" s="77">
        <f t="shared" si="76"/>
        <v>0</v>
      </c>
      <c r="HE10" s="77">
        <f t="shared" si="76"/>
        <v>1</v>
      </c>
      <c r="HF10" s="77">
        <f t="shared" ref="HF10:IW10" si="77">COUNTIF(HF12:HF1048576,"*有带看：*")</f>
        <v>1</v>
      </c>
      <c r="HG10" s="77">
        <f t="shared" si="77"/>
        <v>0</v>
      </c>
      <c r="HH10" s="77">
        <f t="shared" si="77"/>
        <v>0</v>
      </c>
      <c r="HI10" s="77">
        <f t="shared" si="77"/>
        <v>0</v>
      </c>
      <c r="HJ10" s="77">
        <f t="shared" si="77"/>
        <v>0</v>
      </c>
      <c r="HK10" s="77">
        <f t="shared" si="77"/>
        <v>0</v>
      </c>
      <c r="HL10" s="77">
        <f t="shared" si="77"/>
        <v>1</v>
      </c>
      <c r="HM10" s="77">
        <f t="shared" si="77"/>
        <v>5</v>
      </c>
      <c r="HN10" s="77">
        <f t="shared" si="77"/>
        <v>0</v>
      </c>
      <c r="HO10" s="77">
        <f t="shared" si="77"/>
        <v>0</v>
      </c>
      <c r="HP10" s="77">
        <f t="shared" si="77"/>
        <v>0</v>
      </c>
      <c r="HQ10" s="77">
        <f t="shared" si="77"/>
        <v>0</v>
      </c>
      <c r="HR10" s="77">
        <f t="shared" si="77"/>
        <v>1</v>
      </c>
      <c r="HS10" s="77">
        <f t="shared" si="77"/>
        <v>1</v>
      </c>
      <c r="HT10" s="77">
        <f t="shared" si="77"/>
        <v>1</v>
      </c>
      <c r="HU10" s="77">
        <f t="shared" si="77"/>
        <v>0</v>
      </c>
      <c r="HV10" s="77">
        <f t="shared" si="77"/>
        <v>0</v>
      </c>
      <c r="HW10" s="77">
        <f t="shared" si="77"/>
        <v>0</v>
      </c>
      <c r="HX10" s="77">
        <f t="shared" si="77"/>
        <v>0</v>
      </c>
      <c r="HY10" s="77">
        <f t="shared" si="77"/>
        <v>0</v>
      </c>
      <c r="HZ10" s="77">
        <f t="shared" si="77"/>
        <v>0</v>
      </c>
      <c r="IA10" s="77">
        <f t="shared" si="77"/>
        <v>0</v>
      </c>
      <c r="IB10" s="77">
        <f t="shared" si="77"/>
        <v>2</v>
      </c>
      <c r="IC10" s="77">
        <f t="shared" si="77"/>
        <v>0</v>
      </c>
      <c r="ID10" s="77">
        <f t="shared" si="77"/>
        <v>1</v>
      </c>
      <c r="IE10" s="77">
        <f t="shared" si="77"/>
        <v>0</v>
      </c>
      <c r="IF10" s="77">
        <f t="shared" si="77"/>
        <v>0</v>
      </c>
      <c r="IG10" s="77">
        <f t="shared" si="77"/>
        <v>0</v>
      </c>
      <c r="IH10" s="77">
        <f t="shared" si="77"/>
        <v>0</v>
      </c>
      <c r="II10" s="77">
        <f t="shared" si="77"/>
        <v>0</v>
      </c>
      <c r="IJ10" s="77">
        <f t="shared" si="77"/>
        <v>0</v>
      </c>
      <c r="IK10" s="77">
        <f t="shared" si="77"/>
        <v>0</v>
      </c>
      <c r="IL10" s="77">
        <f t="shared" si="77"/>
        <v>0</v>
      </c>
      <c r="IM10" s="77">
        <f t="shared" si="77"/>
        <v>0</v>
      </c>
      <c r="IN10" s="77">
        <f t="shared" si="77"/>
        <v>0</v>
      </c>
      <c r="IO10" s="77">
        <f t="shared" si="77"/>
        <v>0</v>
      </c>
      <c r="IP10" s="77">
        <f t="shared" si="77"/>
        <v>0</v>
      </c>
      <c r="IQ10" s="77">
        <f t="shared" si="77"/>
        <v>0</v>
      </c>
      <c r="IR10" s="77">
        <f t="shared" si="77"/>
        <v>2</v>
      </c>
      <c r="IS10" s="77">
        <f t="shared" si="77"/>
        <v>1</v>
      </c>
      <c r="IT10" s="77">
        <f t="shared" si="77"/>
        <v>0</v>
      </c>
      <c r="IU10" s="77">
        <f t="shared" si="77"/>
        <v>0</v>
      </c>
      <c r="IV10" s="77">
        <f t="shared" si="77"/>
        <v>0</v>
      </c>
      <c r="IW10" s="77">
        <f t="shared" si="77"/>
        <v>0</v>
      </c>
      <c r="IX10" s="77">
        <f>COUNTIF(IX12:IX1048576,"*  *")</f>
        <v>0</v>
      </c>
      <c r="IY10" s="77">
        <f t="shared" ref="IY10:KG10" si="78">COUNTIF(IY12:IY1048576,"*有带看：*")</f>
        <v>0</v>
      </c>
      <c r="IZ10" s="77">
        <f t="shared" si="78"/>
        <v>1</v>
      </c>
      <c r="JA10" s="77">
        <f t="shared" si="78"/>
        <v>0</v>
      </c>
      <c r="JB10" s="77">
        <f t="shared" si="78"/>
        <v>0</v>
      </c>
      <c r="JC10" s="77">
        <f t="shared" si="78"/>
        <v>0</v>
      </c>
      <c r="JD10" s="77">
        <f t="shared" si="78"/>
        <v>0</v>
      </c>
      <c r="JE10" s="77">
        <f t="shared" si="78"/>
        <v>0</v>
      </c>
      <c r="JF10" s="77">
        <f t="shared" si="78"/>
        <v>0</v>
      </c>
      <c r="JG10" s="77">
        <f t="shared" si="78"/>
        <v>1</v>
      </c>
      <c r="JH10" s="77">
        <f t="shared" si="78"/>
        <v>0</v>
      </c>
      <c r="JI10" s="77">
        <f t="shared" si="78"/>
        <v>0</v>
      </c>
      <c r="JJ10" s="77">
        <f t="shared" si="78"/>
        <v>0</v>
      </c>
      <c r="JK10" s="77">
        <f t="shared" si="78"/>
        <v>0</v>
      </c>
      <c r="JL10" s="77">
        <f t="shared" si="78"/>
        <v>0</v>
      </c>
      <c r="JM10" s="77">
        <f t="shared" si="78"/>
        <v>0</v>
      </c>
      <c r="JN10" s="77">
        <f t="shared" si="78"/>
        <v>0</v>
      </c>
      <c r="JO10" s="77">
        <f t="shared" si="78"/>
        <v>0</v>
      </c>
      <c r="JP10" s="77">
        <f t="shared" si="78"/>
        <v>0</v>
      </c>
      <c r="JQ10" s="77">
        <f t="shared" si="78"/>
        <v>0</v>
      </c>
      <c r="JR10" s="77">
        <f t="shared" si="78"/>
        <v>0</v>
      </c>
      <c r="JS10" s="77">
        <f t="shared" si="78"/>
        <v>0</v>
      </c>
      <c r="JT10" s="77">
        <f t="shared" si="78"/>
        <v>0</v>
      </c>
      <c r="JU10" s="77">
        <f t="shared" si="78"/>
        <v>1</v>
      </c>
      <c r="JV10" s="77">
        <f t="shared" si="78"/>
        <v>0</v>
      </c>
      <c r="JW10" s="78">
        <f t="shared" si="78"/>
        <v>0</v>
      </c>
      <c r="JX10" s="78">
        <f t="shared" si="78"/>
        <v>0</v>
      </c>
      <c r="JY10" s="78">
        <f t="shared" si="78"/>
        <v>0</v>
      </c>
      <c r="JZ10" s="78">
        <f t="shared" si="78"/>
        <v>0</v>
      </c>
      <c r="KA10" s="78">
        <f t="shared" si="78"/>
        <v>1</v>
      </c>
      <c r="KB10" s="77">
        <f t="shared" si="78"/>
        <v>0</v>
      </c>
      <c r="KC10" s="77">
        <f t="shared" si="78"/>
        <v>0</v>
      </c>
      <c r="KD10" s="77">
        <f t="shared" si="78"/>
        <v>0</v>
      </c>
      <c r="KE10" s="77">
        <f t="shared" si="78"/>
        <v>0</v>
      </c>
      <c r="KF10" s="77">
        <f t="shared" si="78"/>
        <v>0</v>
      </c>
      <c r="KG10" s="77">
        <f t="shared" si="78"/>
        <v>0</v>
      </c>
      <c r="KH10" s="77">
        <f>COUNTIF(KH13:KH1048576,"*有带看：*")</f>
        <v>0</v>
      </c>
      <c r="KI10" s="77">
        <f t="shared" ref="KI10:MT10" si="79">COUNTIF(KI12:KI1048576,"*有带看：*")</f>
        <v>0</v>
      </c>
      <c r="KJ10" s="77">
        <f t="shared" si="79"/>
        <v>0</v>
      </c>
      <c r="KK10" s="77">
        <f t="shared" si="79"/>
        <v>1</v>
      </c>
      <c r="KL10" s="77">
        <f t="shared" si="79"/>
        <v>0</v>
      </c>
      <c r="KM10" s="77">
        <f t="shared" si="79"/>
        <v>0</v>
      </c>
      <c r="KN10" s="77">
        <f t="shared" si="79"/>
        <v>0</v>
      </c>
      <c r="KO10" s="77">
        <f t="shared" si="79"/>
        <v>0</v>
      </c>
      <c r="KP10" s="77">
        <f t="shared" si="79"/>
        <v>0</v>
      </c>
      <c r="KQ10" s="77">
        <f t="shared" si="79"/>
        <v>2</v>
      </c>
      <c r="KR10" s="77">
        <f t="shared" si="79"/>
        <v>0</v>
      </c>
      <c r="KS10" s="77">
        <f t="shared" si="79"/>
        <v>1</v>
      </c>
      <c r="KT10" s="77">
        <f t="shared" si="79"/>
        <v>0</v>
      </c>
      <c r="KU10" s="77">
        <f t="shared" si="79"/>
        <v>0</v>
      </c>
      <c r="KV10" s="77">
        <f t="shared" si="79"/>
        <v>1</v>
      </c>
      <c r="KW10" s="77">
        <f t="shared" si="79"/>
        <v>0</v>
      </c>
      <c r="KX10" s="77">
        <f t="shared" si="79"/>
        <v>0</v>
      </c>
      <c r="KY10" s="77">
        <f t="shared" si="79"/>
        <v>0</v>
      </c>
      <c r="KZ10" s="77">
        <f t="shared" si="79"/>
        <v>0</v>
      </c>
      <c r="LA10" s="77">
        <f t="shared" si="79"/>
        <v>2</v>
      </c>
      <c r="LB10" s="77">
        <f t="shared" si="79"/>
        <v>0</v>
      </c>
      <c r="LC10" s="77">
        <f t="shared" si="79"/>
        <v>0</v>
      </c>
      <c r="LD10" s="77">
        <f t="shared" si="79"/>
        <v>0</v>
      </c>
      <c r="LE10" s="77">
        <f t="shared" si="79"/>
        <v>0</v>
      </c>
      <c r="LF10" s="77">
        <f t="shared" si="79"/>
        <v>0</v>
      </c>
      <c r="LG10" s="77">
        <f t="shared" si="79"/>
        <v>0</v>
      </c>
      <c r="LH10" s="77">
        <f t="shared" si="79"/>
        <v>0</v>
      </c>
      <c r="LI10" s="77">
        <f t="shared" si="79"/>
        <v>0</v>
      </c>
      <c r="LJ10" s="77">
        <f t="shared" si="79"/>
        <v>0</v>
      </c>
      <c r="LK10" s="77">
        <f t="shared" si="79"/>
        <v>1</v>
      </c>
      <c r="LL10" s="77">
        <f t="shared" si="79"/>
        <v>0</v>
      </c>
      <c r="LM10" s="77">
        <f t="shared" si="79"/>
        <v>0</v>
      </c>
      <c r="LN10" s="77">
        <f t="shared" si="79"/>
        <v>0</v>
      </c>
      <c r="LO10" s="77">
        <f t="shared" si="79"/>
        <v>0</v>
      </c>
      <c r="LP10" s="77">
        <f t="shared" si="79"/>
        <v>0</v>
      </c>
      <c r="LQ10" s="77">
        <f t="shared" si="79"/>
        <v>2</v>
      </c>
      <c r="LR10" s="77">
        <f t="shared" si="79"/>
        <v>0</v>
      </c>
      <c r="LS10" s="77">
        <f t="shared" si="79"/>
        <v>0</v>
      </c>
      <c r="LT10" s="77">
        <f t="shared" si="79"/>
        <v>0</v>
      </c>
      <c r="LU10" s="77">
        <f t="shared" si="79"/>
        <v>0</v>
      </c>
      <c r="LV10" s="77">
        <f t="shared" si="79"/>
        <v>0</v>
      </c>
      <c r="LW10" s="77">
        <f t="shared" si="79"/>
        <v>0</v>
      </c>
      <c r="LX10" s="77">
        <f t="shared" si="79"/>
        <v>0</v>
      </c>
      <c r="LY10" s="77">
        <f t="shared" si="79"/>
        <v>0</v>
      </c>
      <c r="LZ10" s="77">
        <f t="shared" si="79"/>
        <v>0</v>
      </c>
      <c r="MA10" s="77">
        <f t="shared" si="79"/>
        <v>0</v>
      </c>
      <c r="MB10" s="77">
        <f t="shared" si="79"/>
        <v>0</v>
      </c>
      <c r="MC10" s="77">
        <f t="shared" si="79"/>
        <v>0</v>
      </c>
      <c r="MD10" s="77">
        <f t="shared" si="79"/>
        <v>0</v>
      </c>
      <c r="ME10" s="77">
        <f t="shared" si="79"/>
        <v>1</v>
      </c>
      <c r="MF10" s="77">
        <f t="shared" si="79"/>
        <v>0</v>
      </c>
      <c r="MG10" s="77">
        <f t="shared" si="79"/>
        <v>0</v>
      </c>
      <c r="MH10" s="77">
        <f t="shared" si="79"/>
        <v>0</v>
      </c>
      <c r="MI10" s="77">
        <f t="shared" si="79"/>
        <v>0</v>
      </c>
      <c r="MJ10" s="77">
        <f t="shared" si="79"/>
        <v>1</v>
      </c>
      <c r="MK10" s="77">
        <f t="shared" si="79"/>
        <v>1</v>
      </c>
      <c r="ML10" s="77">
        <f t="shared" si="79"/>
        <v>0</v>
      </c>
      <c r="MM10" s="77">
        <f t="shared" si="79"/>
        <v>1</v>
      </c>
      <c r="MN10" s="77">
        <f t="shared" si="79"/>
        <v>0</v>
      </c>
      <c r="MO10" s="77">
        <f t="shared" si="79"/>
        <v>0</v>
      </c>
      <c r="MP10" s="77">
        <f t="shared" si="79"/>
        <v>0</v>
      </c>
      <c r="MQ10" s="77">
        <f t="shared" si="79"/>
        <v>1</v>
      </c>
      <c r="MR10" s="77">
        <f t="shared" si="79"/>
        <v>0</v>
      </c>
      <c r="MS10" s="77">
        <f t="shared" si="79"/>
        <v>0</v>
      </c>
      <c r="MT10" s="77">
        <f t="shared" si="79"/>
        <v>1</v>
      </c>
      <c r="MU10" s="77">
        <f t="shared" ref="MU10:NG10" si="80">COUNTIF(MU12:MU1048576,"*有带看：*")</f>
        <v>0</v>
      </c>
      <c r="MV10" s="77">
        <f t="shared" si="80"/>
        <v>0</v>
      </c>
      <c r="MW10" s="77">
        <f t="shared" si="80"/>
        <v>0</v>
      </c>
      <c r="MX10" s="77">
        <f t="shared" si="80"/>
        <v>0</v>
      </c>
      <c r="MY10" s="77">
        <f t="shared" si="80"/>
        <v>0</v>
      </c>
      <c r="MZ10" s="77">
        <f t="shared" si="80"/>
        <v>0</v>
      </c>
      <c r="NA10" s="77">
        <f t="shared" si="80"/>
        <v>0</v>
      </c>
      <c r="NB10" s="77">
        <f t="shared" si="80"/>
        <v>0</v>
      </c>
      <c r="NC10" s="77">
        <f t="shared" si="80"/>
        <v>0</v>
      </c>
      <c r="ND10" s="77">
        <f t="shared" si="80"/>
        <v>0</v>
      </c>
      <c r="NE10" s="77">
        <f t="shared" si="80"/>
        <v>1</v>
      </c>
      <c r="NF10" s="77">
        <f t="shared" si="80"/>
        <v>0</v>
      </c>
      <c r="NG10" s="77">
        <f t="shared" si="80"/>
        <v>0</v>
      </c>
      <c r="NH10" s="77">
        <f t="shared" ref="NH10:OM10" si="81">COUNTIF(NH12:NH1048576,"*有带看：*")</f>
        <v>0</v>
      </c>
      <c r="NI10" s="77">
        <f t="shared" si="81"/>
        <v>0</v>
      </c>
      <c r="NJ10" s="77">
        <f t="shared" si="81"/>
        <v>0</v>
      </c>
      <c r="NK10" s="77">
        <f t="shared" si="81"/>
        <v>0</v>
      </c>
      <c r="NL10" s="77">
        <f t="shared" si="81"/>
        <v>0</v>
      </c>
      <c r="NM10" s="77">
        <f t="shared" si="81"/>
        <v>0</v>
      </c>
      <c r="NN10" s="77">
        <f t="shared" si="81"/>
        <v>0</v>
      </c>
      <c r="NO10" s="77">
        <f t="shared" si="81"/>
        <v>0</v>
      </c>
      <c r="NP10" s="77">
        <f t="shared" si="81"/>
        <v>0</v>
      </c>
      <c r="NQ10" s="77">
        <f t="shared" si="81"/>
        <v>0</v>
      </c>
      <c r="NR10" s="77">
        <f t="shared" si="81"/>
        <v>0</v>
      </c>
      <c r="NS10" s="77">
        <f t="shared" si="81"/>
        <v>0</v>
      </c>
      <c r="NT10" s="77">
        <f t="shared" si="81"/>
        <v>0</v>
      </c>
      <c r="NU10" s="77">
        <f t="shared" si="81"/>
        <v>0</v>
      </c>
      <c r="NV10" s="77">
        <f t="shared" si="81"/>
        <v>0</v>
      </c>
      <c r="NW10" s="77">
        <f t="shared" si="81"/>
        <v>0</v>
      </c>
      <c r="NX10" s="77">
        <f t="shared" si="81"/>
        <v>0</v>
      </c>
      <c r="NY10" s="77">
        <f t="shared" si="81"/>
        <v>0</v>
      </c>
      <c r="NZ10" s="77">
        <f t="shared" si="81"/>
        <v>0</v>
      </c>
      <c r="OA10" s="77">
        <f t="shared" si="81"/>
        <v>0</v>
      </c>
      <c r="OB10" s="77">
        <f t="shared" si="81"/>
        <v>0</v>
      </c>
      <c r="OC10" s="77">
        <f t="shared" si="81"/>
        <v>0</v>
      </c>
      <c r="OD10" s="77">
        <f t="shared" si="81"/>
        <v>0</v>
      </c>
      <c r="OE10" s="77">
        <f t="shared" si="81"/>
        <v>0</v>
      </c>
      <c r="OF10" s="77">
        <f t="shared" si="81"/>
        <v>0</v>
      </c>
      <c r="OG10" s="77">
        <f t="shared" si="81"/>
        <v>0</v>
      </c>
      <c r="OH10" s="77">
        <f t="shared" si="81"/>
        <v>0</v>
      </c>
      <c r="OI10" s="77">
        <f t="shared" si="81"/>
        <v>0</v>
      </c>
      <c r="OJ10" s="77">
        <f t="shared" si="81"/>
        <v>0</v>
      </c>
      <c r="OK10" s="77">
        <f t="shared" si="81"/>
        <v>0</v>
      </c>
      <c r="OL10" s="77">
        <f t="shared" si="81"/>
        <v>0</v>
      </c>
      <c r="OM10" s="77">
        <f t="shared" si="81"/>
        <v>0</v>
      </c>
      <c r="ON10" s="77">
        <f t="shared" ref="ON10:PE10" si="82">COUNTIF(ON12:ON1048576,"*有带看：*")</f>
        <v>0</v>
      </c>
      <c r="OO10" s="77">
        <f t="shared" si="82"/>
        <v>0</v>
      </c>
      <c r="OP10" s="77">
        <f t="shared" si="82"/>
        <v>0</v>
      </c>
      <c r="OQ10" s="77">
        <f t="shared" si="82"/>
        <v>0</v>
      </c>
      <c r="OR10" s="77">
        <f t="shared" si="82"/>
        <v>0</v>
      </c>
      <c r="OS10" s="77">
        <f t="shared" si="82"/>
        <v>0</v>
      </c>
      <c r="OT10" s="77">
        <f t="shared" si="82"/>
        <v>0</v>
      </c>
      <c r="OU10" s="77">
        <f t="shared" si="82"/>
        <v>0</v>
      </c>
      <c r="OV10" s="77">
        <f t="shared" si="82"/>
        <v>0</v>
      </c>
      <c r="OW10" s="77">
        <f t="shared" si="82"/>
        <v>0</v>
      </c>
      <c r="OX10" s="77">
        <f t="shared" si="82"/>
        <v>0</v>
      </c>
      <c r="OY10" s="77">
        <f t="shared" si="82"/>
        <v>0</v>
      </c>
      <c r="OZ10" s="77">
        <f t="shared" si="82"/>
        <v>0</v>
      </c>
      <c r="PA10" s="77">
        <f t="shared" si="82"/>
        <v>0</v>
      </c>
      <c r="PB10" s="77">
        <f t="shared" si="82"/>
        <v>0</v>
      </c>
      <c r="PC10" s="77">
        <f t="shared" si="82"/>
        <v>0</v>
      </c>
      <c r="PD10" s="77">
        <f t="shared" si="82"/>
        <v>0</v>
      </c>
      <c r="PE10" s="77">
        <f t="shared" si="82"/>
        <v>0</v>
      </c>
      <c r="PF10" s="77">
        <f t="shared" ref="PF10:RQ10" si="83">COUNTIF(PF12:PF1048576,"*有带看：*")</f>
        <v>0</v>
      </c>
      <c r="PG10" s="77">
        <f t="shared" si="83"/>
        <v>0</v>
      </c>
      <c r="PH10" s="77">
        <f t="shared" si="83"/>
        <v>0</v>
      </c>
      <c r="PI10" s="77">
        <f t="shared" si="83"/>
        <v>0</v>
      </c>
      <c r="PJ10" s="77">
        <f t="shared" si="83"/>
        <v>0</v>
      </c>
      <c r="PK10" s="77">
        <f t="shared" si="83"/>
        <v>0</v>
      </c>
      <c r="PL10" s="77">
        <f t="shared" si="83"/>
        <v>0</v>
      </c>
      <c r="PM10" s="77">
        <f t="shared" si="83"/>
        <v>0</v>
      </c>
      <c r="PN10" s="77">
        <f t="shared" si="83"/>
        <v>0</v>
      </c>
      <c r="PO10" s="77">
        <f t="shared" si="83"/>
        <v>0</v>
      </c>
      <c r="PP10" s="77">
        <f t="shared" si="83"/>
        <v>0</v>
      </c>
      <c r="PQ10" s="77">
        <f t="shared" si="83"/>
        <v>0</v>
      </c>
      <c r="PR10" s="77">
        <f t="shared" si="83"/>
        <v>0</v>
      </c>
      <c r="PS10" s="77">
        <f t="shared" si="83"/>
        <v>0</v>
      </c>
      <c r="PT10" s="77">
        <f t="shared" si="83"/>
        <v>0</v>
      </c>
      <c r="PU10" s="77">
        <f t="shared" si="83"/>
        <v>0</v>
      </c>
      <c r="PV10" s="77">
        <f t="shared" si="83"/>
        <v>0</v>
      </c>
      <c r="PW10" s="77">
        <f t="shared" si="83"/>
        <v>0</v>
      </c>
      <c r="PX10" s="77">
        <f t="shared" si="83"/>
        <v>0</v>
      </c>
      <c r="PY10" s="77">
        <f t="shared" si="83"/>
        <v>0</v>
      </c>
      <c r="PZ10" s="77">
        <f t="shared" si="83"/>
        <v>0</v>
      </c>
      <c r="QA10" s="77">
        <f t="shared" si="83"/>
        <v>0</v>
      </c>
      <c r="QB10" s="77">
        <f t="shared" si="83"/>
        <v>0</v>
      </c>
      <c r="QC10" s="77">
        <f t="shared" si="83"/>
        <v>0</v>
      </c>
      <c r="QD10" s="77">
        <f t="shared" si="83"/>
        <v>0</v>
      </c>
      <c r="QE10" s="77">
        <f t="shared" si="83"/>
        <v>0</v>
      </c>
      <c r="QF10" s="77">
        <f t="shared" si="83"/>
        <v>0</v>
      </c>
      <c r="QG10" s="77">
        <f t="shared" si="83"/>
        <v>0</v>
      </c>
      <c r="QH10" s="77">
        <f t="shared" si="83"/>
        <v>0</v>
      </c>
      <c r="QI10" s="77">
        <f t="shared" si="83"/>
        <v>0</v>
      </c>
      <c r="QJ10" s="77">
        <f t="shared" si="83"/>
        <v>0</v>
      </c>
      <c r="QK10" s="77">
        <f t="shared" si="83"/>
        <v>0</v>
      </c>
      <c r="QL10" s="77">
        <f t="shared" si="83"/>
        <v>0</v>
      </c>
      <c r="QM10" s="77">
        <f t="shared" si="83"/>
        <v>0</v>
      </c>
      <c r="QN10" s="77">
        <f t="shared" si="83"/>
        <v>0</v>
      </c>
      <c r="QO10" s="77">
        <f t="shared" si="83"/>
        <v>0</v>
      </c>
      <c r="QP10" s="77">
        <f t="shared" si="83"/>
        <v>0</v>
      </c>
      <c r="QQ10" s="77">
        <f t="shared" si="83"/>
        <v>0</v>
      </c>
      <c r="QR10" s="77">
        <f t="shared" si="83"/>
        <v>0</v>
      </c>
      <c r="QS10" s="77">
        <f t="shared" si="83"/>
        <v>0</v>
      </c>
      <c r="QT10" s="77">
        <f t="shared" si="83"/>
        <v>0</v>
      </c>
      <c r="QU10" s="77">
        <f t="shared" si="83"/>
        <v>0</v>
      </c>
      <c r="QV10" s="77">
        <f t="shared" si="83"/>
        <v>0</v>
      </c>
      <c r="QW10" s="77">
        <f t="shared" si="83"/>
        <v>0</v>
      </c>
      <c r="QX10" s="77">
        <f t="shared" si="83"/>
        <v>0</v>
      </c>
      <c r="QY10" s="77">
        <f t="shared" si="83"/>
        <v>0</v>
      </c>
      <c r="QZ10" s="77">
        <f t="shared" si="83"/>
        <v>0</v>
      </c>
      <c r="RA10" s="77">
        <f t="shared" si="83"/>
        <v>0</v>
      </c>
      <c r="RB10" s="77">
        <f t="shared" si="83"/>
        <v>0</v>
      </c>
      <c r="RC10" s="77">
        <f t="shared" si="83"/>
        <v>0</v>
      </c>
      <c r="RD10" s="77">
        <f t="shared" si="83"/>
        <v>0</v>
      </c>
      <c r="RE10" s="77">
        <f t="shared" si="83"/>
        <v>0</v>
      </c>
      <c r="RF10" s="77">
        <f t="shared" si="83"/>
        <v>0</v>
      </c>
      <c r="RG10" s="77">
        <f t="shared" si="83"/>
        <v>0</v>
      </c>
      <c r="RH10" s="77">
        <f t="shared" si="83"/>
        <v>0</v>
      </c>
      <c r="RI10" s="77">
        <f t="shared" si="83"/>
        <v>0</v>
      </c>
      <c r="RJ10" s="77">
        <f t="shared" si="83"/>
        <v>0</v>
      </c>
      <c r="RK10" s="77">
        <f t="shared" si="83"/>
        <v>0</v>
      </c>
      <c r="RL10" s="77">
        <f t="shared" si="83"/>
        <v>0</v>
      </c>
      <c r="RM10" s="77">
        <f t="shared" si="83"/>
        <v>0</v>
      </c>
      <c r="RN10" s="77">
        <f t="shared" si="83"/>
        <v>0</v>
      </c>
      <c r="RO10" s="77">
        <f t="shared" si="83"/>
        <v>0</v>
      </c>
      <c r="RP10" s="77">
        <f t="shared" si="83"/>
        <v>0</v>
      </c>
      <c r="RQ10" s="77">
        <f t="shared" si="83"/>
        <v>0</v>
      </c>
      <c r="RR10" s="77">
        <f t="shared" ref="RR10:UC10" si="84">COUNTIF(RR12:RR1048576,"*有带看：*")</f>
        <v>0</v>
      </c>
      <c r="RS10" s="77">
        <f t="shared" si="84"/>
        <v>0</v>
      </c>
      <c r="RT10" s="77">
        <f t="shared" si="84"/>
        <v>0</v>
      </c>
      <c r="RU10" s="77">
        <f t="shared" si="84"/>
        <v>0</v>
      </c>
      <c r="RV10" s="77">
        <f t="shared" si="84"/>
        <v>0</v>
      </c>
      <c r="RW10" s="77">
        <f t="shared" si="84"/>
        <v>0</v>
      </c>
      <c r="RX10" s="77">
        <f t="shared" si="84"/>
        <v>0</v>
      </c>
      <c r="RY10" s="77">
        <f t="shared" si="84"/>
        <v>0</v>
      </c>
      <c r="RZ10" s="77">
        <f t="shared" si="84"/>
        <v>0</v>
      </c>
      <c r="SA10" s="77">
        <f t="shared" si="84"/>
        <v>0</v>
      </c>
      <c r="SB10" s="77">
        <f t="shared" si="84"/>
        <v>0</v>
      </c>
      <c r="SC10" s="77">
        <f t="shared" si="84"/>
        <v>0</v>
      </c>
      <c r="SD10" s="77">
        <f t="shared" si="84"/>
        <v>0</v>
      </c>
      <c r="SE10" s="77">
        <f t="shared" si="84"/>
        <v>0</v>
      </c>
      <c r="SF10" s="77">
        <f t="shared" si="84"/>
        <v>0</v>
      </c>
      <c r="SG10" s="77">
        <f t="shared" si="84"/>
        <v>0</v>
      </c>
      <c r="SH10" s="77">
        <f t="shared" si="84"/>
        <v>0</v>
      </c>
      <c r="SI10" s="77">
        <f t="shared" si="84"/>
        <v>0</v>
      </c>
      <c r="SJ10" s="77">
        <f t="shared" si="84"/>
        <v>0</v>
      </c>
      <c r="SK10" s="77">
        <f t="shared" si="84"/>
        <v>0</v>
      </c>
      <c r="SL10" s="77">
        <f t="shared" si="84"/>
        <v>0</v>
      </c>
      <c r="SM10" s="77">
        <f t="shared" si="84"/>
        <v>0</v>
      </c>
      <c r="SN10" s="77">
        <f t="shared" si="84"/>
        <v>0</v>
      </c>
      <c r="SO10" s="77">
        <f t="shared" si="84"/>
        <v>0</v>
      </c>
      <c r="SP10" s="77">
        <f t="shared" si="84"/>
        <v>0</v>
      </c>
      <c r="SQ10" s="77">
        <f t="shared" si="84"/>
        <v>0</v>
      </c>
      <c r="SR10" s="77">
        <f t="shared" si="84"/>
        <v>0</v>
      </c>
      <c r="SS10" s="77">
        <f t="shared" si="84"/>
        <v>0</v>
      </c>
      <c r="ST10" s="77">
        <f t="shared" si="84"/>
        <v>0</v>
      </c>
      <c r="SU10" s="77">
        <f t="shared" si="84"/>
        <v>0</v>
      </c>
      <c r="SV10" s="77">
        <f t="shared" si="84"/>
        <v>0</v>
      </c>
      <c r="SW10" s="77">
        <f t="shared" si="84"/>
        <v>0</v>
      </c>
      <c r="SX10" s="77">
        <f t="shared" si="84"/>
        <v>0</v>
      </c>
      <c r="SY10" s="77">
        <f t="shared" si="84"/>
        <v>0</v>
      </c>
      <c r="SZ10" s="77">
        <f t="shared" si="84"/>
        <v>0</v>
      </c>
      <c r="TA10" s="77">
        <f t="shared" si="84"/>
        <v>0</v>
      </c>
      <c r="TB10" s="77">
        <f t="shared" si="84"/>
        <v>0</v>
      </c>
      <c r="TC10" s="77">
        <f t="shared" si="84"/>
        <v>0</v>
      </c>
      <c r="TD10" s="77">
        <f t="shared" si="84"/>
        <v>0</v>
      </c>
      <c r="TE10" s="77">
        <f t="shared" si="84"/>
        <v>0</v>
      </c>
      <c r="TF10" s="77">
        <f t="shared" si="84"/>
        <v>0</v>
      </c>
      <c r="TG10" s="77">
        <f t="shared" si="84"/>
        <v>0</v>
      </c>
      <c r="TH10" s="77">
        <f t="shared" si="84"/>
        <v>0</v>
      </c>
      <c r="TI10" s="77">
        <f t="shared" si="84"/>
        <v>0</v>
      </c>
      <c r="TJ10" s="77">
        <f t="shared" si="84"/>
        <v>0</v>
      </c>
      <c r="TK10" s="77">
        <f t="shared" si="84"/>
        <v>0</v>
      </c>
      <c r="TL10" s="77">
        <f t="shared" si="84"/>
        <v>0</v>
      </c>
      <c r="TM10" s="77">
        <f t="shared" si="84"/>
        <v>0</v>
      </c>
      <c r="TN10" s="77">
        <f t="shared" si="84"/>
        <v>0</v>
      </c>
      <c r="TO10" s="77">
        <f t="shared" si="84"/>
        <v>0</v>
      </c>
      <c r="TP10" s="77">
        <f t="shared" si="84"/>
        <v>0</v>
      </c>
      <c r="TQ10" s="77">
        <f t="shared" si="84"/>
        <v>0</v>
      </c>
      <c r="TR10" s="77">
        <f t="shared" si="84"/>
        <v>0</v>
      </c>
      <c r="TS10" s="77">
        <f t="shared" si="84"/>
        <v>0</v>
      </c>
      <c r="TT10" s="77">
        <f t="shared" si="84"/>
        <v>0</v>
      </c>
      <c r="TU10" s="77">
        <f t="shared" si="84"/>
        <v>0</v>
      </c>
      <c r="TV10" s="77">
        <f t="shared" si="84"/>
        <v>0</v>
      </c>
      <c r="TW10" s="77">
        <f t="shared" si="84"/>
        <v>0</v>
      </c>
      <c r="TX10" s="77">
        <f t="shared" si="84"/>
        <v>0</v>
      </c>
      <c r="TY10" s="77">
        <f t="shared" si="84"/>
        <v>0</v>
      </c>
      <c r="TZ10" s="77">
        <f t="shared" si="84"/>
        <v>0</v>
      </c>
      <c r="UA10" s="77">
        <f t="shared" si="84"/>
        <v>0</v>
      </c>
      <c r="UB10" s="77">
        <f t="shared" si="84"/>
        <v>0</v>
      </c>
      <c r="UC10" s="77">
        <f t="shared" si="84"/>
        <v>0</v>
      </c>
      <c r="UD10" s="77">
        <f t="shared" ref="UD10:WO10" si="85">COUNTIF(UD12:UD1048576,"*有带看：*")</f>
        <v>0</v>
      </c>
      <c r="UE10" s="77">
        <f t="shared" si="85"/>
        <v>0</v>
      </c>
      <c r="UF10" s="77">
        <f t="shared" si="85"/>
        <v>0</v>
      </c>
      <c r="UG10" s="77">
        <f t="shared" si="85"/>
        <v>0</v>
      </c>
      <c r="UH10" s="77">
        <f t="shared" si="85"/>
        <v>0</v>
      </c>
      <c r="UI10" s="77">
        <f t="shared" si="85"/>
        <v>0</v>
      </c>
      <c r="UJ10" s="77">
        <f t="shared" si="85"/>
        <v>0</v>
      </c>
      <c r="UK10" s="77">
        <f t="shared" si="85"/>
        <v>0</v>
      </c>
      <c r="UL10" s="77">
        <f t="shared" si="85"/>
        <v>0</v>
      </c>
      <c r="UM10" s="77">
        <f t="shared" si="85"/>
        <v>0</v>
      </c>
      <c r="UN10" s="77">
        <f t="shared" si="85"/>
        <v>0</v>
      </c>
      <c r="UO10" s="77">
        <f t="shared" si="85"/>
        <v>0</v>
      </c>
      <c r="UP10" s="77">
        <f t="shared" si="85"/>
        <v>0</v>
      </c>
      <c r="UQ10" s="77">
        <f t="shared" si="85"/>
        <v>0</v>
      </c>
      <c r="UR10" s="77">
        <f t="shared" si="85"/>
        <v>0</v>
      </c>
      <c r="US10" s="77">
        <f t="shared" si="85"/>
        <v>0</v>
      </c>
      <c r="UT10" s="77">
        <f t="shared" si="85"/>
        <v>0</v>
      </c>
      <c r="UU10" s="77">
        <f t="shared" si="85"/>
        <v>0</v>
      </c>
      <c r="UV10" s="77">
        <f t="shared" si="85"/>
        <v>0</v>
      </c>
      <c r="UW10" s="77">
        <f t="shared" si="85"/>
        <v>0</v>
      </c>
      <c r="UX10" s="77">
        <f t="shared" si="85"/>
        <v>0</v>
      </c>
      <c r="UY10" s="77">
        <f t="shared" si="85"/>
        <v>0</v>
      </c>
      <c r="UZ10" s="77">
        <f t="shared" si="85"/>
        <v>0</v>
      </c>
      <c r="VA10" s="77">
        <f t="shared" si="85"/>
        <v>0</v>
      </c>
      <c r="VB10" s="77">
        <f t="shared" si="85"/>
        <v>0</v>
      </c>
      <c r="VC10" s="77">
        <f t="shared" si="85"/>
        <v>0</v>
      </c>
      <c r="VD10" s="77">
        <f t="shared" si="85"/>
        <v>0</v>
      </c>
      <c r="VE10" s="77">
        <f t="shared" si="85"/>
        <v>0</v>
      </c>
      <c r="VF10" s="77">
        <f t="shared" si="85"/>
        <v>0</v>
      </c>
      <c r="VG10" s="77">
        <f t="shared" si="85"/>
        <v>0</v>
      </c>
      <c r="VH10" s="77">
        <f t="shared" si="85"/>
        <v>0</v>
      </c>
      <c r="VI10" s="77">
        <f t="shared" si="85"/>
        <v>0</v>
      </c>
      <c r="VJ10" s="77">
        <f t="shared" si="85"/>
        <v>0</v>
      </c>
      <c r="VK10" s="77">
        <f t="shared" si="85"/>
        <v>0</v>
      </c>
      <c r="VL10" s="77">
        <f t="shared" si="85"/>
        <v>0</v>
      </c>
      <c r="VM10" s="77">
        <f t="shared" si="85"/>
        <v>0</v>
      </c>
      <c r="VN10" s="77">
        <f t="shared" si="85"/>
        <v>0</v>
      </c>
      <c r="VO10" s="77">
        <f t="shared" si="85"/>
        <v>0</v>
      </c>
      <c r="VP10" s="77">
        <f t="shared" si="85"/>
        <v>0</v>
      </c>
      <c r="VQ10" s="77">
        <f t="shared" si="85"/>
        <v>0</v>
      </c>
      <c r="VR10" s="77">
        <f t="shared" si="85"/>
        <v>0</v>
      </c>
      <c r="VS10" s="77">
        <f t="shared" si="85"/>
        <v>0</v>
      </c>
      <c r="VT10" s="77">
        <f t="shared" si="85"/>
        <v>0</v>
      </c>
      <c r="VU10" s="77">
        <f t="shared" si="85"/>
        <v>0</v>
      </c>
      <c r="VV10" s="77">
        <f t="shared" si="85"/>
        <v>0</v>
      </c>
      <c r="VW10" s="77">
        <f t="shared" si="85"/>
        <v>0</v>
      </c>
      <c r="VX10" s="77">
        <f t="shared" si="85"/>
        <v>0</v>
      </c>
      <c r="VY10" s="77">
        <f t="shared" si="85"/>
        <v>0</v>
      </c>
      <c r="VZ10" s="77">
        <f t="shared" si="85"/>
        <v>0</v>
      </c>
      <c r="WA10" s="77">
        <f t="shared" si="85"/>
        <v>0</v>
      </c>
      <c r="WB10" s="77">
        <f t="shared" si="85"/>
        <v>0</v>
      </c>
      <c r="WC10" s="77">
        <f t="shared" si="85"/>
        <v>0</v>
      </c>
      <c r="WD10" s="77">
        <f t="shared" si="85"/>
        <v>0</v>
      </c>
      <c r="WE10" s="77">
        <f t="shared" si="85"/>
        <v>0</v>
      </c>
      <c r="WF10" s="77">
        <f t="shared" si="85"/>
        <v>0</v>
      </c>
      <c r="WG10" s="77">
        <f t="shared" si="85"/>
        <v>0</v>
      </c>
      <c r="WH10" s="77">
        <f t="shared" si="85"/>
        <v>0</v>
      </c>
      <c r="WI10" s="77">
        <f t="shared" si="85"/>
        <v>0</v>
      </c>
      <c r="WJ10" s="77">
        <f t="shared" si="85"/>
        <v>0</v>
      </c>
      <c r="WK10" s="77">
        <f t="shared" si="85"/>
        <v>0</v>
      </c>
      <c r="WL10" s="77">
        <f t="shared" si="85"/>
        <v>0</v>
      </c>
      <c r="WM10" s="77">
        <f t="shared" si="85"/>
        <v>0</v>
      </c>
      <c r="WN10" s="77">
        <f t="shared" si="85"/>
        <v>0</v>
      </c>
      <c r="WO10" s="77">
        <f t="shared" si="85"/>
        <v>0</v>
      </c>
      <c r="WP10" s="77">
        <f t="shared" ref="WP10:ZA10" si="86">COUNTIF(WP12:WP1048576,"*有带看：*")</f>
        <v>0</v>
      </c>
      <c r="WQ10" s="77">
        <f t="shared" si="86"/>
        <v>0</v>
      </c>
      <c r="WR10" s="77">
        <f t="shared" si="86"/>
        <v>0</v>
      </c>
      <c r="WS10" s="77">
        <f t="shared" si="86"/>
        <v>0</v>
      </c>
      <c r="WT10" s="77">
        <f t="shared" si="86"/>
        <v>0</v>
      </c>
      <c r="WU10" s="77">
        <f t="shared" si="86"/>
        <v>0</v>
      </c>
      <c r="WV10" s="77">
        <f t="shared" si="86"/>
        <v>0</v>
      </c>
      <c r="WW10" s="77">
        <f t="shared" si="86"/>
        <v>0</v>
      </c>
      <c r="WX10" s="77">
        <f t="shared" si="86"/>
        <v>0</v>
      </c>
      <c r="WY10" s="77">
        <f t="shared" si="86"/>
        <v>0</v>
      </c>
      <c r="WZ10" s="77">
        <f t="shared" si="86"/>
        <v>0</v>
      </c>
      <c r="XA10" s="77">
        <f t="shared" si="86"/>
        <v>0</v>
      </c>
      <c r="XB10" s="77">
        <f t="shared" si="86"/>
        <v>0</v>
      </c>
      <c r="XC10" s="77">
        <f t="shared" si="86"/>
        <v>0</v>
      </c>
      <c r="XD10" s="77">
        <f t="shared" si="86"/>
        <v>0</v>
      </c>
      <c r="XE10" s="77">
        <f t="shared" si="86"/>
        <v>0</v>
      </c>
      <c r="XF10" s="77">
        <f t="shared" si="86"/>
        <v>0</v>
      </c>
      <c r="XG10" s="77">
        <f t="shared" si="86"/>
        <v>0</v>
      </c>
      <c r="XH10" s="77">
        <f t="shared" si="86"/>
        <v>0</v>
      </c>
      <c r="XI10" s="77">
        <f t="shared" si="86"/>
        <v>0</v>
      </c>
      <c r="XJ10" s="77">
        <f t="shared" si="86"/>
        <v>0</v>
      </c>
      <c r="XK10" s="77">
        <f t="shared" si="86"/>
        <v>0</v>
      </c>
      <c r="XL10" s="77">
        <f t="shared" si="86"/>
        <v>0</v>
      </c>
      <c r="XM10" s="77">
        <f t="shared" si="86"/>
        <v>0</v>
      </c>
      <c r="XN10" s="77">
        <f t="shared" si="86"/>
        <v>0</v>
      </c>
      <c r="XO10" s="77">
        <f t="shared" si="86"/>
        <v>0</v>
      </c>
      <c r="XP10" s="77">
        <f t="shared" si="86"/>
        <v>0</v>
      </c>
      <c r="XQ10" s="77">
        <f t="shared" si="86"/>
        <v>0</v>
      </c>
      <c r="XR10" s="77">
        <f t="shared" si="86"/>
        <v>0</v>
      </c>
      <c r="XS10" s="77">
        <f t="shared" si="86"/>
        <v>0</v>
      </c>
      <c r="XT10" s="77">
        <f t="shared" si="86"/>
        <v>0</v>
      </c>
      <c r="XU10" s="77">
        <f t="shared" si="86"/>
        <v>0</v>
      </c>
      <c r="XV10" s="77">
        <f t="shared" si="86"/>
        <v>0</v>
      </c>
      <c r="XW10" s="77">
        <f t="shared" si="86"/>
        <v>0</v>
      </c>
      <c r="XX10" s="77">
        <f t="shared" si="86"/>
        <v>0</v>
      </c>
      <c r="XY10" s="77">
        <f t="shared" si="86"/>
        <v>0</v>
      </c>
      <c r="XZ10" s="77">
        <f t="shared" si="86"/>
        <v>0</v>
      </c>
      <c r="YA10" s="77">
        <f t="shared" si="86"/>
        <v>0</v>
      </c>
      <c r="YB10" s="77">
        <f t="shared" si="86"/>
        <v>0</v>
      </c>
      <c r="YC10" s="77">
        <f t="shared" si="86"/>
        <v>0</v>
      </c>
      <c r="YD10" s="77">
        <f t="shared" si="86"/>
        <v>0</v>
      </c>
      <c r="YE10" s="77">
        <f t="shared" si="86"/>
        <v>0</v>
      </c>
      <c r="YF10" s="77">
        <f t="shared" si="86"/>
        <v>0</v>
      </c>
      <c r="YG10" s="77">
        <f t="shared" si="86"/>
        <v>0</v>
      </c>
      <c r="YH10" s="77">
        <f t="shared" si="86"/>
        <v>0</v>
      </c>
      <c r="YI10" s="77">
        <f t="shared" si="86"/>
        <v>0</v>
      </c>
      <c r="YJ10" s="77">
        <f t="shared" si="86"/>
        <v>0</v>
      </c>
      <c r="YK10" s="77">
        <f t="shared" si="86"/>
        <v>0</v>
      </c>
      <c r="YL10" s="77">
        <f t="shared" si="86"/>
        <v>0</v>
      </c>
      <c r="YM10" s="77">
        <f t="shared" si="86"/>
        <v>0</v>
      </c>
      <c r="YN10" s="77">
        <f t="shared" si="86"/>
        <v>0</v>
      </c>
      <c r="YO10" s="77">
        <f t="shared" si="86"/>
        <v>0</v>
      </c>
      <c r="YP10" s="77">
        <f t="shared" si="86"/>
        <v>0</v>
      </c>
      <c r="YQ10" s="77">
        <f t="shared" si="86"/>
        <v>0</v>
      </c>
      <c r="YR10" s="77">
        <f t="shared" si="86"/>
        <v>0</v>
      </c>
      <c r="YS10" s="77">
        <f t="shared" si="86"/>
        <v>0</v>
      </c>
      <c r="YT10" s="77">
        <f t="shared" si="86"/>
        <v>0</v>
      </c>
      <c r="YU10" s="77">
        <f t="shared" si="86"/>
        <v>0</v>
      </c>
      <c r="YV10" s="77">
        <f t="shared" si="86"/>
        <v>0</v>
      </c>
      <c r="YW10" s="77">
        <f t="shared" si="86"/>
        <v>0</v>
      </c>
      <c r="YX10" s="77">
        <f t="shared" si="86"/>
        <v>0</v>
      </c>
      <c r="YY10" s="77">
        <f t="shared" si="86"/>
        <v>0</v>
      </c>
      <c r="YZ10" s="77">
        <f t="shared" si="86"/>
        <v>0</v>
      </c>
      <c r="ZA10" s="77">
        <f t="shared" si="86"/>
        <v>0</v>
      </c>
      <c r="ZB10" s="77">
        <f t="shared" ref="ZB10:ABM10" si="87">COUNTIF(ZB12:ZB1048576,"*有带看：*")</f>
        <v>0</v>
      </c>
      <c r="ZC10" s="77">
        <f t="shared" si="87"/>
        <v>0</v>
      </c>
      <c r="ZD10" s="77">
        <f t="shared" si="87"/>
        <v>0</v>
      </c>
      <c r="ZE10" s="77">
        <f t="shared" si="87"/>
        <v>0</v>
      </c>
      <c r="ZF10" s="77">
        <f t="shared" si="87"/>
        <v>0</v>
      </c>
      <c r="ZG10" s="77">
        <f t="shared" si="87"/>
        <v>0</v>
      </c>
      <c r="ZH10" s="77">
        <f t="shared" si="87"/>
        <v>0</v>
      </c>
      <c r="ZI10" s="77">
        <f t="shared" si="87"/>
        <v>0</v>
      </c>
      <c r="ZJ10" s="77">
        <f t="shared" si="87"/>
        <v>0</v>
      </c>
      <c r="ZK10" s="77">
        <f t="shared" si="87"/>
        <v>0</v>
      </c>
      <c r="ZL10" s="77">
        <f t="shared" si="87"/>
        <v>0</v>
      </c>
      <c r="ZM10" s="77">
        <f t="shared" si="87"/>
        <v>0</v>
      </c>
      <c r="ZN10" s="77">
        <f t="shared" si="87"/>
        <v>0</v>
      </c>
      <c r="ZO10" s="77">
        <f t="shared" si="87"/>
        <v>0</v>
      </c>
      <c r="ZP10" s="77">
        <f t="shared" si="87"/>
        <v>0</v>
      </c>
      <c r="ZQ10" s="77">
        <f t="shared" si="87"/>
        <v>0</v>
      </c>
      <c r="ZR10" s="77">
        <f t="shared" si="87"/>
        <v>0</v>
      </c>
      <c r="ZS10" s="77">
        <f t="shared" si="87"/>
        <v>0</v>
      </c>
      <c r="ZT10" s="77">
        <f t="shared" si="87"/>
        <v>0</v>
      </c>
      <c r="ZU10" s="77">
        <f t="shared" si="87"/>
        <v>0</v>
      </c>
      <c r="ZV10" s="77">
        <f t="shared" si="87"/>
        <v>0</v>
      </c>
      <c r="ZW10" s="77">
        <f t="shared" si="87"/>
        <v>0</v>
      </c>
      <c r="ZX10" s="77">
        <f t="shared" si="87"/>
        <v>0</v>
      </c>
      <c r="ZY10" s="77">
        <f t="shared" si="87"/>
        <v>0</v>
      </c>
      <c r="ZZ10" s="77">
        <f t="shared" si="87"/>
        <v>0</v>
      </c>
      <c r="AAA10" s="77">
        <f t="shared" si="87"/>
        <v>0</v>
      </c>
      <c r="AAB10" s="77">
        <f t="shared" si="87"/>
        <v>0</v>
      </c>
      <c r="AAC10" s="77">
        <f t="shared" si="87"/>
        <v>0</v>
      </c>
      <c r="AAD10" s="77">
        <f t="shared" si="87"/>
        <v>0</v>
      </c>
      <c r="AAE10" s="77">
        <f t="shared" si="87"/>
        <v>0</v>
      </c>
      <c r="AAF10" s="77">
        <f t="shared" si="87"/>
        <v>0</v>
      </c>
      <c r="AAG10" s="77">
        <f t="shared" si="87"/>
        <v>0</v>
      </c>
      <c r="AAH10" s="77">
        <f t="shared" si="87"/>
        <v>0</v>
      </c>
      <c r="AAI10" s="77">
        <f t="shared" si="87"/>
        <v>0</v>
      </c>
      <c r="AAJ10" s="77">
        <f t="shared" si="87"/>
        <v>0</v>
      </c>
      <c r="AAK10" s="77">
        <f t="shared" si="87"/>
        <v>0</v>
      </c>
      <c r="AAL10" s="77">
        <f t="shared" si="87"/>
        <v>0</v>
      </c>
      <c r="AAM10" s="77">
        <f t="shared" si="87"/>
        <v>0</v>
      </c>
      <c r="AAN10" s="77">
        <f t="shared" si="87"/>
        <v>0</v>
      </c>
      <c r="AAO10" s="77">
        <f t="shared" si="87"/>
        <v>0</v>
      </c>
      <c r="AAP10" s="77">
        <f t="shared" si="87"/>
        <v>0</v>
      </c>
      <c r="AAQ10" s="77">
        <f t="shared" si="87"/>
        <v>0</v>
      </c>
      <c r="AAR10" s="77">
        <f t="shared" si="87"/>
        <v>0</v>
      </c>
      <c r="AAS10" s="77">
        <f t="shared" si="87"/>
        <v>0</v>
      </c>
      <c r="AAT10" s="77">
        <f t="shared" si="87"/>
        <v>0</v>
      </c>
      <c r="AAU10" s="77">
        <f t="shared" si="87"/>
        <v>0</v>
      </c>
      <c r="AAV10" s="77">
        <f t="shared" si="87"/>
        <v>0</v>
      </c>
      <c r="AAW10" s="77">
        <f t="shared" si="87"/>
        <v>0</v>
      </c>
      <c r="AAX10" s="77">
        <f t="shared" si="87"/>
        <v>0</v>
      </c>
      <c r="AAY10" s="77">
        <f t="shared" si="87"/>
        <v>0</v>
      </c>
      <c r="AAZ10" s="77">
        <f t="shared" si="87"/>
        <v>0</v>
      </c>
      <c r="ABA10" s="77">
        <f t="shared" si="87"/>
        <v>0</v>
      </c>
      <c r="ABB10" s="77">
        <f t="shared" si="87"/>
        <v>0</v>
      </c>
      <c r="ABC10" s="77">
        <f t="shared" si="87"/>
        <v>0</v>
      </c>
      <c r="ABD10" s="77">
        <f t="shared" si="87"/>
        <v>0</v>
      </c>
      <c r="ABE10" s="77">
        <f t="shared" si="87"/>
        <v>0</v>
      </c>
      <c r="ABF10" s="77">
        <f t="shared" si="87"/>
        <v>0</v>
      </c>
      <c r="ABG10" s="77">
        <f t="shared" si="87"/>
        <v>0</v>
      </c>
      <c r="ABH10" s="77">
        <f t="shared" si="87"/>
        <v>0</v>
      </c>
      <c r="ABI10" s="77">
        <f t="shared" si="87"/>
        <v>0</v>
      </c>
      <c r="ABJ10" s="77">
        <f t="shared" si="87"/>
        <v>0</v>
      </c>
      <c r="ABK10" s="77">
        <f t="shared" si="87"/>
        <v>0</v>
      </c>
      <c r="ABL10" s="77">
        <f t="shared" si="87"/>
        <v>0</v>
      </c>
      <c r="ABM10" s="77">
        <f t="shared" si="87"/>
        <v>0</v>
      </c>
      <c r="ABN10" s="77">
        <f t="shared" ref="ABN10:ADT10" si="88">COUNTIF(ABN12:ABN1048576,"*有带看：*")</f>
        <v>0</v>
      </c>
      <c r="ABO10" s="77">
        <f t="shared" si="88"/>
        <v>0</v>
      </c>
      <c r="ABP10" s="77">
        <f t="shared" si="88"/>
        <v>0</v>
      </c>
      <c r="ABQ10" s="77">
        <f t="shared" si="88"/>
        <v>0</v>
      </c>
      <c r="ABR10" s="77">
        <f t="shared" si="88"/>
        <v>0</v>
      </c>
      <c r="ABS10" s="77">
        <f t="shared" si="88"/>
        <v>0</v>
      </c>
      <c r="ABT10" s="77">
        <f t="shared" si="88"/>
        <v>0</v>
      </c>
      <c r="ABU10" s="77">
        <f t="shared" si="88"/>
        <v>0</v>
      </c>
      <c r="ABV10" s="77">
        <f t="shared" si="88"/>
        <v>0</v>
      </c>
      <c r="ABW10" s="77">
        <f t="shared" si="88"/>
        <v>0</v>
      </c>
      <c r="ABX10" s="77">
        <f t="shared" si="88"/>
        <v>0</v>
      </c>
      <c r="ABY10" s="77">
        <f t="shared" si="88"/>
        <v>0</v>
      </c>
      <c r="ABZ10" s="77">
        <f t="shared" si="88"/>
        <v>0</v>
      </c>
      <c r="ACA10" s="77">
        <f t="shared" si="88"/>
        <v>0</v>
      </c>
      <c r="ACB10" s="77">
        <f t="shared" si="88"/>
        <v>0</v>
      </c>
      <c r="ACC10" s="77">
        <f t="shared" si="88"/>
        <v>0</v>
      </c>
      <c r="ACD10" s="77">
        <f t="shared" si="88"/>
        <v>0</v>
      </c>
      <c r="ACE10" s="77">
        <f t="shared" si="88"/>
        <v>0</v>
      </c>
      <c r="ACF10" s="77">
        <f t="shared" si="88"/>
        <v>0</v>
      </c>
      <c r="ACG10" s="77">
        <f t="shared" si="88"/>
        <v>0</v>
      </c>
      <c r="ACH10" s="77">
        <f t="shared" si="88"/>
        <v>0</v>
      </c>
      <c r="ACI10" s="77">
        <f t="shared" si="88"/>
        <v>0</v>
      </c>
      <c r="ACJ10" s="77">
        <f t="shared" si="88"/>
        <v>0</v>
      </c>
      <c r="ACK10" s="77">
        <f t="shared" si="88"/>
        <v>0</v>
      </c>
      <c r="ACL10" s="77">
        <f t="shared" si="88"/>
        <v>0</v>
      </c>
      <c r="ACM10" s="77">
        <f t="shared" si="88"/>
        <v>0</v>
      </c>
      <c r="ACN10" s="77">
        <f t="shared" si="88"/>
        <v>0</v>
      </c>
      <c r="ACO10" s="77">
        <f t="shared" si="88"/>
        <v>0</v>
      </c>
      <c r="ACP10" s="77">
        <f t="shared" si="88"/>
        <v>0</v>
      </c>
      <c r="ACQ10" s="77">
        <f t="shared" si="88"/>
        <v>0</v>
      </c>
      <c r="ACR10" s="77">
        <f t="shared" si="88"/>
        <v>0</v>
      </c>
      <c r="ACS10" s="77">
        <f t="shared" si="88"/>
        <v>0</v>
      </c>
      <c r="ACT10" s="77">
        <f t="shared" si="88"/>
        <v>0</v>
      </c>
      <c r="ACU10" s="77">
        <f t="shared" si="88"/>
        <v>0</v>
      </c>
      <c r="ACV10" s="77">
        <f t="shared" si="88"/>
        <v>0</v>
      </c>
      <c r="ACW10" s="77">
        <f t="shared" si="88"/>
        <v>0</v>
      </c>
      <c r="ACX10" s="77">
        <f t="shared" si="88"/>
        <v>0</v>
      </c>
      <c r="ACY10" s="77">
        <f t="shared" si="88"/>
        <v>0</v>
      </c>
      <c r="ACZ10" s="77">
        <f t="shared" si="88"/>
        <v>0</v>
      </c>
      <c r="ADA10" s="77">
        <f t="shared" si="88"/>
        <v>0</v>
      </c>
      <c r="ADB10" s="77">
        <f t="shared" si="88"/>
        <v>0</v>
      </c>
      <c r="ADC10" s="77">
        <f t="shared" si="88"/>
        <v>0</v>
      </c>
      <c r="ADD10" s="77">
        <f t="shared" si="88"/>
        <v>0</v>
      </c>
      <c r="ADE10" s="77">
        <f t="shared" si="88"/>
        <v>0</v>
      </c>
      <c r="ADF10" s="77">
        <f t="shared" si="88"/>
        <v>0</v>
      </c>
      <c r="ADG10" s="77">
        <f t="shared" si="88"/>
        <v>0</v>
      </c>
      <c r="ADH10" s="77">
        <f t="shared" si="88"/>
        <v>0</v>
      </c>
      <c r="ADI10" s="77">
        <f t="shared" si="88"/>
        <v>0</v>
      </c>
      <c r="ADJ10" s="77">
        <f t="shared" si="88"/>
        <v>0</v>
      </c>
      <c r="ADK10" s="77">
        <f t="shared" si="88"/>
        <v>0</v>
      </c>
      <c r="ADL10" s="77">
        <f t="shared" si="88"/>
        <v>0</v>
      </c>
      <c r="ADM10" s="77">
        <f t="shared" si="88"/>
        <v>0</v>
      </c>
      <c r="ADN10" s="77">
        <f t="shared" si="88"/>
        <v>0</v>
      </c>
      <c r="ADO10" s="77">
        <f t="shared" si="88"/>
        <v>0</v>
      </c>
      <c r="ADP10" s="77">
        <f t="shared" si="88"/>
        <v>0</v>
      </c>
      <c r="ADQ10" s="77">
        <f t="shared" si="88"/>
        <v>0</v>
      </c>
      <c r="ADR10" s="77">
        <f t="shared" si="88"/>
        <v>0</v>
      </c>
      <c r="ADS10" s="77">
        <f t="shared" si="88"/>
        <v>0</v>
      </c>
      <c r="ADT10" s="77">
        <f t="shared" si="88"/>
        <v>0</v>
      </c>
      <c r="ADU10" s="76"/>
    </row>
    <row r="11" spans="1:803" s="82" customFormat="1" ht="30" customHeight="1" thickBot="1">
      <c r="A11" s="80" t="s">
        <v>8367</v>
      </c>
      <c r="B11" s="297" t="s">
        <v>8366</v>
      </c>
      <c r="C11" s="80" t="s">
        <v>8368</v>
      </c>
      <c r="D11" s="80" t="s">
        <v>8365</v>
      </c>
      <c r="E11" s="164"/>
      <c r="F11" s="349" t="s">
        <v>8369</v>
      </c>
      <c r="G11" s="465" t="s">
        <v>13</v>
      </c>
      <c r="H11" s="92" t="s">
        <v>8370</v>
      </c>
      <c r="I11" s="166" t="s">
        <v>9253</v>
      </c>
      <c r="J11" s="108" t="s">
        <v>8371</v>
      </c>
      <c r="K11" s="92" t="s">
        <v>9</v>
      </c>
      <c r="L11" s="92" t="s">
        <v>3393</v>
      </c>
      <c r="M11" s="108" t="s">
        <v>3401</v>
      </c>
      <c r="N11" s="108" t="s">
        <v>3399</v>
      </c>
      <c r="O11" s="108" t="s">
        <v>3402</v>
      </c>
      <c r="P11" s="92" t="s">
        <v>3394</v>
      </c>
      <c r="Q11" s="143" t="s">
        <v>9676</v>
      </c>
      <c r="R11" s="144" t="s">
        <v>3412</v>
      </c>
      <c r="S11" s="318" t="s">
        <v>9675</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9674</v>
      </c>
      <c r="MX11" s="82">
        <v>46116</v>
      </c>
      <c r="MY11" s="82" t="s">
        <v>9673</v>
      </c>
      <c r="MZ11" s="82">
        <v>46121</v>
      </c>
      <c r="NA11" s="82" t="s">
        <v>9672</v>
      </c>
      <c r="NB11" s="82">
        <v>46122</v>
      </c>
      <c r="NC11" s="82" t="s">
        <v>9690</v>
      </c>
      <c r="ND11" s="82">
        <v>46129</v>
      </c>
      <c r="NE11" s="82">
        <v>46130</v>
      </c>
      <c r="NF11" s="82">
        <v>46131</v>
      </c>
      <c r="NG11" s="82">
        <v>46132</v>
      </c>
      <c r="NH11" s="82" t="s">
        <v>12358</v>
      </c>
      <c r="NI11" s="82">
        <v>46134</v>
      </c>
      <c r="NJ11" s="472"/>
      <c r="NK11" s="472"/>
      <c r="NL11" s="382"/>
      <c r="NM11" s="382"/>
      <c r="NN11" s="383"/>
    </row>
    <row r="12" spans="1:803" s="58" customFormat="1" ht="30" customHeight="1">
      <c r="A12" s="316" t="s">
        <v>8517</v>
      </c>
      <c r="B12" s="317" t="s">
        <v>8516</v>
      </c>
      <c r="C12" s="163" t="s">
        <v>8514</v>
      </c>
      <c r="D12" s="163" t="s">
        <v>8515</v>
      </c>
      <c r="E12" s="332" t="s">
        <v>12707</v>
      </c>
      <c r="F12" s="256" t="s">
        <v>1</v>
      </c>
      <c r="G12" s="466" t="s">
        <v>1671</v>
      </c>
      <c r="H12" s="58">
        <v>1500</v>
      </c>
      <c r="I12" s="278" t="s">
        <v>449</v>
      </c>
      <c r="J12" s="123" t="s">
        <v>0</v>
      </c>
      <c r="K12" s="330">
        <v>13816739609</v>
      </c>
      <c r="L12" s="470" t="s">
        <v>8109</v>
      </c>
      <c r="M12" s="270" t="s">
        <v>3450</v>
      </c>
      <c r="N12" s="271" t="s">
        <v>3453</v>
      </c>
      <c r="O12" s="271" t="s">
        <v>3457</v>
      </c>
      <c r="P12" s="268" t="s">
        <v>9671</v>
      </c>
      <c r="Q12" s="272"/>
      <c r="R12" s="272"/>
      <c r="S12" s="259" t="s">
        <v>9670</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9669</v>
      </c>
      <c r="JE12" s="58" t="s">
        <v>2780</v>
      </c>
      <c r="JF12" s="259"/>
      <c r="JH12" s="260" t="s">
        <v>9668</v>
      </c>
      <c r="JJ12" s="59"/>
      <c r="JM12" s="59" t="s">
        <v>9058</v>
      </c>
      <c r="JN12" s="59" t="s">
        <v>3070</v>
      </c>
      <c r="JR12" s="58" t="s">
        <v>3101</v>
      </c>
      <c r="JU12" s="59" t="s">
        <v>3121</v>
      </c>
      <c r="JV12" s="58" t="s">
        <v>3148</v>
      </c>
      <c r="JW12" s="284" t="s">
        <v>9667</v>
      </c>
      <c r="JX12" s="261" t="s">
        <v>9666</v>
      </c>
      <c r="JY12" s="280" t="s">
        <v>9665</v>
      </c>
      <c r="JZ12" s="261" t="s">
        <v>9664</v>
      </c>
      <c r="KA12" s="261" t="s">
        <v>9663</v>
      </c>
      <c r="KD12" s="264" t="s">
        <v>9662</v>
      </c>
      <c r="KE12" s="263" t="s">
        <v>9661</v>
      </c>
      <c r="KG12" s="263" t="s">
        <v>3268</v>
      </c>
      <c r="KH12" s="263" t="s">
        <v>9660</v>
      </c>
      <c r="KI12" s="263" t="s">
        <v>9659</v>
      </c>
      <c r="KJ12" s="265" t="s">
        <v>9658</v>
      </c>
      <c r="KK12" s="273" t="s">
        <v>9657</v>
      </c>
      <c r="KL12" s="264" t="s">
        <v>9656</v>
      </c>
      <c r="KM12" s="263" t="s">
        <v>9655</v>
      </c>
      <c r="KN12" s="264" t="s">
        <v>9654</v>
      </c>
      <c r="KO12" s="263" t="s">
        <v>3279</v>
      </c>
      <c r="KP12" s="263" t="s">
        <v>9653</v>
      </c>
      <c r="KS12" s="263" t="s">
        <v>3336</v>
      </c>
      <c r="KU12" s="269" t="s">
        <v>9652</v>
      </c>
      <c r="KX12" s="263" t="s">
        <v>3351</v>
      </c>
      <c r="LF12" s="263" t="s">
        <v>9076</v>
      </c>
      <c r="LG12" s="59"/>
      <c r="LK12" s="275" t="s">
        <v>9651</v>
      </c>
      <c r="LM12" s="59"/>
      <c r="LN12" s="59"/>
      <c r="LP12" s="59"/>
      <c r="LW12" s="59"/>
      <c r="MA12" s="59"/>
      <c r="MC12" s="59"/>
      <c r="ME12" s="59"/>
      <c r="MI12" s="264" t="s">
        <v>9650</v>
      </c>
      <c r="MJ12" s="266" t="s">
        <v>9649</v>
      </c>
      <c r="MK12" s="263" t="s">
        <v>8340</v>
      </c>
      <c r="ML12" s="264" t="s">
        <v>8350</v>
      </c>
      <c r="MM12" s="263" t="s">
        <v>8379</v>
      </c>
      <c r="MN12" s="265" t="s">
        <v>8402</v>
      </c>
      <c r="MO12" s="263" t="s">
        <v>8428</v>
      </c>
      <c r="MP12" s="263" t="s">
        <v>8446</v>
      </c>
      <c r="MQ12" s="265" t="s">
        <v>8513</v>
      </c>
      <c r="MR12" s="263" t="s">
        <v>8530</v>
      </c>
      <c r="MS12" s="265" t="s">
        <v>9648</v>
      </c>
      <c r="MU12" s="59"/>
      <c r="MY12" s="366" t="s">
        <v>9647</v>
      </c>
      <c r="MZ12" s="344" t="s">
        <v>9646</v>
      </c>
      <c r="NA12" s="367" t="s">
        <v>9645</v>
      </c>
      <c r="NB12" s="350" t="s">
        <v>9644</v>
      </c>
      <c r="NC12" s="367" t="s">
        <v>9643</v>
      </c>
      <c r="ND12" s="372" t="s">
        <v>9691</v>
      </c>
      <c r="NE12" s="344" t="s">
        <v>11843</v>
      </c>
      <c r="NF12" s="343"/>
      <c r="NG12" s="344" t="s">
        <v>12121</v>
      </c>
      <c r="NH12" s="344" t="s">
        <v>12359</v>
      </c>
      <c r="NI12" s="344" t="s">
        <v>12706</v>
      </c>
      <c r="NJ12" s="473"/>
      <c r="NK12" s="474"/>
      <c r="ADW12" s="381"/>
    </row>
    <row r="13" spans="1:803" s="58" customFormat="1" ht="29.15" customHeight="1">
      <c r="A13" s="316" t="s">
        <v>8145</v>
      </c>
      <c r="B13" s="317" t="s">
        <v>8144</v>
      </c>
      <c r="C13" s="163" t="s">
        <v>8143</v>
      </c>
      <c r="D13" s="163" t="s">
        <v>9642</v>
      </c>
      <c r="E13" s="163" t="s">
        <v>12713</v>
      </c>
      <c r="F13" s="133" t="s">
        <v>1</v>
      </c>
      <c r="G13" s="466" t="s">
        <v>3444</v>
      </c>
      <c r="H13" s="59">
        <v>1400</v>
      </c>
      <c r="I13" s="274" t="s">
        <v>8385</v>
      </c>
      <c r="J13" s="123" t="s">
        <v>8392</v>
      </c>
      <c r="K13" s="284">
        <v>13661775371</v>
      </c>
      <c r="L13" s="258" t="s">
        <v>8109</v>
      </c>
      <c r="M13" s="270" t="s">
        <v>3462</v>
      </c>
      <c r="N13" s="271" t="s">
        <v>3453</v>
      </c>
      <c r="O13" s="271" t="s">
        <v>7672</v>
      </c>
      <c r="P13" s="268" t="s">
        <v>9641</v>
      </c>
      <c r="Q13" s="61" t="s">
        <v>9640</v>
      </c>
      <c r="R13" s="268"/>
      <c r="S13" s="268" t="s">
        <v>9639</v>
      </c>
      <c r="T13" s="59"/>
      <c r="LB13" s="266"/>
      <c r="LC13" s="263"/>
      <c r="LD13" s="266"/>
      <c r="LG13" s="59"/>
      <c r="LI13" s="263"/>
      <c r="LK13" s="59"/>
      <c r="LL13" s="266"/>
      <c r="LM13" s="59"/>
      <c r="LP13" s="59"/>
      <c r="LW13" s="265" t="s">
        <v>9638</v>
      </c>
      <c r="LX13" s="265" t="s">
        <v>9637</v>
      </c>
      <c r="MA13" s="59"/>
      <c r="MC13" s="59"/>
      <c r="MD13" s="263" t="s">
        <v>9636</v>
      </c>
      <c r="ME13" s="59"/>
      <c r="MJ13" s="59"/>
      <c r="MK13" s="59"/>
      <c r="MM13" s="265" t="s">
        <v>8387</v>
      </c>
      <c r="MN13" s="264" t="s">
        <v>8393</v>
      </c>
      <c r="MO13" s="263" t="s">
        <v>8427</v>
      </c>
      <c r="MP13" s="264" t="s">
        <v>8447</v>
      </c>
      <c r="MV13" s="343"/>
      <c r="MY13" s="366" t="s">
        <v>9635</v>
      </c>
      <c r="MZ13" s="346" t="s">
        <v>9634</v>
      </c>
      <c r="NA13" s="367" t="s">
        <v>9633</v>
      </c>
      <c r="NB13" s="346" t="s">
        <v>9632</v>
      </c>
      <c r="NC13" s="367" t="s">
        <v>9631</v>
      </c>
      <c r="ND13" s="374" t="s">
        <v>9692</v>
      </c>
      <c r="NE13" s="344" t="s">
        <v>12711</v>
      </c>
      <c r="NH13" s="381" t="s">
        <v>12360</v>
      </c>
      <c r="NI13" s="344" t="s">
        <v>12712</v>
      </c>
      <c r="NJ13" s="473"/>
      <c r="NK13" s="474"/>
      <c r="ADW13" s="381"/>
    </row>
    <row r="14" spans="1:803" s="58" customFormat="1" ht="30" customHeight="1">
      <c r="A14" s="316" t="s">
        <v>9416</v>
      </c>
      <c r="B14" s="317" t="s">
        <v>9630</v>
      </c>
      <c r="C14" s="163" t="s">
        <v>8019</v>
      </c>
      <c r="D14" s="163" t="s">
        <v>8020</v>
      </c>
      <c r="E14" s="163" t="s">
        <v>12719</v>
      </c>
      <c r="F14" s="256" t="s">
        <v>1</v>
      </c>
      <c r="G14" s="466">
        <v>3</v>
      </c>
      <c r="H14" s="59">
        <v>1200</v>
      </c>
      <c r="I14" s="278" t="s">
        <v>147</v>
      </c>
      <c r="J14" s="123" t="s">
        <v>0</v>
      </c>
      <c r="K14" s="330">
        <v>13774270430</v>
      </c>
      <c r="L14" s="258" t="s">
        <v>8109</v>
      </c>
      <c r="M14" s="270" t="s">
        <v>3403</v>
      </c>
      <c r="N14" s="271" t="s">
        <v>3407</v>
      </c>
      <c r="O14" s="271" t="s">
        <v>3426</v>
      </c>
      <c r="P14" s="268" t="s">
        <v>9629</v>
      </c>
      <c r="Q14" s="61"/>
      <c r="R14" s="268" t="s">
        <v>9628</v>
      </c>
      <c r="S14" s="268" t="s">
        <v>9627</v>
      </c>
      <c r="T14" s="59"/>
      <c r="U14" s="59"/>
      <c r="FU14" s="58" t="s">
        <v>150</v>
      </c>
      <c r="FY14" s="58" t="s">
        <v>151</v>
      </c>
      <c r="GA14" s="58" t="s">
        <v>152</v>
      </c>
      <c r="GD14" s="58" t="s">
        <v>153</v>
      </c>
      <c r="GF14" s="58" t="s">
        <v>154</v>
      </c>
      <c r="GJ14" s="58" t="s">
        <v>155</v>
      </c>
      <c r="GK14" s="58" t="s">
        <v>156</v>
      </c>
      <c r="GO14" s="58" t="s">
        <v>157</v>
      </c>
      <c r="GP14" s="58" t="s">
        <v>158</v>
      </c>
      <c r="GW14" s="58" t="s">
        <v>159</v>
      </c>
      <c r="GX14" s="58" t="s">
        <v>160</v>
      </c>
      <c r="GY14" s="58" t="s">
        <v>161</v>
      </c>
      <c r="HH14" s="58" t="s">
        <v>141</v>
      </c>
      <c r="HJ14" s="58" t="s">
        <v>162</v>
      </c>
      <c r="HK14" s="58" t="s">
        <v>163</v>
      </c>
      <c r="HM14" s="58" t="s">
        <v>164</v>
      </c>
      <c r="HN14" s="58" t="s">
        <v>82</v>
      </c>
      <c r="HO14" s="58" t="s">
        <v>165</v>
      </c>
      <c r="HQ14" s="58" t="s">
        <v>166</v>
      </c>
      <c r="HS14" s="58" t="s">
        <v>167</v>
      </c>
      <c r="HU14" s="58" t="s">
        <v>168</v>
      </c>
      <c r="HW14" s="58" t="s">
        <v>169</v>
      </c>
      <c r="HX14" s="58" t="s">
        <v>170</v>
      </c>
      <c r="IA14" s="58" t="s">
        <v>171</v>
      </c>
      <c r="ID14" s="58" t="s">
        <v>84</v>
      </c>
      <c r="IE14" s="58" t="s">
        <v>104</v>
      </c>
      <c r="IG14" s="58" t="s">
        <v>172</v>
      </c>
      <c r="II14" s="58" t="s">
        <v>173</v>
      </c>
      <c r="IN14" s="58" t="s">
        <v>107</v>
      </c>
      <c r="IO14" s="58" t="s">
        <v>108</v>
      </c>
      <c r="IP14" s="58" t="s">
        <v>91</v>
      </c>
      <c r="IQ14" s="58" t="s">
        <v>174</v>
      </c>
      <c r="IR14" s="58" t="s">
        <v>175</v>
      </c>
      <c r="IS14" s="58" t="s">
        <v>93</v>
      </c>
      <c r="IT14" s="58" t="s">
        <v>66</v>
      </c>
      <c r="IV14" s="58" t="s">
        <v>9626</v>
      </c>
      <c r="IW14" s="58" t="s">
        <v>2746</v>
      </c>
      <c r="IX14" s="260" t="s">
        <v>9625</v>
      </c>
      <c r="IZ14" s="260" t="s">
        <v>9624</v>
      </c>
      <c r="JA14" s="259"/>
      <c r="JC14" s="259" t="s">
        <v>9623</v>
      </c>
      <c r="JE14" s="58" t="s">
        <v>2780</v>
      </c>
      <c r="JF14" s="259"/>
      <c r="JH14" s="260" t="s">
        <v>9622</v>
      </c>
      <c r="JI14" s="259"/>
      <c r="JJ14" s="59" t="s">
        <v>3031</v>
      </c>
      <c r="JK14" s="59"/>
      <c r="JL14" s="59" t="s">
        <v>3066</v>
      </c>
      <c r="JM14" s="59" t="s">
        <v>3069</v>
      </c>
      <c r="JN14" s="59" t="s">
        <v>3070</v>
      </c>
      <c r="JQ14" s="59" t="s">
        <v>9621</v>
      </c>
      <c r="JR14" s="59" t="s">
        <v>3121</v>
      </c>
      <c r="JS14" s="58" t="s">
        <v>3103</v>
      </c>
      <c r="JU14" s="59" t="s">
        <v>9620</v>
      </c>
      <c r="JV14" s="59"/>
      <c r="KC14" s="267" t="s">
        <v>9619</v>
      </c>
      <c r="KD14" s="263" t="s">
        <v>3248</v>
      </c>
      <c r="KE14" s="265" t="s">
        <v>9618</v>
      </c>
      <c r="KF14" s="263" t="s">
        <v>9617</v>
      </c>
      <c r="KG14" s="263" t="s">
        <v>3268</v>
      </c>
      <c r="KH14" s="263" t="s">
        <v>9616</v>
      </c>
      <c r="KI14" s="59"/>
      <c r="KJ14" s="263" t="s">
        <v>3274</v>
      </c>
      <c r="KK14" s="263" t="s">
        <v>9615</v>
      </c>
      <c r="KL14" s="263" t="s">
        <v>3277</v>
      </c>
      <c r="KN14" s="263" t="s">
        <v>9614</v>
      </c>
      <c r="KO14" s="263" t="s">
        <v>8660</v>
      </c>
      <c r="KP14" s="263" t="s">
        <v>9022</v>
      </c>
      <c r="KQ14" s="59"/>
      <c r="KR14" s="264" t="s">
        <v>9613</v>
      </c>
      <c r="KU14" s="282" t="s">
        <v>9612</v>
      </c>
      <c r="KZ14" s="269" t="s">
        <v>9611</v>
      </c>
      <c r="LG14" s="59"/>
      <c r="LM14" s="59"/>
      <c r="LN14" s="264" t="s">
        <v>9610</v>
      </c>
      <c r="LP14" s="59"/>
      <c r="LQ14" s="266" t="s">
        <v>9609</v>
      </c>
      <c r="LR14" s="263" t="s">
        <v>7626</v>
      </c>
      <c r="LS14" s="59"/>
      <c r="LT14" s="264" t="s">
        <v>9608</v>
      </c>
      <c r="LW14" s="59"/>
      <c r="LX14" s="264" t="s">
        <v>9607</v>
      </c>
      <c r="MA14" s="59"/>
      <c r="MB14" s="59"/>
      <c r="MC14" s="263" t="s">
        <v>9606</v>
      </c>
      <c r="MD14" s="273" t="s">
        <v>9605</v>
      </c>
      <c r="ME14" s="59"/>
      <c r="MI14" s="263" t="s">
        <v>8326</v>
      </c>
      <c r="MJ14" s="263" t="s">
        <v>8335</v>
      </c>
      <c r="MK14" s="59"/>
      <c r="ML14" s="263" t="s">
        <v>8353</v>
      </c>
      <c r="MM14" s="263" t="s">
        <v>8383</v>
      </c>
      <c r="MN14" s="263" t="s">
        <v>8391</v>
      </c>
      <c r="MO14" s="263" t="s">
        <v>8426</v>
      </c>
      <c r="MP14" s="265" t="s">
        <v>8443</v>
      </c>
      <c r="MY14" s="371" t="s">
        <v>9604</v>
      </c>
      <c r="NA14" s="366" t="s">
        <v>9603</v>
      </c>
      <c r="NC14" s="366" t="s">
        <v>9602</v>
      </c>
      <c r="ND14" s="369"/>
      <c r="NF14" s="350" t="s">
        <v>11848</v>
      </c>
      <c r="NG14" s="344" t="s">
        <v>12122</v>
      </c>
      <c r="NH14" s="344" t="s">
        <v>12361</v>
      </c>
      <c r="NI14" s="344" t="s">
        <v>12718</v>
      </c>
      <c r="NJ14" s="473"/>
      <c r="NK14" s="474"/>
      <c r="ADW14" s="381"/>
    </row>
    <row r="15" spans="1:803" s="58" customFormat="1" ht="29.15" customHeight="1">
      <c r="A15" s="97"/>
      <c r="B15" s="298"/>
      <c r="C15" s="97"/>
      <c r="D15" s="97"/>
      <c r="E15" s="163"/>
      <c r="F15" s="133" t="s">
        <v>1</v>
      </c>
      <c r="G15" s="467" t="s">
        <v>3444</v>
      </c>
      <c r="H15" s="58">
        <v>1200</v>
      </c>
      <c r="I15" s="336" t="s">
        <v>8354</v>
      </c>
      <c r="J15" s="124" t="s">
        <v>0</v>
      </c>
      <c r="K15" s="380">
        <v>15821585406</v>
      </c>
      <c r="L15" s="258" t="s">
        <v>8109</v>
      </c>
      <c r="M15" s="270"/>
      <c r="N15" s="271"/>
      <c r="O15" s="271"/>
      <c r="P15" s="109"/>
      <c r="Q15" s="61"/>
      <c r="R15" s="61"/>
      <c r="S15" s="58" t="s">
        <v>8410</v>
      </c>
      <c r="LP15" s="59"/>
      <c r="MO15" s="265" t="s">
        <v>8423</v>
      </c>
      <c r="MP15" s="263" t="s">
        <v>8448</v>
      </c>
      <c r="MY15" s="366" t="s">
        <v>9601</v>
      </c>
      <c r="NA15" s="366" t="s">
        <v>9600</v>
      </c>
      <c r="NC15" s="366" t="s">
        <v>9599</v>
      </c>
      <c r="ND15" s="369"/>
      <c r="NH15" s="381" t="s">
        <v>12362</v>
      </c>
      <c r="NI15" s="413" t="s">
        <v>12720</v>
      </c>
      <c r="NJ15" s="475"/>
      <c r="NK15" s="474"/>
      <c r="ADW15" s="381"/>
    </row>
    <row r="16" spans="1:803" s="58" customFormat="1" ht="30" customHeight="1">
      <c r="A16" s="316" t="s">
        <v>8504</v>
      </c>
      <c r="B16" s="317" t="s">
        <v>8503</v>
      </c>
      <c r="C16" s="163" t="s">
        <v>8501</v>
      </c>
      <c r="D16" s="163" t="s">
        <v>8502</v>
      </c>
      <c r="E16" s="163" t="s">
        <v>12716</v>
      </c>
      <c r="F16" s="133" t="s">
        <v>1</v>
      </c>
      <c r="G16" s="467" t="s">
        <v>3444</v>
      </c>
      <c r="H16" s="58">
        <v>1000</v>
      </c>
      <c r="I16" s="257" t="s">
        <v>8384</v>
      </c>
      <c r="J16" s="124" t="s">
        <v>0</v>
      </c>
      <c r="K16" s="370">
        <v>13816981130</v>
      </c>
      <c r="L16" s="324" t="s">
        <v>8109</v>
      </c>
      <c r="M16" s="270" t="s">
        <v>3450</v>
      </c>
      <c r="N16" s="271"/>
      <c r="O16" s="271" t="s">
        <v>3457</v>
      </c>
      <c r="P16" s="109" t="s">
        <v>9598</v>
      </c>
      <c r="Q16" s="61"/>
      <c r="R16" s="61"/>
      <c r="S16" s="58" t="s">
        <v>9597</v>
      </c>
      <c r="T16" s="59"/>
      <c r="KS16" s="59"/>
      <c r="LP16" s="59"/>
      <c r="MB16" s="263" t="s">
        <v>9596</v>
      </c>
      <c r="MC16" s="264" t="s">
        <v>9595</v>
      </c>
      <c r="MD16" s="264" t="s">
        <v>9594</v>
      </c>
      <c r="ME16" s="263" t="s">
        <v>9593</v>
      </c>
      <c r="MF16" s="264" t="s">
        <v>9592</v>
      </c>
      <c r="MH16" s="263" t="s">
        <v>8314</v>
      </c>
      <c r="MI16" s="264" t="s">
        <v>9591</v>
      </c>
      <c r="MJ16" s="263" t="s">
        <v>9590</v>
      </c>
      <c r="MK16" s="264" t="s">
        <v>9589</v>
      </c>
      <c r="ML16" s="263" t="s">
        <v>8352</v>
      </c>
      <c r="MM16" s="266" t="s">
        <v>9588</v>
      </c>
      <c r="MN16" s="264" t="s">
        <v>8412</v>
      </c>
      <c r="MO16" s="264" t="s">
        <v>8418</v>
      </c>
      <c r="MP16" s="263" t="s">
        <v>8445</v>
      </c>
      <c r="MQ16" s="266" t="s">
        <v>8500</v>
      </c>
      <c r="MR16" s="263" t="s">
        <v>8543</v>
      </c>
      <c r="MY16" s="366" t="s">
        <v>9587</v>
      </c>
      <c r="MZ16" s="344" t="s">
        <v>9586</v>
      </c>
      <c r="NA16" s="367" t="s">
        <v>9585</v>
      </c>
      <c r="NB16" s="346" t="s">
        <v>9584</v>
      </c>
      <c r="NC16" s="367" t="s">
        <v>9583</v>
      </c>
      <c r="ND16" s="374" t="s">
        <v>11844</v>
      </c>
      <c r="NH16" s="381" t="s">
        <v>12363</v>
      </c>
      <c r="NI16" s="344" t="s">
        <v>12715</v>
      </c>
      <c r="NJ16" s="475"/>
      <c r="NK16" s="474"/>
      <c r="ADW16" s="381"/>
    </row>
    <row r="17" spans="1:803" s="58" customFormat="1" ht="30" customHeight="1">
      <c r="A17" s="316" t="s">
        <v>8416</v>
      </c>
      <c r="B17" s="317" t="s">
        <v>8415</v>
      </c>
      <c r="C17" s="163" t="s">
        <v>8413</v>
      </c>
      <c r="D17" s="163" t="s">
        <v>8414</v>
      </c>
      <c r="E17" s="163" t="s">
        <v>8430</v>
      </c>
      <c r="F17" s="256" t="s">
        <v>1</v>
      </c>
      <c r="G17" s="466">
        <v>3</v>
      </c>
      <c r="H17" s="58">
        <v>950</v>
      </c>
      <c r="I17" s="257" t="s">
        <v>1252</v>
      </c>
      <c r="J17" s="123" t="s">
        <v>0</v>
      </c>
      <c r="K17" s="263">
        <v>17724031176</v>
      </c>
      <c r="L17" s="258" t="s">
        <v>8109</v>
      </c>
      <c r="M17" s="270" t="s">
        <v>3462</v>
      </c>
      <c r="N17" s="271" t="s">
        <v>3463</v>
      </c>
      <c r="O17" s="271" t="s">
        <v>3464</v>
      </c>
      <c r="P17" s="268" t="s">
        <v>9551</v>
      </c>
      <c r="Q17" s="61"/>
      <c r="R17" s="61" t="s">
        <v>69</v>
      </c>
      <c r="S17" s="259" t="s">
        <v>9582</v>
      </c>
      <c r="T17" s="59"/>
      <c r="CH17" s="58" t="s">
        <v>1253</v>
      </c>
      <c r="CJ17" s="58" t="s">
        <v>1254</v>
      </c>
      <c r="CN17" s="58" t="s">
        <v>1255</v>
      </c>
      <c r="CY17" s="58" t="s">
        <v>1256</v>
      </c>
      <c r="EU17" s="59"/>
      <c r="FK17" s="58" t="s">
        <v>1257</v>
      </c>
      <c r="FV17" s="58" t="s">
        <v>1258</v>
      </c>
      <c r="GA17" s="58" t="s">
        <v>1259</v>
      </c>
      <c r="GB17" s="58" t="s">
        <v>1260</v>
      </c>
      <c r="GC17" s="58" t="s">
        <v>1261</v>
      </c>
      <c r="GD17" s="58" t="s">
        <v>1262</v>
      </c>
      <c r="GF17" s="58" t="s">
        <v>1263</v>
      </c>
      <c r="GG17" s="58" t="s">
        <v>1264</v>
      </c>
      <c r="GI17" s="58" t="s">
        <v>1265</v>
      </c>
      <c r="GP17" s="58" t="s">
        <v>1266</v>
      </c>
      <c r="GQ17" s="58" t="s">
        <v>1267</v>
      </c>
      <c r="GR17" s="58" t="s">
        <v>1268</v>
      </c>
      <c r="GS17" s="58" t="s">
        <v>353</v>
      </c>
      <c r="GV17" s="58" t="s">
        <v>1269</v>
      </c>
      <c r="GW17" s="58" t="s">
        <v>1270</v>
      </c>
      <c r="GX17" s="58" t="s">
        <v>1271</v>
      </c>
      <c r="HI17" s="58" t="s">
        <v>1272</v>
      </c>
      <c r="HJ17" s="58" t="s">
        <v>1273</v>
      </c>
      <c r="HK17" s="58" t="s">
        <v>1274</v>
      </c>
      <c r="HL17" s="58" t="s">
        <v>1275</v>
      </c>
      <c r="HO17" s="58" t="s">
        <v>1276</v>
      </c>
      <c r="HZ17" s="58" t="s">
        <v>1246</v>
      </c>
      <c r="IA17" s="58" t="s">
        <v>1277</v>
      </c>
      <c r="ID17" s="58" t="s">
        <v>84</v>
      </c>
      <c r="IG17" s="58" t="s">
        <v>1278</v>
      </c>
      <c r="JA17" s="259" t="s">
        <v>9581</v>
      </c>
      <c r="JC17" s="259" t="s">
        <v>9580</v>
      </c>
      <c r="JD17" s="259" t="s">
        <v>2771</v>
      </c>
      <c r="JI17" s="260" t="s">
        <v>2796</v>
      </c>
      <c r="JJ17" s="59" t="s">
        <v>3032</v>
      </c>
      <c r="JM17" s="59" t="s">
        <v>9579</v>
      </c>
      <c r="JV17" s="59"/>
      <c r="KC17" s="264" t="s">
        <v>9578</v>
      </c>
      <c r="KD17" s="263" t="s">
        <v>9577</v>
      </c>
      <c r="KE17" s="263" t="s">
        <v>9576</v>
      </c>
      <c r="KF17" s="264" t="s">
        <v>9575</v>
      </c>
      <c r="KG17" s="59"/>
      <c r="KH17" s="264" t="s">
        <v>9574</v>
      </c>
      <c r="KI17" s="264" t="s">
        <v>9573</v>
      </c>
      <c r="KJ17" s="263" t="s">
        <v>3274</v>
      </c>
      <c r="KK17" s="263" t="s">
        <v>9542</v>
      </c>
      <c r="KL17" s="264" t="s">
        <v>9572</v>
      </c>
      <c r="KR17" s="59"/>
      <c r="KT17" s="264" t="s">
        <v>9571</v>
      </c>
      <c r="KW17" s="269" t="s">
        <v>9539</v>
      </c>
      <c r="KX17" s="59"/>
      <c r="KY17" s="263" t="s">
        <v>9570</v>
      </c>
      <c r="KZ17" s="264" t="s">
        <v>9569</v>
      </c>
      <c r="LD17" s="263" t="s">
        <v>9568</v>
      </c>
      <c r="LE17" s="59"/>
      <c r="LG17" s="59"/>
      <c r="LH17" s="265" t="s">
        <v>9567</v>
      </c>
      <c r="LI17" s="59"/>
      <c r="LK17" s="266" t="s">
        <v>9566</v>
      </c>
      <c r="LL17" s="264" t="s">
        <v>9565</v>
      </c>
      <c r="LM17" s="59"/>
      <c r="LN17" s="59"/>
      <c r="LP17" s="59"/>
      <c r="LR17" s="263" t="s">
        <v>7625</v>
      </c>
      <c r="LS17" s="59"/>
      <c r="LT17" s="265" t="s">
        <v>9564</v>
      </c>
      <c r="LU17" s="263" t="s">
        <v>9563</v>
      </c>
      <c r="LW17" s="264" t="s">
        <v>9562</v>
      </c>
      <c r="LX17" s="264" t="s">
        <v>9561</v>
      </c>
      <c r="LZ17" s="263" t="s">
        <v>9560</v>
      </c>
      <c r="MA17" s="59"/>
      <c r="MB17" s="59"/>
      <c r="MC17" s="264" t="s">
        <v>9559</v>
      </c>
      <c r="ME17" s="59"/>
      <c r="MF17" s="264" t="s">
        <v>9558</v>
      </c>
      <c r="MG17" s="263" t="s">
        <v>9557</v>
      </c>
      <c r="MH17" s="263" t="s">
        <v>9556</v>
      </c>
      <c r="MJ17" s="59"/>
      <c r="MK17" s="59"/>
      <c r="ML17" s="59"/>
      <c r="MM17" s="263" t="s">
        <v>8376</v>
      </c>
      <c r="MN17" s="264" t="s">
        <v>8390</v>
      </c>
      <c r="MO17" s="263" t="s">
        <v>8429</v>
      </c>
      <c r="MP17" s="263" t="s">
        <v>8351</v>
      </c>
      <c r="MQ17" s="264" t="s">
        <v>8544</v>
      </c>
      <c r="MY17" s="366" t="s">
        <v>9555</v>
      </c>
      <c r="NA17" s="366" t="s">
        <v>9554</v>
      </c>
      <c r="NC17" s="366" t="s">
        <v>9553</v>
      </c>
      <c r="ND17" s="373" t="s">
        <v>9696</v>
      </c>
      <c r="NE17" s="343"/>
      <c r="NH17" s="381" t="s">
        <v>12364</v>
      </c>
      <c r="NJ17" s="473"/>
      <c r="NK17" s="474"/>
      <c r="ADW17" s="381"/>
    </row>
    <row r="18" spans="1:803" s="58" customFormat="1" ht="29.15" customHeight="1">
      <c r="A18" s="316" t="s">
        <v>8548</v>
      </c>
      <c r="B18" s="317" t="s">
        <v>8547</v>
      </c>
      <c r="C18" s="163" t="s">
        <v>8545</v>
      </c>
      <c r="D18" s="163" t="s">
        <v>8546</v>
      </c>
      <c r="E18" s="163" t="s">
        <v>12710</v>
      </c>
      <c r="F18" s="133" t="s">
        <v>1</v>
      </c>
      <c r="G18" s="466">
        <v>3</v>
      </c>
      <c r="H18" s="58">
        <v>950</v>
      </c>
      <c r="I18" s="274" t="s">
        <v>9552</v>
      </c>
      <c r="J18" s="123" t="s">
        <v>0</v>
      </c>
      <c r="K18" s="264">
        <v>15316821228</v>
      </c>
      <c r="L18" s="258" t="s">
        <v>8109</v>
      </c>
      <c r="M18" s="270" t="s">
        <v>3462</v>
      </c>
      <c r="N18" s="271" t="s">
        <v>3453</v>
      </c>
      <c r="O18" s="271" t="s">
        <v>3464</v>
      </c>
      <c r="P18" s="268" t="s">
        <v>9551</v>
      </c>
      <c r="Q18" s="61"/>
      <c r="R18" s="61" t="s">
        <v>50</v>
      </c>
      <c r="S18" s="259" t="s">
        <v>9550</v>
      </c>
      <c r="HM18" s="58" t="s">
        <v>1239</v>
      </c>
      <c r="HO18" s="58" t="s">
        <v>1240</v>
      </c>
      <c r="HP18" s="58" t="s">
        <v>1241</v>
      </c>
      <c r="HR18" s="58" t="s">
        <v>1242</v>
      </c>
      <c r="HT18" s="58" t="s">
        <v>1243</v>
      </c>
      <c r="HU18" s="58" t="s">
        <v>1244</v>
      </c>
      <c r="HW18" s="58" t="s">
        <v>1245</v>
      </c>
      <c r="HZ18" s="58" t="s">
        <v>1246</v>
      </c>
      <c r="IA18" s="58" t="s">
        <v>1247</v>
      </c>
      <c r="IB18" s="58" t="s">
        <v>1248</v>
      </c>
      <c r="ID18" s="58" t="s">
        <v>84</v>
      </c>
      <c r="IG18" s="58" t="s">
        <v>1249</v>
      </c>
      <c r="IJ18" s="58" t="s">
        <v>1250</v>
      </c>
      <c r="IK18" s="58" t="s">
        <v>1251</v>
      </c>
      <c r="IT18" s="58" t="s">
        <v>9549</v>
      </c>
      <c r="IU18" s="259"/>
      <c r="IW18" s="259" t="s">
        <v>9548</v>
      </c>
      <c r="JA18" s="259" t="s">
        <v>9547</v>
      </c>
      <c r="JB18" s="259"/>
      <c r="JC18" s="260"/>
      <c r="JD18" s="259" t="s">
        <v>2771</v>
      </c>
      <c r="JF18" s="259"/>
      <c r="JI18" s="260" t="s">
        <v>2796</v>
      </c>
      <c r="JJ18" s="59" t="s">
        <v>3032</v>
      </c>
      <c r="JQ18" s="59"/>
      <c r="JV18" s="59"/>
      <c r="KD18" s="263" t="s">
        <v>9546</v>
      </c>
      <c r="KE18" s="263" t="s">
        <v>9545</v>
      </c>
      <c r="KG18" s="59"/>
      <c r="KH18" s="263" t="s">
        <v>9544</v>
      </c>
      <c r="KI18" s="263" t="s">
        <v>9543</v>
      </c>
      <c r="KJ18" s="264" t="s">
        <v>3275</v>
      </c>
      <c r="KK18" s="263" t="s">
        <v>9542</v>
      </c>
      <c r="KL18" s="263" t="s">
        <v>9541</v>
      </c>
      <c r="KQ18" s="59"/>
      <c r="KR18" s="59"/>
      <c r="KT18" s="269" t="s">
        <v>9540</v>
      </c>
      <c r="KW18" s="269" t="s">
        <v>9539</v>
      </c>
      <c r="KX18" s="59"/>
      <c r="LE18" s="59"/>
      <c r="LG18" s="59"/>
      <c r="LH18" s="263" t="s">
        <v>8874</v>
      </c>
      <c r="LL18" s="263" t="s">
        <v>9538</v>
      </c>
      <c r="LM18" s="264" t="s">
        <v>3477</v>
      </c>
      <c r="LN18" s="264" t="s">
        <v>9537</v>
      </c>
      <c r="LO18" s="263" t="s">
        <v>9536</v>
      </c>
      <c r="LP18" s="264" t="s">
        <v>9535</v>
      </c>
      <c r="LQ18" s="266" t="s">
        <v>9534</v>
      </c>
      <c r="LS18" s="59"/>
      <c r="LT18" s="59"/>
      <c r="LW18" s="59"/>
      <c r="MB18" s="59"/>
      <c r="MC18" s="59"/>
      <c r="ME18" s="59"/>
      <c r="MJ18" s="59"/>
      <c r="MK18" s="59"/>
      <c r="ML18" s="263" t="s">
        <v>8351</v>
      </c>
      <c r="MM18" s="263" t="s">
        <v>8382</v>
      </c>
      <c r="MN18" s="263" t="s">
        <v>8388</v>
      </c>
      <c r="MO18" s="263" t="s">
        <v>8429</v>
      </c>
      <c r="MP18" s="263" t="s">
        <v>8439</v>
      </c>
      <c r="MQ18" s="264" t="s">
        <v>8544</v>
      </c>
      <c r="MT18" s="266" t="s">
        <v>9533</v>
      </c>
      <c r="MV18" s="344" t="s">
        <v>9532</v>
      </c>
      <c r="MW18" s="344" t="s">
        <v>9531</v>
      </c>
      <c r="MX18" s="344" t="s">
        <v>9530</v>
      </c>
      <c r="MY18" s="367" t="s">
        <v>9529</v>
      </c>
      <c r="MZ18" s="344" t="s">
        <v>9528</v>
      </c>
      <c r="NA18" s="367" t="s">
        <v>9527</v>
      </c>
      <c r="NB18" s="346" t="s">
        <v>9526</v>
      </c>
      <c r="NC18" s="367" t="s">
        <v>9525</v>
      </c>
      <c r="ND18" s="373" t="s">
        <v>9696</v>
      </c>
      <c r="NE18" s="344" t="s">
        <v>11845</v>
      </c>
      <c r="NF18" s="346" t="s">
        <v>11847</v>
      </c>
      <c r="NH18" s="381" t="s">
        <v>12365</v>
      </c>
      <c r="NI18" s="344" t="s">
        <v>12709</v>
      </c>
      <c r="NJ18" s="475"/>
      <c r="NK18" s="474"/>
      <c r="ADV18" s="343"/>
      <c r="ADW18" s="381"/>
    </row>
    <row r="19" spans="1:803" s="58" customFormat="1" ht="30" customHeight="1">
      <c r="A19" s="316" t="s">
        <v>8508</v>
      </c>
      <c r="B19" s="317" t="s">
        <v>8507</v>
      </c>
      <c r="C19" s="163" t="s">
        <v>8505</v>
      </c>
      <c r="D19" s="163" t="s">
        <v>8506</v>
      </c>
      <c r="E19" s="163" t="s">
        <v>8431</v>
      </c>
      <c r="F19" s="133" t="s">
        <v>4</v>
      </c>
      <c r="G19" s="466" t="s">
        <v>3444</v>
      </c>
      <c r="H19" s="58">
        <v>1300</v>
      </c>
      <c r="I19" s="274" t="s">
        <v>9524</v>
      </c>
      <c r="J19" s="123" t="s">
        <v>9523</v>
      </c>
      <c r="K19" s="323">
        <v>13914031679</v>
      </c>
      <c r="L19" s="258" t="s">
        <v>8109</v>
      </c>
      <c r="M19" s="270" t="s">
        <v>3403</v>
      </c>
      <c r="N19" s="271" t="s">
        <v>3407</v>
      </c>
      <c r="O19" s="271" t="s">
        <v>3425</v>
      </c>
      <c r="P19" s="109" t="s">
        <v>9522</v>
      </c>
      <c r="Q19" s="61"/>
      <c r="R19" s="61"/>
      <c r="S19" s="259" t="s">
        <v>9521</v>
      </c>
      <c r="T19" s="343"/>
      <c r="CX19" s="58" t="s">
        <v>660</v>
      </c>
      <c r="EG19" s="59"/>
      <c r="EH19" s="59"/>
      <c r="EI19" s="59"/>
      <c r="EJ19" s="59"/>
      <c r="EK19" s="59"/>
      <c r="EL19" s="59"/>
      <c r="EM19" s="59"/>
      <c r="EN19" s="59"/>
      <c r="EO19" s="59"/>
      <c r="EP19" s="59"/>
      <c r="EQ19" s="59"/>
      <c r="ER19" s="59"/>
      <c r="ES19" s="59"/>
      <c r="ET19" s="59"/>
      <c r="EU19" s="59"/>
      <c r="EV19" s="59"/>
      <c r="EW19" s="59"/>
      <c r="EX19" s="59"/>
      <c r="EY19" s="59"/>
      <c r="EZ19" s="59"/>
      <c r="FA19" s="59"/>
      <c r="FB19" s="59"/>
      <c r="FC19" s="59"/>
      <c r="FD19" s="59"/>
      <c r="FE19" s="59"/>
      <c r="FF19" s="59"/>
      <c r="FG19" s="59"/>
      <c r="FH19" s="59"/>
      <c r="FI19" s="59"/>
      <c r="FJ19" s="59"/>
      <c r="FK19" s="59"/>
      <c r="FL19" s="59"/>
      <c r="FM19" s="59"/>
      <c r="FN19" s="59"/>
      <c r="FO19" s="59"/>
      <c r="FP19" s="59"/>
      <c r="FQ19" s="59"/>
      <c r="FR19" s="59"/>
      <c r="FS19" s="59"/>
      <c r="FT19" s="59"/>
      <c r="FU19" s="59"/>
      <c r="FV19" s="59"/>
      <c r="FW19" s="59"/>
      <c r="FX19" s="59"/>
      <c r="FY19" s="59"/>
      <c r="FZ19" s="59"/>
      <c r="GA19" s="59"/>
      <c r="GB19" s="59"/>
      <c r="GC19" s="59"/>
      <c r="GD19" s="59"/>
      <c r="GE19" s="59"/>
      <c r="GF19" s="59"/>
      <c r="GG19" s="59"/>
      <c r="GH19" s="59"/>
      <c r="GI19" s="59"/>
      <c r="GJ19" s="59"/>
      <c r="GK19" s="59"/>
      <c r="GL19" s="59"/>
      <c r="GM19" s="59"/>
      <c r="GN19" s="59"/>
      <c r="GO19" s="59"/>
      <c r="GP19" s="59"/>
      <c r="GQ19" s="59"/>
      <c r="GR19" s="59"/>
      <c r="GS19" s="59"/>
      <c r="GT19" s="59"/>
      <c r="GU19" s="59"/>
      <c r="GV19" s="59"/>
      <c r="GW19" s="59"/>
      <c r="GX19" s="59"/>
      <c r="GY19" s="59"/>
      <c r="GZ19" s="59"/>
      <c r="HA19" s="59"/>
      <c r="HB19" s="59"/>
      <c r="HC19" s="59"/>
      <c r="HD19" s="59"/>
      <c r="HE19" s="59"/>
      <c r="HF19" s="59"/>
      <c r="HG19" s="59"/>
      <c r="HH19" s="59"/>
      <c r="HI19" s="59"/>
      <c r="HJ19" s="59"/>
      <c r="HK19" s="59"/>
      <c r="HL19" s="59"/>
      <c r="HM19" s="59"/>
      <c r="HN19" s="59"/>
      <c r="HO19" s="59"/>
      <c r="HP19" s="59"/>
      <c r="HQ19" s="59"/>
      <c r="HR19" s="59"/>
      <c r="HS19" s="59"/>
      <c r="HT19" s="59"/>
      <c r="HU19" s="59"/>
      <c r="HV19" s="59"/>
      <c r="HW19" s="59"/>
      <c r="HX19" s="59"/>
      <c r="HY19" s="59"/>
      <c r="HZ19" s="59"/>
      <c r="IA19" s="59"/>
      <c r="IB19" s="59"/>
      <c r="IC19" s="59"/>
      <c r="ID19" s="59"/>
      <c r="IE19" s="59"/>
      <c r="IF19" s="59"/>
      <c r="IG19" s="59"/>
      <c r="IH19" s="59"/>
      <c r="II19" s="59"/>
      <c r="IJ19" s="59"/>
      <c r="IK19" s="59"/>
      <c r="IL19" s="59"/>
      <c r="IM19" s="59"/>
      <c r="IN19" s="59"/>
      <c r="IO19" s="59"/>
      <c r="IP19" s="59"/>
      <c r="IQ19" s="59"/>
      <c r="IR19" s="59"/>
      <c r="IS19" s="59"/>
      <c r="IT19" s="59"/>
      <c r="IU19" s="59"/>
      <c r="IX19" s="259" t="s">
        <v>9520</v>
      </c>
      <c r="JC19" s="59"/>
      <c r="JD19" s="59"/>
      <c r="JE19" s="59"/>
      <c r="JF19" s="59"/>
      <c r="JG19" s="59"/>
      <c r="JH19" s="59"/>
      <c r="JI19" s="59"/>
      <c r="JJ19" s="59"/>
      <c r="JK19" s="59"/>
      <c r="JL19" s="59"/>
      <c r="JM19" s="59"/>
      <c r="JN19" s="59"/>
      <c r="JO19" s="59"/>
      <c r="JP19" s="59"/>
      <c r="JQ19" s="59"/>
      <c r="JR19" s="59"/>
      <c r="JS19" s="59"/>
      <c r="JT19" s="59"/>
      <c r="JU19" s="59"/>
      <c r="JV19" s="59"/>
      <c r="JW19" s="59"/>
      <c r="JX19" s="59"/>
      <c r="JY19" s="59"/>
      <c r="JZ19" s="59"/>
      <c r="KA19" s="59"/>
      <c r="KB19" s="59"/>
      <c r="KC19" s="59"/>
      <c r="KD19" s="59"/>
      <c r="KE19" s="59"/>
      <c r="KF19" s="59"/>
      <c r="KG19" s="59"/>
      <c r="KH19" s="59"/>
      <c r="KI19" s="59"/>
      <c r="KJ19" s="59"/>
      <c r="KK19" s="59"/>
      <c r="KL19" s="59"/>
      <c r="KM19" s="59"/>
      <c r="KN19" s="59"/>
      <c r="KO19" s="59"/>
      <c r="KP19" s="59"/>
      <c r="KQ19" s="59"/>
      <c r="KR19" s="59"/>
      <c r="KS19" s="59"/>
      <c r="KT19" s="59"/>
      <c r="KU19" s="59"/>
      <c r="LG19" s="59"/>
      <c r="LM19" s="59"/>
      <c r="LN19" s="59"/>
      <c r="LO19" s="263" t="s">
        <v>7587</v>
      </c>
      <c r="LP19" s="263" t="s">
        <v>9519</v>
      </c>
      <c r="LQ19" s="265" t="s">
        <v>9518</v>
      </c>
      <c r="LS19" s="263" t="s">
        <v>9517</v>
      </c>
      <c r="LT19" s="263" t="s">
        <v>9516</v>
      </c>
      <c r="LW19" s="59"/>
      <c r="LX19" s="263" t="s">
        <v>9515</v>
      </c>
      <c r="LZ19" s="263" t="s">
        <v>7676</v>
      </c>
      <c r="MA19" s="59"/>
      <c r="MB19" s="59"/>
      <c r="MC19" s="59"/>
      <c r="MD19" s="263" t="s">
        <v>9514</v>
      </c>
      <c r="ME19" s="59"/>
      <c r="MF19" s="263" t="s">
        <v>9513</v>
      </c>
      <c r="MH19" s="263" t="s">
        <v>9512</v>
      </c>
      <c r="MI19" s="265" t="s">
        <v>9511</v>
      </c>
      <c r="MJ19" s="263" t="s">
        <v>8333</v>
      </c>
      <c r="MK19" s="263" t="s">
        <v>8337</v>
      </c>
      <c r="ML19" s="263" t="s">
        <v>8349</v>
      </c>
      <c r="MM19" s="263" t="s">
        <v>8381</v>
      </c>
      <c r="MN19" s="265" t="s">
        <v>8401</v>
      </c>
      <c r="MO19" s="263" t="s">
        <v>8433</v>
      </c>
      <c r="MP19" s="265" t="s">
        <v>8442</v>
      </c>
      <c r="MQ19" s="265" t="s">
        <v>8499</v>
      </c>
      <c r="MS19" s="265" t="s">
        <v>9510</v>
      </c>
      <c r="MT19" s="59"/>
      <c r="NA19" s="367" t="s">
        <v>9509</v>
      </c>
      <c r="NB19" s="343"/>
      <c r="NC19" s="367" t="s">
        <v>9508</v>
      </c>
      <c r="ND19" s="369"/>
      <c r="NE19" s="344" t="s">
        <v>1195</v>
      </c>
      <c r="NG19" s="344" t="s">
        <v>12128</v>
      </c>
      <c r="NH19" s="344" t="s">
        <v>12366</v>
      </c>
      <c r="NI19" s="344" t="s">
        <v>12721</v>
      </c>
      <c r="NJ19" s="475"/>
      <c r="NK19" s="474"/>
      <c r="ADW19" s="381"/>
    </row>
    <row r="20" spans="1:803" s="58" customFormat="1" ht="30" customHeight="1">
      <c r="A20" s="316" t="s">
        <v>8127</v>
      </c>
      <c r="B20" s="317" t="s">
        <v>8126</v>
      </c>
      <c r="C20" s="163" t="s">
        <v>8125</v>
      </c>
      <c r="D20" s="163" t="s">
        <v>9507</v>
      </c>
      <c r="E20" s="163" t="s">
        <v>12125</v>
      </c>
      <c r="F20" s="133" t="s">
        <v>4</v>
      </c>
      <c r="G20" s="466" t="s">
        <v>3444</v>
      </c>
      <c r="H20" s="259">
        <v>700</v>
      </c>
      <c r="I20" s="257" t="s">
        <v>604</v>
      </c>
      <c r="J20" s="123" t="s">
        <v>8394</v>
      </c>
      <c r="K20" s="325">
        <v>18329028795</v>
      </c>
      <c r="L20" s="258" t="s">
        <v>8109</v>
      </c>
      <c r="M20" s="270" t="s">
        <v>3465</v>
      </c>
      <c r="N20" s="271" t="s">
        <v>3463</v>
      </c>
      <c r="O20" s="271" t="s">
        <v>3464</v>
      </c>
      <c r="P20" s="268" t="s">
        <v>9506</v>
      </c>
      <c r="Q20" s="61"/>
      <c r="R20" s="61" t="s">
        <v>187</v>
      </c>
      <c r="S20" s="259" t="s">
        <v>9505</v>
      </c>
      <c r="T20" s="343"/>
      <c r="IE20" s="58" t="s">
        <v>605</v>
      </c>
      <c r="IF20" s="265" t="s">
        <v>9504</v>
      </c>
      <c r="IN20" s="58" t="s">
        <v>606</v>
      </c>
      <c r="IO20" s="58" t="s">
        <v>65</v>
      </c>
      <c r="IW20" s="58" t="s">
        <v>2753</v>
      </c>
      <c r="JA20" s="259" t="s">
        <v>8668</v>
      </c>
      <c r="JE20" s="58" t="s">
        <v>2778</v>
      </c>
      <c r="JG20" s="259" t="s">
        <v>9503</v>
      </c>
      <c r="JI20" s="260" t="s">
        <v>9502</v>
      </c>
      <c r="JS20" s="58" t="s">
        <v>3105</v>
      </c>
      <c r="JW20" s="279"/>
      <c r="JX20" s="284" t="s">
        <v>9501</v>
      </c>
      <c r="JY20" s="279"/>
      <c r="JZ20" s="281" t="s">
        <v>9500</v>
      </c>
      <c r="KA20" s="279"/>
      <c r="KC20" s="59"/>
      <c r="KD20" s="59"/>
      <c r="KG20" s="59"/>
      <c r="KI20" s="59"/>
      <c r="KJ20" s="263" t="s">
        <v>8549</v>
      </c>
      <c r="KL20" s="263" t="s">
        <v>3277</v>
      </c>
      <c r="KN20" s="263" t="s">
        <v>3278</v>
      </c>
      <c r="KR20" s="59"/>
      <c r="KW20" s="263" t="s">
        <v>3350</v>
      </c>
      <c r="LG20" s="59"/>
      <c r="LM20" s="59"/>
      <c r="LN20" s="59"/>
      <c r="LO20" s="59"/>
      <c r="LP20" s="59"/>
      <c r="LR20" s="263" t="s">
        <v>9226</v>
      </c>
      <c r="LS20" s="263" t="s">
        <v>9499</v>
      </c>
      <c r="LT20" s="264" t="s">
        <v>9498</v>
      </c>
      <c r="LW20" s="59"/>
      <c r="LX20" s="263" t="s">
        <v>9497</v>
      </c>
      <c r="MA20" s="59"/>
      <c r="MC20" s="59"/>
      <c r="MD20" s="264" t="s">
        <v>9496</v>
      </c>
      <c r="ME20" s="59"/>
      <c r="MM20" s="263" t="s">
        <v>8380</v>
      </c>
      <c r="MN20" s="263" t="s">
        <v>8395</v>
      </c>
      <c r="MO20" s="263" t="s">
        <v>8425</v>
      </c>
      <c r="MP20" s="264" t="s">
        <v>8444</v>
      </c>
      <c r="MY20" s="366" t="s">
        <v>9495</v>
      </c>
      <c r="MZ20" s="346" t="s">
        <v>9494</v>
      </c>
      <c r="NA20" s="367" t="s">
        <v>9493</v>
      </c>
      <c r="ND20" s="369"/>
      <c r="NE20" s="346" t="s">
        <v>12123</v>
      </c>
      <c r="NF20" s="343"/>
      <c r="NG20" s="344" t="s">
        <v>12124</v>
      </c>
      <c r="NH20" s="344" t="s">
        <v>12367</v>
      </c>
      <c r="NI20" s="343"/>
      <c r="NJ20" s="475"/>
      <c r="NK20" s="474"/>
      <c r="ADW20" s="381"/>
    </row>
    <row r="21" spans="1:803" s="58" customFormat="1" ht="30" customHeight="1">
      <c r="A21" s="316" t="s">
        <v>8512</v>
      </c>
      <c r="B21" s="317" t="s">
        <v>8511</v>
      </c>
      <c r="C21" s="163" t="s">
        <v>8509</v>
      </c>
      <c r="D21" s="163" t="s">
        <v>8510</v>
      </c>
      <c r="E21" s="163"/>
      <c r="F21" s="133" t="s">
        <v>4</v>
      </c>
      <c r="G21" s="467" t="s">
        <v>3444</v>
      </c>
      <c r="H21" s="58">
        <v>2200</v>
      </c>
      <c r="I21" s="99" t="s">
        <v>8403</v>
      </c>
      <c r="J21" s="124" t="s">
        <v>0</v>
      </c>
      <c r="K21" s="380">
        <v>17717333970</v>
      </c>
      <c r="L21" s="258" t="s">
        <v>8109</v>
      </c>
      <c r="M21" s="270"/>
      <c r="N21" s="271"/>
      <c r="O21" s="271"/>
      <c r="P21" s="109"/>
      <c r="Q21" s="61"/>
      <c r="R21" s="61"/>
      <c r="T21" s="343"/>
      <c r="LP21" s="59"/>
      <c r="MP21" s="263" t="s">
        <v>593</v>
      </c>
      <c r="MQ21" s="265" t="s">
        <v>8479</v>
      </c>
      <c r="NG21" s="344" t="s">
        <v>12129</v>
      </c>
      <c r="NH21" s="381" t="s">
        <v>12368</v>
      </c>
      <c r="NI21" s="343"/>
      <c r="NJ21" s="475"/>
      <c r="NK21" s="474"/>
      <c r="ADW21" s="381"/>
    </row>
    <row r="22" spans="1:803" s="58" customFormat="1" ht="29.15" customHeight="1">
      <c r="A22" s="316" t="s">
        <v>8321</v>
      </c>
      <c r="B22" s="317" t="s">
        <v>8320</v>
      </c>
      <c r="C22" s="163" t="s">
        <v>8318</v>
      </c>
      <c r="D22" s="163" t="s">
        <v>8319</v>
      </c>
      <c r="E22" s="163" t="s">
        <v>8475</v>
      </c>
      <c r="F22" s="133" t="s">
        <v>4</v>
      </c>
      <c r="G22" s="466">
        <v>4</v>
      </c>
      <c r="H22" s="58">
        <v>2000</v>
      </c>
      <c r="I22" s="257" t="s">
        <v>989</v>
      </c>
      <c r="J22" s="123" t="s">
        <v>0</v>
      </c>
      <c r="K22" s="267">
        <v>13801702193</v>
      </c>
      <c r="L22" s="258" t="s">
        <v>8109</v>
      </c>
      <c r="M22" s="270"/>
      <c r="N22" s="271"/>
      <c r="O22" s="271"/>
      <c r="P22" s="109"/>
      <c r="Q22" s="61" t="s">
        <v>8472</v>
      </c>
      <c r="R22" s="61" t="s">
        <v>96</v>
      </c>
      <c r="S22" s="259" t="s">
        <v>9477</v>
      </c>
      <c r="T22" s="343"/>
      <c r="GN22" s="58" t="s">
        <v>990</v>
      </c>
      <c r="GO22" s="58" t="s">
        <v>991</v>
      </c>
      <c r="GQ22" s="58" t="s">
        <v>992</v>
      </c>
      <c r="GR22" s="58" t="s">
        <v>993</v>
      </c>
      <c r="GS22" s="58" t="s">
        <v>994</v>
      </c>
      <c r="GT22" s="58" t="s">
        <v>995</v>
      </c>
      <c r="GX22" s="58" t="s">
        <v>996</v>
      </c>
      <c r="GY22" s="58" t="s">
        <v>997</v>
      </c>
      <c r="HA22" s="58" t="s">
        <v>998</v>
      </c>
      <c r="HC22" s="58" t="s">
        <v>999</v>
      </c>
      <c r="HE22" s="58" t="s">
        <v>1000</v>
      </c>
      <c r="HG22" s="58" t="s">
        <v>1001</v>
      </c>
      <c r="HI22" s="58" t="s">
        <v>1002</v>
      </c>
      <c r="HK22" s="58" t="s">
        <v>1003</v>
      </c>
      <c r="HQ22" s="58" t="s">
        <v>1004</v>
      </c>
      <c r="HT22" s="58" t="s">
        <v>1005</v>
      </c>
      <c r="HW22" s="58" t="s">
        <v>1006</v>
      </c>
      <c r="HY22" s="58" t="s">
        <v>1007</v>
      </c>
      <c r="HZ22" s="58" t="s">
        <v>1008</v>
      </c>
      <c r="ID22" s="58" t="s">
        <v>84</v>
      </c>
      <c r="IJ22" s="58" t="s">
        <v>1009</v>
      </c>
      <c r="IK22" s="58" t="s">
        <v>1010</v>
      </c>
      <c r="IM22" s="58" t="s">
        <v>677</v>
      </c>
      <c r="IQ22" s="58" t="s">
        <v>1011</v>
      </c>
      <c r="IT22" s="58" t="s">
        <v>9476</v>
      </c>
      <c r="JF22" s="58" t="s">
        <v>9475</v>
      </c>
      <c r="JK22" s="59" t="s">
        <v>9474</v>
      </c>
      <c r="JN22" s="59" t="s">
        <v>9037</v>
      </c>
      <c r="JV22" s="59"/>
      <c r="KD22" s="59"/>
      <c r="KF22" s="59"/>
      <c r="KG22" s="59"/>
      <c r="KH22" s="263" t="s">
        <v>3251</v>
      </c>
      <c r="KI22" s="59"/>
      <c r="KO22" s="263" t="s">
        <v>3279</v>
      </c>
      <c r="KP22" s="59"/>
      <c r="KX22" s="263" t="s">
        <v>3372</v>
      </c>
      <c r="LG22" s="59"/>
      <c r="LM22" s="59"/>
      <c r="LN22" s="59"/>
      <c r="LP22" s="59"/>
      <c r="LW22" s="59"/>
      <c r="MA22" s="59"/>
      <c r="MC22" s="59"/>
      <c r="ME22" s="59"/>
      <c r="MH22" s="263" t="s">
        <v>9473</v>
      </c>
      <c r="MQ22" s="263" t="s">
        <v>8474</v>
      </c>
      <c r="NC22" s="366" t="s">
        <v>9472</v>
      </c>
      <c r="NJ22" s="475"/>
      <c r="NK22" s="474"/>
    </row>
    <row r="23" spans="1:803" s="58" customFormat="1" ht="27.65" customHeight="1">
      <c r="A23" s="97"/>
      <c r="B23" s="298"/>
      <c r="C23" s="97"/>
      <c r="D23" s="97"/>
      <c r="E23" s="285" t="s">
        <v>8480</v>
      </c>
      <c r="F23" s="133" t="s">
        <v>4</v>
      </c>
      <c r="G23" s="466">
        <v>4</v>
      </c>
      <c r="H23" s="58">
        <v>2000</v>
      </c>
      <c r="I23" s="278" t="s">
        <v>3229</v>
      </c>
      <c r="J23" s="123" t="s">
        <v>0</v>
      </c>
      <c r="K23" s="267">
        <v>13023189777</v>
      </c>
      <c r="L23" s="258" t="s">
        <v>8109</v>
      </c>
      <c r="M23" s="270"/>
      <c r="N23" s="271"/>
      <c r="O23" s="271"/>
      <c r="P23" s="109"/>
      <c r="Q23" s="61" t="s">
        <v>110</v>
      </c>
      <c r="R23" s="61"/>
      <c r="S23" s="259" t="s">
        <v>9471</v>
      </c>
      <c r="T23" s="343"/>
      <c r="HT23" s="58" t="s">
        <v>946</v>
      </c>
      <c r="IB23" s="58" t="s">
        <v>947</v>
      </c>
      <c r="ID23" s="58" t="s">
        <v>84</v>
      </c>
      <c r="IF23" s="58" t="s">
        <v>947</v>
      </c>
      <c r="IL23" s="58" t="s">
        <v>948</v>
      </c>
      <c r="IW23" s="58" t="s">
        <v>9470</v>
      </c>
      <c r="IZ23" s="260" t="s">
        <v>9469</v>
      </c>
      <c r="JC23" s="259" t="s">
        <v>9468</v>
      </c>
      <c r="JF23" s="58" t="s">
        <v>9467</v>
      </c>
      <c r="JI23" s="260" t="s">
        <v>2796</v>
      </c>
      <c r="JK23" s="59" t="s">
        <v>3050</v>
      </c>
      <c r="JV23" s="58" t="s">
        <v>3148</v>
      </c>
      <c r="KD23" s="59"/>
      <c r="KE23" s="315" t="s">
        <v>9466</v>
      </c>
      <c r="KG23" s="59"/>
      <c r="KI23" s="275" t="s">
        <v>9465</v>
      </c>
      <c r="KX23" s="263" t="s">
        <v>3372</v>
      </c>
      <c r="LG23" s="59"/>
      <c r="LM23" s="59"/>
      <c r="LN23" s="59"/>
      <c r="LP23" s="59"/>
      <c r="LW23" s="59"/>
      <c r="MA23" s="59"/>
      <c r="MC23" s="59"/>
      <c r="ME23" s="59"/>
      <c r="MQ23" s="263" t="s">
        <v>593</v>
      </c>
      <c r="NJ23" s="475"/>
      <c r="NK23" s="474"/>
    </row>
    <row r="24" spans="1:803" s="58" customFormat="1" ht="29.15" customHeight="1">
      <c r="A24" s="97"/>
      <c r="B24" s="298"/>
      <c r="C24" s="97"/>
      <c r="D24" s="97"/>
      <c r="E24" s="163"/>
      <c r="F24" s="133" t="s">
        <v>4</v>
      </c>
      <c r="G24" s="467" t="s">
        <v>3444</v>
      </c>
      <c r="H24" s="58">
        <v>1800</v>
      </c>
      <c r="I24" s="99" t="s">
        <v>8404</v>
      </c>
      <c r="J24" s="124" t="s">
        <v>8406</v>
      </c>
      <c r="K24" s="281">
        <v>15601823835</v>
      </c>
      <c r="L24" s="258" t="s">
        <v>8109</v>
      </c>
      <c r="M24" s="270"/>
      <c r="N24" s="271"/>
      <c r="O24" s="271"/>
      <c r="P24" s="109"/>
      <c r="Q24" s="61"/>
      <c r="R24" s="61"/>
      <c r="S24" s="58" t="s">
        <v>8405</v>
      </c>
      <c r="T24" s="343"/>
      <c r="LP24" s="59"/>
      <c r="MP24" s="265" t="s">
        <v>8441</v>
      </c>
      <c r="NJ24" s="475"/>
      <c r="NK24" s="474"/>
    </row>
    <row r="25" spans="1:803" s="58" customFormat="1" ht="29.15" customHeight="1">
      <c r="A25" s="97"/>
      <c r="B25" s="298"/>
      <c r="C25" s="97"/>
      <c r="D25" s="97"/>
      <c r="E25" s="163"/>
      <c r="F25" s="133" t="s">
        <v>4</v>
      </c>
      <c r="G25" s="467" t="s">
        <v>3444</v>
      </c>
      <c r="H25" s="58">
        <v>1700</v>
      </c>
      <c r="I25" s="99" t="s">
        <v>8375</v>
      </c>
      <c r="J25" s="124" t="s">
        <v>0</v>
      </c>
      <c r="K25" s="281">
        <v>13801611268</v>
      </c>
      <c r="L25" s="258" t="s">
        <v>8109</v>
      </c>
      <c r="M25" s="270"/>
      <c r="N25" s="271"/>
      <c r="O25" s="271"/>
      <c r="P25" s="109"/>
      <c r="Q25" s="61"/>
      <c r="R25" s="61"/>
      <c r="S25" s="58" t="s">
        <v>8409</v>
      </c>
      <c r="T25" s="343"/>
      <c r="LP25" s="59"/>
      <c r="MP25" s="265" t="s">
        <v>8440</v>
      </c>
      <c r="MQ25" s="265" t="s">
        <v>8478</v>
      </c>
      <c r="NH25" s="381" t="s">
        <v>12376</v>
      </c>
      <c r="NJ25" s="475"/>
      <c r="NK25" s="474"/>
      <c r="ADW25" s="381"/>
    </row>
    <row r="26" spans="1:803" s="58" customFormat="1" ht="29.15" customHeight="1">
      <c r="A26" s="97"/>
      <c r="B26" s="298"/>
      <c r="C26" s="97"/>
      <c r="D26" s="97"/>
      <c r="E26" s="163"/>
      <c r="F26" s="133" t="s">
        <v>4</v>
      </c>
      <c r="G26" s="466" t="s">
        <v>1671</v>
      </c>
      <c r="H26" s="58">
        <v>1600</v>
      </c>
      <c r="I26" s="99" t="s">
        <v>3230</v>
      </c>
      <c r="J26" s="123" t="s">
        <v>0</v>
      </c>
      <c r="K26" s="281">
        <v>18959112727</v>
      </c>
      <c r="L26" s="258" t="s">
        <v>8109</v>
      </c>
      <c r="M26" s="270"/>
      <c r="N26" s="271"/>
      <c r="O26" s="271"/>
      <c r="P26" s="109"/>
      <c r="Q26" s="61"/>
      <c r="R26" s="61"/>
      <c r="T26" s="343"/>
      <c r="KD26" s="59"/>
      <c r="KG26" s="59"/>
      <c r="LG26" s="59"/>
      <c r="LM26" s="59"/>
      <c r="LN26" s="59"/>
      <c r="LP26" s="59"/>
      <c r="LW26" s="59"/>
      <c r="MA26" s="59"/>
      <c r="MC26" s="59"/>
      <c r="ME26" s="59"/>
      <c r="MQ26" s="265" t="s">
        <v>8494</v>
      </c>
      <c r="NJ26" s="475"/>
      <c r="NK26" s="474"/>
    </row>
    <row r="27" spans="1:803" s="58" customFormat="1" ht="29.15" customHeight="1">
      <c r="A27" s="97"/>
      <c r="B27" s="298"/>
      <c r="C27" s="97"/>
      <c r="D27" s="97"/>
      <c r="E27" s="163" t="s">
        <v>9464</v>
      </c>
      <c r="F27" s="133" t="s">
        <v>4</v>
      </c>
      <c r="G27" s="466" t="s">
        <v>1546</v>
      </c>
      <c r="H27" s="58">
        <v>1500</v>
      </c>
      <c r="I27" s="257" t="s">
        <v>9463</v>
      </c>
      <c r="J27" s="123" t="s">
        <v>0</v>
      </c>
      <c r="K27" s="267">
        <v>18857499072</v>
      </c>
      <c r="L27" s="258" t="s">
        <v>8109</v>
      </c>
      <c r="M27" s="270" t="s">
        <v>3465</v>
      </c>
      <c r="N27" s="271" t="s">
        <v>3463</v>
      </c>
      <c r="O27" s="271" t="s">
        <v>3464</v>
      </c>
      <c r="P27" s="109" t="s">
        <v>9462</v>
      </c>
      <c r="Q27" s="61"/>
      <c r="R27" s="61"/>
      <c r="S27" s="259" t="s">
        <v>9461</v>
      </c>
      <c r="T27" s="343"/>
      <c r="IZ27" s="58" t="s">
        <v>9460</v>
      </c>
      <c r="JI27" s="260" t="s">
        <v>2796</v>
      </c>
      <c r="JN27" s="59" t="s">
        <v>8695</v>
      </c>
      <c r="JU27" s="59"/>
      <c r="JV27" s="59"/>
      <c r="JW27" s="279"/>
      <c r="JX27" s="280" t="s">
        <v>9459</v>
      </c>
      <c r="JY27" s="261" t="s">
        <v>9458</v>
      </c>
      <c r="JZ27" s="279"/>
      <c r="KA27" s="280" t="s">
        <v>9457</v>
      </c>
      <c r="KD27" s="59"/>
      <c r="KG27" s="59"/>
      <c r="KI27" s="59"/>
      <c r="KZ27" s="269" t="s">
        <v>9456</v>
      </c>
      <c r="LG27" s="59"/>
      <c r="LM27" s="59"/>
      <c r="LP27" s="59"/>
      <c r="LR27" s="263" t="s">
        <v>7624</v>
      </c>
      <c r="LS27" s="263" t="s">
        <v>9455</v>
      </c>
      <c r="LT27" s="263" t="s">
        <v>9454</v>
      </c>
      <c r="LW27" s="59"/>
      <c r="LX27" s="263" t="s">
        <v>9453</v>
      </c>
      <c r="MA27" s="59"/>
      <c r="MC27" s="59"/>
      <c r="ME27" s="59"/>
      <c r="ND27" s="365"/>
      <c r="NJ27" s="475"/>
      <c r="NK27" s="474"/>
    </row>
    <row r="28" spans="1:803" s="58" customFormat="1" ht="30" customHeight="1">
      <c r="A28" s="97"/>
      <c r="B28" s="298"/>
      <c r="C28" s="97"/>
      <c r="D28" s="97"/>
      <c r="E28" s="163"/>
      <c r="F28" s="133" t="s">
        <v>4</v>
      </c>
      <c r="G28" s="466" t="s">
        <v>1508</v>
      </c>
      <c r="H28" s="58">
        <v>1500</v>
      </c>
      <c r="I28" s="99" t="s">
        <v>3231</v>
      </c>
      <c r="J28" s="123" t="s">
        <v>0</v>
      </c>
      <c r="K28" s="277">
        <v>15821662157</v>
      </c>
      <c r="L28" s="258" t="s">
        <v>8109</v>
      </c>
      <c r="M28" s="270"/>
      <c r="N28" s="271"/>
      <c r="O28" s="271"/>
      <c r="P28" s="109"/>
      <c r="Q28" s="61"/>
      <c r="R28" s="61"/>
      <c r="S28" s="59" t="s">
        <v>9452</v>
      </c>
      <c r="T28" s="343"/>
      <c r="KD28" s="59"/>
      <c r="KE28" s="265" t="s">
        <v>9451</v>
      </c>
      <c r="KG28" s="59"/>
      <c r="LG28" s="59"/>
      <c r="LM28" s="59"/>
      <c r="LN28" s="59"/>
      <c r="LP28" s="59"/>
      <c r="LW28" s="59"/>
      <c r="MA28" s="59"/>
      <c r="MC28" s="59"/>
      <c r="ME28" s="59"/>
      <c r="MI28" s="59"/>
      <c r="NJ28" s="475"/>
      <c r="NK28" s="474"/>
    </row>
    <row r="29" spans="1:803" s="58" customFormat="1" ht="29.15" customHeight="1">
      <c r="A29" s="97"/>
      <c r="B29" s="298"/>
      <c r="C29" s="97"/>
      <c r="D29" s="97"/>
      <c r="E29" s="163" t="s">
        <v>9450</v>
      </c>
      <c r="F29" s="256" t="s">
        <v>4</v>
      </c>
      <c r="G29" s="466">
        <v>3</v>
      </c>
      <c r="H29" s="58">
        <v>1300</v>
      </c>
      <c r="I29" s="257" t="s">
        <v>211</v>
      </c>
      <c r="J29" s="123" t="s">
        <v>0</v>
      </c>
      <c r="K29" s="267">
        <v>18121400380</v>
      </c>
      <c r="L29" s="258" t="s">
        <v>8109</v>
      </c>
      <c r="M29" s="270"/>
      <c r="N29" s="271"/>
      <c r="O29" s="271"/>
      <c r="P29" s="109"/>
      <c r="Q29" s="61" t="s">
        <v>96</v>
      </c>
      <c r="R29" s="61" t="s">
        <v>50</v>
      </c>
      <c r="S29" s="259" t="s">
        <v>9449</v>
      </c>
      <c r="T29" s="343"/>
      <c r="ER29" s="58" t="s">
        <v>213</v>
      </c>
      <c r="ET29" s="58" t="s">
        <v>214</v>
      </c>
      <c r="EU29" s="58" t="s">
        <v>215</v>
      </c>
      <c r="EV29" s="58" t="s">
        <v>216</v>
      </c>
      <c r="EZ29" s="58" t="s">
        <v>217</v>
      </c>
      <c r="FA29" s="58" t="s">
        <v>218</v>
      </c>
      <c r="FC29" s="58" t="s">
        <v>220</v>
      </c>
      <c r="FE29" s="58" t="s">
        <v>221</v>
      </c>
      <c r="FF29" s="58" t="s">
        <v>222</v>
      </c>
      <c r="FI29" s="58" t="s">
        <v>223</v>
      </c>
      <c r="FP29" s="58" t="s">
        <v>224</v>
      </c>
      <c r="FQ29" s="58" t="s">
        <v>225</v>
      </c>
      <c r="FZ29" s="58" t="s">
        <v>77</v>
      </c>
      <c r="GJ29" s="58" t="s">
        <v>226</v>
      </c>
      <c r="GL29" s="58" t="s">
        <v>227</v>
      </c>
      <c r="GP29" s="58" t="s">
        <v>228</v>
      </c>
      <c r="HC29" s="58" t="s">
        <v>229</v>
      </c>
      <c r="HK29" s="58" t="s">
        <v>230</v>
      </c>
      <c r="HP29" s="58" t="s">
        <v>231</v>
      </c>
      <c r="HX29" s="58" t="s">
        <v>232</v>
      </c>
      <c r="ID29" s="58" t="s">
        <v>233</v>
      </c>
      <c r="IF29" s="58" t="s">
        <v>234</v>
      </c>
      <c r="II29" s="58" t="s">
        <v>235</v>
      </c>
      <c r="IN29" s="58" t="s">
        <v>107</v>
      </c>
      <c r="IO29" s="58" t="s">
        <v>108</v>
      </c>
      <c r="IP29" s="58" t="s">
        <v>91</v>
      </c>
      <c r="IQ29" s="58" t="s">
        <v>236</v>
      </c>
      <c r="IS29" s="58" t="s">
        <v>93</v>
      </c>
      <c r="IT29" s="58" t="s">
        <v>66</v>
      </c>
      <c r="IV29" s="58" t="s">
        <v>2738</v>
      </c>
      <c r="IZ29" s="58" t="s">
        <v>2765</v>
      </c>
      <c r="JH29" s="260" t="s">
        <v>9448</v>
      </c>
      <c r="JK29" s="59" t="s">
        <v>3052</v>
      </c>
      <c r="JL29" s="59" t="s">
        <v>3066</v>
      </c>
      <c r="JM29" s="59" t="s">
        <v>3069</v>
      </c>
      <c r="JN29" s="59" t="s">
        <v>3070</v>
      </c>
      <c r="JU29" s="58" t="s">
        <v>3121</v>
      </c>
      <c r="JV29" s="59"/>
      <c r="JW29" s="262"/>
      <c r="JX29" s="281" t="s">
        <v>9447</v>
      </c>
      <c r="JY29" s="280" t="s">
        <v>9446</v>
      </c>
      <c r="JZ29" s="279"/>
      <c r="KA29" s="261" t="s">
        <v>9445</v>
      </c>
      <c r="KD29" s="59"/>
      <c r="KG29" s="263" t="s">
        <v>3268</v>
      </c>
      <c r="KI29" s="59"/>
      <c r="KL29" s="263" t="s">
        <v>3277</v>
      </c>
      <c r="KO29" s="263" t="s">
        <v>3279</v>
      </c>
      <c r="KP29" s="59"/>
      <c r="KX29" s="263" t="s">
        <v>3351</v>
      </c>
      <c r="LG29" s="59"/>
      <c r="LM29" s="59"/>
      <c r="LN29" s="59"/>
      <c r="LP29" s="59"/>
      <c r="LW29" s="59"/>
      <c r="MA29" s="59"/>
      <c r="MC29" s="59"/>
      <c r="ME29" s="59"/>
      <c r="MK29" s="59"/>
      <c r="NH29" s="381" t="s">
        <v>12377</v>
      </c>
      <c r="NJ29" s="475"/>
      <c r="NK29" s="474"/>
      <c r="ADW29" s="381"/>
    </row>
    <row r="30" spans="1:803" s="58" customFormat="1" ht="27" customHeight="1">
      <c r="A30" s="97"/>
      <c r="B30" s="298"/>
      <c r="C30" s="97"/>
      <c r="D30" s="97"/>
      <c r="E30" s="163" t="s">
        <v>9444</v>
      </c>
      <c r="F30" s="133" t="s">
        <v>4</v>
      </c>
      <c r="G30" s="466">
        <v>3</v>
      </c>
      <c r="H30" s="259">
        <v>1300</v>
      </c>
      <c r="I30" s="274" t="s">
        <v>9443</v>
      </c>
      <c r="J30" s="123" t="s">
        <v>0</v>
      </c>
      <c r="K30" s="276">
        <v>18857448282</v>
      </c>
      <c r="L30" s="258" t="s">
        <v>8109</v>
      </c>
      <c r="M30" s="270"/>
      <c r="N30" s="271"/>
      <c r="O30" s="271"/>
      <c r="P30" s="109"/>
      <c r="Q30" s="61"/>
      <c r="R30" s="61"/>
      <c r="S30" s="259" t="s">
        <v>9442</v>
      </c>
      <c r="T30" s="343"/>
      <c r="JC30" s="275" t="s">
        <v>9441</v>
      </c>
      <c r="JI30" s="283"/>
      <c r="JJ30" s="59" t="s">
        <v>9440</v>
      </c>
      <c r="JL30" s="59" t="s">
        <v>8967</v>
      </c>
      <c r="JM30" s="59" t="s">
        <v>9439</v>
      </c>
      <c r="JU30" s="58" t="s">
        <v>3121</v>
      </c>
      <c r="JV30" s="58" t="s">
        <v>3153</v>
      </c>
      <c r="KD30" s="59"/>
      <c r="KG30" s="263" t="s">
        <v>3268</v>
      </c>
      <c r="KJ30" s="263" t="s">
        <v>3274</v>
      </c>
      <c r="KL30" s="263" t="s">
        <v>3277</v>
      </c>
      <c r="KS30" s="263" t="s">
        <v>3336</v>
      </c>
      <c r="KX30" s="263" t="s">
        <v>3351</v>
      </c>
      <c r="LG30" s="59"/>
      <c r="LM30" s="59"/>
      <c r="LP30" s="59"/>
      <c r="LT30" s="263" t="s">
        <v>9438</v>
      </c>
      <c r="LW30" s="59"/>
      <c r="MA30" s="59"/>
      <c r="MC30" s="59"/>
      <c r="ME30" s="59"/>
      <c r="MK30" s="59"/>
      <c r="ND30" s="365"/>
      <c r="NJ30" s="475"/>
      <c r="NK30" s="474"/>
    </row>
    <row r="31" spans="1:803" s="58" customFormat="1" ht="30" customHeight="1">
      <c r="A31" s="97"/>
      <c r="B31" s="298"/>
      <c r="C31" s="97"/>
      <c r="D31" s="97"/>
      <c r="E31" s="163" t="s">
        <v>9437</v>
      </c>
      <c r="F31" s="133" t="s">
        <v>4</v>
      </c>
      <c r="G31" s="466" t="s">
        <v>1546</v>
      </c>
      <c r="H31" s="58">
        <v>1300</v>
      </c>
      <c r="I31" s="257" t="s">
        <v>9436</v>
      </c>
      <c r="J31" s="123" t="s">
        <v>5</v>
      </c>
      <c r="K31" s="281">
        <v>13916010670</v>
      </c>
      <c r="L31" s="258" t="s">
        <v>8109</v>
      </c>
      <c r="M31" s="270" t="s">
        <v>3403</v>
      </c>
      <c r="N31" s="271" t="s">
        <v>3405</v>
      </c>
      <c r="O31" s="271" t="s">
        <v>3425</v>
      </c>
      <c r="P31" s="268" t="s">
        <v>9435</v>
      </c>
      <c r="Q31" s="268"/>
      <c r="R31" s="272" t="s">
        <v>9434</v>
      </c>
      <c r="S31" s="59" t="s">
        <v>9433</v>
      </c>
      <c r="T31" s="343"/>
      <c r="JV31" s="59"/>
      <c r="KD31" s="59"/>
      <c r="KE31" s="263" t="s">
        <v>3266</v>
      </c>
      <c r="KG31" s="263" t="s">
        <v>3268</v>
      </c>
      <c r="KH31" s="263" t="s">
        <v>9432</v>
      </c>
      <c r="KK31" s="265" t="s">
        <v>9431</v>
      </c>
      <c r="KL31" s="263" t="s">
        <v>9430</v>
      </c>
      <c r="KQ31" s="59"/>
      <c r="KR31" s="59"/>
      <c r="KU31" s="59"/>
      <c r="KV31" s="59"/>
      <c r="KX31" s="263" t="s">
        <v>3351</v>
      </c>
      <c r="LF31" s="263" t="s">
        <v>9076</v>
      </c>
      <c r="LG31" s="59"/>
      <c r="LL31" s="263" t="s">
        <v>3471</v>
      </c>
      <c r="LM31" s="59"/>
      <c r="LN31" s="59"/>
      <c r="LP31" s="59"/>
      <c r="LS31" s="59"/>
      <c r="LW31" s="59"/>
      <c r="MA31" s="59"/>
      <c r="MC31" s="59"/>
      <c r="ME31" s="59"/>
      <c r="MK31" s="59"/>
      <c r="MY31" s="366" t="s">
        <v>9429</v>
      </c>
      <c r="NC31" s="366" t="s">
        <v>9428</v>
      </c>
      <c r="ND31" s="365"/>
      <c r="NJ31" s="475"/>
      <c r="NK31" s="474"/>
    </row>
    <row r="32" spans="1:803" s="58" customFormat="1" ht="30" customHeight="1">
      <c r="A32" s="97"/>
      <c r="B32" s="298"/>
      <c r="C32" s="97"/>
      <c r="D32" s="97"/>
      <c r="E32" s="163" t="s">
        <v>9427</v>
      </c>
      <c r="F32" s="133" t="s">
        <v>4</v>
      </c>
      <c r="G32" s="466" t="s">
        <v>1546</v>
      </c>
      <c r="H32" s="58">
        <v>1300</v>
      </c>
      <c r="I32" s="257" t="s">
        <v>9426</v>
      </c>
      <c r="J32" s="123"/>
      <c r="K32" s="276">
        <v>15851228877</v>
      </c>
      <c r="L32" s="258" t="s">
        <v>8109</v>
      </c>
      <c r="M32" s="270"/>
      <c r="N32" s="271"/>
      <c r="O32" s="271"/>
      <c r="P32" s="109"/>
      <c r="Q32" s="61" t="s">
        <v>186</v>
      </c>
      <c r="R32" s="61" t="s">
        <v>188</v>
      </c>
      <c r="S32" s="259" t="s">
        <v>9425</v>
      </c>
      <c r="T32" s="343"/>
      <c r="V32" s="58" t="s">
        <v>190</v>
      </c>
      <c r="DN32" s="58" t="s">
        <v>191</v>
      </c>
      <c r="DP32" s="58" t="s">
        <v>192</v>
      </c>
      <c r="DR32" s="58" t="s">
        <v>193</v>
      </c>
      <c r="DS32" s="58" t="s">
        <v>194</v>
      </c>
      <c r="DT32" s="58" t="s">
        <v>195</v>
      </c>
      <c r="DV32" s="58" t="s">
        <v>196</v>
      </c>
      <c r="DY32" s="58" t="s">
        <v>197</v>
      </c>
      <c r="EB32" s="58" t="s">
        <v>198</v>
      </c>
      <c r="ED32" s="58" t="s">
        <v>199</v>
      </c>
      <c r="EH32" s="58" t="s">
        <v>200</v>
      </c>
      <c r="EI32" s="58" t="s">
        <v>201</v>
      </c>
      <c r="EJ32" s="58" t="s">
        <v>202</v>
      </c>
      <c r="EM32" s="58" t="s">
        <v>203</v>
      </c>
      <c r="EP32" s="58" t="s">
        <v>204</v>
      </c>
      <c r="ER32" s="58" t="s">
        <v>205</v>
      </c>
      <c r="EU32" s="58" t="s">
        <v>206</v>
      </c>
      <c r="EW32" s="58" t="s">
        <v>207</v>
      </c>
      <c r="FB32" s="58" t="s">
        <v>208</v>
      </c>
      <c r="GG32" s="58" t="s">
        <v>209</v>
      </c>
      <c r="HY32" s="58" t="s">
        <v>210</v>
      </c>
      <c r="IS32" s="58" t="s">
        <v>93</v>
      </c>
      <c r="IT32" s="58" t="s">
        <v>66</v>
      </c>
      <c r="IU32" s="58" t="s">
        <v>8587</v>
      </c>
      <c r="IV32" s="58" t="s">
        <v>2738</v>
      </c>
      <c r="IW32" s="58" t="s">
        <v>2745</v>
      </c>
      <c r="IX32" s="259"/>
      <c r="IY32" s="259"/>
      <c r="JC32" s="259" t="s">
        <v>9424</v>
      </c>
      <c r="JH32" s="260" t="s">
        <v>9423</v>
      </c>
      <c r="JL32" s="59" t="s">
        <v>3066</v>
      </c>
      <c r="KD32" s="59"/>
      <c r="KG32" s="263" t="s">
        <v>3268</v>
      </c>
      <c r="KK32" s="265" t="s">
        <v>9422</v>
      </c>
      <c r="LG32" s="59"/>
      <c r="LM32" s="59"/>
      <c r="LN32" s="59"/>
      <c r="LP32" s="59"/>
      <c r="LW32" s="59"/>
      <c r="MA32" s="59"/>
      <c r="MC32" s="59"/>
      <c r="ME32" s="59"/>
      <c r="NH32" s="381" t="s">
        <v>12378</v>
      </c>
      <c r="NJ32" s="475"/>
      <c r="NK32" s="474"/>
      <c r="ADW32" s="381"/>
    </row>
    <row r="33" spans="1:803" s="58" customFormat="1" ht="29.15" customHeight="1">
      <c r="A33" s="97"/>
      <c r="B33" s="298"/>
      <c r="C33" s="97"/>
      <c r="D33" s="97"/>
      <c r="E33" s="163" t="s">
        <v>9421</v>
      </c>
      <c r="F33" s="133" t="s">
        <v>4</v>
      </c>
      <c r="G33" s="466">
        <v>3</v>
      </c>
      <c r="H33" s="59">
        <v>1201</v>
      </c>
      <c r="I33" s="319" t="s">
        <v>1407</v>
      </c>
      <c r="J33" s="123" t="s">
        <v>0</v>
      </c>
      <c r="K33" s="276">
        <v>13601661851</v>
      </c>
      <c r="L33" s="258" t="s">
        <v>8109</v>
      </c>
      <c r="M33" s="270"/>
      <c r="N33" s="271"/>
      <c r="O33" s="271"/>
      <c r="P33" s="109"/>
      <c r="Q33" s="61"/>
      <c r="R33" s="61"/>
      <c r="S33" s="59" t="s">
        <v>9420</v>
      </c>
      <c r="T33" s="343"/>
      <c r="JN33" s="59" t="s">
        <v>8695</v>
      </c>
      <c r="JT33" s="59" t="s">
        <v>3115</v>
      </c>
      <c r="JU33" s="59" t="s">
        <v>9419</v>
      </c>
      <c r="JV33" s="59" t="s">
        <v>9418</v>
      </c>
      <c r="KD33" s="59"/>
      <c r="KG33" s="59"/>
      <c r="LG33" s="59"/>
      <c r="LM33" s="59"/>
      <c r="LP33" s="59"/>
      <c r="LR33" s="265" t="s">
        <v>9417</v>
      </c>
      <c r="LW33" s="59"/>
      <c r="MA33" s="59"/>
      <c r="MC33" s="59"/>
      <c r="ME33" s="59"/>
      <c r="MK33" s="59"/>
      <c r="ND33" s="365"/>
      <c r="NJ33" s="475"/>
      <c r="NK33" s="474"/>
    </row>
    <row r="34" spans="1:803" s="58" customFormat="1" ht="30" customHeight="1">
      <c r="A34" s="316" t="s">
        <v>9416</v>
      </c>
      <c r="B34" s="317" t="s">
        <v>9415</v>
      </c>
      <c r="C34" s="163" t="s">
        <v>8021</v>
      </c>
      <c r="D34" s="163" t="s">
        <v>8022</v>
      </c>
      <c r="E34" s="163" t="s">
        <v>8396</v>
      </c>
      <c r="F34" s="133" t="s">
        <v>4</v>
      </c>
      <c r="G34" s="466">
        <v>3</v>
      </c>
      <c r="H34" s="58">
        <v>1200</v>
      </c>
      <c r="I34" s="274" t="s">
        <v>8372</v>
      </c>
      <c r="J34" s="123" t="s">
        <v>0</v>
      </c>
      <c r="K34" s="276">
        <v>13901994989</v>
      </c>
      <c r="L34" s="258" t="s">
        <v>8109</v>
      </c>
      <c r="M34" s="270" t="s">
        <v>3403</v>
      </c>
      <c r="N34" s="271" t="s">
        <v>3406</v>
      </c>
      <c r="O34" s="271" t="s">
        <v>3410</v>
      </c>
      <c r="P34" s="268" t="s">
        <v>9414</v>
      </c>
      <c r="Q34" s="61"/>
      <c r="R34" s="268" t="s">
        <v>9413</v>
      </c>
      <c r="S34" s="268" t="s">
        <v>9412</v>
      </c>
      <c r="T34" s="343"/>
      <c r="HD34" s="58" t="s">
        <v>1367</v>
      </c>
      <c r="IO34" s="58" t="s">
        <v>1195</v>
      </c>
      <c r="IQ34" s="58" t="s">
        <v>189</v>
      </c>
      <c r="IY34" s="260" t="s">
        <v>9411</v>
      </c>
      <c r="JC34" s="259" t="s">
        <v>9410</v>
      </c>
      <c r="JE34" s="58" t="s">
        <v>9409</v>
      </c>
      <c r="JH34" s="260" t="s">
        <v>9408</v>
      </c>
      <c r="JJ34" s="59" t="s">
        <v>9093</v>
      </c>
      <c r="JL34" s="59" t="s">
        <v>9407</v>
      </c>
      <c r="JN34" s="59" t="s">
        <v>8574</v>
      </c>
      <c r="JT34" s="59" t="s">
        <v>3114</v>
      </c>
      <c r="JU34" s="59" t="s">
        <v>8573</v>
      </c>
      <c r="JV34" s="59" t="s">
        <v>9406</v>
      </c>
      <c r="KD34" s="59"/>
      <c r="KG34" s="59"/>
      <c r="KR34" s="264" t="s">
        <v>9405</v>
      </c>
      <c r="KS34" s="266" t="s">
        <v>9404</v>
      </c>
      <c r="KU34" s="263" t="s">
        <v>9403</v>
      </c>
      <c r="KV34" s="266" t="s">
        <v>9402</v>
      </c>
      <c r="KW34" s="264" t="s">
        <v>9401</v>
      </c>
      <c r="KY34" s="264" t="s">
        <v>9400</v>
      </c>
      <c r="KZ34" s="264" t="s">
        <v>9399</v>
      </c>
      <c r="LA34" s="264" t="s">
        <v>9398</v>
      </c>
      <c r="LB34" s="264" t="s">
        <v>9397</v>
      </c>
      <c r="LD34" s="263" t="s">
        <v>9396</v>
      </c>
      <c r="LG34" s="263" t="s">
        <v>9395</v>
      </c>
      <c r="LH34" s="264" t="s">
        <v>9394</v>
      </c>
      <c r="LI34" s="264" t="s">
        <v>9393</v>
      </c>
      <c r="LJ34" s="264" t="s">
        <v>9392</v>
      </c>
      <c r="LK34" s="59"/>
      <c r="LL34" s="263" t="s">
        <v>3467</v>
      </c>
      <c r="LM34" s="264" t="s">
        <v>9391</v>
      </c>
      <c r="LN34" s="264" t="s">
        <v>9390</v>
      </c>
      <c r="LO34" s="264" t="s">
        <v>9389</v>
      </c>
      <c r="LP34" s="264" t="s">
        <v>9388</v>
      </c>
      <c r="LQ34" s="59"/>
      <c r="LS34" s="59"/>
      <c r="LW34" s="263" t="s">
        <v>7673</v>
      </c>
      <c r="LX34" s="264" t="s">
        <v>9387</v>
      </c>
      <c r="LY34" s="263" t="s">
        <v>9386</v>
      </c>
      <c r="LZ34" s="264" t="s">
        <v>9385</v>
      </c>
      <c r="MA34" s="263" t="s">
        <v>9384</v>
      </c>
      <c r="MB34" s="59"/>
      <c r="MC34" s="263" t="s">
        <v>9383</v>
      </c>
      <c r="ME34" s="59"/>
      <c r="MH34" s="263" t="s">
        <v>8314</v>
      </c>
      <c r="MJ34" s="59"/>
      <c r="MK34" s="59"/>
      <c r="ML34" s="368"/>
      <c r="MM34" s="263" t="s">
        <v>8386</v>
      </c>
      <c r="MN34" s="263" t="s">
        <v>8397</v>
      </c>
      <c r="MO34" s="264" t="s">
        <v>8424</v>
      </c>
      <c r="MY34" s="366" t="s">
        <v>9382</v>
      </c>
      <c r="NA34" s="366" t="s">
        <v>9381</v>
      </c>
      <c r="NC34" s="366" t="s">
        <v>9380</v>
      </c>
      <c r="ND34" s="365"/>
      <c r="NJ34" s="475"/>
      <c r="NK34" s="474"/>
    </row>
    <row r="35" spans="1:803" s="58" customFormat="1" ht="30" customHeight="1">
      <c r="A35" s="316" t="s">
        <v>8422</v>
      </c>
      <c r="B35" s="317" t="s">
        <v>8421</v>
      </c>
      <c r="C35" s="163" t="s">
        <v>8419</v>
      </c>
      <c r="D35" s="163" t="s">
        <v>8420</v>
      </c>
      <c r="E35" s="332" t="s">
        <v>8450</v>
      </c>
      <c r="F35" s="256" t="s">
        <v>4</v>
      </c>
      <c r="G35" s="466" t="s">
        <v>1508</v>
      </c>
      <c r="H35" s="59">
        <v>1200</v>
      </c>
      <c r="I35" s="274" t="s">
        <v>974</v>
      </c>
      <c r="J35" s="123" t="s">
        <v>2</v>
      </c>
      <c r="K35" s="277">
        <v>99932</v>
      </c>
      <c r="L35" s="258" t="s">
        <v>8109</v>
      </c>
      <c r="M35" s="270"/>
      <c r="N35" s="271"/>
      <c r="O35" s="271"/>
      <c r="P35" s="109"/>
      <c r="Q35" s="61"/>
      <c r="R35" s="61"/>
      <c r="S35" s="59" t="s">
        <v>9379</v>
      </c>
      <c r="T35" s="343"/>
      <c r="LF35" s="264" t="s">
        <v>9378</v>
      </c>
      <c r="LG35" s="264" t="s">
        <v>9377</v>
      </c>
      <c r="LL35" s="263" t="s">
        <v>3473</v>
      </c>
      <c r="LM35" s="264" t="s">
        <v>9376</v>
      </c>
      <c r="LN35" s="59"/>
      <c r="LO35" s="59"/>
      <c r="LP35" s="59"/>
      <c r="LW35" s="59"/>
      <c r="MA35" s="59"/>
      <c r="MB35" s="59"/>
      <c r="MC35" s="59"/>
      <c r="ME35" s="59"/>
      <c r="MJ35" s="59"/>
      <c r="MK35" s="59"/>
      <c r="MN35" s="59"/>
      <c r="MO35" s="263" t="s">
        <v>8449</v>
      </c>
      <c r="MP35" s="263" t="s">
        <v>8337</v>
      </c>
      <c r="NH35" s="381" t="s">
        <v>12370</v>
      </c>
      <c r="NJ35" s="475"/>
      <c r="NK35" s="474"/>
      <c r="ADW35" s="381"/>
    </row>
    <row r="36" spans="1:803" s="58" customFormat="1" ht="29.15" customHeight="1">
      <c r="A36" s="316" t="s">
        <v>8522</v>
      </c>
      <c r="B36" s="317" t="s">
        <v>8521</v>
      </c>
      <c r="C36" s="163" t="s">
        <v>8519</v>
      </c>
      <c r="D36" s="163" t="s">
        <v>8520</v>
      </c>
      <c r="E36" s="163" t="s">
        <v>8467</v>
      </c>
      <c r="F36" s="133" t="s">
        <v>4</v>
      </c>
      <c r="G36" s="466">
        <v>3</v>
      </c>
      <c r="H36" s="59">
        <v>1200</v>
      </c>
      <c r="I36" s="274" t="s">
        <v>741</v>
      </c>
      <c r="J36" s="123" t="s">
        <v>0</v>
      </c>
      <c r="K36" s="277">
        <v>13059844117</v>
      </c>
      <c r="L36" s="258" t="s">
        <v>8109</v>
      </c>
      <c r="M36" s="270" t="s">
        <v>3403</v>
      </c>
      <c r="N36" s="271" t="s">
        <v>3407</v>
      </c>
      <c r="O36" s="271" t="s">
        <v>3425</v>
      </c>
      <c r="P36" s="268" t="s">
        <v>9375</v>
      </c>
      <c r="Q36" s="61"/>
      <c r="R36" s="268"/>
      <c r="S36" s="268" t="s">
        <v>9374</v>
      </c>
      <c r="T36" s="343"/>
      <c r="KQ36" s="266" t="s">
        <v>9373</v>
      </c>
      <c r="KS36" s="263" t="s">
        <v>9372</v>
      </c>
      <c r="KU36" s="59"/>
      <c r="KX36" s="263" t="s">
        <v>3361</v>
      </c>
      <c r="LF36" s="263" t="s">
        <v>9076</v>
      </c>
      <c r="LG36" s="263" t="s">
        <v>3442</v>
      </c>
      <c r="LL36" s="263" t="s">
        <v>3474</v>
      </c>
      <c r="LM36" s="59"/>
      <c r="LN36" s="59"/>
      <c r="LO36" s="59"/>
      <c r="LP36" s="59"/>
      <c r="LW36" s="59"/>
      <c r="MA36" s="59"/>
      <c r="MB36" s="59"/>
      <c r="MC36" s="59"/>
      <c r="ME36" s="59"/>
      <c r="MK36" s="59"/>
      <c r="MP36" s="264" t="s">
        <v>8466</v>
      </c>
      <c r="MQ36" s="264" t="s">
        <v>8518</v>
      </c>
      <c r="MY36" s="366" t="s">
        <v>9371</v>
      </c>
      <c r="NA36" s="366" t="s">
        <v>9370</v>
      </c>
      <c r="NC36" s="366" t="s">
        <v>9369</v>
      </c>
      <c r="ND36" s="365"/>
      <c r="NJ36" s="475"/>
      <c r="NK36" s="474"/>
    </row>
    <row r="37" spans="1:803" s="58" customFormat="1" ht="30" customHeight="1">
      <c r="A37" s="97"/>
      <c r="B37" s="298"/>
      <c r="C37" s="97"/>
      <c r="D37" s="97"/>
      <c r="E37" s="163" t="s">
        <v>9368</v>
      </c>
      <c r="F37" s="256" t="s">
        <v>4</v>
      </c>
      <c r="G37" s="466">
        <v>3</v>
      </c>
      <c r="H37" s="58">
        <v>1200</v>
      </c>
      <c r="I37" s="274" t="s">
        <v>9367</v>
      </c>
      <c r="J37" s="123" t="s">
        <v>0</v>
      </c>
      <c r="K37" s="267">
        <v>18616908618</v>
      </c>
      <c r="L37" s="258" t="s">
        <v>8109</v>
      </c>
      <c r="M37" s="270" t="s">
        <v>3423</v>
      </c>
      <c r="N37" s="271" t="s">
        <v>3405</v>
      </c>
      <c r="O37" s="271" t="s">
        <v>3443</v>
      </c>
      <c r="P37" s="268" t="s">
        <v>9366</v>
      </c>
      <c r="Q37" s="61" t="s">
        <v>96</v>
      </c>
      <c r="R37" s="268" t="s">
        <v>9365</v>
      </c>
      <c r="S37" s="268" t="s">
        <v>9364</v>
      </c>
      <c r="T37" s="343"/>
      <c r="EP37" s="58" t="s">
        <v>111</v>
      </c>
      <c r="ER37" s="58" t="s">
        <v>112</v>
      </c>
      <c r="EW37" s="58" t="s">
        <v>113</v>
      </c>
      <c r="EY37" s="58" t="s">
        <v>114</v>
      </c>
      <c r="EZ37" s="58" t="s">
        <v>115</v>
      </c>
      <c r="FA37" s="58" t="s">
        <v>116</v>
      </c>
      <c r="FB37" s="58" t="s">
        <v>117</v>
      </c>
      <c r="FC37" s="58" t="s">
        <v>118</v>
      </c>
      <c r="FD37" s="58" t="s">
        <v>119</v>
      </c>
      <c r="FE37" s="58" t="s">
        <v>120</v>
      </c>
      <c r="FF37" s="58" t="s">
        <v>121</v>
      </c>
      <c r="FG37" s="58" t="s">
        <v>122</v>
      </c>
      <c r="FJ37" s="58" t="s">
        <v>123</v>
      </c>
      <c r="FK37" s="58" t="s">
        <v>124</v>
      </c>
      <c r="FL37" s="58" t="s">
        <v>125</v>
      </c>
      <c r="FM37" s="58" t="s">
        <v>126</v>
      </c>
      <c r="FN37" s="58" t="s">
        <v>127</v>
      </c>
      <c r="FO37" s="58" t="s">
        <v>128</v>
      </c>
      <c r="FP37" s="58" t="s">
        <v>129</v>
      </c>
      <c r="FQ37" s="58" t="s">
        <v>130</v>
      </c>
      <c r="FT37" s="58" t="s">
        <v>131</v>
      </c>
      <c r="FV37" s="58" t="s">
        <v>132</v>
      </c>
      <c r="FY37" s="58" t="s">
        <v>133</v>
      </c>
      <c r="GA37" s="58" t="s">
        <v>134</v>
      </c>
      <c r="GC37" s="58" t="s">
        <v>135</v>
      </c>
      <c r="GG37" s="58" t="s">
        <v>136</v>
      </c>
      <c r="GP37" s="58" t="s">
        <v>137</v>
      </c>
      <c r="GU37" s="58" t="s">
        <v>138</v>
      </c>
      <c r="GY37" s="58" t="s">
        <v>139</v>
      </c>
      <c r="HB37" s="58" t="s">
        <v>140</v>
      </c>
      <c r="HH37" s="58" t="s">
        <v>141</v>
      </c>
      <c r="HI37" s="58" t="s">
        <v>142</v>
      </c>
      <c r="HL37" s="58" t="s">
        <v>143</v>
      </c>
      <c r="HO37" s="58" t="s">
        <v>144</v>
      </c>
      <c r="IA37" s="58" t="s">
        <v>102</v>
      </c>
      <c r="ID37" s="58" t="s">
        <v>84</v>
      </c>
      <c r="IE37" s="58" t="s">
        <v>104</v>
      </c>
      <c r="II37" s="58" t="s">
        <v>145</v>
      </c>
      <c r="IO37" s="58" t="s">
        <v>146</v>
      </c>
      <c r="IQ37" s="58" t="s">
        <v>92</v>
      </c>
      <c r="IS37" s="58" t="s">
        <v>93</v>
      </c>
      <c r="IT37" s="58" t="s">
        <v>66</v>
      </c>
      <c r="IV37" s="263" t="s">
        <v>2738</v>
      </c>
      <c r="IW37" s="263" t="s">
        <v>2745</v>
      </c>
      <c r="IZ37" s="263" t="s">
        <v>2765</v>
      </c>
      <c r="JE37" s="263" t="s">
        <v>2779</v>
      </c>
      <c r="JH37" s="275" t="s">
        <v>9363</v>
      </c>
      <c r="JI37" s="259"/>
      <c r="JJ37" s="59" t="s">
        <v>3031</v>
      </c>
      <c r="JL37" s="59" t="s">
        <v>3066</v>
      </c>
      <c r="JM37" s="59" t="s">
        <v>3069</v>
      </c>
      <c r="JN37" s="59" t="s">
        <v>3070</v>
      </c>
      <c r="JR37" s="59" t="s">
        <v>3121</v>
      </c>
      <c r="JS37" s="59"/>
      <c r="JT37" s="59" t="s">
        <v>3110</v>
      </c>
      <c r="JU37" s="59"/>
      <c r="JV37" s="59"/>
      <c r="JW37" s="261" t="s">
        <v>3180</v>
      </c>
      <c r="JX37" s="261" t="s">
        <v>9362</v>
      </c>
      <c r="JY37" s="279"/>
      <c r="JZ37" s="280" t="s">
        <v>9361</v>
      </c>
      <c r="KA37" s="279"/>
      <c r="KD37" s="59"/>
      <c r="KF37" s="263" t="s">
        <v>9360</v>
      </c>
      <c r="KG37" s="263" t="s">
        <v>3268</v>
      </c>
      <c r="KJ37" s="263" t="s">
        <v>3274</v>
      </c>
      <c r="KL37" s="263" t="s">
        <v>3277</v>
      </c>
      <c r="KO37" s="265" t="s">
        <v>9359</v>
      </c>
      <c r="KP37" s="263" t="s">
        <v>9022</v>
      </c>
      <c r="KS37" s="267" t="s">
        <v>3336</v>
      </c>
      <c r="KX37" s="263" t="s">
        <v>3361</v>
      </c>
      <c r="LG37" s="59"/>
      <c r="LM37" s="59"/>
      <c r="LN37" s="59"/>
      <c r="LP37" s="59"/>
      <c r="LW37" s="59"/>
      <c r="MA37" s="59"/>
      <c r="MC37" s="59"/>
      <c r="ME37" s="59"/>
      <c r="MK37" s="59"/>
      <c r="ND37" s="365"/>
      <c r="NJ37" s="475"/>
      <c r="NK37" s="474"/>
    </row>
    <row r="38" spans="1:803" s="58" customFormat="1" ht="30" customHeight="1">
      <c r="A38" s="316" t="s">
        <v>8131</v>
      </c>
      <c r="B38" s="317" t="s">
        <v>8130</v>
      </c>
      <c r="C38" s="163" t="s">
        <v>8129</v>
      </c>
      <c r="D38" s="163" t="s">
        <v>9358</v>
      </c>
      <c r="E38" s="163" t="s">
        <v>9357</v>
      </c>
      <c r="F38" s="133" t="s">
        <v>4</v>
      </c>
      <c r="G38" s="466" t="s">
        <v>3444</v>
      </c>
      <c r="H38" s="59">
        <v>1200</v>
      </c>
      <c r="I38" s="274" t="s">
        <v>9356</v>
      </c>
      <c r="J38" s="123" t="s">
        <v>8406</v>
      </c>
      <c r="K38" s="276">
        <v>18516297003</v>
      </c>
      <c r="L38" s="258" t="s">
        <v>8109</v>
      </c>
      <c r="M38" s="270" t="s">
        <v>3403</v>
      </c>
      <c r="N38" s="271" t="s">
        <v>3407</v>
      </c>
      <c r="O38" s="271" t="s">
        <v>3426</v>
      </c>
      <c r="P38" s="268" t="s">
        <v>9355</v>
      </c>
      <c r="Q38" s="61" t="s">
        <v>9354</v>
      </c>
      <c r="R38" s="272" t="s">
        <v>9353</v>
      </c>
      <c r="S38" s="59" t="s">
        <v>9352</v>
      </c>
      <c r="T38" s="343"/>
      <c r="JC38" s="260" t="s">
        <v>9351</v>
      </c>
      <c r="JE38" s="259" t="s">
        <v>9350</v>
      </c>
      <c r="JF38" s="260" t="s">
        <v>9349</v>
      </c>
      <c r="JH38" s="260" t="s">
        <v>9348</v>
      </c>
      <c r="JI38" s="59"/>
      <c r="JJ38" s="59"/>
      <c r="JK38" s="265" t="s">
        <v>9347</v>
      </c>
      <c r="JL38" s="59" t="s">
        <v>9346</v>
      </c>
      <c r="JM38" s="59" t="s">
        <v>3069</v>
      </c>
      <c r="JN38" s="59" t="s">
        <v>9345</v>
      </c>
      <c r="JQ38" s="59"/>
      <c r="JR38" s="59"/>
      <c r="JT38" s="59" t="s">
        <v>3110</v>
      </c>
      <c r="JU38" s="58" t="s">
        <v>9344</v>
      </c>
      <c r="JV38" s="58" t="s">
        <v>3153</v>
      </c>
      <c r="JW38" s="261" t="s">
        <v>3180</v>
      </c>
      <c r="JX38" s="281" t="s">
        <v>9343</v>
      </c>
      <c r="JY38" s="262"/>
      <c r="JZ38" s="261" t="s">
        <v>9342</v>
      </c>
      <c r="KA38" s="261" t="s">
        <v>9341</v>
      </c>
      <c r="KC38" s="267" t="s">
        <v>9340</v>
      </c>
      <c r="KD38" s="263" t="s">
        <v>3187</v>
      </c>
      <c r="KE38" s="263" t="s">
        <v>3265</v>
      </c>
      <c r="KG38" s="263" t="s">
        <v>3268</v>
      </c>
      <c r="KH38" s="265" t="s">
        <v>9339</v>
      </c>
      <c r="KI38" s="265" t="s">
        <v>9338</v>
      </c>
      <c r="KJ38" s="263" t="s">
        <v>3274</v>
      </c>
      <c r="KK38" s="264" t="s">
        <v>9337</v>
      </c>
      <c r="KL38" s="263" t="s">
        <v>3277</v>
      </c>
      <c r="KN38" s="263" t="s">
        <v>3278</v>
      </c>
      <c r="KS38" s="263" t="s">
        <v>3336</v>
      </c>
      <c r="KU38" s="269" t="s">
        <v>9336</v>
      </c>
      <c r="KV38" s="59"/>
      <c r="KX38" s="263" t="s">
        <v>3361</v>
      </c>
      <c r="LF38" s="263" t="s">
        <v>9076</v>
      </c>
      <c r="LG38" s="59"/>
      <c r="LM38" s="59"/>
      <c r="LN38" s="59"/>
      <c r="LP38" s="59"/>
      <c r="LW38" s="263" t="s">
        <v>7674</v>
      </c>
      <c r="MA38" s="59"/>
      <c r="MC38" s="59"/>
      <c r="MD38" s="263" t="s">
        <v>9335</v>
      </c>
      <c r="ME38" s="59"/>
      <c r="MK38" s="59"/>
      <c r="MY38" s="366" t="s">
        <v>9334</v>
      </c>
      <c r="NA38" s="366" t="s">
        <v>9333</v>
      </c>
      <c r="NC38" s="366" t="s">
        <v>9332</v>
      </c>
      <c r="ND38" s="365"/>
      <c r="NJ38" s="475"/>
      <c r="NK38" s="474"/>
    </row>
    <row r="39" spans="1:803" s="58" customFormat="1" ht="30" customHeight="1">
      <c r="A39" s="97"/>
      <c r="B39" s="298"/>
      <c r="C39" s="97"/>
      <c r="D39" s="97"/>
      <c r="E39" s="163" t="s">
        <v>9331</v>
      </c>
      <c r="F39" s="133" t="s">
        <v>4</v>
      </c>
      <c r="G39" s="466" t="s">
        <v>1671</v>
      </c>
      <c r="H39" s="58">
        <v>1200</v>
      </c>
      <c r="I39" s="257" t="s">
        <v>438</v>
      </c>
      <c r="J39" s="123" t="s">
        <v>0</v>
      </c>
      <c r="K39" s="276">
        <v>13818798546</v>
      </c>
      <c r="L39" s="258" t="s">
        <v>8109</v>
      </c>
      <c r="M39" s="270"/>
      <c r="N39" s="271"/>
      <c r="O39" s="271"/>
      <c r="P39" s="109"/>
      <c r="Q39" s="61"/>
      <c r="R39" s="61"/>
      <c r="S39" s="259" t="s">
        <v>9330</v>
      </c>
      <c r="T39" s="343"/>
      <c r="HT39" s="58" t="s">
        <v>439</v>
      </c>
      <c r="HY39" s="58" t="s">
        <v>440</v>
      </c>
      <c r="IE39" s="58" t="s">
        <v>441</v>
      </c>
      <c r="IO39" s="58" t="s">
        <v>442</v>
      </c>
      <c r="IP39" s="58" t="s">
        <v>443</v>
      </c>
      <c r="IQ39" s="58" t="s">
        <v>109</v>
      </c>
      <c r="IS39" s="58" t="s">
        <v>93</v>
      </c>
      <c r="IT39" s="58" t="s">
        <v>66</v>
      </c>
      <c r="IV39" s="263" t="s">
        <v>2738</v>
      </c>
      <c r="IW39" s="263" t="s">
        <v>2743</v>
      </c>
      <c r="IX39" s="263" t="s">
        <v>2741</v>
      </c>
      <c r="IZ39" s="58" t="s">
        <v>9329</v>
      </c>
      <c r="JH39" s="275" t="s">
        <v>9328</v>
      </c>
      <c r="JJ39" s="59"/>
      <c r="JL39" s="59" t="s">
        <v>3066</v>
      </c>
      <c r="JM39" s="59" t="s">
        <v>3069</v>
      </c>
      <c r="JN39" s="59" t="s">
        <v>3070</v>
      </c>
      <c r="JR39" s="58" t="s">
        <v>9327</v>
      </c>
      <c r="JS39" s="58" t="s">
        <v>3103</v>
      </c>
      <c r="JU39" s="59" t="s">
        <v>3142</v>
      </c>
      <c r="JV39" s="59" t="s">
        <v>3148</v>
      </c>
      <c r="JW39" s="263" t="s">
        <v>3180</v>
      </c>
      <c r="KD39" s="59"/>
      <c r="KG39" s="263" t="s">
        <v>3268</v>
      </c>
      <c r="KP39" s="263" t="s">
        <v>9022</v>
      </c>
      <c r="KX39" s="263" t="s">
        <v>3361</v>
      </c>
      <c r="LG39" s="59"/>
      <c r="LM39" s="59"/>
      <c r="LN39" s="59"/>
      <c r="LP39" s="59"/>
      <c r="LW39" s="59"/>
      <c r="MA39" s="59"/>
      <c r="MC39" s="59"/>
      <c r="ME39" s="59"/>
      <c r="NJ39" s="475"/>
      <c r="NK39" s="474"/>
    </row>
    <row r="40" spans="1:803" s="58" customFormat="1" ht="29.15" customHeight="1">
      <c r="A40" s="97"/>
      <c r="B40" s="298"/>
      <c r="C40" s="97"/>
      <c r="D40" s="97"/>
      <c r="E40" s="163"/>
      <c r="F40" s="133" t="s">
        <v>4</v>
      </c>
      <c r="G40" s="467" t="s">
        <v>3444</v>
      </c>
      <c r="H40" s="58">
        <v>1200</v>
      </c>
      <c r="I40" s="99" t="s">
        <v>8407</v>
      </c>
      <c r="J40" s="124" t="s">
        <v>0</v>
      </c>
      <c r="K40" s="281">
        <v>18626893945</v>
      </c>
      <c r="L40" s="258" t="s">
        <v>8109</v>
      </c>
      <c r="M40" s="270"/>
      <c r="N40" s="271"/>
      <c r="O40" s="271"/>
      <c r="P40" s="109"/>
      <c r="Q40" s="61"/>
      <c r="R40" s="61"/>
      <c r="S40" s="58" t="s">
        <v>8408</v>
      </c>
      <c r="T40" s="343"/>
      <c r="LP40" s="59"/>
      <c r="NJ40" s="475"/>
      <c r="NK40" s="474"/>
    </row>
    <row r="41" spans="1:803" s="58" customFormat="1" ht="29.15" customHeight="1">
      <c r="A41" s="316" t="s">
        <v>9326</v>
      </c>
      <c r="B41" s="317" t="s">
        <v>9325</v>
      </c>
      <c r="C41" s="163" t="s">
        <v>8331</v>
      </c>
      <c r="D41" s="163" t="s">
        <v>8332</v>
      </c>
      <c r="E41" s="163" t="s">
        <v>9694</v>
      </c>
      <c r="F41" s="256" t="s">
        <v>4</v>
      </c>
      <c r="G41" s="466">
        <v>3</v>
      </c>
      <c r="H41" s="58">
        <v>1100</v>
      </c>
      <c r="I41" s="257" t="s">
        <v>855</v>
      </c>
      <c r="J41" s="123" t="s">
        <v>0</v>
      </c>
      <c r="K41" s="266">
        <v>13917134045</v>
      </c>
      <c r="L41" s="258" t="s">
        <v>8109</v>
      </c>
      <c r="M41" s="270" t="s">
        <v>3450</v>
      </c>
      <c r="N41" s="271" t="s">
        <v>3463</v>
      </c>
      <c r="O41" s="271" t="s">
        <v>3457</v>
      </c>
      <c r="P41" s="109" t="s">
        <v>9324</v>
      </c>
      <c r="Q41" s="61"/>
      <c r="R41" s="61" t="s">
        <v>188</v>
      </c>
      <c r="S41" s="259" t="s">
        <v>9323</v>
      </c>
      <c r="T41" s="343"/>
      <c r="FU41" s="58" t="s">
        <v>856</v>
      </c>
      <c r="FV41" s="58" t="s">
        <v>857</v>
      </c>
      <c r="FX41" s="58" t="s">
        <v>858</v>
      </c>
      <c r="FY41" s="58" t="s">
        <v>859</v>
      </c>
      <c r="FZ41" s="58" t="s">
        <v>860</v>
      </c>
      <c r="GB41" s="58" t="s">
        <v>861</v>
      </c>
      <c r="GC41" s="58" t="s">
        <v>862</v>
      </c>
      <c r="GD41" s="58" t="s">
        <v>863</v>
      </c>
      <c r="GE41" s="58" t="s">
        <v>864</v>
      </c>
      <c r="GF41" s="58" t="s">
        <v>865</v>
      </c>
      <c r="GG41" s="58" t="s">
        <v>866</v>
      </c>
      <c r="GJ41" s="58" t="s">
        <v>867</v>
      </c>
      <c r="GM41" s="58" t="s">
        <v>868</v>
      </c>
      <c r="GN41" s="58" t="s">
        <v>869</v>
      </c>
      <c r="GP41" s="58" t="s">
        <v>870</v>
      </c>
      <c r="GX41" s="58" t="s">
        <v>871</v>
      </c>
      <c r="GY41" s="58" t="s">
        <v>139</v>
      </c>
      <c r="GZ41" s="58" t="s">
        <v>872</v>
      </c>
      <c r="HA41" s="58" t="s">
        <v>873</v>
      </c>
      <c r="HE41" s="58" t="s">
        <v>874</v>
      </c>
      <c r="HH41" s="58" t="s">
        <v>141</v>
      </c>
      <c r="HI41" s="58" t="s">
        <v>875</v>
      </c>
      <c r="HJ41" s="58" t="s">
        <v>876</v>
      </c>
      <c r="HK41" s="58" t="s">
        <v>877</v>
      </c>
      <c r="HL41" s="58" t="s">
        <v>878</v>
      </c>
      <c r="HM41" s="58" t="s">
        <v>879</v>
      </c>
      <c r="HN41" s="58" t="s">
        <v>880</v>
      </c>
      <c r="HP41" s="58" t="s">
        <v>881</v>
      </c>
      <c r="HQ41" s="58" t="s">
        <v>882</v>
      </c>
      <c r="HR41" s="58" t="s">
        <v>883</v>
      </c>
      <c r="HW41" s="58" t="s">
        <v>884</v>
      </c>
      <c r="HZ41" s="58" t="s">
        <v>885</v>
      </c>
      <c r="IA41" s="58" t="s">
        <v>886</v>
      </c>
      <c r="IB41" s="58" t="s">
        <v>887</v>
      </c>
      <c r="ID41" s="58" t="s">
        <v>888</v>
      </c>
      <c r="IE41" s="58" t="s">
        <v>889</v>
      </c>
      <c r="II41" s="58" t="s">
        <v>890</v>
      </c>
      <c r="IO41" s="58" t="s">
        <v>891</v>
      </c>
      <c r="IR41" s="58" t="s">
        <v>892</v>
      </c>
      <c r="IS41" s="58" t="s">
        <v>893</v>
      </c>
      <c r="IV41" s="58" t="s">
        <v>2738</v>
      </c>
      <c r="IW41" s="58" t="s">
        <v>2749</v>
      </c>
      <c r="JB41" s="259" t="s">
        <v>9322</v>
      </c>
      <c r="JE41" s="58" t="s">
        <v>9321</v>
      </c>
      <c r="JI41" s="260" t="s">
        <v>2796</v>
      </c>
      <c r="JL41" s="59"/>
      <c r="JM41" s="59" t="s">
        <v>3069</v>
      </c>
      <c r="JN41" s="59" t="s">
        <v>3070</v>
      </c>
      <c r="JT41" s="59"/>
      <c r="JU41" s="58" t="s">
        <v>3142</v>
      </c>
      <c r="JV41" s="59"/>
      <c r="JW41" s="261" t="s">
        <v>3180</v>
      </c>
      <c r="JX41" s="341" t="s">
        <v>9320</v>
      </c>
      <c r="JY41" s="262"/>
      <c r="JZ41" s="261" t="s">
        <v>9319</v>
      </c>
      <c r="KA41" s="342" t="s">
        <v>9318</v>
      </c>
      <c r="KB41" s="59"/>
      <c r="KC41" s="263" t="s">
        <v>593</v>
      </c>
      <c r="KD41" s="264" t="s">
        <v>9317</v>
      </c>
      <c r="KE41" s="263" t="s">
        <v>9316</v>
      </c>
      <c r="KG41" s="59"/>
      <c r="KH41" s="263" t="s">
        <v>9315</v>
      </c>
      <c r="KI41" s="264" t="s">
        <v>9314</v>
      </c>
      <c r="KJ41" s="265" t="s">
        <v>9313</v>
      </c>
      <c r="KK41" s="266" t="s">
        <v>9312</v>
      </c>
      <c r="KL41" s="263" t="s">
        <v>9081</v>
      </c>
      <c r="KX41" s="267" t="s">
        <v>3361</v>
      </c>
      <c r="LA41" s="265" t="s">
        <v>9311</v>
      </c>
      <c r="LE41" s="59"/>
      <c r="LG41" s="263" t="s">
        <v>9310</v>
      </c>
      <c r="LL41" s="265" t="s">
        <v>9309</v>
      </c>
      <c r="LM41" s="59"/>
      <c r="LN41" s="59"/>
      <c r="LP41" s="59"/>
      <c r="LT41" s="263" t="s">
        <v>7669</v>
      </c>
      <c r="LW41" s="59"/>
      <c r="LX41" s="263" t="s">
        <v>9308</v>
      </c>
      <c r="MA41" s="59"/>
      <c r="MC41" s="263" t="s">
        <v>9307</v>
      </c>
      <c r="MD41" s="264" t="s">
        <v>9306</v>
      </c>
      <c r="ME41" s="266" t="s">
        <v>9305</v>
      </c>
      <c r="MK41" s="59"/>
      <c r="MY41" s="366" t="s">
        <v>9304</v>
      </c>
      <c r="MZ41" s="346" t="s">
        <v>9303</v>
      </c>
      <c r="NA41" s="367" t="s">
        <v>9302</v>
      </c>
      <c r="ND41" s="374" t="s">
        <v>9695</v>
      </c>
      <c r="NE41" s="378" t="s">
        <v>11842</v>
      </c>
      <c r="NJ41" s="475"/>
      <c r="NK41" s="474"/>
    </row>
    <row r="42" spans="1:803" s="58" customFormat="1" ht="30" customHeight="1">
      <c r="A42" s="97"/>
      <c r="B42" s="298"/>
      <c r="C42" s="97"/>
      <c r="D42" s="97"/>
      <c r="E42" s="163" t="s">
        <v>9301</v>
      </c>
      <c r="F42" s="133" t="s">
        <v>4</v>
      </c>
      <c r="G42" s="466">
        <v>3</v>
      </c>
      <c r="H42" s="59">
        <v>1100</v>
      </c>
      <c r="I42" s="278" t="s">
        <v>329</v>
      </c>
      <c r="J42" s="123" t="s">
        <v>0</v>
      </c>
      <c r="K42" s="340" t="s">
        <v>9300</v>
      </c>
      <c r="L42" s="258" t="s">
        <v>8109</v>
      </c>
      <c r="M42" s="270" t="s">
        <v>3450</v>
      </c>
      <c r="N42" s="271" t="s">
        <v>7671</v>
      </c>
      <c r="O42" s="271" t="s">
        <v>3464</v>
      </c>
      <c r="P42" s="109" t="s">
        <v>9299</v>
      </c>
      <c r="Q42" s="61"/>
      <c r="R42" s="61" t="s">
        <v>50</v>
      </c>
      <c r="S42" s="59" t="s">
        <v>9298</v>
      </c>
      <c r="T42" s="343"/>
      <c r="DQ42" s="58" t="s">
        <v>385</v>
      </c>
      <c r="DR42" s="58" t="s">
        <v>386</v>
      </c>
      <c r="FJ42" s="58" t="s">
        <v>387</v>
      </c>
      <c r="FU42" s="58" t="s">
        <v>388</v>
      </c>
      <c r="HD42" s="58" t="s">
        <v>389</v>
      </c>
      <c r="ID42" s="58" t="s">
        <v>390</v>
      </c>
      <c r="IR42" s="58" t="s">
        <v>391</v>
      </c>
      <c r="IS42" s="58" t="s">
        <v>392</v>
      </c>
      <c r="IT42" s="58" t="s">
        <v>66</v>
      </c>
      <c r="IV42" s="58" t="s">
        <v>2738</v>
      </c>
      <c r="IW42" s="58" t="s">
        <v>2745</v>
      </c>
      <c r="IX42" s="58" t="s">
        <v>2741</v>
      </c>
      <c r="IZ42" s="58" t="s">
        <v>2765</v>
      </c>
      <c r="JF42" s="58" t="s">
        <v>2784</v>
      </c>
      <c r="JH42" s="260" t="s">
        <v>9297</v>
      </c>
      <c r="JI42" s="59"/>
      <c r="JJ42" s="59" t="s">
        <v>3031</v>
      </c>
      <c r="JL42" s="59" t="s">
        <v>3066</v>
      </c>
      <c r="JM42" s="59" t="s">
        <v>3069</v>
      </c>
      <c r="JN42" s="59" t="s">
        <v>3070</v>
      </c>
      <c r="JR42" s="59" t="s">
        <v>3121</v>
      </c>
      <c r="JS42" s="58" t="s">
        <v>3103</v>
      </c>
      <c r="JT42" s="59" t="s">
        <v>3110</v>
      </c>
      <c r="JU42" s="59" t="s">
        <v>3142</v>
      </c>
      <c r="JV42" s="59"/>
      <c r="JW42" s="263" t="s">
        <v>3180</v>
      </c>
      <c r="KD42" s="59"/>
      <c r="KG42" s="263" t="s">
        <v>3268</v>
      </c>
      <c r="KJ42" s="264" t="s">
        <v>9296</v>
      </c>
      <c r="KK42" s="265" t="s">
        <v>9295</v>
      </c>
      <c r="KL42" s="264" t="s">
        <v>9294</v>
      </c>
      <c r="KM42" s="264" t="s">
        <v>9293</v>
      </c>
      <c r="KN42" s="266" t="s">
        <v>9292</v>
      </c>
      <c r="KP42" s="59"/>
      <c r="KQ42" s="265" t="s">
        <v>9291</v>
      </c>
      <c r="KS42" s="263" t="s">
        <v>3336</v>
      </c>
      <c r="KX42" s="59"/>
      <c r="LG42" s="59"/>
      <c r="LM42" s="59"/>
      <c r="LN42" s="59"/>
      <c r="LP42" s="59"/>
      <c r="LQ42" s="59"/>
      <c r="LW42" s="263" t="s">
        <v>7673</v>
      </c>
      <c r="MA42" s="59"/>
      <c r="MC42" s="59"/>
      <c r="ME42" s="59"/>
      <c r="MK42" s="59"/>
      <c r="NC42" s="366" t="s">
        <v>9290</v>
      </c>
      <c r="NJ42" s="475"/>
      <c r="NK42" s="474"/>
    </row>
    <row r="43" spans="1:803" s="58" customFormat="1" ht="29.15" customHeight="1">
      <c r="A43" s="97"/>
      <c r="B43" s="298"/>
      <c r="C43" s="163" t="s">
        <v>7731</v>
      </c>
      <c r="D43" s="163" t="s">
        <v>7732</v>
      </c>
      <c r="E43" s="163" t="s">
        <v>8461</v>
      </c>
      <c r="F43" s="133" t="s">
        <v>4</v>
      </c>
      <c r="G43" s="466">
        <v>2</v>
      </c>
      <c r="H43" s="58">
        <v>1000</v>
      </c>
      <c r="I43" s="257" t="s">
        <v>1206</v>
      </c>
      <c r="J43" s="123"/>
      <c r="K43" s="267">
        <v>11111111111</v>
      </c>
      <c r="L43" s="258" t="s">
        <v>8109</v>
      </c>
      <c r="M43" s="270" t="s">
        <v>3403</v>
      </c>
      <c r="N43" s="271" t="s">
        <v>3407</v>
      </c>
      <c r="O43" s="271" t="s">
        <v>3410</v>
      </c>
      <c r="P43" s="268" t="s">
        <v>9289</v>
      </c>
      <c r="Q43" s="61"/>
      <c r="R43" s="268" t="s">
        <v>148</v>
      </c>
      <c r="S43" s="268" t="s">
        <v>9288</v>
      </c>
      <c r="T43" s="343"/>
      <c r="FG43" s="58" t="s">
        <v>1207</v>
      </c>
      <c r="FT43" s="58" t="s">
        <v>283</v>
      </c>
      <c r="FV43" s="58" t="s">
        <v>1208</v>
      </c>
      <c r="GA43" s="58" t="s">
        <v>1209</v>
      </c>
      <c r="GD43" s="58" t="s">
        <v>287</v>
      </c>
      <c r="GF43" s="58" t="s">
        <v>1210</v>
      </c>
      <c r="GJ43" s="58" t="s">
        <v>1211</v>
      </c>
      <c r="GK43" s="58" t="s">
        <v>1212</v>
      </c>
      <c r="GM43" s="58" t="s">
        <v>1213</v>
      </c>
      <c r="GS43" s="58" t="s">
        <v>353</v>
      </c>
      <c r="GW43" s="58" t="s">
        <v>1077</v>
      </c>
      <c r="GZ43" s="58" t="s">
        <v>1214</v>
      </c>
      <c r="HJ43" s="58" t="s">
        <v>1215</v>
      </c>
      <c r="HK43" s="58" t="s">
        <v>1216</v>
      </c>
      <c r="HL43" s="58" t="s">
        <v>1217</v>
      </c>
      <c r="HO43" s="58" t="s">
        <v>1218</v>
      </c>
      <c r="HU43" s="58" t="s">
        <v>383</v>
      </c>
      <c r="ID43" s="58" t="s">
        <v>84</v>
      </c>
      <c r="IQ43" s="58" t="s">
        <v>262</v>
      </c>
      <c r="IU43" s="58" t="s">
        <v>9287</v>
      </c>
      <c r="IX43" s="259"/>
      <c r="IY43" s="259"/>
      <c r="IZ43" s="259"/>
      <c r="JA43" s="259"/>
      <c r="JB43" s="259"/>
      <c r="JC43" s="259" t="s">
        <v>9286</v>
      </c>
      <c r="JN43" s="59" t="s">
        <v>3070</v>
      </c>
      <c r="KD43" s="59"/>
      <c r="KG43" s="259"/>
      <c r="KI43" s="263" t="s">
        <v>9285</v>
      </c>
      <c r="KL43" s="263" t="s">
        <v>9284</v>
      </c>
      <c r="KQ43" s="59"/>
      <c r="KR43" s="59"/>
      <c r="KU43" s="59"/>
      <c r="LA43" s="266" t="s">
        <v>9266</v>
      </c>
      <c r="LG43" s="59"/>
      <c r="LM43" s="59"/>
      <c r="LN43" s="59"/>
      <c r="LO43" s="264" t="s">
        <v>9283</v>
      </c>
      <c r="LP43" s="59"/>
      <c r="LW43" s="59"/>
      <c r="MA43" s="59"/>
      <c r="MB43" s="59"/>
      <c r="MC43" s="59"/>
      <c r="ME43" s="59"/>
      <c r="MK43" s="59"/>
      <c r="MP43" s="263" t="s">
        <v>8460</v>
      </c>
      <c r="MY43" s="366" t="s">
        <v>9282</v>
      </c>
      <c r="NA43" s="366" t="s">
        <v>9281</v>
      </c>
      <c r="NC43" s="366" t="s">
        <v>9280</v>
      </c>
      <c r="ND43" s="365"/>
      <c r="NJ43" s="475"/>
      <c r="NK43" s="474"/>
    </row>
    <row r="44" spans="1:803" s="58" customFormat="1" ht="30" customHeight="1">
      <c r="A44" s="97"/>
      <c r="B44" s="298"/>
      <c r="C44" s="97"/>
      <c r="D44" s="97"/>
      <c r="E44" s="163" t="s">
        <v>8470</v>
      </c>
      <c r="F44" s="133" t="s">
        <v>4</v>
      </c>
      <c r="G44" s="468" t="s">
        <v>3444</v>
      </c>
      <c r="H44" s="59">
        <v>1000</v>
      </c>
      <c r="I44" s="274" t="s">
        <v>8469</v>
      </c>
      <c r="J44" s="123" t="s">
        <v>0</v>
      </c>
      <c r="K44" s="276">
        <v>18964637484</v>
      </c>
      <c r="L44" s="258" t="s">
        <v>8109</v>
      </c>
      <c r="M44" s="270"/>
      <c r="N44" s="271"/>
      <c r="O44" s="271"/>
      <c r="P44" s="109"/>
      <c r="Q44" s="61" t="s">
        <v>68</v>
      </c>
      <c r="R44" s="61"/>
      <c r="S44" s="259" t="s">
        <v>8468</v>
      </c>
      <c r="T44" s="360"/>
      <c r="FU44" s="58" t="s">
        <v>662</v>
      </c>
      <c r="HD44" s="58" t="s">
        <v>663</v>
      </c>
      <c r="HT44" s="58" t="s">
        <v>664</v>
      </c>
      <c r="IE44" s="58" t="s">
        <v>665</v>
      </c>
      <c r="IO44" s="58" t="s">
        <v>666</v>
      </c>
      <c r="IR44" s="58" t="s">
        <v>667</v>
      </c>
      <c r="IY44" s="260" t="s">
        <v>9279</v>
      </c>
      <c r="IZ44" s="58" t="s">
        <v>9278</v>
      </c>
      <c r="JA44" s="259"/>
      <c r="JC44" s="259" t="s">
        <v>9277</v>
      </c>
      <c r="JI44" s="260" t="s">
        <v>2796</v>
      </c>
      <c r="JL44" s="59" t="s">
        <v>9276</v>
      </c>
      <c r="JM44" s="59" t="s">
        <v>9275</v>
      </c>
      <c r="JN44" s="59" t="s">
        <v>8695</v>
      </c>
      <c r="JQ44" s="59" t="s">
        <v>9274</v>
      </c>
      <c r="JV44" s="59" t="s">
        <v>3166</v>
      </c>
      <c r="KD44" s="59"/>
      <c r="KG44" s="59"/>
      <c r="KI44" s="59"/>
      <c r="KJ44" s="263" t="s">
        <v>3274</v>
      </c>
      <c r="KK44" s="265" t="s">
        <v>9273</v>
      </c>
      <c r="KL44" s="263" t="s">
        <v>3277</v>
      </c>
      <c r="KX44" s="59"/>
      <c r="LG44" s="59"/>
      <c r="LH44" s="263" t="s">
        <v>3419</v>
      </c>
      <c r="LM44" s="59"/>
      <c r="LN44" s="59"/>
      <c r="LO44" s="59"/>
      <c r="LP44" s="59"/>
      <c r="LW44" s="59"/>
      <c r="MA44" s="59"/>
      <c r="MC44" s="59"/>
      <c r="ME44" s="59"/>
      <c r="MK44" s="59"/>
      <c r="NJ44" s="475"/>
      <c r="NK44" s="474"/>
    </row>
    <row r="45" spans="1:803" s="58" customFormat="1" ht="29.15" customHeight="1">
      <c r="A45" s="316" t="s">
        <v>8138</v>
      </c>
      <c r="B45" s="317" t="s">
        <v>9272</v>
      </c>
      <c r="C45" s="163" t="s">
        <v>8338</v>
      </c>
      <c r="D45" s="163" t="s">
        <v>8339</v>
      </c>
      <c r="E45" s="163" t="s">
        <v>8360</v>
      </c>
      <c r="F45" s="133" t="s">
        <v>4</v>
      </c>
      <c r="G45" s="466">
        <v>2</v>
      </c>
      <c r="H45" s="59">
        <v>850</v>
      </c>
      <c r="I45" s="274" t="s">
        <v>9271</v>
      </c>
      <c r="J45" s="123" t="s">
        <v>0</v>
      </c>
      <c r="K45" s="276">
        <v>43578435</v>
      </c>
      <c r="L45" s="258" t="s">
        <v>8109</v>
      </c>
      <c r="M45" s="270" t="s">
        <v>3450</v>
      </c>
      <c r="N45" s="271" t="s">
        <v>3453</v>
      </c>
      <c r="O45" s="271" t="s">
        <v>3457</v>
      </c>
      <c r="P45" s="268" t="s">
        <v>9270</v>
      </c>
      <c r="Q45" s="61" t="s">
        <v>8358</v>
      </c>
      <c r="R45" s="268"/>
      <c r="S45" s="268" t="s">
        <v>9269</v>
      </c>
      <c r="T45" s="343"/>
      <c r="JF45" s="59"/>
      <c r="JN45" s="59"/>
      <c r="JO45" s="59"/>
      <c r="JT45" s="59"/>
      <c r="KD45" s="59"/>
      <c r="KE45" s="263" t="s">
        <v>9267</v>
      </c>
      <c r="KG45" s="259"/>
      <c r="KI45" s="275" t="s">
        <v>9268</v>
      </c>
      <c r="KL45" s="263" t="s">
        <v>9267</v>
      </c>
      <c r="KP45" s="59"/>
      <c r="KU45" s="59"/>
      <c r="LA45" s="266" t="s">
        <v>9266</v>
      </c>
      <c r="LB45" s="269" t="s">
        <v>9265</v>
      </c>
      <c r="LE45" s="263" t="s">
        <v>3422</v>
      </c>
      <c r="LG45" s="263" t="s">
        <v>9264</v>
      </c>
      <c r="LH45" s="263" t="s">
        <v>9263</v>
      </c>
      <c r="LI45" s="264" t="s">
        <v>9262</v>
      </c>
      <c r="LJ45" s="59"/>
      <c r="LK45" s="59"/>
      <c r="LL45" s="263" t="s">
        <v>9261</v>
      </c>
      <c r="LM45" s="59"/>
      <c r="LN45" s="59"/>
      <c r="LO45" s="59"/>
      <c r="LP45" s="263" t="s">
        <v>9260</v>
      </c>
      <c r="LQ45" s="59"/>
      <c r="LW45" s="59"/>
      <c r="MA45" s="59"/>
      <c r="MB45" s="59"/>
      <c r="MC45" s="59"/>
      <c r="MD45" s="263" t="s">
        <v>8110</v>
      </c>
      <c r="ME45" s="59"/>
      <c r="MH45" s="263" t="s">
        <v>8324</v>
      </c>
      <c r="MK45" s="266" t="s">
        <v>9259</v>
      </c>
      <c r="ML45" s="263" t="s">
        <v>8359</v>
      </c>
      <c r="MP45" s="263" t="s">
        <v>8454</v>
      </c>
      <c r="MY45" s="366" t="s">
        <v>9258</v>
      </c>
      <c r="NA45" s="366" t="s">
        <v>9257</v>
      </c>
      <c r="NC45" s="366" t="s">
        <v>9256</v>
      </c>
      <c r="ND45" s="365"/>
      <c r="NJ45" s="475"/>
      <c r="NK45" s="474"/>
    </row>
    <row r="46" spans="1:803" s="58" customFormat="1" ht="30" customHeight="1">
      <c r="A46" s="316" t="s">
        <v>9255</v>
      </c>
      <c r="B46" s="317" t="s">
        <v>9254</v>
      </c>
      <c r="C46" s="163" t="s">
        <v>7738</v>
      </c>
      <c r="D46" s="163" t="s">
        <v>7739</v>
      </c>
      <c r="E46" s="163" t="s">
        <v>12704</v>
      </c>
      <c r="F46" s="133" t="s">
        <v>4</v>
      </c>
      <c r="G46" s="466">
        <v>2</v>
      </c>
      <c r="H46" s="259">
        <v>800</v>
      </c>
      <c r="I46" s="274" t="s">
        <v>9253</v>
      </c>
      <c r="J46" s="123" t="s">
        <v>0</v>
      </c>
      <c r="K46" s="264">
        <v>13901875916</v>
      </c>
      <c r="L46" s="470" t="s">
        <v>8109</v>
      </c>
      <c r="M46" s="270" t="s">
        <v>3403</v>
      </c>
      <c r="N46" s="271" t="s">
        <v>3406</v>
      </c>
      <c r="O46" s="271" t="s">
        <v>3408</v>
      </c>
      <c r="P46" s="268" t="s">
        <v>9252</v>
      </c>
      <c r="Q46" s="61"/>
      <c r="R46" s="268" t="s">
        <v>13</v>
      </c>
      <c r="S46" s="268" t="s">
        <v>9251</v>
      </c>
      <c r="T46" s="343"/>
      <c r="HW46" s="58" t="s">
        <v>536</v>
      </c>
      <c r="HX46" s="58" t="s">
        <v>537</v>
      </c>
      <c r="HY46" s="58" t="s">
        <v>9250</v>
      </c>
      <c r="HZ46" s="58" t="s">
        <v>538</v>
      </c>
      <c r="IA46" s="58" t="s">
        <v>539</v>
      </c>
      <c r="ID46" s="58" t="s">
        <v>540</v>
      </c>
      <c r="IF46" s="58" t="s">
        <v>541</v>
      </c>
      <c r="IJ46" s="58" t="s">
        <v>542</v>
      </c>
      <c r="IK46" s="58" t="s">
        <v>543</v>
      </c>
      <c r="IO46" s="58" t="s">
        <v>544</v>
      </c>
      <c r="IR46" s="58" t="s">
        <v>545</v>
      </c>
      <c r="IT46" s="58" t="s">
        <v>9249</v>
      </c>
      <c r="IU46" s="58" t="s">
        <v>2735</v>
      </c>
      <c r="IZ46" s="260" t="s">
        <v>9248</v>
      </c>
      <c r="JA46" s="259" t="s">
        <v>8668</v>
      </c>
      <c r="JB46" s="260" t="s">
        <v>9247</v>
      </c>
      <c r="JC46" s="259" t="s">
        <v>9246</v>
      </c>
      <c r="JG46" s="260" t="s">
        <v>9245</v>
      </c>
      <c r="JR46" s="58" t="s">
        <v>3102</v>
      </c>
      <c r="JV46" s="58" t="s">
        <v>3150</v>
      </c>
      <c r="KD46" s="59"/>
      <c r="KG46" s="264" t="s">
        <v>9244</v>
      </c>
      <c r="KI46" s="275" t="s">
        <v>9243</v>
      </c>
      <c r="KP46" s="264" t="s">
        <v>9242</v>
      </c>
      <c r="KQ46" s="266" t="s">
        <v>9241</v>
      </c>
      <c r="KR46" s="265" t="s">
        <v>9240</v>
      </c>
      <c r="KU46" s="59"/>
      <c r="LG46" s="263" t="s">
        <v>9239</v>
      </c>
      <c r="LH46" s="263" t="s">
        <v>9238</v>
      </c>
      <c r="LK46" s="263" t="s">
        <v>9237</v>
      </c>
      <c r="LL46" s="265" t="s">
        <v>9236</v>
      </c>
      <c r="LM46" s="59"/>
      <c r="LN46" s="59"/>
      <c r="LO46" s="263" t="s">
        <v>9235</v>
      </c>
      <c r="LP46" s="59"/>
      <c r="LW46" s="59"/>
      <c r="LX46" s="263" t="s">
        <v>9234</v>
      </c>
      <c r="MA46" s="59"/>
      <c r="MB46" s="59"/>
      <c r="MC46" s="59"/>
      <c r="ME46" s="59"/>
      <c r="MJ46" s="263" t="s">
        <v>8334</v>
      </c>
      <c r="MK46" s="59"/>
      <c r="ML46" s="263" t="s">
        <v>8324</v>
      </c>
      <c r="MP46" s="59"/>
      <c r="NI46" s="346" t="s">
        <v>12816</v>
      </c>
      <c r="NJ46" s="475"/>
      <c r="NK46" s="474"/>
    </row>
    <row r="47" spans="1:803" s="58" customFormat="1" ht="29.15" customHeight="1">
      <c r="A47" s="316" t="s">
        <v>9233</v>
      </c>
      <c r="B47" s="317" t="s">
        <v>8148</v>
      </c>
      <c r="C47" s="163" t="s">
        <v>8147</v>
      </c>
      <c r="D47" s="163" t="s">
        <v>9232</v>
      </c>
      <c r="E47" s="163" t="s">
        <v>8456</v>
      </c>
      <c r="F47" s="256" t="s">
        <v>4</v>
      </c>
      <c r="G47" s="466">
        <v>2</v>
      </c>
      <c r="H47" s="58">
        <v>800</v>
      </c>
      <c r="I47" s="257" t="s">
        <v>263</v>
      </c>
      <c r="J47" s="123" t="s">
        <v>0</v>
      </c>
      <c r="K47" s="267">
        <v>15265475688</v>
      </c>
      <c r="L47" s="258" t="s">
        <v>8109</v>
      </c>
      <c r="M47" s="270" t="s">
        <v>3403</v>
      </c>
      <c r="N47" s="271" t="s">
        <v>3406</v>
      </c>
      <c r="O47" s="271" t="s">
        <v>3410</v>
      </c>
      <c r="P47" s="268" t="s">
        <v>9231</v>
      </c>
      <c r="Q47" s="61"/>
      <c r="R47" s="272" t="s">
        <v>9230</v>
      </c>
      <c r="S47" s="259" t="s">
        <v>9229</v>
      </c>
      <c r="T47" s="343"/>
      <c r="EG47" s="58" t="s">
        <v>264</v>
      </c>
      <c r="EH47" s="58" t="s">
        <v>265</v>
      </c>
      <c r="EI47" s="58" t="s">
        <v>266</v>
      </c>
      <c r="EJ47" s="58" t="s">
        <v>267</v>
      </c>
      <c r="EK47" s="58" t="s">
        <v>268</v>
      </c>
      <c r="EM47" s="58" t="s">
        <v>269</v>
      </c>
      <c r="EN47" s="58" t="s">
        <v>270</v>
      </c>
      <c r="EP47" s="58" t="s">
        <v>271</v>
      </c>
      <c r="EQ47" s="58" t="s">
        <v>272</v>
      </c>
      <c r="ER47" s="58" t="s">
        <v>273</v>
      </c>
      <c r="ES47" s="58" t="s">
        <v>274</v>
      </c>
      <c r="EU47" s="58" t="s">
        <v>275</v>
      </c>
      <c r="EW47" s="58" t="s">
        <v>276</v>
      </c>
      <c r="EZ47" s="58" t="s">
        <v>277</v>
      </c>
      <c r="FB47" s="58" t="s">
        <v>278</v>
      </c>
      <c r="FC47" s="58" t="s">
        <v>279</v>
      </c>
      <c r="FE47" s="58" t="s">
        <v>280</v>
      </c>
      <c r="FF47" s="58" t="s">
        <v>281</v>
      </c>
      <c r="FS47" s="58" t="s">
        <v>282</v>
      </c>
      <c r="FT47" s="58" t="s">
        <v>283</v>
      </c>
      <c r="FV47" s="58" t="s">
        <v>284</v>
      </c>
      <c r="FY47" s="58" t="s">
        <v>285</v>
      </c>
      <c r="GA47" s="58" t="s">
        <v>286</v>
      </c>
      <c r="GD47" s="58" t="s">
        <v>287</v>
      </c>
      <c r="GF47" s="58" t="s">
        <v>288</v>
      </c>
      <c r="GM47" s="58" t="s">
        <v>289</v>
      </c>
      <c r="GO47" s="58" t="s">
        <v>290</v>
      </c>
      <c r="GP47" s="58" t="s">
        <v>291</v>
      </c>
      <c r="GQ47" s="58" t="s">
        <v>292</v>
      </c>
      <c r="GR47" s="58" t="s">
        <v>293</v>
      </c>
      <c r="GS47" s="58" t="s">
        <v>294</v>
      </c>
      <c r="GT47" s="58" t="s">
        <v>295</v>
      </c>
      <c r="GW47" s="58" t="s">
        <v>296</v>
      </c>
      <c r="GX47" s="58" t="s">
        <v>297</v>
      </c>
      <c r="HB47" s="58" t="s">
        <v>298</v>
      </c>
      <c r="HD47" s="58" t="s">
        <v>299</v>
      </c>
      <c r="HN47" s="58" t="s">
        <v>300</v>
      </c>
      <c r="HQ47" s="58" t="s">
        <v>301</v>
      </c>
      <c r="HW47" s="58" t="s">
        <v>302</v>
      </c>
      <c r="HZ47" s="58" t="s">
        <v>303</v>
      </c>
      <c r="IA47" s="58" t="s">
        <v>59</v>
      </c>
      <c r="IB47" s="58" t="s">
        <v>60</v>
      </c>
      <c r="IC47" s="58" t="s">
        <v>304</v>
      </c>
      <c r="ID47" s="58" t="s">
        <v>84</v>
      </c>
      <c r="IF47" s="58" t="s">
        <v>305</v>
      </c>
      <c r="IN47" s="58" t="s">
        <v>306</v>
      </c>
      <c r="IQ47" s="58" t="s">
        <v>307</v>
      </c>
      <c r="IT47" s="58" t="s">
        <v>66</v>
      </c>
      <c r="IU47" s="58" t="s">
        <v>2736</v>
      </c>
      <c r="JD47" s="259"/>
      <c r="JE47" s="259" t="s">
        <v>2778</v>
      </c>
      <c r="JG47" s="259" t="s">
        <v>8569</v>
      </c>
      <c r="JI47" s="260" t="s">
        <v>2796</v>
      </c>
      <c r="JK47" s="59"/>
      <c r="JL47" s="59" t="s">
        <v>3067</v>
      </c>
      <c r="JO47" s="59" t="s">
        <v>3071</v>
      </c>
      <c r="JP47" s="59" t="s">
        <v>8568</v>
      </c>
      <c r="JR47" s="59"/>
      <c r="JV47" s="58" t="s">
        <v>3150</v>
      </c>
      <c r="JW47" s="263" t="s">
        <v>3175</v>
      </c>
      <c r="KD47" s="59"/>
      <c r="KG47" s="59"/>
      <c r="KL47" s="263" t="s">
        <v>3277</v>
      </c>
      <c r="KN47" s="263" t="s">
        <v>3278</v>
      </c>
      <c r="KU47" s="263" t="s">
        <v>9228</v>
      </c>
      <c r="KW47" s="263" t="s">
        <v>3350</v>
      </c>
      <c r="LE47" s="263" t="s">
        <v>3420</v>
      </c>
      <c r="LG47" s="59"/>
      <c r="LH47" s="263" t="s">
        <v>3257</v>
      </c>
      <c r="LK47" s="264" t="s">
        <v>9227</v>
      </c>
      <c r="LM47" s="59"/>
      <c r="LN47" s="59"/>
      <c r="LO47" s="59"/>
      <c r="LP47" s="59"/>
      <c r="LR47" s="263" t="s">
        <v>9226</v>
      </c>
      <c r="LT47" s="263" t="s">
        <v>9225</v>
      </c>
      <c r="LW47" s="59"/>
      <c r="LX47" s="263" t="s">
        <v>9224</v>
      </c>
      <c r="MA47" s="59"/>
      <c r="MB47" s="59"/>
      <c r="MC47" s="59"/>
      <c r="MD47" s="263" t="s">
        <v>9223</v>
      </c>
      <c r="ME47" s="59"/>
      <c r="MK47" s="59"/>
      <c r="ML47" s="263" t="s">
        <v>8357</v>
      </c>
      <c r="MP47" s="265" t="s">
        <v>8458</v>
      </c>
      <c r="NJ47" s="475"/>
      <c r="NK47" s="474"/>
    </row>
    <row r="48" spans="1:803" s="58" customFormat="1" ht="29.15" customHeight="1">
      <c r="A48" s="97"/>
      <c r="B48" s="298"/>
      <c r="C48" s="163" t="s">
        <v>7729</v>
      </c>
      <c r="D48" s="163" t="s">
        <v>7730</v>
      </c>
      <c r="E48" s="163" t="s">
        <v>8463</v>
      </c>
      <c r="F48" s="256" t="s">
        <v>4</v>
      </c>
      <c r="G48" s="466">
        <v>2</v>
      </c>
      <c r="H48" s="58">
        <v>800</v>
      </c>
      <c r="I48" s="257" t="s">
        <v>1022</v>
      </c>
      <c r="J48" s="123" t="s">
        <v>0</v>
      </c>
      <c r="K48" s="267">
        <v>15921581084</v>
      </c>
      <c r="L48" s="258" t="s">
        <v>8109</v>
      </c>
      <c r="M48" s="270" t="s">
        <v>3403</v>
      </c>
      <c r="N48" s="271" t="s">
        <v>3406</v>
      </c>
      <c r="O48" s="271" t="s">
        <v>3408</v>
      </c>
      <c r="P48" s="268" t="s">
        <v>9222</v>
      </c>
      <c r="Q48" s="61" t="s">
        <v>148</v>
      </c>
      <c r="R48" s="67" t="s">
        <v>69</v>
      </c>
      <c r="S48" s="259" t="s">
        <v>9221</v>
      </c>
      <c r="T48" s="343"/>
      <c r="FE48" s="58" t="s">
        <v>1023</v>
      </c>
      <c r="FF48" s="58" t="s">
        <v>1024</v>
      </c>
      <c r="FG48" s="58" t="s">
        <v>1025</v>
      </c>
      <c r="FH48" s="58" t="s">
        <v>1026</v>
      </c>
      <c r="FJ48" s="58" t="s">
        <v>1027</v>
      </c>
      <c r="FT48" s="58" t="s">
        <v>283</v>
      </c>
      <c r="GA48" s="58" t="s">
        <v>1028</v>
      </c>
      <c r="GM48" s="58" t="s">
        <v>522</v>
      </c>
      <c r="GS48" s="58" t="s">
        <v>1029</v>
      </c>
      <c r="GX48" s="58" t="s">
        <v>1030</v>
      </c>
      <c r="GZ48" s="58" t="s">
        <v>1031</v>
      </c>
      <c r="HA48" s="58" t="s">
        <v>1032</v>
      </c>
      <c r="HB48" s="58" t="s">
        <v>1033</v>
      </c>
      <c r="HJ48" s="58" t="s">
        <v>1034</v>
      </c>
      <c r="HL48" s="58" t="s">
        <v>524</v>
      </c>
      <c r="HN48" s="58" t="s">
        <v>1035</v>
      </c>
      <c r="HO48" s="58" t="s">
        <v>1036</v>
      </c>
      <c r="HQ48" s="58" t="s">
        <v>1037</v>
      </c>
      <c r="HT48" s="58" t="s">
        <v>1038</v>
      </c>
      <c r="HZ48" s="58" t="s">
        <v>1039</v>
      </c>
      <c r="IA48" s="58" t="s">
        <v>1040</v>
      </c>
      <c r="IC48" s="58" t="s">
        <v>1041</v>
      </c>
      <c r="ID48" s="58" t="s">
        <v>1042</v>
      </c>
      <c r="IN48" s="58" t="s">
        <v>1043</v>
      </c>
      <c r="IP48" s="58" t="s">
        <v>1044</v>
      </c>
      <c r="IU48" s="58" t="s">
        <v>2735</v>
      </c>
      <c r="IW48" s="58" t="s">
        <v>2753</v>
      </c>
      <c r="IZ48" s="260" t="s">
        <v>9220</v>
      </c>
      <c r="JA48" s="58" t="s">
        <v>9219</v>
      </c>
      <c r="JB48" s="259"/>
      <c r="JE48" s="58" t="s">
        <v>2778</v>
      </c>
      <c r="JG48" s="260" t="s">
        <v>9218</v>
      </c>
      <c r="JJ48" s="59" t="s">
        <v>3024</v>
      </c>
      <c r="JR48" s="59"/>
      <c r="JT48" s="58" t="s">
        <v>3118</v>
      </c>
      <c r="JV48" s="59" t="s">
        <v>9217</v>
      </c>
      <c r="JW48" s="261" t="s">
        <v>3175</v>
      </c>
      <c r="JX48" s="261" t="s">
        <v>9216</v>
      </c>
      <c r="JY48" s="284" t="s">
        <v>9215</v>
      </c>
      <c r="JZ48" s="279"/>
      <c r="KA48" s="279"/>
      <c r="KD48" s="59"/>
      <c r="KE48" s="59"/>
      <c r="KG48" s="259"/>
      <c r="KI48" s="59"/>
      <c r="KL48" s="263" t="s">
        <v>3277</v>
      </c>
      <c r="KM48" s="264" t="s">
        <v>9214</v>
      </c>
      <c r="KN48" s="263" t="s">
        <v>9213</v>
      </c>
      <c r="KW48" s="264" t="s">
        <v>9212</v>
      </c>
      <c r="LE48" s="267" t="s">
        <v>3421</v>
      </c>
      <c r="LG48" s="59"/>
      <c r="LM48" s="59"/>
      <c r="LN48" s="59"/>
      <c r="LO48" s="59"/>
      <c r="LP48" s="59"/>
      <c r="LW48" s="59"/>
      <c r="MA48" s="59"/>
      <c r="MB48" s="59"/>
      <c r="MC48" s="59"/>
      <c r="ME48" s="59"/>
      <c r="MK48" s="59"/>
      <c r="MP48" s="263" t="s">
        <v>8455</v>
      </c>
      <c r="MY48" s="366" t="s">
        <v>9211</v>
      </c>
      <c r="NA48" s="366" t="s">
        <v>9210</v>
      </c>
      <c r="NC48" s="366" t="s">
        <v>9209</v>
      </c>
      <c r="ND48" s="365"/>
      <c r="NJ48" s="475"/>
      <c r="NK48" s="474"/>
    </row>
    <row r="49" spans="1:803" s="58" customFormat="1" ht="30" customHeight="1">
      <c r="A49" s="97"/>
      <c r="B49" s="298"/>
      <c r="C49" s="97"/>
      <c r="D49" s="97"/>
      <c r="E49" s="163"/>
      <c r="F49" s="133" t="s">
        <v>4</v>
      </c>
      <c r="G49" s="467" t="s">
        <v>8799</v>
      </c>
      <c r="H49" s="58">
        <v>800</v>
      </c>
      <c r="I49" s="99" t="s">
        <v>9208</v>
      </c>
      <c r="J49" s="124" t="s">
        <v>0</v>
      </c>
      <c r="K49" s="281">
        <v>18012097606</v>
      </c>
      <c r="L49" s="258" t="s">
        <v>8109</v>
      </c>
      <c r="M49" s="270"/>
      <c r="N49" s="271"/>
      <c r="O49" s="271"/>
      <c r="P49" s="109"/>
      <c r="Q49" s="61"/>
      <c r="R49" s="61"/>
      <c r="S49" s="58" t="s">
        <v>8845</v>
      </c>
      <c r="T49" s="343"/>
      <c r="LP49" s="59"/>
      <c r="NJ49" s="475"/>
      <c r="NK49" s="474"/>
    </row>
    <row r="50" spans="1:803" s="58" customFormat="1" ht="29.15" customHeight="1">
      <c r="A50" s="97"/>
      <c r="B50" s="298"/>
      <c r="C50" s="97"/>
      <c r="D50" s="97"/>
      <c r="E50" s="163" t="s">
        <v>9207</v>
      </c>
      <c r="F50" s="133" t="s">
        <v>4</v>
      </c>
      <c r="G50" s="466" t="s">
        <v>1546</v>
      </c>
      <c r="H50" s="58">
        <v>750</v>
      </c>
      <c r="I50" s="257" t="s">
        <v>1415</v>
      </c>
      <c r="J50" s="123"/>
      <c r="K50" s="267">
        <v>18964034591</v>
      </c>
      <c r="L50" s="258" t="s">
        <v>8109</v>
      </c>
      <c r="M50" s="270" t="s">
        <v>3418</v>
      </c>
      <c r="N50" s="271" t="s">
        <v>3407</v>
      </c>
      <c r="O50" s="271" t="s">
        <v>3411</v>
      </c>
      <c r="P50" s="268" t="s">
        <v>9206</v>
      </c>
      <c r="Q50" s="272" t="s">
        <v>9205</v>
      </c>
      <c r="R50" s="271" t="s">
        <v>9204</v>
      </c>
      <c r="S50" s="59" t="s">
        <v>9203</v>
      </c>
      <c r="T50" s="343"/>
      <c r="EU50" s="58" t="s">
        <v>1417</v>
      </c>
      <c r="EW50" s="58" t="s">
        <v>1418</v>
      </c>
      <c r="EZ50" s="58" t="s">
        <v>1419</v>
      </c>
      <c r="FC50" s="58" t="s">
        <v>1420</v>
      </c>
      <c r="FE50" s="58" t="s">
        <v>1421</v>
      </c>
      <c r="FF50" s="58" t="s">
        <v>1422</v>
      </c>
      <c r="FG50" s="58" t="s">
        <v>1423</v>
      </c>
      <c r="FK50" s="58" t="s">
        <v>1195</v>
      </c>
      <c r="FR50" s="58" t="s">
        <v>601</v>
      </c>
      <c r="FT50" s="58" t="s">
        <v>283</v>
      </c>
      <c r="GA50" s="58" t="s">
        <v>521</v>
      </c>
      <c r="GD50" s="58" t="s">
        <v>287</v>
      </c>
      <c r="GG50" s="58" t="s">
        <v>1424</v>
      </c>
      <c r="HA50" s="58" t="s">
        <v>1361</v>
      </c>
      <c r="HJ50" s="58" t="s">
        <v>9202</v>
      </c>
      <c r="HN50" s="58" t="s">
        <v>300</v>
      </c>
      <c r="HO50" s="58" t="s">
        <v>1329</v>
      </c>
      <c r="HQ50" s="58" t="s">
        <v>301</v>
      </c>
      <c r="HW50" s="58" t="s">
        <v>9201</v>
      </c>
      <c r="ID50" s="58" t="s">
        <v>84</v>
      </c>
      <c r="IO50" s="58" t="s">
        <v>65</v>
      </c>
      <c r="IW50" s="58" t="s">
        <v>9200</v>
      </c>
      <c r="IZ50" s="260" t="s">
        <v>9199</v>
      </c>
      <c r="JA50" s="58" t="s">
        <v>8668</v>
      </c>
      <c r="JE50" s="259" t="s">
        <v>9198</v>
      </c>
      <c r="JG50" s="259" t="s">
        <v>8569</v>
      </c>
      <c r="JV50" s="58" t="s">
        <v>3157</v>
      </c>
      <c r="KD50" s="59"/>
      <c r="KG50" s="59"/>
      <c r="KH50" s="263" t="s">
        <v>9197</v>
      </c>
      <c r="KJ50" s="263" t="s">
        <v>8549</v>
      </c>
      <c r="LE50" s="263" t="s">
        <v>3419</v>
      </c>
      <c r="LG50" s="59"/>
      <c r="LH50" s="59"/>
      <c r="LM50" s="59"/>
      <c r="LN50" s="59"/>
      <c r="LP50" s="59"/>
      <c r="LR50" s="263" t="s">
        <v>9196</v>
      </c>
      <c r="LT50" s="263" t="s">
        <v>7625</v>
      </c>
      <c r="LW50" s="59"/>
      <c r="MA50" s="59"/>
      <c r="MC50" s="59"/>
      <c r="ME50" s="59"/>
      <c r="NJ50" s="475"/>
      <c r="NK50" s="474"/>
    </row>
    <row r="51" spans="1:803" s="58" customFormat="1" ht="29.15" customHeight="1">
      <c r="A51" s="97"/>
      <c r="B51" s="298"/>
      <c r="C51" s="97"/>
      <c r="D51" s="97"/>
      <c r="E51" s="163"/>
      <c r="F51" s="133" t="s">
        <v>4</v>
      </c>
      <c r="G51" s="467" t="s">
        <v>8799</v>
      </c>
      <c r="H51" s="58">
        <v>700</v>
      </c>
      <c r="I51" s="99" t="s">
        <v>8753</v>
      </c>
      <c r="J51" s="124" t="s">
        <v>9195</v>
      </c>
      <c r="K51" s="277">
        <v>15536652965</v>
      </c>
      <c r="L51" s="324" t="s">
        <v>8109</v>
      </c>
      <c r="M51" s="270" t="s">
        <v>3450</v>
      </c>
      <c r="N51" s="271"/>
      <c r="O51" s="271"/>
      <c r="P51" s="109"/>
      <c r="Q51" s="61"/>
      <c r="R51" s="61"/>
      <c r="S51" s="58" t="s">
        <v>9194</v>
      </c>
      <c r="T51" s="343"/>
      <c r="KR51" s="59"/>
      <c r="LP51" s="59"/>
      <c r="MD51" s="59"/>
      <c r="NJ51" s="475"/>
      <c r="NK51" s="474"/>
    </row>
    <row r="52" spans="1:803" s="58" customFormat="1" ht="29.15" customHeight="1">
      <c r="A52" s="97"/>
      <c r="B52" s="298"/>
      <c r="C52" s="163" t="s">
        <v>9193</v>
      </c>
      <c r="D52" s="163" t="s">
        <v>9192</v>
      </c>
      <c r="E52" s="163" t="s">
        <v>9191</v>
      </c>
      <c r="F52" s="133" t="s">
        <v>4</v>
      </c>
      <c r="G52" s="466">
        <v>2</v>
      </c>
      <c r="H52" s="59">
        <v>300</v>
      </c>
      <c r="I52" s="274" t="s">
        <v>9190</v>
      </c>
      <c r="J52" s="123"/>
      <c r="K52" s="276">
        <v>13501677555</v>
      </c>
      <c r="L52" s="258" t="s">
        <v>8109</v>
      </c>
      <c r="M52" s="270" t="s">
        <v>3450</v>
      </c>
      <c r="N52" s="271" t="s">
        <v>3463</v>
      </c>
      <c r="O52" s="271" t="s">
        <v>3457</v>
      </c>
      <c r="P52" s="109" t="s">
        <v>9189</v>
      </c>
      <c r="Q52" s="61"/>
      <c r="R52" s="61"/>
      <c r="S52" s="259"/>
      <c r="T52" s="343"/>
      <c r="JC52" s="259"/>
      <c r="JH52" s="259"/>
      <c r="JI52" s="260"/>
      <c r="JJ52" s="59"/>
      <c r="JK52" s="59"/>
      <c r="JM52" s="59"/>
      <c r="JN52" s="59"/>
      <c r="JQ52" s="59"/>
      <c r="JT52" s="59"/>
      <c r="JV52" s="59"/>
      <c r="KD52" s="59"/>
      <c r="KE52" s="265" t="s">
        <v>9188</v>
      </c>
      <c r="KF52" s="263" t="s">
        <v>9187</v>
      </c>
      <c r="KG52" s="263" t="s">
        <v>9186</v>
      </c>
      <c r="KH52" s="59"/>
      <c r="KJ52" s="264" t="s">
        <v>9185</v>
      </c>
      <c r="KK52" s="263" t="s">
        <v>9184</v>
      </c>
      <c r="KL52" s="273" t="s">
        <v>9183</v>
      </c>
      <c r="KM52" s="264" t="s">
        <v>9182</v>
      </c>
      <c r="KR52" s="59"/>
      <c r="KU52" s="59"/>
      <c r="KV52" s="59"/>
      <c r="KX52" s="59"/>
      <c r="KY52" s="263" t="s">
        <v>9181</v>
      </c>
      <c r="KZ52" s="263" t="s">
        <v>9180</v>
      </c>
      <c r="LG52" s="59"/>
      <c r="LM52" s="59"/>
      <c r="LN52" s="59"/>
      <c r="LP52" s="59"/>
      <c r="LV52" s="263" t="s">
        <v>9179</v>
      </c>
      <c r="LW52" s="59"/>
      <c r="MA52" s="59"/>
      <c r="MB52" s="59"/>
      <c r="MC52" s="59"/>
      <c r="ME52" s="59"/>
      <c r="MG52" s="263" t="s">
        <v>9178</v>
      </c>
      <c r="MK52" s="59"/>
      <c r="NH52" s="381" t="s">
        <v>12375</v>
      </c>
      <c r="NJ52" s="475"/>
      <c r="NK52" s="474"/>
      <c r="ADW52" s="381"/>
    </row>
    <row r="53" spans="1:803" s="58" customFormat="1" ht="29.15" customHeight="1">
      <c r="A53" s="97"/>
      <c r="B53" s="298"/>
      <c r="C53" s="97"/>
      <c r="D53" s="97"/>
      <c r="E53" s="163" t="s">
        <v>8476</v>
      </c>
      <c r="F53" s="133" t="s">
        <v>6</v>
      </c>
      <c r="G53" s="466">
        <v>3</v>
      </c>
      <c r="H53" s="58">
        <v>2000</v>
      </c>
      <c r="I53" s="257" t="s">
        <v>1103</v>
      </c>
      <c r="J53" s="123" t="s">
        <v>0</v>
      </c>
      <c r="K53" s="267">
        <v>13817179697</v>
      </c>
      <c r="L53" s="258" t="s">
        <v>8109</v>
      </c>
      <c r="M53" s="270" t="s">
        <v>3418</v>
      </c>
      <c r="N53" s="271" t="s">
        <v>3407</v>
      </c>
      <c r="O53" s="271" t="s">
        <v>3410</v>
      </c>
      <c r="P53" s="268" t="s">
        <v>9177</v>
      </c>
      <c r="Q53" s="61"/>
      <c r="R53" s="272" t="s">
        <v>9176</v>
      </c>
      <c r="S53" s="59" t="s">
        <v>9175</v>
      </c>
      <c r="T53" s="343"/>
      <c r="ID53" s="58" t="s">
        <v>1104</v>
      </c>
      <c r="IE53" s="59" t="s">
        <v>9174</v>
      </c>
      <c r="II53" s="58" t="s">
        <v>145</v>
      </c>
      <c r="IK53" s="59" t="s">
        <v>9173</v>
      </c>
      <c r="IL53" s="58" t="s">
        <v>944</v>
      </c>
      <c r="IM53" s="58" t="s">
        <v>328</v>
      </c>
      <c r="IZ53" s="260" t="s">
        <v>9172</v>
      </c>
      <c r="JF53" s="59" t="s">
        <v>9171</v>
      </c>
      <c r="JG53" s="260"/>
      <c r="JK53" s="59" t="s">
        <v>9170</v>
      </c>
      <c r="JN53" s="59" t="s">
        <v>9037</v>
      </c>
      <c r="JR53" s="58" t="s">
        <v>3100</v>
      </c>
      <c r="KD53" s="59"/>
      <c r="KG53" s="259"/>
      <c r="KO53" s="263" t="s">
        <v>3279</v>
      </c>
      <c r="KR53" s="265" t="s">
        <v>9169</v>
      </c>
      <c r="KX53" s="263" t="s">
        <v>3372</v>
      </c>
      <c r="LG53" s="59"/>
      <c r="LM53" s="59"/>
      <c r="LP53" s="59"/>
      <c r="LW53" s="59"/>
      <c r="MA53" s="59"/>
      <c r="MC53" s="59"/>
      <c r="MQ53" s="263" t="s">
        <v>8474</v>
      </c>
      <c r="NH53" s="381" t="s">
        <v>12373</v>
      </c>
      <c r="NJ53" s="475"/>
      <c r="NK53" s="474"/>
      <c r="ADW53" s="381"/>
    </row>
    <row r="54" spans="1:803" s="58" customFormat="1" ht="29.15" customHeight="1">
      <c r="A54" s="97"/>
      <c r="B54" s="298"/>
      <c r="C54" s="97"/>
      <c r="D54" s="97"/>
      <c r="E54" s="163" t="s">
        <v>8477</v>
      </c>
      <c r="F54" s="133" t="s">
        <v>6</v>
      </c>
      <c r="G54" s="466" t="s">
        <v>1508</v>
      </c>
      <c r="H54" s="59">
        <v>2000</v>
      </c>
      <c r="I54" s="274" t="s">
        <v>9168</v>
      </c>
      <c r="J54" s="123" t="s">
        <v>3468</v>
      </c>
      <c r="K54" s="276">
        <v>18116431020</v>
      </c>
      <c r="L54" s="258" t="s">
        <v>8109</v>
      </c>
      <c r="M54" s="270" t="s">
        <v>3450</v>
      </c>
      <c r="N54" s="271" t="s">
        <v>7671</v>
      </c>
      <c r="O54" s="271" t="s">
        <v>3464</v>
      </c>
      <c r="P54" s="268" t="s">
        <v>9167</v>
      </c>
      <c r="Q54" s="61"/>
      <c r="R54" s="61"/>
      <c r="S54" s="59" t="s">
        <v>9166</v>
      </c>
      <c r="T54" s="343"/>
      <c r="JU54" s="266" t="s">
        <v>9165</v>
      </c>
      <c r="JV54" s="59"/>
      <c r="KB54" s="59"/>
      <c r="KD54" s="59"/>
      <c r="KE54" s="265" t="s">
        <v>9164</v>
      </c>
      <c r="KG54" s="259"/>
      <c r="KO54" s="263" t="s">
        <v>3279</v>
      </c>
      <c r="LG54" s="59"/>
      <c r="LH54" s="263" t="s">
        <v>9163</v>
      </c>
      <c r="LM54" s="59"/>
      <c r="LP54" s="59"/>
      <c r="LX54" s="263" t="s">
        <v>9162</v>
      </c>
      <c r="MA54" s="59"/>
      <c r="MC54" s="263" t="s">
        <v>9161</v>
      </c>
      <c r="MD54" s="263" t="s">
        <v>8123</v>
      </c>
      <c r="MQ54" s="263" t="s">
        <v>8474</v>
      </c>
      <c r="NJ54" s="475"/>
      <c r="NK54" s="474"/>
    </row>
    <row r="55" spans="1:803" s="58" customFormat="1" ht="28.5" customHeight="1">
      <c r="A55" s="97"/>
      <c r="B55" s="298"/>
      <c r="C55" s="97"/>
      <c r="D55" s="97"/>
      <c r="E55" s="163" t="s">
        <v>8488</v>
      </c>
      <c r="F55" s="133" t="s">
        <v>6</v>
      </c>
      <c r="G55" s="466">
        <v>3</v>
      </c>
      <c r="H55" s="58">
        <v>1800</v>
      </c>
      <c r="I55" s="99" t="s">
        <v>839</v>
      </c>
      <c r="J55" s="123" t="s">
        <v>0</v>
      </c>
      <c r="K55" s="267">
        <v>15354725743</v>
      </c>
      <c r="L55" s="258" t="s">
        <v>8109</v>
      </c>
      <c r="M55" s="270"/>
      <c r="N55" s="271"/>
      <c r="O55" s="271"/>
      <c r="P55" s="109"/>
      <c r="Q55" s="61" t="s">
        <v>96</v>
      </c>
      <c r="R55" s="61"/>
      <c r="S55" s="259" t="s">
        <v>9160</v>
      </c>
      <c r="T55" s="360"/>
      <c r="IH55" s="58" t="s">
        <v>840</v>
      </c>
      <c r="IL55" s="58" t="s">
        <v>841</v>
      </c>
      <c r="JG55" s="259"/>
      <c r="JI55" s="283"/>
      <c r="JJ55" s="59" t="s">
        <v>3025</v>
      </c>
      <c r="JM55" s="59"/>
      <c r="JN55" s="59" t="s">
        <v>9159</v>
      </c>
      <c r="JR55" s="59" t="s">
        <v>9158</v>
      </c>
      <c r="KD55" s="59"/>
      <c r="KG55" s="259"/>
      <c r="LG55" s="59"/>
      <c r="LM55" s="59"/>
      <c r="LP55" s="59"/>
      <c r="LW55" s="59"/>
      <c r="MA55" s="59"/>
      <c r="MC55" s="59"/>
      <c r="MQ55" s="265" t="s">
        <v>8484</v>
      </c>
      <c r="NJ55" s="475"/>
      <c r="NK55" s="474"/>
    </row>
    <row r="56" spans="1:803" s="58" customFormat="1" ht="29.15" customHeight="1">
      <c r="A56" s="97"/>
      <c r="B56" s="298"/>
      <c r="C56" s="97"/>
      <c r="D56" s="97"/>
      <c r="E56" s="163" t="s">
        <v>8489</v>
      </c>
      <c r="F56" s="133" t="s">
        <v>6</v>
      </c>
      <c r="G56" s="466">
        <v>4</v>
      </c>
      <c r="H56" s="58">
        <v>1800</v>
      </c>
      <c r="I56" s="257" t="s">
        <v>741</v>
      </c>
      <c r="J56" s="123" t="s">
        <v>5</v>
      </c>
      <c r="K56" s="276">
        <v>13585738552</v>
      </c>
      <c r="L56" s="258" t="s">
        <v>8109</v>
      </c>
      <c r="M56" s="270"/>
      <c r="N56" s="271"/>
      <c r="O56" s="271"/>
      <c r="P56" s="109"/>
      <c r="Q56" s="61" t="s">
        <v>187</v>
      </c>
      <c r="R56" s="61" t="s">
        <v>50</v>
      </c>
      <c r="S56" s="259" t="s">
        <v>9157</v>
      </c>
      <c r="T56" s="343"/>
      <c r="DJ56" s="58" t="s">
        <v>743</v>
      </c>
      <c r="DK56" s="58" t="s">
        <v>744</v>
      </c>
      <c r="DM56" s="58" t="s">
        <v>745</v>
      </c>
      <c r="DQ56" s="58" t="s">
        <v>746</v>
      </c>
      <c r="DS56" s="58" t="s">
        <v>747</v>
      </c>
      <c r="DT56" s="58" t="s">
        <v>748</v>
      </c>
      <c r="DV56" s="58" t="s">
        <v>749</v>
      </c>
      <c r="DX56" s="58" t="s">
        <v>750</v>
      </c>
      <c r="EC56" s="58" t="s">
        <v>751</v>
      </c>
      <c r="EG56" s="58" t="s">
        <v>752</v>
      </c>
      <c r="EH56" s="58" t="s">
        <v>753</v>
      </c>
      <c r="EI56" s="58" t="s">
        <v>754</v>
      </c>
      <c r="EK56" s="58" t="s">
        <v>755</v>
      </c>
      <c r="EP56" s="58" t="s">
        <v>756</v>
      </c>
      <c r="ER56" s="58" t="s">
        <v>757</v>
      </c>
      <c r="EW56" s="58" t="s">
        <v>758</v>
      </c>
      <c r="EX56" s="58" t="s">
        <v>759</v>
      </c>
      <c r="EY56" s="58" t="s">
        <v>760</v>
      </c>
      <c r="FB56" s="58" t="s">
        <v>761</v>
      </c>
      <c r="FC56" s="58" t="s">
        <v>762</v>
      </c>
      <c r="FE56" s="58" t="s">
        <v>763</v>
      </c>
      <c r="FH56" s="58" t="s">
        <v>764</v>
      </c>
      <c r="FJ56" s="58" t="s">
        <v>765</v>
      </c>
      <c r="FK56" s="58" t="s">
        <v>766</v>
      </c>
      <c r="FL56" s="58" t="s">
        <v>767</v>
      </c>
      <c r="FP56" s="58" t="s">
        <v>768</v>
      </c>
      <c r="FQ56" s="58" t="s">
        <v>769</v>
      </c>
      <c r="FY56" s="58" t="s">
        <v>770</v>
      </c>
      <c r="FZ56" s="58" t="s">
        <v>77</v>
      </c>
      <c r="GT56" s="58" t="s">
        <v>771</v>
      </c>
      <c r="HC56" s="58" t="s">
        <v>772</v>
      </c>
      <c r="HQ56" s="58" t="s">
        <v>773</v>
      </c>
      <c r="ID56" s="58" t="s">
        <v>84</v>
      </c>
      <c r="JI56" s="283"/>
      <c r="JV56" s="59"/>
      <c r="KD56" s="59"/>
      <c r="KG56" s="259"/>
      <c r="LG56" s="59"/>
      <c r="LH56" s="59"/>
      <c r="LM56" s="59"/>
      <c r="LP56" s="59"/>
      <c r="MA56" s="59"/>
      <c r="MC56" s="59"/>
      <c r="MQ56" s="263" t="s">
        <v>593</v>
      </c>
      <c r="NJ56" s="475"/>
      <c r="NK56" s="474"/>
    </row>
    <row r="57" spans="1:803" s="58" customFormat="1" ht="29.15" customHeight="1">
      <c r="A57" s="97"/>
      <c r="B57" s="298"/>
      <c r="C57" s="97"/>
      <c r="D57" s="97"/>
      <c r="E57" s="163" t="s">
        <v>8496</v>
      </c>
      <c r="F57" s="133" t="s">
        <v>6</v>
      </c>
      <c r="G57" s="466">
        <v>3</v>
      </c>
      <c r="H57" s="59">
        <v>1600</v>
      </c>
      <c r="I57" s="319" t="s">
        <v>9156</v>
      </c>
      <c r="J57" s="123" t="s">
        <v>2</v>
      </c>
      <c r="K57" s="276">
        <v>13918063346</v>
      </c>
      <c r="L57" s="258" t="s">
        <v>8109</v>
      </c>
      <c r="M57" s="270"/>
      <c r="N57" s="271"/>
      <c r="O57" s="271"/>
      <c r="P57" s="109"/>
      <c r="Q57" s="61"/>
      <c r="R57" s="61"/>
      <c r="S57" s="59" t="s">
        <v>9155</v>
      </c>
      <c r="T57" s="343"/>
      <c r="IX57" s="260"/>
      <c r="IZ57" s="260"/>
      <c r="JC57" s="259"/>
      <c r="JT57" s="59"/>
      <c r="KG57" s="59"/>
      <c r="KW57" s="263" t="s">
        <v>3349</v>
      </c>
      <c r="LG57" s="59"/>
      <c r="LM57" s="59"/>
      <c r="LP57" s="59"/>
      <c r="LW57" s="59"/>
      <c r="MA57" s="59"/>
      <c r="MC57" s="59"/>
      <c r="ME57" s="59"/>
      <c r="MQ57" s="265" t="s">
        <v>8495</v>
      </c>
      <c r="NJ57" s="475"/>
      <c r="NK57" s="474"/>
    </row>
    <row r="58" spans="1:803" s="58" customFormat="1" ht="29.15" customHeight="1">
      <c r="A58" s="316" t="s">
        <v>9154</v>
      </c>
      <c r="B58" s="317" t="s">
        <v>9153</v>
      </c>
      <c r="C58" s="163" t="s">
        <v>8149</v>
      </c>
      <c r="D58" s="163" t="s">
        <v>9152</v>
      </c>
      <c r="E58" s="163" t="s">
        <v>8497</v>
      </c>
      <c r="F58" s="133" t="s">
        <v>6</v>
      </c>
      <c r="G58" s="466" t="s">
        <v>1671</v>
      </c>
      <c r="H58" s="58">
        <v>1600</v>
      </c>
      <c r="I58" s="274" t="s">
        <v>263</v>
      </c>
      <c r="J58" s="123" t="s">
        <v>0</v>
      </c>
      <c r="K58" s="276">
        <v>13918404488</v>
      </c>
      <c r="L58" s="258" t="s">
        <v>8109</v>
      </c>
      <c r="M58" s="270"/>
      <c r="N58" s="271"/>
      <c r="O58" s="271"/>
      <c r="P58" s="109"/>
      <c r="Q58" s="61" t="s">
        <v>96</v>
      </c>
      <c r="R58" s="61" t="s">
        <v>187</v>
      </c>
      <c r="S58" s="259" t="s">
        <v>9151</v>
      </c>
      <c r="T58" s="343"/>
      <c r="FQ58" s="58" t="s">
        <v>321</v>
      </c>
      <c r="FT58" s="58" t="s">
        <v>322</v>
      </c>
      <c r="FV58" s="58" t="s">
        <v>75</v>
      </c>
      <c r="FZ58" s="58" t="s">
        <v>77</v>
      </c>
      <c r="GA58" s="58" t="s">
        <v>78</v>
      </c>
      <c r="GJ58" s="58" t="s">
        <v>80</v>
      </c>
      <c r="GL58" s="58" t="s">
        <v>323</v>
      </c>
      <c r="GV58" s="58" t="s">
        <v>324</v>
      </c>
      <c r="GY58" s="58" t="s">
        <v>325</v>
      </c>
      <c r="HC58" s="58" t="s">
        <v>326</v>
      </c>
      <c r="HK58" s="58" t="s">
        <v>230</v>
      </c>
      <c r="HP58" s="58" t="s">
        <v>231</v>
      </c>
      <c r="ID58" s="58" t="s">
        <v>84</v>
      </c>
      <c r="IE58" s="58" t="s">
        <v>104</v>
      </c>
      <c r="IF58" s="58" t="s">
        <v>327</v>
      </c>
      <c r="II58" s="58" t="s">
        <v>145</v>
      </c>
      <c r="IM58" s="58" t="s">
        <v>328</v>
      </c>
      <c r="IN58" s="58" t="s">
        <v>107</v>
      </c>
      <c r="IO58" s="58" t="s">
        <v>108</v>
      </c>
      <c r="IP58" s="58" t="s">
        <v>91</v>
      </c>
      <c r="IT58" s="58" t="s">
        <v>66</v>
      </c>
      <c r="IW58" s="58" t="s">
        <v>2750</v>
      </c>
      <c r="IX58" s="259"/>
      <c r="IZ58" s="260" t="s">
        <v>2799</v>
      </c>
      <c r="JA58" s="259"/>
      <c r="JC58" s="259"/>
      <c r="JD58" s="259"/>
      <c r="JI58" s="59" t="s">
        <v>9150</v>
      </c>
      <c r="JM58" s="59" t="s">
        <v>9149</v>
      </c>
      <c r="JT58" s="59"/>
      <c r="JV58" s="59" t="s">
        <v>3148</v>
      </c>
      <c r="KD58" s="59"/>
      <c r="KG58" s="59"/>
      <c r="LG58" s="59"/>
      <c r="LM58" s="59"/>
      <c r="LP58" s="59"/>
      <c r="MA58" s="59"/>
      <c r="MC58" s="59"/>
      <c r="MD58" s="263" t="s">
        <v>9148</v>
      </c>
      <c r="MQ58" s="263" t="s">
        <v>593</v>
      </c>
      <c r="MY58" s="366" t="s">
        <v>9147</v>
      </c>
      <c r="NA58" s="366" t="s">
        <v>9146</v>
      </c>
      <c r="NC58" s="366" t="s">
        <v>9145</v>
      </c>
      <c r="ND58" s="365"/>
      <c r="NJ58" s="475"/>
      <c r="NK58" s="474"/>
    </row>
    <row r="59" spans="1:803" s="58" customFormat="1" ht="30" customHeight="1">
      <c r="A59" s="316" t="s">
        <v>9144</v>
      </c>
      <c r="B59" s="317" t="s">
        <v>9143</v>
      </c>
      <c r="C59" s="163" t="s">
        <v>8146</v>
      </c>
      <c r="D59" s="163" t="s">
        <v>9142</v>
      </c>
      <c r="E59" s="163" t="s">
        <v>8535</v>
      </c>
      <c r="F59" s="133" t="s">
        <v>6</v>
      </c>
      <c r="G59" s="466">
        <v>3</v>
      </c>
      <c r="H59" s="58">
        <v>1501</v>
      </c>
      <c r="I59" s="257" t="s">
        <v>263</v>
      </c>
      <c r="J59" s="123" t="s">
        <v>0</v>
      </c>
      <c r="K59" s="267">
        <v>13611711411</v>
      </c>
      <c r="L59" s="258" t="s">
        <v>8109</v>
      </c>
      <c r="M59" s="270" t="s">
        <v>3465</v>
      </c>
      <c r="N59" s="271" t="s">
        <v>3453</v>
      </c>
      <c r="O59" s="271" t="s">
        <v>3457</v>
      </c>
      <c r="P59" s="109"/>
      <c r="Q59" s="61"/>
      <c r="R59" s="61" t="s">
        <v>187</v>
      </c>
      <c r="S59" s="59" t="s">
        <v>9141</v>
      </c>
      <c r="T59" s="343"/>
      <c r="FL59" s="58" t="s">
        <v>308</v>
      </c>
      <c r="FR59" s="58" t="s">
        <v>74</v>
      </c>
      <c r="FV59" s="58" t="s">
        <v>75</v>
      </c>
      <c r="FY59" s="58" t="s">
        <v>309</v>
      </c>
      <c r="FZ59" s="58" t="s">
        <v>77</v>
      </c>
      <c r="GD59" s="58" t="s">
        <v>310</v>
      </c>
      <c r="GF59" s="58" t="s">
        <v>311</v>
      </c>
      <c r="GG59" s="58" t="s">
        <v>312</v>
      </c>
      <c r="GV59" s="58" t="s">
        <v>313</v>
      </c>
      <c r="GY59" s="58" t="s">
        <v>314</v>
      </c>
      <c r="HC59" s="58" t="s">
        <v>315</v>
      </c>
      <c r="HP59" s="58" t="s">
        <v>316</v>
      </c>
      <c r="ID59" s="58" t="s">
        <v>84</v>
      </c>
      <c r="IF59" s="58" t="s">
        <v>317</v>
      </c>
      <c r="II59" s="58" t="s">
        <v>145</v>
      </c>
      <c r="IM59" s="58" t="s">
        <v>318</v>
      </c>
      <c r="IN59" s="58" t="s">
        <v>107</v>
      </c>
      <c r="IO59" s="58" t="s">
        <v>108</v>
      </c>
      <c r="IP59" s="58" t="s">
        <v>91</v>
      </c>
      <c r="IT59" s="58" t="s">
        <v>319</v>
      </c>
      <c r="IV59" s="58" t="s">
        <v>2738</v>
      </c>
      <c r="JI59" s="283"/>
      <c r="JM59" s="59" t="s">
        <v>9140</v>
      </c>
      <c r="KD59" s="59"/>
      <c r="KG59" s="59"/>
      <c r="KW59" s="264" t="s">
        <v>9139</v>
      </c>
      <c r="LG59" s="59"/>
      <c r="LM59" s="59"/>
      <c r="LP59" s="59"/>
      <c r="LW59" s="263" t="s">
        <v>8340</v>
      </c>
      <c r="MA59" s="59"/>
      <c r="MC59" s="59"/>
      <c r="MD59" s="265" t="s">
        <v>9138</v>
      </c>
      <c r="ME59" s="59"/>
      <c r="NJ59" s="475"/>
      <c r="NK59" s="474"/>
    </row>
    <row r="60" spans="1:803" s="58" customFormat="1" ht="29.15" customHeight="1">
      <c r="A60" s="97"/>
      <c r="B60" s="298"/>
      <c r="C60" s="97"/>
      <c r="D60" s="97"/>
      <c r="E60" s="163" t="s">
        <v>9137</v>
      </c>
      <c r="F60" s="133" t="s">
        <v>6</v>
      </c>
      <c r="G60" s="466" t="s">
        <v>1596</v>
      </c>
      <c r="H60" s="59">
        <v>1500</v>
      </c>
      <c r="I60" s="319" t="s">
        <v>1407</v>
      </c>
      <c r="J60" s="123" t="s">
        <v>2</v>
      </c>
      <c r="K60" s="276">
        <v>48593475</v>
      </c>
      <c r="L60" s="258" t="s">
        <v>8109</v>
      </c>
      <c r="M60" s="270" t="s">
        <v>3450</v>
      </c>
      <c r="N60" s="271"/>
      <c r="O60" s="271"/>
      <c r="P60" s="109"/>
      <c r="Q60" s="61"/>
      <c r="R60" s="61"/>
      <c r="S60" s="59" t="s">
        <v>9136</v>
      </c>
      <c r="T60" s="343"/>
      <c r="JV60" s="58" t="s">
        <v>3151</v>
      </c>
      <c r="KD60" s="59"/>
      <c r="KG60" s="59"/>
      <c r="KX60" s="59"/>
      <c r="LG60" s="59"/>
      <c r="LM60" s="59"/>
      <c r="LP60" s="59"/>
      <c r="LT60" s="263" t="s">
        <v>9135</v>
      </c>
      <c r="LW60" s="59"/>
      <c r="MA60" s="59"/>
      <c r="MC60" s="59"/>
      <c r="ME60" s="59"/>
      <c r="NJ60" s="475"/>
      <c r="NK60" s="474"/>
    </row>
    <row r="61" spans="1:803" s="58" customFormat="1" ht="29.15" customHeight="1">
      <c r="A61" s="97"/>
      <c r="B61" s="298"/>
      <c r="C61" s="97"/>
      <c r="D61" s="97"/>
      <c r="E61" s="163"/>
      <c r="F61" s="133" t="s">
        <v>6</v>
      </c>
      <c r="G61" s="466">
        <v>3</v>
      </c>
      <c r="H61" s="58">
        <v>1500</v>
      </c>
      <c r="I61" s="99" t="s">
        <v>9134</v>
      </c>
      <c r="J61" s="123" t="s">
        <v>8</v>
      </c>
      <c r="K61" s="267">
        <v>18217760772</v>
      </c>
      <c r="L61" s="258" t="s">
        <v>8109</v>
      </c>
      <c r="M61" s="270"/>
      <c r="N61" s="271"/>
      <c r="O61" s="271"/>
      <c r="P61" s="109"/>
      <c r="Q61" s="61"/>
      <c r="R61" s="61"/>
      <c r="S61" s="259" t="s">
        <v>9133</v>
      </c>
      <c r="T61" s="360"/>
      <c r="IU61" s="58" t="s">
        <v>9132</v>
      </c>
      <c r="IW61" s="58" t="s">
        <v>2754</v>
      </c>
      <c r="IY61" s="260" t="s">
        <v>9131</v>
      </c>
      <c r="JI61" s="259"/>
      <c r="KD61" s="59"/>
      <c r="KG61" s="259"/>
      <c r="KH61" s="59"/>
      <c r="LG61" s="59"/>
      <c r="LM61" s="59"/>
      <c r="LP61" s="59"/>
      <c r="LW61" s="59"/>
      <c r="MA61" s="59"/>
      <c r="MC61" s="59"/>
      <c r="ME61" s="59"/>
      <c r="NJ61" s="475"/>
      <c r="NK61" s="474"/>
    </row>
    <row r="62" spans="1:803" s="58" customFormat="1" ht="29.15" customHeight="1">
      <c r="A62" s="97"/>
      <c r="B62" s="298"/>
      <c r="C62" s="97"/>
      <c r="D62" s="97"/>
      <c r="E62" s="163" t="s">
        <v>9130</v>
      </c>
      <c r="F62" s="133" t="s">
        <v>6</v>
      </c>
      <c r="G62" s="466">
        <v>4</v>
      </c>
      <c r="H62" s="59">
        <v>1500</v>
      </c>
      <c r="I62" s="274" t="s">
        <v>9129</v>
      </c>
      <c r="J62" s="123" t="s">
        <v>3436</v>
      </c>
      <c r="K62" s="277">
        <v>13817335134</v>
      </c>
      <c r="L62" s="258" t="s">
        <v>8109</v>
      </c>
      <c r="M62" s="270"/>
      <c r="N62" s="271"/>
      <c r="O62" s="271"/>
      <c r="P62" s="109"/>
      <c r="Q62" s="61"/>
      <c r="R62" s="61"/>
      <c r="S62" s="59" t="s">
        <v>9128</v>
      </c>
      <c r="T62" s="343"/>
      <c r="KN62" s="263" t="s">
        <v>9127</v>
      </c>
      <c r="KO62" s="264" t="s">
        <v>9126</v>
      </c>
      <c r="LG62" s="59"/>
      <c r="LM62" s="59"/>
      <c r="LP62" s="59"/>
      <c r="MA62" s="59"/>
      <c r="MC62" s="59"/>
      <c r="NJ62" s="475"/>
      <c r="NK62" s="474"/>
    </row>
    <row r="63" spans="1:803" s="58" customFormat="1" ht="29.15" customHeight="1">
      <c r="A63" s="97"/>
      <c r="B63" s="298"/>
      <c r="C63" s="97"/>
      <c r="D63" s="97"/>
      <c r="E63" s="163" t="s">
        <v>9125</v>
      </c>
      <c r="F63" s="133" t="s">
        <v>6</v>
      </c>
      <c r="G63" s="466">
        <v>4</v>
      </c>
      <c r="H63" s="58">
        <v>1500</v>
      </c>
      <c r="I63" s="257" t="s">
        <v>829</v>
      </c>
      <c r="J63" s="123" t="s">
        <v>0</v>
      </c>
      <c r="K63" s="267">
        <v>15000027005</v>
      </c>
      <c r="L63" s="258" t="s">
        <v>8109</v>
      </c>
      <c r="M63" s="270" t="s">
        <v>3450</v>
      </c>
      <c r="N63" s="271" t="s">
        <v>7671</v>
      </c>
      <c r="O63" s="271" t="s">
        <v>3464</v>
      </c>
      <c r="P63" s="109" t="s">
        <v>9124</v>
      </c>
      <c r="Q63" s="61"/>
      <c r="R63" s="61"/>
      <c r="S63" s="259" t="s">
        <v>9123</v>
      </c>
      <c r="T63" s="343"/>
      <c r="GX63" s="58" t="s">
        <v>830</v>
      </c>
      <c r="GY63" s="58" t="s">
        <v>831</v>
      </c>
      <c r="GZ63" s="58" t="s">
        <v>832</v>
      </c>
      <c r="HE63" s="58" t="s">
        <v>833</v>
      </c>
      <c r="HG63" s="58" t="s">
        <v>834</v>
      </c>
      <c r="HI63" s="58" t="s">
        <v>835</v>
      </c>
      <c r="HK63" s="58" t="s">
        <v>836</v>
      </c>
      <c r="HW63" s="58" t="s">
        <v>837</v>
      </c>
      <c r="HY63" s="58" t="s">
        <v>838</v>
      </c>
      <c r="ID63" s="58" t="s">
        <v>84</v>
      </c>
      <c r="IW63" s="58" t="s">
        <v>2751</v>
      </c>
      <c r="JC63" s="259" t="s">
        <v>9122</v>
      </c>
      <c r="JE63" s="58" t="s">
        <v>2780</v>
      </c>
      <c r="JR63" s="59" t="s">
        <v>3101</v>
      </c>
      <c r="JT63" s="59"/>
      <c r="JV63" s="59" t="s">
        <v>3148</v>
      </c>
      <c r="KD63" s="59"/>
      <c r="KG63" s="59"/>
      <c r="KW63" s="263" t="s">
        <v>3349</v>
      </c>
      <c r="KX63" s="263" t="s">
        <v>9121</v>
      </c>
      <c r="LG63" s="59"/>
      <c r="LM63" s="59"/>
      <c r="LP63" s="59"/>
      <c r="LT63" s="263" t="s">
        <v>9120</v>
      </c>
      <c r="LX63" s="263" t="s">
        <v>9119</v>
      </c>
      <c r="MA63" s="59"/>
      <c r="MC63" s="59"/>
      <c r="NJ63" s="475"/>
      <c r="NK63" s="474"/>
    </row>
    <row r="64" spans="1:803" s="58" customFormat="1" ht="29.15" customHeight="1">
      <c r="A64" s="97"/>
      <c r="B64" s="298"/>
      <c r="C64" s="97"/>
      <c r="D64" s="97"/>
      <c r="E64" s="163" t="s">
        <v>9118</v>
      </c>
      <c r="F64" s="133" t="s">
        <v>6</v>
      </c>
      <c r="G64" s="466" t="s">
        <v>2168</v>
      </c>
      <c r="H64" s="59">
        <v>1500</v>
      </c>
      <c r="I64" s="319" t="s">
        <v>9117</v>
      </c>
      <c r="J64" s="123" t="s">
        <v>0</v>
      </c>
      <c r="K64" s="276">
        <v>13916807779</v>
      </c>
      <c r="L64" s="258" t="s">
        <v>8109</v>
      </c>
      <c r="M64" s="270"/>
      <c r="N64" s="271"/>
      <c r="O64" s="271"/>
      <c r="P64" s="109"/>
      <c r="Q64" s="61"/>
      <c r="R64" s="61"/>
      <c r="S64" s="59" t="s">
        <v>9116</v>
      </c>
      <c r="T64" s="343"/>
      <c r="JV64" s="59" t="s">
        <v>9115</v>
      </c>
      <c r="KD64" s="59"/>
      <c r="KG64" s="259"/>
      <c r="LG64" s="59"/>
      <c r="LM64" s="59"/>
      <c r="LP64" s="59"/>
      <c r="MA64" s="59"/>
      <c r="MC64" s="59"/>
      <c r="NJ64" s="475"/>
      <c r="NK64" s="474"/>
    </row>
    <row r="65" spans="1:803" s="58" customFormat="1" ht="29.15" customHeight="1">
      <c r="A65" s="97"/>
      <c r="B65" s="298"/>
      <c r="C65" s="97"/>
      <c r="D65" s="97"/>
      <c r="E65" s="163" t="s">
        <v>9114</v>
      </c>
      <c r="F65" s="133" t="s">
        <v>6</v>
      </c>
      <c r="G65" s="466">
        <v>3</v>
      </c>
      <c r="H65" s="58">
        <v>1450</v>
      </c>
      <c r="I65" s="257" t="s">
        <v>329</v>
      </c>
      <c r="J65" s="123" t="s">
        <v>0</v>
      </c>
      <c r="K65" s="276">
        <v>13817733701</v>
      </c>
      <c r="L65" s="258" t="s">
        <v>8109</v>
      </c>
      <c r="M65" s="270"/>
      <c r="N65" s="271"/>
      <c r="O65" s="271"/>
      <c r="P65" s="109"/>
      <c r="Q65" s="61" t="s">
        <v>13</v>
      </c>
      <c r="R65" s="61" t="s">
        <v>96</v>
      </c>
      <c r="S65" s="259" t="s">
        <v>330</v>
      </c>
      <c r="T65" s="343"/>
      <c r="DR65" s="58" t="s">
        <v>331</v>
      </c>
      <c r="DS65" s="58" t="s">
        <v>332</v>
      </c>
      <c r="DT65" s="58" t="s">
        <v>333</v>
      </c>
      <c r="DV65" s="58" t="s">
        <v>196</v>
      </c>
      <c r="DW65" s="58" t="s">
        <v>334</v>
      </c>
      <c r="DZ65" s="58" t="s">
        <v>335</v>
      </c>
      <c r="EC65" s="58" t="s">
        <v>336</v>
      </c>
      <c r="EH65" s="58" t="s">
        <v>337</v>
      </c>
      <c r="EM65" s="58" t="s">
        <v>338</v>
      </c>
      <c r="EP65" s="58" t="s">
        <v>339</v>
      </c>
      <c r="ER65" s="58" t="s">
        <v>340</v>
      </c>
      <c r="FE65" s="58" t="s">
        <v>341</v>
      </c>
      <c r="FH65" s="58" t="s">
        <v>71</v>
      </c>
      <c r="FJ65" s="58" t="s">
        <v>342</v>
      </c>
      <c r="FK65" s="58" t="s">
        <v>343</v>
      </c>
      <c r="FR65" s="58" t="s">
        <v>344</v>
      </c>
      <c r="FV65" s="58" t="s">
        <v>75</v>
      </c>
      <c r="FY65" s="58" t="s">
        <v>76</v>
      </c>
      <c r="FZ65" s="58" t="s">
        <v>77</v>
      </c>
      <c r="GA65" s="58" t="s">
        <v>78</v>
      </c>
      <c r="GG65" s="58" t="s">
        <v>345</v>
      </c>
      <c r="GJ65" s="58" t="s">
        <v>80</v>
      </c>
      <c r="GY65" s="58" t="s">
        <v>139</v>
      </c>
      <c r="HB65" s="58" t="s">
        <v>346</v>
      </c>
      <c r="HN65" s="58" t="s">
        <v>82</v>
      </c>
      <c r="HP65" s="58" t="s">
        <v>347</v>
      </c>
      <c r="HY65" s="58" t="s">
        <v>348</v>
      </c>
      <c r="ID65" s="58" t="s">
        <v>84</v>
      </c>
      <c r="IF65" s="58" t="s">
        <v>349</v>
      </c>
      <c r="II65" s="58" t="s">
        <v>145</v>
      </c>
      <c r="IL65" s="58" t="s">
        <v>350</v>
      </c>
      <c r="IM65" s="58" t="s">
        <v>328</v>
      </c>
      <c r="IN65" s="58" t="s">
        <v>107</v>
      </c>
      <c r="IP65" s="58" t="s">
        <v>91</v>
      </c>
      <c r="IT65" s="58" t="s">
        <v>66</v>
      </c>
      <c r="IV65" s="58" t="s">
        <v>2738</v>
      </c>
      <c r="JE65" s="58" t="s">
        <v>2780</v>
      </c>
      <c r="KD65" s="59"/>
      <c r="KG65" s="59"/>
      <c r="KW65" s="263" t="s">
        <v>3349</v>
      </c>
      <c r="LG65" s="59"/>
      <c r="LM65" s="59"/>
      <c r="LP65" s="59"/>
      <c r="LW65" s="59"/>
      <c r="MA65" s="59"/>
      <c r="MC65" s="59"/>
      <c r="ME65" s="59"/>
      <c r="NJ65" s="475"/>
      <c r="NK65" s="474"/>
    </row>
    <row r="66" spans="1:803" s="58" customFormat="1" ht="29.15" customHeight="1">
      <c r="A66" s="97"/>
      <c r="B66" s="298"/>
      <c r="C66" s="97"/>
      <c r="D66" s="97"/>
      <c r="E66" s="163" t="s">
        <v>8344</v>
      </c>
      <c r="F66" s="133" t="s">
        <v>6</v>
      </c>
      <c r="G66" s="466" t="s">
        <v>1596</v>
      </c>
      <c r="H66" s="58">
        <v>1400</v>
      </c>
      <c r="I66" s="278" t="s">
        <v>250</v>
      </c>
      <c r="J66" s="123"/>
      <c r="K66" s="276">
        <v>18800299803</v>
      </c>
      <c r="L66" s="258" t="s">
        <v>8109</v>
      </c>
      <c r="M66" s="270"/>
      <c r="N66" s="271"/>
      <c r="O66" s="271"/>
      <c r="P66" s="109"/>
      <c r="Q66" s="61" t="s">
        <v>13</v>
      </c>
      <c r="R66" s="61" t="s">
        <v>96</v>
      </c>
      <c r="S66" s="259" t="s">
        <v>9113</v>
      </c>
      <c r="T66" s="343"/>
      <c r="FU66" s="58" t="s">
        <v>252</v>
      </c>
      <c r="FZ66" s="58" t="s">
        <v>77</v>
      </c>
      <c r="GI66" s="58" t="s">
        <v>253</v>
      </c>
      <c r="GJ66" s="58" t="s">
        <v>80</v>
      </c>
      <c r="GK66" s="58" t="s">
        <v>254</v>
      </c>
      <c r="GL66" s="58" t="s">
        <v>255</v>
      </c>
      <c r="GP66" s="58" t="s">
        <v>256</v>
      </c>
      <c r="GU66" s="58" t="s">
        <v>138</v>
      </c>
      <c r="GV66" s="58" t="s">
        <v>257</v>
      </c>
      <c r="GW66" s="58" t="s">
        <v>258</v>
      </c>
      <c r="HB66" s="58" t="s">
        <v>140</v>
      </c>
      <c r="HH66" s="58" t="s">
        <v>141</v>
      </c>
      <c r="HL66" s="58" t="s">
        <v>56</v>
      </c>
      <c r="HN66" s="58" t="s">
        <v>82</v>
      </c>
      <c r="HP66" s="58" t="s">
        <v>259</v>
      </c>
      <c r="HS66" s="58" t="s">
        <v>260</v>
      </c>
      <c r="HY66" s="263" t="s">
        <v>261</v>
      </c>
      <c r="ID66" s="58" t="s">
        <v>84</v>
      </c>
      <c r="IE66" s="58" t="s">
        <v>104</v>
      </c>
      <c r="II66" s="58" t="s">
        <v>235</v>
      </c>
      <c r="IN66" s="58" t="s">
        <v>107</v>
      </c>
      <c r="IO66" s="58" t="s">
        <v>108</v>
      </c>
      <c r="IP66" s="58" t="s">
        <v>91</v>
      </c>
      <c r="IQ66" s="58" t="s">
        <v>262</v>
      </c>
      <c r="IT66" s="58" t="s">
        <v>66</v>
      </c>
      <c r="IV66" s="58" t="s">
        <v>9112</v>
      </c>
      <c r="IW66" s="58" t="s">
        <v>2758</v>
      </c>
      <c r="IZ66" s="58" t="s">
        <v>9111</v>
      </c>
      <c r="JA66" s="260"/>
      <c r="JC66" s="260" t="s">
        <v>9110</v>
      </c>
      <c r="JD66" s="259"/>
      <c r="JF66" s="259" t="s">
        <v>9109</v>
      </c>
      <c r="JG66" s="59"/>
      <c r="JJ66" s="59" t="s">
        <v>9108</v>
      </c>
      <c r="JK66" s="59" t="s">
        <v>593</v>
      </c>
      <c r="JM66" s="59" t="s">
        <v>3069</v>
      </c>
      <c r="JV66" s="58" t="s">
        <v>3151</v>
      </c>
      <c r="KD66" s="263" t="s">
        <v>3249</v>
      </c>
      <c r="KE66" s="263" t="s">
        <v>9107</v>
      </c>
      <c r="KG66" s="263" t="s">
        <v>8892</v>
      </c>
      <c r="KH66" s="59"/>
      <c r="KL66" s="263" t="s">
        <v>3277</v>
      </c>
      <c r="KN66" s="263" t="s">
        <v>3278</v>
      </c>
      <c r="KU66" s="263" t="s">
        <v>3347</v>
      </c>
      <c r="LG66" s="59"/>
      <c r="LM66" s="59"/>
      <c r="LP66" s="59"/>
      <c r="LW66" s="59"/>
      <c r="MA66" s="59"/>
      <c r="MC66" s="59"/>
      <c r="ME66" s="59"/>
      <c r="NJ66" s="475"/>
      <c r="NK66" s="474"/>
    </row>
    <row r="67" spans="1:803" s="58" customFormat="1" ht="29.15" customHeight="1">
      <c r="A67" s="316" t="s">
        <v>8330</v>
      </c>
      <c r="B67" s="317" t="s">
        <v>8329</v>
      </c>
      <c r="C67" s="163" t="s">
        <v>8328</v>
      </c>
      <c r="D67" s="163" t="s">
        <v>9106</v>
      </c>
      <c r="E67" s="163" t="s">
        <v>9105</v>
      </c>
      <c r="F67" s="133" t="s">
        <v>6</v>
      </c>
      <c r="G67" s="466">
        <v>3</v>
      </c>
      <c r="H67" s="58">
        <v>1400</v>
      </c>
      <c r="I67" s="257" t="s">
        <v>237</v>
      </c>
      <c r="J67" s="123" t="s">
        <v>0</v>
      </c>
      <c r="K67" s="276">
        <v>13816609896</v>
      </c>
      <c r="L67" s="258" t="s">
        <v>8109</v>
      </c>
      <c r="M67" s="270"/>
      <c r="N67" s="271"/>
      <c r="O67" s="271"/>
      <c r="P67" s="109"/>
      <c r="Q67" s="61" t="s">
        <v>69</v>
      </c>
      <c r="R67" s="61" t="s">
        <v>50</v>
      </c>
      <c r="S67" s="259" t="s">
        <v>9104</v>
      </c>
      <c r="T67" s="343"/>
      <c r="DQ67" s="58" t="s">
        <v>238</v>
      </c>
      <c r="DS67" s="58" t="s">
        <v>239</v>
      </c>
      <c r="FH67" s="58" t="s">
        <v>71</v>
      </c>
      <c r="FR67" s="58" t="s">
        <v>74</v>
      </c>
      <c r="FV67" s="58" t="s">
        <v>75</v>
      </c>
      <c r="FY67" s="58" t="s">
        <v>76</v>
      </c>
      <c r="FZ67" s="58" t="s">
        <v>77</v>
      </c>
      <c r="GA67" s="58" t="s">
        <v>78</v>
      </c>
      <c r="GG67" s="58" t="s">
        <v>79</v>
      </c>
      <c r="GJ67" s="58" t="s">
        <v>80</v>
      </c>
      <c r="GU67" s="58" t="s">
        <v>138</v>
      </c>
      <c r="HB67" s="58" t="s">
        <v>140</v>
      </c>
      <c r="HL67" s="58" t="s">
        <v>56</v>
      </c>
      <c r="HN67" s="58" t="s">
        <v>82</v>
      </c>
      <c r="HY67" s="58" t="s">
        <v>240</v>
      </c>
      <c r="ID67" s="58" t="s">
        <v>84</v>
      </c>
      <c r="II67" s="58" t="s">
        <v>183</v>
      </c>
      <c r="IN67" s="58" t="s">
        <v>107</v>
      </c>
      <c r="IO67" s="58" t="s">
        <v>108</v>
      </c>
      <c r="IQ67" s="58" t="s">
        <v>241</v>
      </c>
      <c r="IT67" s="58" t="s">
        <v>66</v>
      </c>
      <c r="IV67" s="58" t="s">
        <v>2738</v>
      </c>
      <c r="JC67" s="259" t="s">
        <v>9103</v>
      </c>
      <c r="JI67" s="260"/>
      <c r="JJ67" s="59"/>
      <c r="JK67" s="59" t="s">
        <v>3052</v>
      </c>
      <c r="JU67" s="58" t="s">
        <v>3121</v>
      </c>
      <c r="KD67" s="59"/>
      <c r="KG67" s="263" t="s">
        <v>3268</v>
      </c>
      <c r="LG67" s="59"/>
      <c r="LM67" s="59"/>
      <c r="LP67" s="59"/>
      <c r="LW67" s="59"/>
      <c r="MA67" s="59"/>
      <c r="MC67" s="59"/>
      <c r="ME67" s="59"/>
      <c r="MJ67" s="263" t="s">
        <v>9102</v>
      </c>
      <c r="MY67" s="366" t="s">
        <v>9101</v>
      </c>
      <c r="NA67" s="366" t="s">
        <v>9100</v>
      </c>
      <c r="NC67" s="366" t="s">
        <v>9099</v>
      </c>
      <c r="ND67" s="365"/>
      <c r="NJ67" s="475"/>
      <c r="NK67" s="474"/>
    </row>
    <row r="68" spans="1:803" s="58" customFormat="1" ht="30" customHeight="1">
      <c r="A68" s="97"/>
      <c r="B68" s="298"/>
      <c r="C68" s="97"/>
      <c r="D68" s="97"/>
      <c r="E68" s="163" t="s">
        <v>9098</v>
      </c>
      <c r="F68" s="133" t="s">
        <v>6</v>
      </c>
      <c r="G68" s="466">
        <v>3</v>
      </c>
      <c r="H68" s="58">
        <v>1400</v>
      </c>
      <c r="I68" s="99" t="s">
        <v>3228</v>
      </c>
      <c r="J68" s="123" t="s">
        <v>0</v>
      </c>
      <c r="K68" s="276">
        <v>13916178552</v>
      </c>
      <c r="L68" s="258" t="s">
        <v>8109</v>
      </c>
      <c r="M68" s="270"/>
      <c r="N68" s="271"/>
      <c r="O68" s="271"/>
      <c r="P68" s="109"/>
      <c r="Q68" s="61"/>
      <c r="R68" s="61"/>
      <c r="S68" s="259" t="s">
        <v>9097</v>
      </c>
      <c r="T68" s="343"/>
      <c r="GC68" s="58" t="s">
        <v>3227</v>
      </c>
      <c r="GD68" s="58" t="s">
        <v>3226</v>
      </c>
      <c r="GF68" s="58" t="s">
        <v>3225</v>
      </c>
      <c r="GG68" s="58" t="s">
        <v>3224</v>
      </c>
      <c r="GO68" s="58" t="s">
        <v>3223</v>
      </c>
      <c r="GX68" s="58" t="s">
        <v>342</v>
      </c>
      <c r="IL68" s="58" t="s">
        <v>3222</v>
      </c>
      <c r="IY68" s="260" t="s">
        <v>9096</v>
      </c>
      <c r="IZ68" s="259"/>
      <c r="JA68" s="259"/>
      <c r="JC68" s="259" t="s">
        <v>9095</v>
      </c>
      <c r="JF68" s="259"/>
      <c r="JH68" s="260" t="s">
        <v>9094</v>
      </c>
      <c r="JJ68" s="59" t="s">
        <v>9093</v>
      </c>
      <c r="JR68" s="59" t="s">
        <v>9092</v>
      </c>
      <c r="JU68" s="59"/>
      <c r="KD68" s="59"/>
      <c r="KG68" s="263" t="s">
        <v>3268</v>
      </c>
      <c r="KU68" s="59"/>
      <c r="KX68" s="263" t="s">
        <v>9091</v>
      </c>
      <c r="LG68" s="59"/>
      <c r="LM68" s="59"/>
      <c r="LP68" s="59"/>
      <c r="LW68" s="59"/>
      <c r="MA68" s="59"/>
      <c r="MC68" s="59"/>
      <c r="ME68" s="59"/>
      <c r="NJ68" s="475"/>
      <c r="NK68" s="474"/>
    </row>
    <row r="69" spans="1:803" s="58" customFormat="1" ht="26.15" customHeight="1">
      <c r="A69" s="316" t="s">
        <v>7742</v>
      </c>
      <c r="B69" s="317" t="s">
        <v>7735</v>
      </c>
      <c r="C69" s="163" t="s">
        <v>7740</v>
      </c>
      <c r="D69" s="163" t="s">
        <v>7741</v>
      </c>
      <c r="E69" s="163"/>
      <c r="F69" s="133" t="s">
        <v>6</v>
      </c>
      <c r="G69" s="466" t="s">
        <v>3444</v>
      </c>
      <c r="H69" s="59">
        <v>1300</v>
      </c>
      <c r="I69" s="99" t="s">
        <v>9090</v>
      </c>
      <c r="J69" s="123" t="s">
        <v>2</v>
      </c>
      <c r="K69" s="267">
        <v>18674793367</v>
      </c>
      <c r="L69" s="258" t="s">
        <v>8109</v>
      </c>
      <c r="M69" s="270"/>
      <c r="N69" s="271"/>
      <c r="O69" s="271"/>
      <c r="P69" s="109"/>
      <c r="Q69" s="61"/>
      <c r="R69" s="61"/>
      <c r="S69" s="59"/>
      <c r="T69" s="343"/>
      <c r="IX69" s="260"/>
      <c r="IY69" s="259"/>
      <c r="IZ69" s="260"/>
      <c r="JA69" s="259"/>
      <c r="JB69" s="259"/>
      <c r="JC69" s="259"/>
      <c r="JE69" s="260"/>
      <c r="KD69" s="59"/>
      <c r="KG69" s="259"/>
      <c r="LG69" s="59"/>
      <c r="LM69" s="59"/>
      <c r="LP69" s="59"/>
      <c r="LT69" s="263" t="s">
        <v>9089</v>
      </c>
      <c r="LW69" s="59"/>
      <c r="MA69" s="59"/>
      <c r="MB69" s="59"/>
      <c r="MC69" s="59"/>
      <c r="ME69" s="59"/>
      <c r="MJ69" s="59"/>
      <c r="MK69" s="59"/>
      <c r="MP69" s="263" t="s">
        <v>1195</v>
      </c>
      <c r="NJ69" s="475"/>
      <c r="NK69" s="474"/>
    </row>
    <row r="70" spans="1:803" s="58" customFormat="1" ht="29.15" customHeight="1">
      <c r="A70" s="97"/>
      <c r="B70" s="298"/>
      <c r="C70" s="97"/>
      <c r="D70" s="97"/>
      <c r="E70" s="163" t="s">
        <v>8343</v>
      </c>
      <c r="F70" s="133" t="s">
        <v>6</v>
      </c>
      <c r="G70" s="466">
        <v>3</v>
      </c>
      <c r="H70" s="58">
        <v>1300</v>
      </c>
      <c r="I70" s="257" t="s">
        <v>416</v>
      </c>
      <c r="J70" s="123" t="s">
        <v>5</v>
      </c>
      <c r="K70" s="276">
        <v>13023199927</v>
      </c>
      <c r="L70" s="258" t="s">
        <v>8109</v>
      </c>
      <c r="M70" s="270" t="s">
        <v>3423</v>
      </c>
      <c r="N70" s="271" t="s">
        <v>3407</v>
      </c>
      <c r="O70" s="271" t="s">
        <v>3410</v>
      </c>
      <c r="P70" s="268" t="s">
        <v>9088</v>
      </c>
      <c r="Q70" s="61" t="s">
        <v>96</v>
      </c>
      <c r="R70" s="268" t="s">
        <v>68</v>
      </c>
      <c r="S70" s="59" t="s">
        <v>9087</v>
      </c>
      <c r="T70" s="343"/>
      <c r="U70" s="59"/>
      <c r="HS70" s="58" t="s">
        <v>417</v>
      </c>
      <c r="IA70" s="58" t="s">
        <v>102</v>
      </c>
      <c r="ID70" s="58" t="s">
        <v>84</v>
      </c>
      <c r="IE70" s="58" t="s">
        <v>104</v>
      </c>
      <c r="IG70" s="58" t="s">
        <v>418</v>
      </c>
      <c r="II70" s="58" t="s">
        <v>419</v>
      </c>
      <c r="IJ70" s="58" t="s">
        <v>106</v>
      </c>
      <c r="IL70" s="58" t="s">
        <v>420</v>
      </c>
      <c r="IN70" s="58" t="s">
        <v>107</v>
      </c>
      <c r="IO70" s="58" t="s">
        <v>146</v>
      </c>
      <c r="IP70" s="58" t="s">
        <v>91</v>
      </c>
      <c r="IQ70" s="58" t="s">
        <v>421</v>
      </c>
      <c r="IS70" s="58" t="s">
        <v>93</v>
      </c>
      <c r="IT70" s="59" t="s">
        <v>66</v>
      </c>
      <c r="IV70" s="58" t="s">
        <v>2738</v>
      </c>
      <c r="IW70" s="58" t="s">
        <v>2743</v>
      </c>
      <c r="IZ70" s="260" t="s">
        <v>9086</v>
      </c>
      <c r="JC70" s="259" t="s">
        <v>9085</v>
      </c>
      <c r="JH70" s="260" t="s">
        <v>9084</v>
      </c>
      <c r="JJ70" s="59"/>
      <c r="JK70" s="59"/>
      <c r="JL70" s="59" t="s">
        <v>3066</v>
      </c>
      <c r="JM70" s="59" t="s">
        <v>3069</v>
      </c>
      <c r="JN70" s="59" t="s">
        <v>3070</v>
      </c>
      <c r="KD70" s="59"/>
      <c r="KG70" s="263" t="s">
        <v>3268</v>
      </c>
      <c r="KH70" s="59"/>
      <c r="KI70" s="286" t="s">
        <v>9083</v>
      </c>
      <c r="KJ70" s="263" t="s">
        <v>3276</v>
      </c>
      <c r="KK70" s="273" t="s">
        <v>9082</v>
      </c>
      <c r="KL70" s="263" t="s">
        <v>9081</v>
      </c>
      <c r="KN70" s="263" t="s">
        <v>3278</v>
      </c>
      <c r="KO70" s="264" t="s">
        <v>9080</v>
      </c>
      <c r="KS70" s="264" t="s">
        <v>9079</v>
      </c>
      <c r="KX70" s="263" t="s">
        <v>3351</v>
      </c>
      <c r="KZ70" s="265" t="s">
        <v>9078</v>
      </c>
      <c r="LA70" s="59"/>
      <c r="LE70" s="263" t="s">
        <v>9077</v>
      </c>
      <c r="LF70" s="263" t="s">
        <v>9076</v>
      </c>
      <c r="LG70" s="263" t="s">
        <v>3441</v>
      </c>
      <c r="LH70" s="264" t="s">
        <v>9075</v>
      </c>
      <c r="LM70" s="59"/>
      <c r="LP70" s="59"/>
      <c r="LW70" s="59"/>
      <c r="MA70" s="59"/>
      <c r="MC70" s="59"/>
      <c r="ME70" s="59"/>
      <c r="MH70" s="59"/>
      <c r="MI70" s="59"/>
      <c r="MJ70" s="59"/>
      <c r="NJ70" s="475"/>
      <c r="NK70" s="474"/>
    </row>
    <row r="71" spans="1:803" s="58" customFormat="1" ht="29.15" customHeight="1">
      <c r="A71" s="97"/>
      <c r="B71" s="298"/>
      <c r="C71" s="97"/>
      <c r="D71" s="97"/>
      <c r="E71" s="163"/>
      <c r="F71" s="133" t="s">
        <v>6</v>
      </c>
      <c r="G71" s="466">
        <v>3</v>
      </c>
      <c r="H71" s="59">
        <v>1300</v>
      </c>
      <c r="I71" s="274" t="s">
        <v>1206</v>
      </c>
      <c r="J71" s="123" t="s">
        <v>5</v>
      </c>
      <c r="K71" s="276">
        <v>13661997753</v>
      </c>
      <c r="L71" s="258" t="s">
        <v>8109</v>
      </c>
      <c r="M71" s="270"/>
      <c r="N71" s="271"/>
      <c r="O71" s="271"/>
      <c r="P71" s="109"/>
      <c r="Q71" s="61"/>
      <c r="R71" s="61"/>
      <c r="S71" s="59" t="s">
        <v>9074</v>
      </c>
      <c r="T71" s="343"/>
      <c r="JQ71" s="59" t="s">
        <v>9073</v>
      </c>
      <c r="KD71" s="59"/>
      <c r="KG71" s="59"/>
      <c r="LG71" s="59"/>
      <c r="LM71" s="59"/>
      <c r="LP71" s="59"/>
      <c r="LW71" s="59"/>
      <c r="MA71" s="59"/>
      <c r="MC71" s="59"/>
      <c r="ME71" s="59"/>
      <c r="MU71" s="263" t="s">
        <v>9072</v>
      </c>
      <c r="MV71" s="59"/>
      <c r="NH71" s="381" t="s">
        <v>12374</v>
      </c>
      <c r="NJ71" s="475"/>
      <c r="NK71" s="474"/>
      <c r="ADW71" s="381"/>
    </row>
    <row r="72" spans="1:803" s="58" customFormat="1" ht="29.15" customHeight="1">
      <c r="A72" s="97"/>
      <c r="B72" s="298"/>
      <c r="C72" s="97"/>
      <c r="D72" s="97"/>
      <c r="E72" s="163" t="s">
        <v>8524</v>
      </c>
      <c r="F72" s="133" t="s">
        <v>6</v>
      </c>
      <c r="G72" s="466">
        <v>3</v>
      </c>
      <c r="H72" s="59">
        <v>1300</v>
      </c>
      <c r="I72" s="274" t="s">
        <v>9071</v>
      </c>
      <c r="J72" s="123" t="s">
        <v>5</v>
      </c>
      <c r="K72" s="276">
        <v>13601758322</v>
      </c>
      <c r="L72" s="258" t="s">
        <v>8109</v>
      </c>
      <c r="M72" s="270"/>
      <c r="N72" s="271"/>
      <c r="O72" s="271"/>
      <c r="P72" s="109"/>
      <c r="Q72" s="61"/>
      <c r="R72" s="61"/>
      <c r="T72" s="343"/>
      <c r="JQ72" s="59" t="s">
        <v>9070</v>
      </c>
      <c r="KD72" s="59"/>
      <c r="KG72" s="59"/>
      <c r="LG72" s="59"/>
      <c r="LM72" s="59"/>
      <c r="LP72" s="59"/>
      <c r="LW72" s="59"/>
      <c r="MA72" s="59"/>
      <c r="MC72" s="59"/>
      <c r="ME72" s="59"/>
      <c r="MR72" s="263" t="s">
        <v>8525</v>
      </c>
      <c r="NJ72" s="475"/>
      <c r="NK72" s="474"/>
    </row>
    <row r="73" spans="1:803" s="58" customFormat="1" ht="29.15" customHeight="1">
      <c r="A73" s="97"/>
      <c r="B73" s="298"/>
      <c r="C73" s="97"/>
      <c r="D73" s="97"/>
      <c r="E73" s="163" t="s">
        <v>8345</v>
      </c>
      <c r="F73" s="133" t="s">
        <v>6</v>
      </c>
      <c r="G73" s="466">
        <v>3</v>
      </c>
      <c r="H73" s="58">
        <v>1300</v>
      </c>
      <c r="I73" s="319" t="s">
        <v>9069</v>
      </c>
      <c r="J73" s="123" t="s">
        <v>1463</v>
      </c>
      <c r="K73" s="267">
        <v>18916486048</v>
      </c>
      <c r="L73" s="258" t="s">
        <v>8109</v>
      </c>
      <c r="M73" s="270"/>
      <c r="N73" s="271"/>
      <c r="O73" s="271"/>
      <c r="P73" s="109"/>
      <c r="Q73" s="61"/>
      <c r="R73" s="61"/>
      <c r="S73" s="259" t="s">
        <v>9068</v>
      </c>
      <c r="T73" s="360"/>
      <c r="HT73" s="58" t="s">
        <v>1198</v>
      </c>
      <c r="HY73" s="263" t="s">
        <v>1199</v>
      </c>
      <c r="ID73" s="58" t="s">
        <v>84</v>
      </c>
      <c r="IJ73" s="58" t="s">
        <v>106</v>
      </c>
      <c r="IU73" s="58" t="s">
        <v>2730</v>
      </c>
      <c r="IV73" s="58" t="s">
        <v>2738</v>
      </c>
      <c r="JC73" s="259"/>
      <c r="JI73" s="260" t="s">
        <v>2796</v>
      </c>
      <c r="JJ73" s="59"/>
      <c r="KD73" s="59"/>
      <c r="KG73" s="59"/>
      <c r="LG73" s="59"/>
      <c r="LL73" s="263" t="s">
        <v>9067</v>
      </c>
      <c r="LM73" s="59"/>
      <c r="LN73" s="59"/>
      <c r="LP73" s="59"/>
      <c r="LW73" s="59"/>
      <c r="MA73" s="59"/>
      <c r="MC73" s="59"/>
      <c r="ME73" s="59"/>
      <c r="NJ73" s="475"/>
      <c r="NK73" s="474"/>
    </row>
    <row r="74" spans="1:803" s="58" customFormat="1" ht="29.15" customHeight="1">
      <c r="A74" s="97"/>
      <c r="B74" s="298"/>
      <c r="C74" s="97"/>
      <c r="D74" s="97"/>
      <c r="E74" s="163" t="s">
        <v>8346</v>
      </c>
      <c r="F74" s="133" t="s">
        <v>6</v>
      </c>
      <c r="G74" s="466">
        <v>3</v>
      </c>
      <c r="H74" s="58">
        <v>1300</v>
      </c>
      <c r="I74" s="257" t="s">
        <v>242</v>
      </c>
      <c r="J74" s="123" t="s">
        <v>2</v>
      </c>
      <c r="K74" s="267">
        <v>13564477336</v>
      </c>
      <c r="L74" s="258" t="s">
        <v>8109</v>
      </c>
      <c r="M74" s="270"/>
      <c r="N74" s="271"/>
      <c r="O74" s="271"/>
      <c r="P74" s="109"/>
      <c r="Q74" s="61"/>
      <c r="R74" s="61"/>
      <c r="S74" s="259" t="s">
        <v>9066</v>
      </c>
      <c r="T74" s="343"/>
      <c r="GC74" s="58" t="s">
        <v>244</v>
      </c>
      <c r="GI74" s="58" t="s">
        <v>245</v>
      </c>
      <c r="HD74" s="58" t="s">
        <v>246</v>
      </c>
      <c r="HT74" s="58" t="s">
        <v>247</v>
      </c>
      <c r="HY74" s="263" t="s">
        <v>248</v>
      </c>
      <c r="IA74" s="58" t="s">
        <v>102</v>
      </c>
      <c r="ID74" s="58" t="s">
        <v>84</v>
      </c>
      <c r="II74" s="58" t="s">
        <v>183</v>
      </c>
      <c r="IK74" s="58" t="s">
        <v>249</v>
      </c>
      <c r="IN74" s="58" t="s">
        <v>107</v>
      </c>
      <c r="IO74" s="58" t="s">
        <v>146</v>
      </c>
      <c r="IP74" s="58" t="s">
        <v>91</v>
      </c>
      <c r="IQ74" s="58" t="s">
        <v>92</v>
      </c>
      <c r="IS74" s="58" t="s">
        <v>93</v>
      </c>
      <c r="IT74" s="58" t="s">
        <v>66</v>
      </c>
      <c r="IV74" s="58" t="s">
        <v>2738</v>
      </c>
      <c r="IW74" s="58" t="s">
        <v>2744</v>
      </c>
      <c r="IZ74" s="58" t="s">
        <v>2765</v>
      </c>
      <c r="JC74" s="259"/>
      <c r="JE74" s="58" t="s">
        <v>2780</v>
      </c>
      <c r="JH74" s="260" t="s">
        <v>9065</v>
      </c>
      <c r="JJ74" s="59"/>
      <c r="JL74" s="59" t="s">
        <v>3066</v>
      </c>
      <c r="JM74" s="59" t="s">
        <v>3069</v>
      </c>
      <c r="JV74" s="58" t="s">
        <v>3155</v>
      </c>
      <c r="KD74" s="59"/>
      <c r="KG74" s="263" t="s">
        <v>3268</v>
      </c>
      <c r="LG74" s="59"/>
      <c r="LM74" s="59"/>
      <c r="LP74" s="59"/>
      <c r="LW74" s="59"/>
      <c r="MA74" s="59"/>
      <c r="MC74" s="59"/>
      <c r="ME74" s="59"/>
      <c r="NJ74" s="475"/>
      <c r="NK74" s="474"/>
    </row>
    <row r="75" spans="1:803" s="58" customFormat="1" ht="29.15" customHeight="1">
      <c r="A75" s="97"/>
      <c r="B75" s="298"/>
      <c r="C75" s="97"/>
      <c r="D75" s="97"/>
      <c r="E75" s="163" t="s">
        <v>9064</v>
      </c>
      <c r="F75" s="133" t="s">
        <v>6</v>
      </c>
      <c r="G75" s="466">
        <v>3</v>
      </c>
      <c r="H75" s="58">
        <v>1300</v>
      </c>
      <c r="I75" s="257" t="s">
        <v>480</v>
      </c>
      <c r="J75" s="123" t="s">
        <v>0</v>
      </c>
      <c r="K75" s="267">
        <v>17621656189</v>
      </c>
      <c r="L75" s="258" t="s">
        <v>8109</v>
      </c>
      <c r="M75" s="270"/>
      <c r="N75" s="271"/>
      <c r="O75" s="271"/>
      <c r="P75" s="109"/>
      <c r="Q75" s="61"/>
      <c r="R75" s="61"/>
      <c r="S75" s="259" t="s">
        <v>9063</v>
      </c>
      <c r="T75" s="343"/>
      <c r="BL75" s="58" t="s">
        <v>481</v>
      </c>
      <c r="BM75" s="58" t="s">
        <v>482</v>
      </c>
      <c r="BQ75" s="58" t="s">
        <v>483</v>
      </c>
      <c r="BR75" s="58" t="s">
        <v>484</v>
      </c>
      <c r="BS75" s="58" t="s">
        <v>485</v>
      </c>
      <c r="BU75" s="58" t="s">
        <v>486</v>
      </c>
      <c r="BV75" s="58" t="s">
        <v>487</v>
      </c>
      <c r="BW75" s="58" t="s">
        <v>488</v>
      </c>
      <c r="BY75" s="58" t="s">
        <v>489</v>
      </c>
      <c r="BZ75" s="58" t="s">
        <v>490</v>
      </c>
      <c r="CA75" s="58" t="s">
        <v>491</v>
      </c>
      <c r="CB75" s="58" t="s">
        <v>492</v>
      </c>
      <c r="CG75" s="58" t="s">
        <v>493</v>
      </c>
      <c r="CH75" s="58" t="s">
        <v>494</v>
      </c>
      <c r="CM75" s="58" t="s">
        <v>495</v>
      </c>
      <c r="DQ75" s="58" t="s">
        <v>496</v>
      </c>
      <c r="FJ75" s="58" t="s">
        <v>497</v>
      </c>
      <c r="FL75" s="58" t="s">
        <v>476</v>
      </c>
      <c r="FO75" s="58" t="s">
        <v>128</v>
      </c>
      <c r="FQ75" s="58" t="s">
        <v>498</v>
      </c>
      <c r="FR75" s="58" t="s">
        <v>499</v>
      </c>
      <c r="FV75" s="58" t="s">
        <v>75</v>
      </c>
      <c r="FY75" s="58" t="s">
        <v>76</v>
      </c>
      <c r="GA75" s="58" t="s">
        <v>394</v>
      </c>
      <c r="GG75" s="58" t="s">
        <v>396</v>
      </c>
      <c r="GJ75" s="58" t="s">
        <v>80</v>
      </c>
      <c r="GK75" s="58" t="s">
        <v>500</v>
      </c>
      <c r="GU75" s="58" t="s">
        <v>138</v>
      </c>
      <c r="GX75" s="58" t="s">
        <v>501</v>
      </c>
      <c r="GY75" s="58" t="s">
        <v>161</v>
      </c>
      <c r="HB75" s="58" t="s">
        <v>140</v>
      </c>
      <c r="HH75" s="58" t="s">
        <v>141</v>
      </c>
      <c r="HI75" s="58" t="s">
        <v>142</v>
      </c>
      <c r="HN75" s="58" t="s">
        <v>82</v>
      </c>
      <c r="IA75" s="58" t="s">
        <v>102</v>
      </c>
      <c r="ID75" s="58" t="s">
        <v>502</v>
      </c>
      <c r="IE75" s="58" t="s">
        <v>104</v>
      </c>
      <c r="II75" s="58" t="s">
        <v>479</v>
      </c>
      <c r="IN75" s="58" t="s">
        <v>107</v>
      </c>
      <c r="IO75" s="58" t="s">
        <v>146</v>
      </c>
      <c r="IQ75" s="58" t="s">
        <v>92</v>
      </c>
      <c r="IS75" s="58" t="s">
        <v>93</v>
      </c>
      <c r="IT75" s="58" t="s">
        <v>66</v>
      </c>
      <c r="IV75" s="263" t="s">
        <v>2738</v>
      </c>
      <c r="IW75" s="265" t="s">
        <v>9062</v>
      </c>
      <c r="IZ75" s="265" t="s">
        <v>9061</v>
      </c>
      <c r="JC75" s="263" t="s">
        <v>9060</v>
      </c>
      <c r="JH75" s="275" t="s">
        <v>9059</v>
      </c>
      <c r="JJ75" s="59" t="s">
        <v>3031</v>
      </c>
      <c r="JK75" s="59" t="s">
        <v>3052</v>
      </c>
      <c r="JL75" s="59" t="s">
        <v>3066</v>
      </c>
      <c r="JM75" s="59" t="s">
        <v>9058</v>
      </c>
      <c r="JN75" s="59" t="s">
        <v>3070</v>
      </c>
      <c r="JU75" s="58" t="s">
        <v>3121</v>
      </c>
      <c r="JV75" s="59"/>
      <c r="KD75" s="59"/>
      <c r="KG75" s="263" t="s">
        <v>3268</v>
      </c>
      <c r="KJ75" s="263" t="s">
        <v>3274</v>
      </c>
      <c r="KL75" s="263" t="s">
        <v>3277</v>
      </c>
      <c r="KS75" s="263" t="s">
        <v>3336</v>
      </c>
      <c r="KX75" s="263" t="s">
        <v>3351</v>
      </c>
      <c r="LG75" s="59"/>
      <c r="LM75" s="59"/>
      <c r="LP75" s="59"/>
      <c r="LW75" s="59"/>
      <c r="MA75" s="59"/>
      <c r="MC75" s="59"/>
      <c r="ME75" s="59"/>
      <c r="NJ75" s="475"/>
      <c r="NK75" s="474"/>
    </row>
    <row r="76" spans="1:803" s="58" customFormat="1" ht="29.15" customHeight="1">
      <c r="A76" s="97"/>
      <c r="B76" s="298"/>
      <c r="C76" s="97"/>
      <c r="D76" s="97"/>
      <c r="E76" s="163" t="s">
        <v>9057</v>
      </c>
      <c r="F76" s="133" t="s">
        <v>6</v>
      </c>
      <c r="G76" s="466">
        <v>3</v>
      </c>
      <c r="H76" s="58">
        <v>1300</v>
      </c>
      <c r="I76" s="319" t="s">
        <v>9056</v>
      </c>
      <c r="J76" s="123" t="s">
        <v>0</v>
      </c>
      <c r="K76" s="267">
        <v>13701663126</v>
      </c>
      <c r="L76" s="258" t="s">
        <v>8109</v>
      </c>
      <c r="M76" s="270"/>
      <c r="N76" s="271"/>
      <c r="O76" s="271"/>
      <c r="P76" s="109"/>
      <c r="Q76" s="61" t="s">
        <v>110</v>
      </c>
      <c r="R76" s="61" t="s">
        <v>50</v>
      </c>
      <c r="S76" s="259" t="s">
        <v>9055</v>
      </c>
      <c r="T76" s="343"/>
      <c r="FU76" s="58" t="s">
        <v>1302</v>
      </c>
      <c r="FZ76" s="58" t="s">
        <v>1303</v>
      </c>
      <c r="GB76" s="58" t="s">
        <v>1304</v>
      </c>
      <c r="GI76" s="58" t="s">
        <v>1305</v>
      </c>
      <c r="GX76" s="58" t="s">
        <v>1195</v>
      </c>
      <c r="HT76" s="58" t="s">
        <v>1306</v>
      </c>
      <c r="ID76" s="58" t="s">
        <v>84</v>
      </c>
      <c r="IE76" s="58" t="s">
        <v>1307</v>
      </c>
      <c r="IR76" s="58" t="s">
        <v>1308</v>
      </c>
      <c r="IW76" s="265" t="s">
        <v>9054</v>
      </c>
      <c r="JI76" s="275" t="s">
        <v>2796</v>
      </c>
      <c r="JL76" s="59"/>
      <c r="JR76" s="59" t="s">
        <v>9053</v>
      </c>
      <c r="JS76" s="59" t="s">
        <v>3103</v>
      </c>
      <c r="JU76" s="59"/>
      <c r="JV76" s="59" t="s">
        <v>9052</v>
      </c>
      <c r="KD76" s="59"/>
      <c r="KG76" s="59"/>
      <c r="LG76" s="59"/>
      <c r="LM76" s="59"/>
      <c r="LP76" s="59"/>
      <c r="LW76" s="59"/>
      <c r="MA76" s="59"/>
      <c r="MC76" s="59"/>
      <c r="ME76" s="59"/>
      <c r="NJ76" s="475"/>
      <c r="NK76" s="474"/>
    </row>
    <row r="77" spans="1:803" s="58" customFormat="1" ht="29.15" customHeight="1">
      <c r="A77" s="97"/>
      <c r="B77" s="298"/>
      <c r="C77" s="97"/>
      <c r="D77" s="97"/>
      <c r="E77" s="163" t="s">
        <v>9051</v>
      </c>
      <c r="F77" s="133" t="s">
        <v>6</v>
      </c>
      <c r="G77" s="466">
        <v>3</v>
      </c>
      <c r="H77" s="58">
        <v>1300</v>
      </c>
      <c r="I77" s="99" t="s">
        <v>1368</v>
      </c>
      <c r="J77" s="123" t="s">
        <v>0</v>
      </c>
      <c r="K77" s="267">
        <v>18800208024</v>
      </c>
      <c r="L77" s="258" t="s">
        <v>8109</v>
      </c>
      <c r="M77" s="270"/>
      <c r="N77" s="271"/>
      <c r="O77" s="271"/>
      <c r="P77" s="109"/>
      <c r="Q77" s="61"/>
      <c r="R77" s="61"/>
      <c r="S77" s="259" t="s">
        <v>9050</v>
      </c>
      <c r="T77" s="343"/>
      <c r="FU77" s="58" t="s">
        <v>1369</v>
      </c>
      <c r="HT77" s="58" t="s">
        <v>1370</v>
      </c>
      <c r="HY77" s="58" t="s">
        <v>1371</v>
      </c>
      <c r="JH77" s="260" t="s">
        <v>9049</v>
      </c>
      <c r="JK77" s="59" t="s">
        <v>9048</v>
      </c>
      <c r="JL77" s="59" t="s">
        <v>8967</v>
      </c>
      <c r="JU77" s="59" t="s">
        <v>8573</v>
      </c>
      <c r="JV77" s="58" t="s">
        <v>3153</v>
      </c>
      <c r="KD77" s="59"/>
      <c r="KG77" s="263" t="s">
        <v>3268</v>
      </c>
      <c r="LG77" s="59"/>
      <c r="LM77" s="59"/>
      <c r="LP77" s="59"/>
      <c r="LW77" s="59"/>
      <c r="MA77" s="59"/>
      <c r="MC77" s="59"/>
      <c r="ME77" s="59"/>
      <c r="NJ77" s="475"/>
      <c r="NK77" s="474"/>
    </row>
    <row r="78" spans="1:803" s="58" customFormat="1" ht="29.15" customHeight="1">
      <c r="A78" s="97"/>
      <c r="B78" s="298"/>
      <c r="C78" s="97"/>
      <c r="D78" s="97"/>
      <c r="E78" s="163" t="s">
        <v>9047</v>
      </c>
      <c r="F78" s="133" t="s">
        <v>6</v>
      </c>
      <c r="G78" s="466" t="s">
        <v>1508</v>
      </c>
      <c r="H78" s="58">
        <v>1300</v>
      </c>
      <c r="I78" s="257" t="s">
        <v>9046</v>
      </c>
      <c r="J78" s="123" t="s">
        <v>0</v>
      </c>
      <c r="K78" s="276">
        <v>18921591087</v>
      </c>
      <c r="L78" s="258" t="s">
        <v>8109</v>
      </c>
      <c r="M78" s="270"/>
      <c r="N78" s="271"/>
      <c r="O78" s="271"/>
      <c r="P78" s="109"/>
      <c r="Q78" s="61" t="s">
        <v>96</v>
      </c>
      <c r="R78" s="61" t="s">
        <v>68</v>
      </c>
      <c r="S78" s="259" t="s">
        <v>9045</v>
      </c>
      <c r="T78" s="343"/>
      <c r="HP78" s="58" t="s">
        <v>97</v>
      </c>
      <c r="HQ78" s="58" t="s">
        <v>98</v>
      </c>
      <c r="HS78" s="58" t="s">
        <v>99</v>
      </c>
      <c r="HT78" s="58" t="s">
        <v>100</v>
      </c>
      <c r="HW78" s="58" t="s">
        <v>101</v>
      </c>
      <c r="IA78" s="58" t="s">
        <v>102</v>
      </c>
      <c r="ID78" s="58" t="s">
        <v>103</v>
      </c>
      <c r="IE78" s="58" t="s">
        <v>104</v>
      </c>
      <c r="II78" s="58" t="s">
        <v>105</v>
      </c>
      <c r="IJ78" s="58" t="s">
        <v>106</v>
      </c>
      <c r="IN78" s="58" t="s">
        <v>107</v>
      </c>
      <c r="IO78" s="58" t="s">
        <v>108</v>
      </c>
      <c r="IQ78" s="58" t="s">
        <v>109</v>
      </c>
      <c r="IS78" s="58" t="s">
        <v>93</v>
      </c>
      <c r="IT78" s="263" t="s">
        <v>66</v>
      </c>
      <c r="IV78" s="263" t="s">
        <v>2738</v>
      </c>
      <c r="IW78" s="263" t="s">
        <v>9044</v>
      </c>
      <c r="IZ78" s="263" t="s">
        <v>2765</v>
      </c>
      <c r="JC78" s="263" t="s">
        <v>9043</v>
      </c>
      <c r="JE78" s="263" t="s">
        <v>2780</v>
      </c>
      <c r="JH78" s="275" t="s">
        <v>9042</v>
      </c>
      <c r="JJ78" s="59"/>
      <c r="JL78" s="59" t="s">
        <v>3066</v>
      </c>
      <c r="JM78" s="59" t="s">
        <v>9041</v>
      </c>
      <c r="JR78" s="58" t="s">
        <v>3101</v>
      </c>
      <c r="JS78" s="58" t="s">
        <v>3103</v>
      </c>
      <c r="JU78" s="58" t="s">
        <v>3121</v>
      </c>
      <c r="JV78" s="59"/>
      <c r="KD78" s="59"/>
      <c r="KG78" s="263" t="s">
        <v>3268</v>
      </c>
      <c r="KI78" s="273" t="s">
        <v>9040</v>
      </c>
      <c r="KX78" s="263" t="s">
        <v>3361</v>
      </c>
      <c r="LG78" s="59"/>
      <c r="LM78" s="59"/>
      <c r="LP78" s="59"/>
      <c r="MA78" s="59"/>
      <c r="MC78" s="59"/>
      <c r="NJ78" s="475"/>
      <c r="NK78" s="474"/>
    </row>
    <row r="79" spans="1:803" s="58" customFormat="1" ht="29.15" customHeight="1">
      <c r="A79" s="97"/>
      <c r="B79" s="298"/>
      <c r="C79" s="97"/>
      <c r="D79" s="97"/>
      <c r="E79" s="163" t="s">
        <v>9039</v>
      </c>
      <c r="F79" s="133" t="s">
        <v>6</v>
      </c>
      <c r="G79" s="466" t="s">
        <v>1508</v>
      </c>
      <c r="H79" s="58">
        <v>1300</v>
      </c>
      <c r="I79" s="257" t="s">
        <v>654</v>
      </c>
      <c r="J79" s="123" t="s">
        <v>0</v>
      </c>
      <c r="K79" s="267">
        <v>4237923</v>
      </c>
      <c r="L79" s="258" t="s">
        <v>8109</v>
      </c>
      <c r="M79" s="270"/>
      <c r="N79" s="271"/>
      <c r="O79" s="271"/>
      <c r="P79" s="109"/>
      <c r="Q79" s="61" t="s">
        <v>188</v>
      </c>
      <c r="R79" s="61"/>
      <c r="S79" s="59" t="s">
        <v>9038</v>
      </c>
      <c r="T79" s="343"/>
      <c r="EZ79" s="58" t="s">
        <v>655</v>
      </c>
      <c r="FC79" s="58" t="s">
        <v>220</v>
      </c>
      <c r="FE79" s="58" t="s">
        <v>221</v>
      </c>
      <c r="FF79" s="58" t="s">
        <v>656</v>
      </c>
      <c r="FQ79" s="58" t="s">
        <v>225</v>
      </c>
      <c r="HC79" s="58" t="s">
        <v>657</v>
      </c>
      <c r="ID79" s="58" t="s">
        <v>658</v>
      </c>
      <c r="II79" s="58" t="s">
        <v>235</v>
      </c>
      <c r="IO79" s="58" t="s">
        <v>108</v>
      </c>
      <c r="IQ79" s="58" t="s">
        <v>659</v>
      </c>
      <c r="IV79" s="263" t="s">
        <v>2738</v>
      </c>
      <c r="JI79" s="275" t="s">
        <v>2796</v>
      </c>
      <c r="JK79" s="59" t="s">
        <v>3052</v>
      </c>
      <c r="JL79" s="59" t="s">
        <v>3066</v>
      </c>
      <c r="JM79" s="59" t="s">
        <v>3069</v>
      </c>
      <c r="JN79" s="59" t="s">
        <v>9037</v>
      </c>
      <c r="JR79" s="58" t="s">
        <v>3101</v>
      </c>
      <c r="JS79" s="58" t="s">
        <v>3103</v>
      </c>
      <c r="JU79" s="58" t="s">
        <v>3121</v>
      </c>
      <c r="JV79" s="58" t="s">
        <v>9036</v>
      </c>
      <c r="KD79" s="59"/>
      <c r="KG79" s="263" t="s">
        <v>3268</v>
      </c>
      <c r="KO79" s="263" t="s">
        <v>3279</v>
      </c>
      <c r="KX79" s="263" t="s">
        <v>3361</v>
      </c>
      <c r="LG79" s="59"/>
      <c r="LM79" s="59"/>
      <c r="LP79" s="59"/>
      <c r="MA79" s="59"/>
      <c r="MC79" s="59"/>
      <c r="NJ79" s="475"/>
      <c r="NK79" s="474"/>
    </row>
    <row r="80" spans="1:803" s="58" customFormat="1" ht="29.15" customHeight="1">
      <c r="A80" s="316" t="s">
        <v>8142</v>
      </c>
      <c r="B80" s="317" t="s">
        <v>8141</v>
      </c>
      <c r="C80" s="163" t="s">
        <v>9035</v>
      </c>
      <c r="D80" s="163" t="s">
        <v>9034</v>
      </c>
      <c r="E80" s="163" t="s">
        <v>9033</v>
      </c>
      <c r="F80" s="256" t="s">
        <v>6</v>
      </c>
      <c r="G80" s="466">
        <v>3</v>
      </c>
      <c r="H80" s="59">
        <v>1200</v>
      </c>
      <c r="I80" s="257" t="s">
        <v>3221</v>
      </c>
      <c r="J80" s="123" t="s">
        <v>5</v>
      </c>
      <c r="K80" s="276">
        <v>13693035595</v>
      </c>
      <c r="L80" s="258" t="s">
        <v>8109</v>
      </c>
      <c r="M80" s="270"/>
      <c r="N80" s="271"/>
      <c r="O80" s="271"/>
      <c r="P80" s="268"/>
      <c r="Q80" s="61" t="s">
        <v>186</v>
      </c>
      <c r="R80" s="61" t="s">
        <v>188</v>
      </c>
      <c r="S80" s="59" t="s">
        <v>9032</v>
      </c>
      <c r="T80" s="343"/>
      <c r="FY80" s="58" t="s">
        <v>393</v>
      </c>
      <c r="GA80" s="58" t="s">
        <v>394</v>
      </c>
      <c r="GD80" s="58" t="s">
        <v>395</v>
      </c>
      <c r="GG80" s="58" t="s">
        <v>396</v>
      </c>
      <c r="GK80" s="58" t="s">
        <v>397</v>
      </c>
      <c r="GL80" s="58" t="s">
        <v>398</v>
      </c>
      <c r="GO80" s="58" t="s">
        <v>399</v>
      </c>
      <c r="GP80" s="58" t="s">
        <v>400</v>
      </c>
      <c r="GU80" s="58" t="s">
        <v>401</v>
      </c>
      <c r="GW80" s="58" t="s">
        <v>402</v>
      </c>
      <c r="GX80" s="58" t="s">
        <v>403</v>
      </c>
      <c r="HG80" s="58" t="s">
        <v>404</v>
      </c>
      <c r="HI80" s="58" t="s">
        <v>405</v>
      </c>
      <c r="HJ80" s="58" t="s">
        <v>200</v>
      </c>
      <c r="HO80" s="58" t="s">
        <v>406</v>
      </c>
      <c r="HP80" s="58" t="s">
        <v>407</v>
      </c>
      <c r="HQ80" s="58" t="s">
        <v>408</v>
      </c>
      <c r="HT80" s="58" t="s">
        <v>409</v>
      </c>
      <c r="HU80" s="58" t="s">
        <v>383</v>
      </c>
      <c r="HW80" s="58" t="s">
        <v>410</v>
      </c>
      <c r="HX80" s="58" t="s">
        <v>411</v>
      </c>
      <c r="IA80" s="58" t="s">
        <v>102</v>
      </c>
      <c r="ID80" s="58" t="s">
        <v>84</v>
      </c>
      <c r="IE80" s="58" t="s">
        <v>104</v>
      </c>
      <c r="IG80" s="58" t="s">
        <v>412</v>
      </c>
      <c r="II80" s="58" t="s">
        <v>413</v>
      </c>
      <c r="IN80" s="58" t="s">
        <v>107</v>
      </c>
      <c r="IO80" s="58" t="s">
        <v>414</v>
      </c>
      <c r="IQ80" s="58" t="s">
        <v>415</v>
      </c>
      <c r="IT80" s="58" t="s">
        <v>66</v>
      </c>
      <c r="IV80" s="58" t="s">
        <v>2738</v>
      </c>
      <c r="IZ80" s="58" t="s">
        <v>2765</v>
      </c>
      <c r="JC80" s="259"/>
      <c r="JH80" s="260" t="s">
        <v>9031</v>
      </c>
      <c r="JL80" s="59"/>
      <c r="JM80" s="59" t="s">
        <v>9030</v>
      </c>
      <c r="JU80" s="59" t="s">
        <v>9029</v>
      </c>
      <c r="KD80" s="264" t="s">
        <v>9028</v>
      </c>
      <c r="KE80" s="264" t="s">
        <v>9027</v>
      </c>
      <c r="KG80" s="263" t="s">
        <v>3268</v>
      </c>
      <c r="KH80" s="264" t="s">
        <v>9026</v>
      </c>
      <c r="KI80" s="264" t="s">
        <v>9025</v>
      </c>
      <c r="KJ80" s="263" t="s">
        <v>9024</v>
      </c>
      <c r="KL80" s="263" t="s">
        <v>9023</v>
      </c>
      <c r="KP80" s="263" t="s">
        <v>9022</v>
      </c>
      <c r="KT80" s="269" t="s">
        <v>9021</v>
      </c>
      <c r="KW80" s="263" t="s">
        <v>9020</v>
      </c>
      <c r="LG80" s="59"/>
      <c r="LL80" s="263" t="s">
        <v>3470</v>
      </c>
      <c r="LM80" s="59"/>
      <c r="LN80" s="59"/>
      <c r="LP80" s="59"/>
      <c r="LS80" s="59"/>
      <c r="LV80" s="264" t="s">
        <v>9019</v>
      </c>
      <c r="LW80" s="59"/>
      <c r="MA80" s="59"/>
      <c r="MB80" s="59"/>
      <c r="MC80" s="59"/>
      <c r="MD80" s="264" t="s">
        <v>9018</v>
      </c>
      <c r="ME80" s="59"/>
      <c r="ND80" s="365"/>
      <c r="NJ80" s="475"/>
      <c r="NK80" s="474"/>
    </row>
    <row r="81" spans="1:375" s="58" customFormat="1" ht="30" customHeight="1">
      <c r="A81" s="97"/>
      <c r="B81" s="298"/>
      <c r="C81" s="97"/>
      <c r="D81" s="97"/>
      <c r="E81" s="163" t="s">
        <v>9017</v>
      </c>
      <c r="F81" s="133" t="s">
        <v>6</v>
      </c>
      <c r="G81" s="466">
        <v>3</v>
      </c>
      <c r="H81" s="58">
        <v>1200</v>
      </c>
      <c r="I81" s="257" t="s">
        <v>366</v>
      </c>
      <c r="J81" s="123" t="s">
        <v>11</v>
      </c>
      <c r="K81" s="267">
        <v>18630813408</v>
      </c>
      <c r="L81" s="258" t="s">
        <v>8109</v>
      </c>
      <c r="M81" s="270"/>
      <c r="N81" s="271"/>
      <c r="O81" s="271"/>
      <c r="P81" s="109"/>
      <c r="Q81" s="61"/>
      <c r="R81" s="61"/>
      <c r="S81" s="59" t="s">
        <v>9016</v>
      </c>
      <c r="T81" s="343"/>
      <c r="V81" s="58" t="s">
        <v>10</v>
      </c>
      <c r="FO81" s="58" t="s">
        <v>368</v>
      </c>
      <c r="FQ81" s="58" t="s">
        <v>369</v>
      </c>
      <c r="FR81" s="58" t="s">
        <v>74</v>
      </c>
      <c r="FT81" s="58" t="s">
        <v>131</v>
      </c>
      <c r="FV81" s="58" t="s">
        <v>75</v>
      </c>
      <c r="FY81" s="58" t="s">
        <v>76</v>
      </c>
      <c r="FZ81" s="58" t="s">
        <v>370</v>
      </c>
      <c r="GU81" s="58" t="s">
        <v>138</v>
      </c>
      <c r="GX81" s="58" t="s">
        <v>371</v>
      </c>
      <c r="HH81" s="58" t="s">
        <v>141</v>
      </c>
      <c r="HL81" s="58" t="s">
        <v>56</v>
      </c>
      <c r="ID81" s="58" t="s">
        <v>84</v>
      </c>
      <c r="II81" s="58" t="s">
        <v>372</v>
      </c>
      <c r="IN81" s="58" t="s">
        <v>107</v>
      </c>
      <c r="IO81" s="58" t="s">
        <v>146</v>
      </c>
      <c r="IT81" s="58" t="s">
        <v>66</v>
      </c>
      <c r="IV81" s="58" t="s">
        <v>2738</v>
      </c>
      <c r="IW81" s="58" t="s">
        <v>2745</v>
      </c>
      <c r="JC81" s="259" t="s">
        <v>9015</v>
      </c>
      <c r="JH81" s="260" t="s">
        <v>9014</v>
      </c>
      <c r="JJ81" s="59"/>
      <c r="JL81" s="59" t="s">
        <v>3066</v>
      </c>
      <c r="JM81" s="59" t="s">
        <v>3069</v>
      </c>
      <c r="JN81" s="59" t="s">
        <v>3070</v>
      </c>
      <c r="KD81" s="59"/>
      <c r="KG81" s="263" t="s">
        <v>3268</v>
      </c>
      <c r="LG81" s="59"/>
      <c r="LM81" s="59"/>
      <c r="LP81" s="59"/>
      <c r="LW81" s="59"/>
      <c r="MA81" s="59"/>
      <c r="MC81" s="59"/>
      <c r="ME81" s="59"/>
      <c r="NJ81" s="475"/>
      <c r="NK81" s="474"/>
    </row>
    <row r="82" spans="1:375" s="58" customFormat="1" ht="29.15" customHeight="1">
      <c r="A82" s="97"/>
      <c r="B82" s="298"/>
      <c r="C82" s="97"/>
      <c r="D82" s="97"/>
      <c r="E82" s="163" t="s">
        <v>9013</v>
      </c>
      <c r="F82" s="133" t="s">
        <v>6</v>
      </c>
      <c r="G82" s="466">
        <v>3</v>
      </c>
      <c r="H82" s="58">
        <v>1200</v>
      </c>
      <c r="I82" s="257" t="s">
        <v>444</v>
      </c>
      <c r="J82" s="123" t="s">
        <v>2</v>
      </c>
      <c r="K82" s="267">
        <v>17701859650</v>
      </c>
      <c r="L82" s="258" t="s">
        <v>8109</v>
      </c>
      <c r="M82" s="270"/>
      <c r="N82" s="271"/>
      <c r="O82" s="271"/>
      <c r="P82" s="109"/>
      <c r="Q82" s="61"/>
      <c r="R82" s="61"/>
      <c r="S82" s="259" t="s">
        <v>9012</v>
      </c>
      <c r="T82" s="343"/>
      <c r="V82" s="58" t="s">
        <v>445</v>
      </c>
      <c r="CM82" s="58" t="s">
        <v>446</v>
      </c>
      <c r="FL82" s="58" t="s">
        <v>447</v>
      </c>
      <c r="FT82" s="58" t="s">
        <v>131</v>
      </c>
      <c r="FV82" s="58" t="s">
        <v>75</v>
      </c>
      <c r="FY82" s="58" t="s">
        <v>76</v>
      </c>
      <c r="GA82" s="58" t="s">
        <v>394</v>
      </c>
      <c r="GF82" s="58" t="s">
        <v>448</v>
      </c>
      <c r="GG82" s="58" t="s">
        <v>396</v>
      </c>
      <c r="HB82" s="58" t="s">
        <v>140</v>
      </c>
      <c r="HH82" s="58" t="s">
        <v>141</v>
      </c>
      <c r="HI82" s="58" t="s">
        <v>142</v>
      </c>
      <c r="HL82" s="58" t="s">
        <v>56</v>
      </c>
      <c r="IA82" s="58" t="s">
        <v>102</v>
      </c>
      <c r="ID82" s="58" t="s">
        <v>84</v>
      </c>
      <c r="IE82" s="58" t="s">
        <v>104</v>
      </c>
      <c r="II82" s="58" t="s">
        <v>235</v>
      </c>
      <c r="IO82" s="58" t="s">
        <v>146</v>
      </c>
      <c r="IQ82" s="58" t="s">
        <v>92</v>
      </c>
      <c r="IS82" s="58" t="s">
        <v>93</v>
      </c>
      <c r="IT82" s="58" t="s">
        <v>66</v>
      </c>
      <c r="IV82" s="58" t="s">
        <v>2738</v>
      </c>
      <c r="IW82" s="58" t="s">
        <v>2745</v>
      </c>
      <c r="IZ82" s="58" t="s">
        <v>2765</v>
      </c>
      <c r="JC82" s="259" t="s">
        <v>9011</v>
      </c>
      <c r="JE82" s="58" t="s">
        <v>2779</v>
      </c>
      <c r="JF82" s="58" t="s">
        <v>2784</v>
      </c>
      <c r="JH82" s="260" t="s">
        <v>9010</v>
      </c>
      <c r="JJ82" s="59" t="s">
        <v>3031</v>
      </c>
      <c r="JL82" s="59" t="s">
        <v>3066</v>
      </c>
      <c r="JM82" s="59" t="s">
        <v>3069</v>
      </c>
      <c r="JN82" s="59" t="s">
        <v>3070</v>
      </c>
      <c r="JT82" s="59" t="s">
        <v>3110</v>
      </c>
      <c r="JV82" s="58" t="s">
        <v>3155</v>
      </c>
      <c r="JW82" s="281" t="s">
        <v>9009</v>
      </c>
      <c r="JX82" s="261" t="s">
        <v>9008</v>
      </c>
      <c r="JY82" s="280" t="s">
        <v>9007</v>
      </c>
      <c r="JZ82" s="279"/>
      <c r="KD82" s="59"/>
      <c r="KG82" s="263" t="s">
        <v>3268</v>
      </c>
      <c r="KJ82" s="263" t="s">
        <v>3274</v>
      </c>
      <c r="KL82" s="263" t="s">
        <v>3277</v>
      </c>
      <c r="KS82" s="263" t="s">
        <v>3336</v>
      </c>
      <c r="KX82" s="263" t="s">
        <v>3361</v>
      </c>
      <c r="LG82" s="59"/>
      <c r="LM82" s="59"/>
      <c r="LP82" s="59"/>
      <c r="LW82" s="59"/>
      <c r="MA82" s="59"/>
      <c r="MC82" s="59"/>
      <c r="ME82" s="59"/>
      <c r="NJ82" s="475"/>
      <c r="NK82" s="474"/>
    </row>
    <row r="83" spans="1:375" s="58" customFormat="1" ht="29.15" customHeight="1">
      <c r="A83" s="97"/>
      <c r="B83" s="298"/>
      <c r="C83" s="97"/>
      <c r="D83" s="97"/>
      <c r="E83" s="163" t="s">
        <v>9006</v>
      </c>
      <c r="F83" s="133" t="s">
        <v>6</v>
      </c>
      <c r="G83" s="466">
        <v>3</v>
      </c>
      <c r="H83" s="58">
        <v>1200</v>
      </c>
      <c r="I83" s="257" t="s">
        <v>211</v>
      </c>
      <c r="J83" s="123" t="s">
        <v>3094</v>
      </c>
      <c r="K83" s="267">
        <v>17721019713</v>
      </c>
      <c r="L83" s="258" t="s">
        <v>8109</v>
      </c>
      <c r="M83" s="270"/>
      <c r="N83" s="271"/>
      <c r="O83" s="271"/>
      <c r="P83" s="109"/>
      <c r="Q83" s="61"/>
      <c r="R83" s="61"/>
      <c r="S83" s="259" t="s">
        <v>9005</v>
      </c>
      <c r="T83" s="343"/>
      <c r="EG83" s="58" t="s">
        <v>1425</v>
      </c>
      <c r="EH83" s="58" t="s">
        <v>1426</v>
      </c>
      <c r="EI83" s="58" t="s">
        <v>1427</v>
      </c>
      <c r="EJ83" s="58" t="s">
        <v>1428</v>
      </c>
      <c r="EN83" s="58" t="s">
        <v>1429</v>
      </c>
      <c r="ES83" s="58" t="s">
        <v>1430</v>
      </c>
      <c r="EU83" s="58" t="s">
        <v>1431</v>
      </c>
      <c r="EW83" s="58" t="s">
        <v>1432</v>
      </c>
      <c r="FB83" s="58" t="s">
        <v>1433</v>
      </c>
      <c r="FE83" s="58" t="s">
        <v>1434</v>
      </c>
      <c r="FG83" s="58" t="s">
        <v>1435</v>
      </c>
      <c r="GF83" s="58" t="s">
        <v>1436</v>
      </c>
      <c r="ID83" s="58" t="s">
        <v>84</v>
      </c>
      <c r="JI83" s="260" t="s">
        <v>2796</v>
      </c>
      <c r="JN83" s="59"/>
      <c r="JT83" s="59"/>
      <c r="JW83" s="263" t="s">
        <v>3180</v>
      </c>
      <c r="KD83" s="59"/>
      <c r="KG83" s="263" t="s">
        <v>3268</v>
      </c>
      <c r="LG83" s="59"/>
      <c r="LM83" s="59"/>
      <c r="LP83" s="59"/>
      <c r="LW83" s="59"/>
      <c r="MA83" s="59"/>
      <c r="MC83" s="59"/>
      <c r="ME83" s="59"/>
      <c r="NJ83" s="475"/>
      <c r="NK83" s="474"/>
    </row>
    <row r="84" spans="1:375" s="58" customFormat="1" ht="29.15" customHeight="1">
      <c r="A84" s="316" t="s">
        <v>8138</v>
      </c>
      <c r="B84" s="317" t="s">
        <v>8137</v>
      </c>
      <c r="C84" s="163" t="s">
        <v>8136</v>
      </c>
      <c r="D84" s="163" t="s">
        <v>9004</v>
      </c>
      <c r="E84" s="163" t="s">
        <v>9003</v>
      </c>
      <c r="F84" s="133" t="s">
        <v>6</v>
      </c>
      <c r="G84" s="466">
        <v>3</v>
      </c>
      <c r="H84" s="58">
        <v>1200</v>
      </c>
      <c r="I84" s="257" t="s">
        <v>67</v>
      </c>
      <c r="J84" s="123" t="s">
        <v>0</v>
      </c>
      <c r="K84" s="267">
        <v>17721328815</v>
      </c>
      <c r="L84" s="258" t="s">
        <v>8109</v>
      </c>
      <c r="M84" s="270" t="s">
        <v>3450</v>
      </c>
      <c r="N84" s="271" t="s">
        <v>7671</v>
      </c>
      <c r="O84" s="271" t="s">
        <v>3464</v>
      </c>
      <c r="P84" s="109" t="s">
        <v>9002</v>
      </c>
      <c r="Q84" s="61" t="s">
        <v>9001</v>
      </c>
      <c r="R84" s="61"/>
      <c r="S84" s="259" t="s">
        <v>9000</v>
      </c>
      <c r="T84" s="343"/>
      <c r="FF84" s="58" t="s">
        <v>70</v>
      </c>
      <c r="FH84" s="58" t="s">
        <v>71</v>
      </c>
      <c r="FJ84" s="58" t="s">
        <v>72</v>
      </c>
      <c r="FK84" s="58" t="s">
        <v>73</v>
      </c>
      <c r="FR84" s="58" t="s">
        <v>74</v>
      </c>
      <c r="FV84" s="58" t="s">
        <v>75</v>
      </c>
      <c r="FY84" s="58" t="s">
        <v>76</v>
      </c>
      <c r="FZ84" s="58" t="s">
        <v>77</v>
      </c>
      <c r="GA84" s="58" t="s">
        <v>78</v>
      </c>
      <c r="GG84" s="58" t="s">
        <v>79</v>
      </c>
      <c r="GJ84" s="58" t="s">
        <v>80</v>
      </c>
      <c r="GY84" s="58" t="s">
        <v>81</v>
      </c>
      <c r="HN84" s="58" t="s">
        <v>82</v>
      </c>
      <c r="HP84" s="58" t="s">
        <v>83</v>
      </c>
      <c r="ID84" s="58" t="s">
        <v>84</v>
      </c>
      <c r="IE84" s="58" t="s">
        <v>85</v>
      </c>
      <c r="IF84" s="58" t="s">
        <v>86</v>
      </c>
      <c r="IG84" s="58" t="s">
        <v>87</v>
      </c>
      <c r="II84" s="58" t="s">
        <v>88</v>
      </c>
      <c r="IJ84" s="58" t="s">
        <v>89</v>
      </c>
      <c r="IN84" s="58" t="s">
        <v>90</v>
      </c>
      <c r="IP84" s="58" t="s">
        <v>91</v>
      </c>
      <c r="IQ84" s="58" t="s">
        <v>92</v>
      </c>
      <c r="IS84" s="58" t="s">
        <v>93</v>
      </c>
      <c r="IT84" s="58" t="s">
        <v>66</v>
      </c>
      <c r="IV84" s="263" t="s">
        <v>2738</v>
      </c>
      <c r="IW84" s="265" t="s">
        <v>8999</v>
      </c>
      <c r="IX84" s="263" t="s">
        <v>2741</v>
      </c>
      <c r="IZ84" s="264" t="s">
        <v>8998</v>
      </c>
      <c r="JH84" s="275" t="s">
        <v>8997</v>
      </c>
      <c r="JL84" s="59" t="s">
        <v>3066</v>
      </c>
      <c r="JM84" s="59" t="s">
        <v>8996</v>
      </c>
      <c r="JN84" s="59" t="s">
        <v>3070</v>
      </c>
      <c r="JT84" s="59" t="s">
        <v>3110</v>
      </c>
      <c r="JU84" s="58" t="s">
        <v>3121</v>
      </c>
      <c r="JV84" s="59"/>
      <c r="JW84" s="263" t="s">
        <v>3180</v>
      </c>
      <c r="KD84" s="59"/>
      <c r="KG84" s="263" t="s">
        <v>3268</v>
      </c>
      <c r="KK84" s="265" t="s">
        <v>8995</v>
      </c>
      <c r="KX84" s="263" t="s">
        <v>3361</v>
      </c>
      <c r="LG84" s="59"/>
      <c r="LM84" s="59"/>
      <c r="LP84" s="59"/>
      <c r="LR84" s="264" t="s">
        <v>8994</v>
      </c>
      <c r="LT84" s="264" t="s">
        <v>8993</v>
      </c>
      <c r="LW84" s="59"/>
      <c r="LX84" s="264" t="s">
        <v>8992</v>
      </c>
      <c r="MA84" s="59"/>
      <c r="MC84" s="59"/>
      <c r="MD84" s="264" t="s">
        <v>8991</v>
      </c>
      <c r="ME84" s="59"/>
      <c r="MY84" s="366" t="s">
        <v>8990</v>
      </c>
      <c r="NA84" s="366" t="s">
        <v>8989</v>
      </c>
      <c r="NC84" s="366" t="s">
        <v>8988</v>
      </c>
      <c r="ND84" s="365"/>
      <c r="NJ84" s="475"/>
      <c r="NK84" s="474"/>
    </row>
    <row r="85" spans="1:375" s="58" customFormat="1" ht="30" customHeight="1">
      <c r="A85" s="97"/>
      <c r="B85" s="298"/>
      <c r="C85" s="97"/>
      <c r="D85" s="97"/>
      <c r="E85" s="163" t="s">
        <v>8987</v>
      </c>
      <c r="F85" s="133" t="s">
        <v>6</v>
      </c>
      <c r="G85" s="466" t="s">
        <v>1508</v>
      </c>
      <c r="H85" s="259">
        <v>1200</v>
      </c>
      <c r="I85" s="100" t="s">
        <v>8986</v>
      </c>
      <c r="J85" s="123"/>
      <c r="K85" s="267">
        <v>18521561589</v>
      </c>
      <c r="L85" s="258" t="s">
        <v>8109</v>
      </c>
      <c r="M85" s="270"/>
      <c r="N85" s="271"/>
      <c r="O85" s="271"/>
      <c r="P85" s="109"/>
      <c r="Q85" s="61"/>
      <c r="R85" s="61"/>
      <c r="S85" s="259" t="s">
        <v>8985</v>
      </c>
      <c r="T85" s="343"/>
      <c r="JC85" s="260" t="s">
        <v>8984</v>
      </c>
      <c r="JE85" s="58" t="s">
        <v>8983</v>
      </c>
      <c r="JF85" s="58" t="s">
        <v>8982</v>
      </c>
      <c r="JH85" s="260" t="s">
        <v>8981</v>
      </c>
      <c r="JJ85" s="59"/>
      <c r="JK85" s="59" t="s">
        <v>8980</v>
      </c>
      <c r="JL85" s="59" t="s">
        <v>8967</v>
      </c>
      <c r="JN85" s="59" t="s">
        <v>8695</v>
      </c>
      <c r="JR85" s="59" t="s">
        <v>8979</v>
      </c>
      <c r="JS85" s="59" t="s">
        <v>8978</v>
      </c>
      <c r="JT85" s="59" t="s">
        <v>3110</v>
      </c>
      <c r="JV85" s="59" t="s">
        <v>8977</v>
      </c>
      <c r="KD85" s="59"/>
      <c r="KG85" s="59"/>
      <c r="LG85" s="59"/>
      <c r="LM85" s="59"/>
      <c r="LP85" s="59"/>
      <c r="MA85" s="59"/>
      <c r="MC85" s="59"/>
      <c r="NJ85" s="475"/>
      <c r="NK85" s="474"/>
    </row>
    <row r="86" spans="1:375" s="58" customFormat="1" ht="29.15" customHeight="1">
      <c r="A86" s="97"/>
      <c r="B86" s="298"/>
      <c r="C86" s="97"/>
      <c r="D86" s="97"/>
      <c r="E86" s="163" t="s">
        <v>8976</v>
      </c>
      <c r="F86" s="133" t="s">
        <v>6</v>
      </c>
      <c r="G86" s="466">
        <v>2</v>
      </c>
      <c r="H86" s="58">
        <v>1100</v>
      </c>
      <c r="I86" s="257" t="s">
        <v>1333</v>
      </c>
      <c r="J86" s="123"/>
      <c r="K86" s="267">
        <v>18916131403</v>
      </c>
      <c r="L86" s="258" t="s">
        <v>8109</v>
      </c>
      <c r="M86" s="270"/>
      <c r="N86" s="271"/>
      <c r="O86" s="271"/>
      <c r="P86" s="109"/>
      <c r="Q86" s="61" t="s">
        <v>50</v>
      </c>
      <c r="R86" s="61" t="s">
        <v>148</v>
      </c>
      <c r="S86" s="59" t="s">
        <v>8975</v>
      </c>
      <c r="T86" s="343"/>
      <c r="HD86" s="58" t="s">
        <v>1334</v>
      </c>
      <c r="HI86" s="58" t="s">
        <v>1335</v>
      </c>
      <c r="HL86" s="58" t="s">
        <v>1336</v>
      </c>
      <c r="HO86" s="58" t="s">
        <v>1337</v>
      </c>
      <c r="HP86" s="58" t="s">
        <v>1338</v>
      </c>
      <c r="HQ86" s="58" t="s">
        <v>1339</v>
      </c>
      <c r="HU86" s="58" t="s">
        <v>383</v>
      </c>
      <c r="ID86" s="58" t="s">
        <v>84</v>
      </c>
      <c r="II86" s="58" t="s">
        <v>372</v>
      </c>
      <c r="IJ86" s="58" t="s">
        <v>106</v>
      </c>
      <c r="IO86" s="58" t="s">
        <v>544</v>
      </c>
      <c r="IU86" s="58" t="s">
        <v>8587</v>
      </c>
      <c r="IX86" s="259"/>
      <c r="IY86" s="259"/>
      <c r="IZ86" s="259"/>
      <c r="JC86" s="259" t="s">
        <v>8974</v>
      </c>
      <c r="JD86" s="259" t="s">
        <v>2771</v>
      </c>
      <c r="JE86" s="259" t="s">
        <v>8973</v>
      </c>
      <c r="JF86" s="59"/>
      <c r="JL86" s="59" t="s">
        <v>3066</v>
      </c>
      <c r="JM86" s="59" t="s">
        <v>3069</v>
      </c>
      <c r="JN86" s="59" t="s">
        <v>3070</v>
      </c>
      <c r="JU86" s="58" t="s">
        <v>3132</v>
      </c>
      <c r="KD86" s="59"/>
      <c r="KG86" s="59"/>
      <c r="KX86" s="264" t="s">
        <v>8972</v>
      </c>
      <c r="LG86" s="59"/>
      <c r="LM86" s="59"/>
      <c r="LN86" s="59"/>
      <c r="LP86" s="59"/>
      <c r="LT86" s="263" t="s">
        <v>8673</v>
      </c>
      <c r="LW86" s="59"/>
      <c r="MA86" s="59"/>
      <c r="MC86" s="59"/>
      <c r="ME86" s="59"/>
      <c r="NJ86" s="475"/>
      <c r="NK86" s="474"/>
    </row>
    <row r="87" spans="1:375" s="58" customFormat="1" ht="29.15" customHeight="1">
      <c r="A87" s="97"/>
      <c r="B87" s="298"/>
      <c r="C87" s="97"/>
      <c r="D87" s="97"/>
      <c r="E87" s="163" t="s">
        <v>8971</v>
      </c>
      <c r="F87" s="133" t="s">
        <v>6</v>
      </c>
      <c r="G87" s="466">
        <v>3</v>
      </c>
      <c r="H87" s="259">
        <v>1100</v>
      </c>
      <c r="I87" s="100" t="s">
        <v>8356</v>
      </c>
      <c r="J87" s="123" t="s">
        <v>2</v>
      </c>
      <c r="K87" s="267">
        <v>18336358860</v>
      </c>
      <c r="L87" s="258" t="s">
        <v>8109</v>
      </c>
      <c r="M87" s="270"/>
      <c r="N87" s="271"/>
      <c r="O87" s="271"/>
      <c r="P87" s="109"/>
      <c r="Q87" s="61"/>
      <c r="R87" s="61"/>
      <c r="S87" s="59" t="s">
        <v>8970</v>
      </c>
      <c r="T87" s="343"/>
      <c r="JC87" s="260" t="s">
        <v>8969</v>
      </c>
      <c r="JE87" s="58" t="s">
        <v>593</v>
      </c>
      <c r="JF87" s="58" t="s">
        <v>8968</v>
      </c>
      <c r="JL87" s="59" t="s">
        <v>8967</v>
      </c>
      <c r="JN87" s="59" t="s">
        <v>8574</v>
      </c>
      <c r="JT87" s="59" t="s">
        <v>3109</v>
      </c>
      <c r="JV87" s="59" t="s">
        <v>8966</v>
      </c>
      <c r="KD87" s="59"/>
      <c r="KG87" s="59"/>
      <c r="LG87" s="59"/>
      <c r="LM87" s="59"/>
      <c r="LP87" s="59"/>
      <c r="LW87" s="59"/>
      <c r="MA87" s="59"/>
      <c r="MC87" s="59"/>
      <c r="ME87" s="59"/>
      <c r="NJ87" s="475"/>
      <c r="NK87" s="474"/>
    </row>
    <row r="88" spans="1:375" s="58" customFormat="1" ht="29.15" customHeight="1">
      <c r="A88" s="97"/>
      <c r="B88" s="298"/>
      <c r="C88" s="163" t="s">
        <v>7725</v>
      </c>
      <c r="D88" s="163" t="s">
        <v>7726</v>
      </c>
      <c r="E88" s="163" t="s">
        <v>8965</v>
      </c>
      <c r="F88" s="133" t="s">
        <v>6</v>
      </c>
      <c r="G88" s="466" t="s">
        <v>1596</v>
      </c>
      <c r="H88" s="58">
        <v>1000</v>
      </c>
      <c r="I88" s="99" t="s">
        <v>3445</v>
      </c>
      <c r="J88" s="123" t="s">
        <v>0</v>
      </c>
      <c r="K88" s="267">
        <v>13912563100</v>
      </c>
      <c r="L88" s="258" t="s">
        <v>8109</v>
      </c>
      <c r="M88" s="270"/>
      <c r="N88" s="271"/>
      <c r="O88" s="271"/>
      <c r="P88" s="109" t="s">
        <v>8462</v>
      </c>
      <c r="Q88" s="61"/>
      <c r="R88" s="61"/>
      <c r="S88" s="259" t="s">
        <v>8964</v>
      </c>
      <c r="T88" s="343"/>
      <c r="FU88" s="58" t="s">
        <v>591</v>
      </c>
      <c r="ID88" s="58" t="s">
        <v>592</v>
      </c>
      <c r="IE88" s="58" t="s">
        <v>189</v>
      </c>
      <c r="IR88" s="58" t="s">
        <v>593</v>
      </c>
      <c r="JI88" s="260" t="s">
        <v>2796</v>
      </c>
      <c r="JJ88" s="59" t="s">
        <v>8963</v>
      </c>
      <c r="JT88" s="59" t="s">
        <v>3117</v>
      </c>
      <c r="JU88" s="59" t="s">
        <v>8962</v>
      </c>
      <c r="JV88" s="59" t="s">
        <v>8961</v>
      </c>
      <c r="KD88" s="59"/>
      <c r="KG88" s="59"/>
      <c r="LG88" s="59"/>
      <c r="LH88" s="59"/>
      <c r="LL88" s="263" t="s">
        <v>8960</v>
      </c>
      <c r="LM88" s="59"/>
      <c r="LN88" s="59"/>
      <c r="LO88" s="263" t="s">
        <v>8959</v>
      </c>
      <c r="LP88" s="59"/>
      <c r="LW88" s="59"/>
      <c r="MA88" s="59"/>
      <c r="MC88" s="59"/>
      <c r="ME88" s="59"/>
      <c r="MK88" s="59"/>
      <c r="NJ88" s="475"/>
      <c r="NK88" s="474"/>
    </row>
    <row r="89" spans="1:375" s="58" customFormat="1" ht="29.15" customHeight="1">
      <c r="A89" s="97"/>
      <c r="B89" s="298"/>
      <c r="C89" s="97"/>
      <c r="D89" s="97"/>
      <c r="E89" s="163" t="s">
        <v>8958</v>
      </c>
      <c r="F89" s="133" t="s">
        <v>6</v>
      </c>
      <c r="G89" s="466" t="s">
        <v>1596</v>
      </c>
      <c r="H89" s="58">
        <v>1000</v>
      </c>
      <c r="I89" s="257" t="s">
        <v>351</v>
      </c>
      <c r="J89" s="123" t="s">
        <v>2</v>
      </c>
      <c r="K89" s="267">
        <v>18918775155</v>
      </c>
      <c r="L89" s="258" t="s">
        <v>8109</v>
      </c>
      <c r="M89" s="270"/>
      <c r="N89" s="271"/>
      <c r="O89" s="271"/>
      <c r="P89" s="109"/>
      <c r="Q89" s="61" t="s">
        <v>50</v>
      </c>
      <c r="R89" s="61"/>
      <c r="S89" s="59" t="s">
        <v>8957</v>
      </c>
      <c r="T89" s="343"/>
      <c r="EJ89" s="98"/>
      <c r="GP89" s="58" t="s">
        <v>352</v>
      </c>
      <c r="GS89" s="58" t="s">
        <v>353</v>
      </c>
      <c r="GV89" s="58" t="s">
        <v>354</v>
      </c>
      <c r="GW89" s="58" t="s">
        <v>355</v>
      </c>
      <c r="GX89" s="58" t="s">
        <v>356</v>
      </c>
      <c r="GY89" s="58" t="s">
        <v>139</v>
      </c>
      <c r="HB89" s="58" t="s">
        <v>140</v>
      </c>
      <c r="HH89" s="58" t="s">
        <v>141</v>
      </c>
      <c r="HI89" s="58" t="s">
        <v>142</v>
      </c>
      <c r="HK89" s="58" t="s">
        <v>357</v>
      </c>
      <c r="HL89" s="58" t="s">
        <v>358</v>
      </c>
      <c r="HO89" s="58" t="s">
        <v>359</v>
      </c>
      <c r="HQ89" s="58" t="s">
        <v>360</v>
      </c>
      <c r="HU89" s="58" t="s">
        <v>361</v>
      </c>
      <c r="ID89" s="58" t="s">
        <v>84</v>
      </c>
      <c r="IH89" s="58" t="s">
        <v>362</v>
      </c>
      <c r="II89" s="58" t="s">
        <v>363</v>
      </c>
      <c r="IK89" s="58" t="s">
        <v>364</v>
      </c>
      <c r="IO89" s="58" t="s">
        <v>365</v>
      </c>
      <c r="IQ89" s="58" t="s">
        <v>262</v>
      </c>
      <c r="IT89" s="58" t="s">
        <v>66</v>
      </c>
      <c r="IU89" s="58" t="s">
        <v>8702</v>
      </c>
      <c r="IX89" s="58" t="s">
        <v>2741</v>
      </c>
      <c r="JA89" s="58" t="s">
        <v>8668</v>
      </c>
      <c r="JC89" s="259" t="s">
        <v>8956</v>
      </c>
      <c r="JD89" s="259" t="s">
        <v>2771</v>
      </c>
      <c r="JF89" s="259" t="s">
        <v>8868</v>
      </c>
      <c r="JJ89" s="59" t="s">
        <v>3032</v>
      </c>
      <c r="JN89" s="59" t="s">
        <v>3070</v>
      </c>
      <c r="KD89" s="59"/>
      <c r="KG89" s="259"/>
      <c r="KI89" s="59"/>
      <c r="KL89" s="263" t="s">
        <v>8955</v>
      </c>
      <c r="KP89" s="263" t="s">
        <v>8860</v>
      </c>
      <c r="LG89" s="59"/>
      <c r="LM89" s="59"/>
      <c r="LP89" s="59"/>
      <c r="LW89" s="59"/>
      <c r="MA89" s="59"/>
      <c r="MC89" s="59"/>
      <c r="ME89" s="59"/>
      <c r="NJ89" s="475"/>
      <c r="NK89" s="474"/>
    </row>
    <row r="90" spans="1:375" s="58" customFormat="1" ht="29.15" customHeight="1">
      <c r="A90" s="97"/>
      <c r="B90" s="298"/>
      <c r="C90" s="97"/>
      <c r="D90" s="97"/>
      <c r="E90" s="163" t="s">
        <v>8954</v>
      </c>
      <c r="F90" s="133" t="s">
        <v>6</v>
      </c>
      <c r="G90" s="466">
        <v>2</v>
      </c>
      <c r="H90" s="58">
        <v>1000</v>
      </c>
      <c r="I90" s="257" t="s">
        <v>1054</v>
      </c>
      <c r="J90" s="123" t="s">
        <v>0</v>
      </c>
      <c r="K90" s="267">
        <v>18901518328</v>
      </c>
      <c r="L90" s="258" t="s">
        <v>8109</v>
      </c>
      <c r="M90" s="270"/>
      <c r="N90" s="271"/>
      <c r="O90" s="271"/>
      <c r="P90" s="109"/>
      <c r="Q90" s="61" t="s">
        <v>251</v>
      </c>
      <c r="R90" s="61" t="s">
        <v>187</v>
      </c>
      <c r="S90" s="259" t="s">
        <v>8953</v>
      </c>
      <c r="T90" s="343"/>
      <c r="EG90" s="58" t="s">
        <v>1055</v>
      </c>
      <c r="EH90" s="58" t="s">
        <v>1056</v>
      </c>
      <c r="EI90" s="58" t="s">
        <v>1057</v>
      </c>
      <c r="EM90" s="58" t="s">
        <v>1058</v>
      </c>
      <c r="EP90" s="58" t="s">
        <v>1059</v>
      </c>
      <c r="ES90" s="58" t="s">
        <v>1060</v>
      </c>
      <c r="FD90" s="58" t="s">
        <v>1061</v>
      </c>
      <c r="FG90" s="58" t="s">
        <v>1062</v>
      </c>
      <c r="FH90" s="58" t="s">
        <v>1063</v>
      </c>
      <c r="FK90" s="58" t="s">
        <v>1064</v>
      </c>
      <c r="FQ90" s="58" t="s">
        <v>1065</v>
      </c>
      <c r="FS90" s="58" t="s">
        <v>1066</v>
      </c>
      <c r="FV90" s="58" t="s">
        <v>284</v>
      </c>
      <c r="FW90" s="58" t="s">
        <v>1067</v>
      </c>
      <c r="FX90" s="58" t="s">
        <v>1068</v>
      </c>
      <c r="FY90" s="58" t="s">
        <v>1069</v>
      </c>
      <c r="FZ90" s="58" t="s">
        <v>1070</v>
      </c>
      <c r="GC90" s="58" t="s">
        <v>1071</v>
      </c>
      <c r="GD90" s="58" t="s">
        <v>287</v>
      </c>
      <c r="GE90" s="58" t="s">
        <v>1072</v>
      </c>
      <c r="GF90" s="58" t="s">
        <v>1073</v>
      </c>
      <c r="GL90" s="58" t="s">
        <v>1074</v>
      </c>
      <c r="GM90" s="58" t="s">
        <v>522</v>
      </c>
      <c r="GQ90" s="58" t="s">
        <v>1075</v>
      </c>
      <c r="GR90" s="58" t="s">
        <v>1076</v>
      </c>
      <c r="GS90" s="58" t="s">
        <v>353</v>
      </c>
      <c r="GV90" s="58" t="s">
        <v>354</v>
      </c>
      <c r="GW90" s="58" t="s">
        <v>1077</v>
      </c>
      <c r="GX90" s="58" t="s">
        <v>1078</v>
      </c>
      <c r="GY90" s="58" t="s">
        <v>1079</v>
      </c>
      <c r="HD90" s="58" t="s">
        <v>299</v>
      </c>
      <c r="HE90" s="58" t="s">
        <v>1080</v>
      </c>
      <c r="HI90" s="58" t="s">
        <v>142</v>
      </c>
      <c r="HJ90" s="58" t="s">
        <v>1081</v>
      </c>
      <c r="HK90" s="58" t="s">
        <v>1082</v>
      </c>
      <c r="HL90" s="58" t="s">
        <v>56</v>
      </c>
      <c r="HO90" s="58" t="s">
        <v>1083</v>
      </c>
      <c r="HP90" s="58" t="s">
        <v>1084</v>
      </c>
      <c r="HQ90" s="58" t="s">
        <v>1085</v>
      </c>
      <c r="HR90" s="58" t="s">
        <v>1086</v>
      </c>
      <c r="HS90" s="58" t="s">
        <v>1087</v>
      </c>
      <c r="HU90" s="58" t="s">
        <v>1088</v>
      </c>
      <c r="HV90" s="58" t="s">
        <v>1089</v>
      </c>
      <c r="HZ90" s="58" t="s">
        <v>1090</v>
      </c>
      <c r="ID90" s="58" t="s">
        <v>1091</v>
      </c>
      <c r="IE90" s="58" t="s">
        <v>1092</v>
      </c>
      <c r="IG90" s="58" t="s">
        <v>1093</v>
      </c>
      <c r="II90" s="58" t="s">
        <v>372</v>
      </c>
      <c r="IK90" s="58" t="s">
        <v>364</v>
      </c>
      <c r="IR90" s="58" t="s">
        <v>8952</v>
      </c>
      <c r="IU90" s="58" t="s">
        <v>2735</v>
      </c>
      <c r="IW90" s="58" t="s">
        <v>2743</v>
      </c>
      <c r="JA90" s="58" t="s">
        <v>8668</v>
      </c>
      <c r="JC90" s="259" t="s">
        <v>8951</v>
      </c>
      <c r="JD90" s="259" t="s">
        <v>2771</v>
      </c>
      <c r="JK90" s="260" t="s">
        <v>8950</v>
      </c>
      <c r="JM90" s="59" t="s">
        <v>3069</v>
      </c>
      <c r="JN90" s="59" t="s">
        <v>3070</v>
      </c>
      <c r="KD90" s="59"/>
      <c r="KE90" s="315" t="s">
        <v>8949</v>
      </c>
      <c r="KG90" s="259"/>
      <c r="KJ90" s="263" t="s">
        <v>3274</v>
      </c>
      <c r="KK90" s="263" t="s">
        <v>8948</v>
      </c>
      <c r="KL90" s="263" t="s">
        <v>3277</v>
      </c>
      <c r="KN90" s="263" t="s">
        <v>3278</v>
      </c>
      <c r="KP90" s="263" t="s">
        <v>8860</v>
      </c>
      <c r="KU90" s="263" t="s">
        <v>8947</v>
      </c>
      <c r="KX90" s="59"/>
      <c r="LG90" s="59"/>
      <c r="LM90" s="59"/>
      <c r="LP90" s="59"/>
      <c r="LW90" s="59"/>
      <c r="MA90" s="59"/>
      <c r="MC90" s="59"/>
      <c r="ME90" s="59"/>
      <c r="NJ90" s="475"/>
      <c r="NK90" s="474"/>
    </row>
    <row r="91" spans="1:375" s="58" customFormat="1" ht="29.15" customHeight="1">
      <c r="A91" s="97"/>
      <c r="B91" s="298"/>
      <c r="C91" s="97"/>
      <c r="D91" s="97"/>
      <c r="E91" s="163" t="s">
        <v>8341</v>
      </c>
      <c r="F91" s="133" t="s">
        <v>6</v>
      </c>
      <c r="G91" s="466" t="s">
        <v>1596</v>
      </c>
      <c r="H91" s="59">
        <v>1000</v>
      </c>
      <c r="I91" s="319" t="s">
        <v>8946</v>
      </c>
      <c r="J91" s="123" t="s">
        <v>0</v>
      </c>
      <c r="K91" s="276">
        <v>13621762564</v>
      </c>
      <c r="L91" s="258" t="s">
        <v>8109</v>
      </c>
      <c r="M91" s="270"/>
      <c r="N91" s="271"/>
      <c r="O91" s="271"/>
      <c r="P91" s="109"/>
      <c r="Q91" s="61"/>
      <c r="R91" s="61"/>
      <c r="S91" s="59" t="s">
        <v>8945</v>
      </c>
      <c r="T91" s="343"/>
      <c r="JV91" s="59" t="s">
        <v>8944</v>
      </c>
      <c r="KD91" s="59"/>
      <c r="KG91" s="59"/>
      <c r="KO91" s="265" t="s">
        <v>8943</v>
      </c>
      <c r="KT91" s="59"/>
      <c r="KU91" s="263" t="s">
        <v>593</v>
      </c>
      <c r="LG91" s="59"/>
      <c r="LM91" s="59"/>
      <c r="LP91" s="59"/>
      <c r="LW91" s="59"/>
      <c r="MA91" s="59"/>
      <c r="MC91" s="59"/>
      <c r="ME91" s="59"/>
      <c r="MJ91" s="59"/>
      <c r="NJ91" s="475"/>
      <c r="NK91" s="474"/>
    </row>
    <row r="92" spans="1:375" s="58" customFormat="1" ht="29.15" customHeight="1">
      <c r="A92" s="97"/>
      <c r="B92" s="298"/>
      <c r="C92" s="97"/>
      <c r="D92" s="97"/>
      <c r="E92" s="163" t="s">
        <v>8342</v>
      </c>
      <c r="F92" s="133" t="s">
        <v>6</v>
      </c>
      <c r="G92" s="466" t="s">
        <v>1596</v>
      </c>
      <c r="H92" s="59">
        <v>1000</v>
      </c>
      <c r="I92" s="319" t="s">
        <v>8942</v>
      </c>
      <c r="J92" s="123" t="s">
        <v>0</v>
      </c>
      <c r="K92" s="276">
        <v>13701778077</v>
      </c>
      <c r="L92" s="258" t="s">
        <v>8109</v>
      </c>
      <c r="M92" s="270" t="s">
        <v>3450</v>
      </c>
      <c r="N92" s="271" t="s">
        <v>7671</v>
      </c>
      <c r="O92" s="271" t="s">
        <v>7672</v>
      </c>
      <c r="P92" s="109" t="s">
        <v>8941</v>
      </c>
      <c r="Q92" s="61"/>
      <c r="R92" s="61"/>
      <c r="S92" s="59" t="s">
        <v>8940</v>
      </c>
      <c r="T92" s="343"/>
      <c r="JV92" s="59" t="s">
        <v>8939</v>
      </c>
      <c r="KD92" s="59"/>
      <c r="KG92" s="59"/>
      <c r="KJ92" s="59"/>
      <c r="KT92" s="59"/>
      <c r="KU92" s="265" t="s">
        <v>8938</v>
      </c>
      <c r="LG92" s="59"/>
      <c r="LM92" s="59"/>
      <c r="LP92" s="59"/>
      <c r="LW92" s="59"/>
      <c r="LY92" s="263" t="s">
        <v>8937</v>
      </c>
      <c r="LZ92" s="263" t="s">
        <v>8936</v>
      </c>
      <c r="MA92" s="59"/>
      <c r="MC92" s="263" t="s">
        <v>8935</v>
      </c>
      <c r="ME92" s="59"/>
      <c r="MH92" s="265" t="s">
        <v>8934</v>
      </c>
      <c r="MJ92" s="59"/>
      <c r="NJ92" s="475"/>
      <c r="NK92" s="474"/>
    </row>
    <row r="93" spans="1:375" s="58" customFormat="1" ht="29.15" customHeight="1">
      <c r="A93" s="97"/>
      <c r="B93" s="298"/>
      <c r="C93" s="97"/>
      <c r="D93" s="97"/>
      <c r="E93" s="163" t="s">
        <v>8341</v>
      </c>
      <c r="F93" s="133" t="s">
        <v>6</v>
      </c>
      <c r="G93" s="466" t="s">
        <v>1596</v>
      </c>
      <c r="H93" s="59">
        <v>1000</v>
      </c>
      <c r="I93" s="319" t="s">
        <v>8933</v>
      </c>
      <c r="J93" s="123" t="s">
        <v>0</v>
      </c>
      <c r="K93" s="276">
        <v>13636455627</v>
      </c>
      <c r="L93" s="258" t="s">
        <v>8109</v>
      </c>
      <c r="M93" s="270"/>
      <c r="N93" s="271"/>
      <c r="O93" s="271"/>
      <c r="P93" s="109"/>
      <c r="Q93" s="61"/>
      <c r="R93" s="61"/>
      <c r="S93" s="59" t="s">
        <v>8932</v>
      </c>
      <c r="T93" s="343"/>
      <c r="JV93" s="59" t="s">
        <v>8911</v>
      </c>
      <c r="KD93" s="59"/>
      <c r="KG93" s="59"/>
      <c r="LG93" s="59"/>
      <c r="LM93" s="59"/>
      <c r="LP93" s="59"/>
      <c r="LW93" s="59"/>
      <c r="MA93" s="59"/>
      <c r="MC93" s="59"/>
      <c r="ME93" s="59"/>
      <c r="NJ93" s="475"/>
      <c r="NK93" s="474"/>
    </row>
    <row r="94" spans="1:375" s="58" customFormat="1" ht="29.15" customHeight="1">
      <c r="A94" s="97"/>
      <c r="B94" s="298"/>
      <c r="C94" s="97"/>
      <c r="D94" s="97"/>
      <c r="E94" s="163" t="s">
        <v>8536</v>
      </c>
      <c r="F94" s="133" t="s">
        <v>6</v>
      </c>
      <c r="G94" s="466">
        <v>3</v>
      </c>
      <c r="H94" s="58">
        <v>1000</v>
      </c>
      <c r="I94" s="257" t="s">
        <v>422</v>
      </c>
      <c r="J94" s="123" t="s">
        <v>8</v>
      </c>
      <c r="K94" s="267">
        <v>17749778246</v>
      </c>
      <c r="L94" s="258" t="s">
        <v>8109</v>
      </c>
      <c r="M94" s="270" t="s">
        <v>3403</v>
      </c>
      <c r="N94" s="271" t="s">
        <v>3407</v>
      </c>
      <c r="O94" s="271" t="s">
        <v>3410</v>
      </c>
      <c r="P94" s="268" t="s">
        <v>8931</v>
      </c>
      <c r="Q94" s="61" t="s">
        <v>187</v>
      </c>
      <c r="R94" s="61"/>
      <c r="S94" s="259" t="s">
        <v>8930</v>
      </c>
      <c r="T94" s="360"/>
      <c r="FV94" s="58" t="s">
        <v>424</v>
      </c>
      <c r="FY94" s="58" t="s">
        <v>425</v>
      </c>
      <c r="FZ94" s="58" t="s">
        <v>426</v>
      </c>
      <c r="GD94" s="58" t="s">
        <v>427</v>
      </c>
      <c r="GE94" s="58" t="s">
        <v>428</v>
      </c>
      <c r="GH94" s="58" t="s">
        <v>429</v>
      </c>
      <c r="GI94" s="58" t="s">
        <v>430</v>
      </c>
      <c r="GJ94" s="58" t="s">
        <v>431</v>
      </c>
      <c r="GP94" s="58" t="s">
        <v>432</v>
      </c>
      <c r="GS94" s="58" t="s">
        <v>353</v>
      </c>
      <c r="GY94" s="58" t="s">
        <v>139</v>
      </c>
      <c r="HB94" s="58" t="s">
        <v>140</v>
      </c>
      <c r="HI94" s="58" t="s">
        <v>142</v>
      </c>
      <c r="HL94" s="58" t="s">
        <v>433</v>
      </c>
      <c r="HO94" s="58" t="s">
        <v>359</v>
      </c>
      <c r="HU94" s="58" t="s">
        <v>434</v>
      </c>
      <c r="IA94" s="58" t="s">
        <v>102</v>
      </c>
      <c r="ID94" s="58" t="s">
        <v>84</v>
      </c>
      <c r="II94" s="58" t="s">
        <v>372</v>
      </c>
      <c r="IS94" s="58" t="s">
        <v>93</v>
      </c>
      <c r="IT94" s="58" t="s">
        <v>66</v>
      </c>
      <c r="IV94" s="58" t="s">
        <v>2738</v>
      </c>
      <c r="IW94" s="58" t="s">
        <v>2745</v>
      </c>
      <c r="IX94" s="58" t="s">
        <v>8929</v>
      </c>
      <c r="JD94" s="259" t="s">
        <v>2771</v>
      </c>
      <c r="JI94" s="283"/>
      <c r="JJ94" s="59"/>
      <c r="JN94" s="59" t="s">
        <v>3070</v>
      </c>
      <c r="KD94" s="59"/>
      <c r="KG94" s="259"/>
      <c r="KI94" s="59"/>
      <c r="KJ94" s="263" t="s">
        <v>3274</v>
      </c>
      <c r="KL94" s="263" t="s">
        <v>3277</v>
      </c>
      <c r="KO94" s="263" t="s">
        <v>3279</v>
      </c>
      <c r="KX94" s="263" t="s">
        <v>3361</v>
      </c>
      <c r="LE94" s="263" t="s">
        <v>3419</v>
      </c>
      <c r="LG94" s="59"/>
      <c r="LM94" s="59"/>
      <c r="LP94" s="59"/>
      <c r="LW94" s="59"/>
      <c r="MA94" s="59"/>
      <c r="MC94" s="59"/>
      <c r="ME94" s="59"/>
      <c r="NJ94" s="475"/>
      <c r="NK94" s="474"/>
    </row>
    <row r="95" spans="1:375" s="58" customFormat="1" ht="29.15" customHeight="1">
      <c r="A95" s="97"/>
      <c r="B95" s="298"/>
      <c r="C95" s="97"/>
      <c r="D95" s="97"/>
      <c r="E95" s="163" t="s">
        <v>8537</v>
      </c>
      <c r="F95" s="133" t="s">
        <v>6</v>
      </c>
      <c r="G95" s="466">
        <v>3</v>
      </c>
      <c r="H95" s="259">
        <v>1000</v>
      </c>
      <c r="I95" s="100" t="s">
        <v>8928</v>
      </c>
      <c r="J95" s="123" t="s">
        <v>0</v>
      </c>
      <c r="K95" s="276">
        <v>18930182766</v>
      </c>
      <c r="L95" s="258" t="s">
        <v>8109</v>
      </c>
      <c r="M95" s="270"/>
      <c r="N95" s="271"/>
      <c r="O95" s="271"/>
      <c r="P95" s="109"/>
      <c r="Q95" s="61"/>
      <c r="R95" s="61"/>
      <c r="S95" s="59" t="s">
        <v>8927</v>
      </c>
      <c r="T95" s="360"/>
      <c r="JC95" s="260" t="s">
        <v>8926</v>
      </c>
      <c r="JI95" s="283"/>
      <c r="JJ95" s="59" t="s">
        <v>3033</v>
      </c>
      <c r="JN95" s="59" t="s">
        <v>8574</v>
      </c>
      <c r="JQ95" s="59" t="s">
        <v>8925</v>
      </c>
      <c r="JR95" s="59"/>
      <c r="JT95" s="59"/>
      <c r="JV95" s="59"/>
      <c r="KD95" s="59"/>
      <c r="KG95" s="59"/>
      <c r="LG95" s="59"/>
      <c r="LM95" s="59"/>
      <c r="LP95" s="59"/>
      <c r="LW95" s="59"/>
      <c r="MA95" s="59"/>
      <c r="MC95" s="59"/>
      <c r="ME95" s="59"/>
      <c r="NJ95" s="475"/>
      <c r="NK95" s="474"/>
    </row>
    <row r="96" spans="1:375" s="58" customFormat="1" ht="29.15" customHeight="1">
      <c r="A96" s="97"/>
      <c r="B96" s="298"/>
      <c r="C96" s="97"/>
      <c r="D96" s="97"/>
      <c r="E96" s="163" t="s">
        <v>8538</v>
      </c>
      <c r="F96" s="133" t="s">
        <v>6</v>
      </c>
      <c r="G96" s="466">
        <v>3</v>
      </c>
      <c r="H96" s="259">
        <v>1000</v>
      </c>
      <c r="I96" s="100" t="s">
        <v>8924</v>
      </c>
      <c r="J96" s="123" t="s">
        <v>0</v>
      </c>
      <c r="K96" s="267">
        <v>18017216689</v>
      </c>
      <c r="L96" s="258" t="s">
        <v>8109</v>
      </c>
      <c r="M96" s="270" t="s">
        <v>3450</v>
      </c>
      <c r="N96" s="271" t="s">
        <v>7671</v>
      </c>
      <c r="O96" s="271" t="s">
        <v>7675</v>
      </c>
      <c r="P96" s="109"/>
      <c r="Q96" s="61"/>
      <c r="R96" s="61"/>
      <c r="S96" s="259" t="s">
        <v>8923</v>
      </c>
      <c r="T96" s="360"/>
      <c r="JC96" s="260" t="s">
        <v>8922</v>
      </c>
      <c r="JI96" s="283"/>
      <c r="JJ96" s="59" t="s">
        <v>3033</v>
      </c>
      <c r="JN96" s="59" t="s">
        <v>8574</v>
      </c>
      <c r="JQ96" s="59" t="s">
        <v>1195</v>
      </c>
      <c r="JV96" s="59"/>
      <c r="KD96" s="59"/>
      <c r="KG96" s="59"/>
      <c r="LG96" s="59"/>
      <c r="LM96" s="59"/>
      <c r="LP96" s="59"/>
      <c r="LW96" s="59"/>
      <c r="LX96" s="263" t="s">
        <v>8921</v>
      </c>
      <c r="MA96" s="59"/>
      <c r="MC96" s="59"/>
      <c r="ME96" s="59"/>
      <c r="NJ96" s="475"/>
      <c r="NK96" s="474"/>
    </row>
    <row r="97" spans="1:803" s="58" customFormat="1" ht="29.15" customHeight="1">
      <c r="A97" s="97"/>
      <c r="B97" s="298"/>
      <c r="C97" s="97"/>
      <c r="D97" s="97"/>
      <c r="E97" s="163" t="s">
        <v>8341</v>
      </c>
      <c r="F97" s="133" t="s">
        <v>6</v>
      </c>
      <c r="G97" s="466">
        <v>3</v>
      </c>
      <c r="H97" s="59">
        <v>1000</v>
      </c>
      <c r="I97" s="319" t="s">
        <v>8920</v>
      </c>
      <c r="J97" s="123" t="s">
        <v>0</v>
      </c>
      <c r="K97" s="276">
        <v>18019111057</v>
      </c>
      <c r="L97" s="258" t="s">
        <v>8109</v>
      </c>
      <c r="M97" s="270"/>
      <c r="N97" s="271"/>
      <c r="O97" s="271"/>
      <c r="P97" s="109"/>
      <c r="Q97" s="61"/>
      <c r="R97" s="61"/>
      <c r="S97" s="59" t="s">
        <v>8919</v>
      </c>
      <c r="T97" s="343"/>
      <c r="IX97" s="260"/>
      <c r="IY97" s="260"/>
      <c r="IZ97" s="260"/>
      <c r="JA97" s="259"/>
      <c r="JB97" s="259"/>
      <c r="JC97" s="259"/>
      <c r="JI97" s="59"/>
      <c r="JJ97" s="59"/>
      <c r="JL97" s="59"/>
      <c r="JN97" s="59"/>
      <c r="JT97" s="59"/>
      <c r="JV97" s="59" t="s">
        <v>8911</v>
      </c>
      <c r="KD97" s="59"/>
      <c r="KG97" s="59"/>
      <c r="LG97" s="59"/>
      <c r="LM97" s="59"/>
      <c r="LP97" s="59"/>
      <c r="LW97" s="59"/>
      <c r="MA97" s="59"/>
      <c r="MC97" s="59"/>
      <c r="ME97" s="59"/>
      <c r="NJ97" s="475"/>
      <c r="NK97" s="474"/>
    </row>
    <row r="98" spans="1:803" s="58" customFormat="1" ht="29.15" customHeight="1">
      <c r="A98" s="97"/>
      <c r="B98" s="298"/>
      <c r="C98" s="97"/>
      <c r="D98" s="97"/>
      <c r="E98" s="163" t="s">
        <v>8539</v>
      </c>
      <c r="F98" s="133" t="s">
        <v>6</v>
      </c>
      <c r="G98" s="466" t="s">
        <v>1546</v>
      </c>
      <c r="H98" s="58">
        <v>1000</v>
      </c>
      <c r="I98" s="257" t="s">
        <v>1191</v>
      </c>
      <c r="J98" s="123" t="s">
        <v>1463</v>
      </c>
      <c r="K98" s="267">
        <v>17887957619</v>
      </c>
      <c r="L98" s="258" t="s">
        <v>8109</v>
      </c>
      <c r="M98" s="270"/>
      <c r="N98" s="271"/>
      <c r="O98" s="271"/>
      <c r="P98" s="109"/>
      <c r="Q98" s="61" t="s">
        <v>13</v>
      </c>
      <c r="R98" s="61"/>
      <c r="S98" s="259" t="s">
        <v>8918</v>
      </c>
      <c r="T98" s="343"/>
      <c r="GA98" s="58" t="s">
        <v>1192</v>
      </c>
      <c r="GB98" s="58" t="s">
        <v>1193</v>
      </c>
      <c r="GI98" s="58" t="s">
        <v>1194</v>
      </c>
      <c r="GX98" s="58" t="s">
        <v>1195</v>
      </c>
      <c r="HT98" s="58" t="s">
        <v>1196</v>
      </c>
      <c r="HU98" s="58" t="s">
        <v>1197</v>
      </c>
      <c r="ID98" s="58" t="s">
        <v>84</v>
      </c>
      <c r="II98" s="58" t="s">
        <v>372</v>
      </c>
      <c r="IO98" s="58" t="s">
        <v>1189</v>
      </c>
      <c r="IU98" s="58" t="s">
        <v>2730</v>
      </c>
      <c r="JI98" s="283"/>
      <c r="JN98" s="59" t="s">
        <v>3070</v>
      </c>
      <c r="KD98" s="59"/>
      <c r="KG98" s="59"/>
      <c r="KI98" s="59"/>
      <c r="LG98" s="59"/>
      <c r="LM98" s="59"/>
      <c r="LP98" s="59"/>
      <c r="MA98" s="59"/>
      <c r="MC98" s="59"/>
      <c r="NJ98" s="475"/>
      <c r="NK98" s="474"/>
    </row>
    <row r="99" spans="1:803" s="58" customFormat="1" ht="29.15" customHeight="1">
      <c r="A99" s="97"/>
      <c r="B99" s="298"/>
      <c r="C99" s="97"/>
      <c r="D99" s="97"/>
      <c r="E99" s="163" t="s">
        <v>8917</v>
      </c>
      <c r="F99" s="133" t="s">
        <v>6</v>
      </c>
      <c r="G99" s="466" t="s">
        <v>1546</v>
      </c>
      <c r="H99" s="58">
        <v>1000</v>
      </c>
      <c r="I99" s="257" t="s">
        <v>1362</v>
      </c>
      <c r="J99" s="123" t="s">
        <v>0</v>
      </c>
      <c r="K99" s="267">
        <v>13611969156</v>
      </c>
      <c r="L99" s="258" t="s">
        <v>8109</v>
      </c>
      <c r="M99" s="270" t="s">
        <v>3418</v>
      </c>
      <c r="N99" s="271" t="s">
        <v>3407</v>
      </c>
      <c r="O99" s="271" t="s">
        <v>3411</v>
      </c>
      <c r="P99" s="268" t="s">
        <v>8916</v>
      </c>
      <c r="Q99" s="61"/>
      <c r="R99" s="61"/>
      <c r="S99" s="59" t="s">
        <v>8915</v>
      </c>
      <c r="T99" s="343"/>
      <c r="FU99" s="58" t="s">
        <v>1363</v>
      </c>
      <c r="GA99" s="58" t="s">
        <v>734</v>
      </c>
      <c r="GD99" s="58" t="s">
        <v>287</v>
      </c>
      <c r="GL99" s="58" t="s">
        <v>283</v>
      </c>
      <c r="GZ99" s="58" t="s">
        <v>737</v>
      </c>
      <c r="HA99" s="58" t="s">
        <v>1361</v>
      </c>
      <c r="HB99" s="58" t="s">
        <v>298</v>
      </c>
      <c r="HL99" s="58" t="s">
        <v>1364</v>
      </c>
      <c r="HN99" s="58" t="s">
        <v>300</v>
      </c>
      <c r="HQ99" s="58" t="s">
        <v>301</v>
      </c>
      <c r="HY99" s="58" t="s">
        <v>563</v>
      </c>
      <c r="IB99" s="58" t="s">
        <v>60</v>
      </c>
      <c r="ID99" s="58" t="s">
        <v>84</v>
      </c>
      <c r="IF99" s="58" t="s">
        <v>564</v>
      </c>
      <c r="IP99" s="58" t="s">
        <v>1301</v>
      </c>
      <c r="IR99" s="58" t="s">
        <v>1365</v>
      </c>
      <c r="IS99" s="58" t="s">
        <v>1366</v>
      </c>
      <c r="IW99" s="58" t="s">
        <v>2745</v>
      </c>
      <c r="IX99" s="58" t="s">
        <v>2741</v>
      </c>
      <c r="JC99" s="259" t="s">
        <v>8914</v>
      </c>
      <c r="JD99" s="259" t="s">
        <v>2771</v>
      </c>
      <c r="JF99" s="259"/>
      <c r="JJ99" s="59" t="s">
        <v>3032</v>
      </c>
      <c r="JN99" s="59" t="s">
        <v>3070</v>
      </c>
      <c r="KD99" s="59"/>
      <c r="KG99" s="59"/>
      <c r="KI99" s="59"/>
      <c r="KJ99" s="263" t="s">
        <v>3274</v>
      </c>
      <c r="KL99" s="263" t="s">
        <v>3277</v>
      </c>
      <c r="KN99" s="265" t="s">
        <v>8913</v>
      </c>
      <c r="LE99" s="263" t="s">
        <v>3419</v>
      </c>
      <c r="LG99" s="59"/>
      <c r="LM99" s="59"/>
      <c r="LP99" s="59"/>
      <c r="MA99" s="59"/>
      <c r="MC99" s="59"/>
      <c r="NJ99" s="475"/>
      <c r="NK99" s="474"/>
    </row>
    <row r="100" spans="1:803" s="58" customFormat="1" ht="29.15" customHeight="1">
      <c r="A100" s="97"/>
      <c r="B100" s="298"/>
      <c r="C100" s="97"/>
      <c r="D100" s="97"/>
      <c r="E100" s="163" t="s">
        <v>8341</v>
      </c>
      <c r="F100" s="133" t="s">
        <v>6</v>
      </c>
      <c r="G100" s="466" t="s">
        <v>1671</v>
      </c>
      <c r="H100" s="59">
        <v>1000</v>
      </c>
      <c r="I100" s="319" t="s">
        <v>1407</v>
      </c>
      <c r="J100" s="123" t="s">
        <v>0</v>
      </c>
      <c r="K100" s="276">
        <v>18603716625</v>
      </c>
      <c r="L100" s="258" t="s">
        <v>8109</v>
      </c>
      <c r="M100" s="270"/>
      <c r="N100" s="271"/>
      <c r="O100" s="271"/>
      <c r="P100" s="109"/>
      <c r="Q100" s="61"/>
      <c r="R100" s="61"/>
      <c r="S100" s="59" t="s">
        <v>8912</v>
      </c>
      <c r="T100" s="343"/>
      <c r="JV100" s="59" t="s">
        <v>8911</v>
      </c>
      <c r="KD100" s="59"/>
      <c r="KG100" s="59"/>
      <c r="LG100" s="59"/>
      <c r="LM100" s="59"/>
      <c r="LP100" s="59"/>
      <c r="MA100" s="59"/>
      <c r="MC100" s="59"/>
      <c r="NJ100" s="475"/>
      <c r="NK100" s="474"/>
    </row>
    <row r="101" spans="1:803" s="58" customFormat="1" ht="29.15" customHeight="1">
      <c r="A101" s="316" t="s">
        <v>7737</v>
      </c>
      <c r="B101" s="317" t="s">
        <v>7735</v>
      </c>
      <c r="C101" s="163" t="s">
        <v>7727</v>
      </c>
      <c r="D101" s="163" t="s">
        <v>7728</v>
      </c>
      <c r="E101" s="163" t="s">
        <v>8452</v>
      </c>
      <c r="F101" s="256" t="s">
        <v>6</v>
      </c>
      <c r="G101" s="466">
        <v>2</v>
      </c>
      <c r="H101" s="58">
        <v>900</v>
      </c>
      <c r="I101" s="319" t="s">
        <v>8910</v>
      </c>
      <c r="J101" s="123" t="s">
        <v>1463</v>
      </c>
      <c r="K101" s="267">
        <v>15821819879</v>
      </c>
      <c r="L101" s="258" t="s">
        <v>8109</v>
      </c>
      <c r="M101" s="270"/>
      <c r="N101" s="271"/>
      <c r="O101" s="271"/>
      <c r="P101" s="109"/>
      <c r="Q101" s="61"/>
      <c r="R101" s="61" t="s">
        <v>13</v>
      </c>
      <c r="S101" s="259" t="s">
        <v>8909</v>
      </c>
      <c r="T101" s="343"/>
      <c r="CA101" s="58" t="s">
        <v>1156</v>
      </c>
      <c r="CC101" s="58" t="s">
        <v>1157</v>
      </c>
      <c r="CF101" s="266" t="s">
        <v>2162</v>
      </c>
      <c r="FU101" s="58" t="s">
        <v>1158</v>
      </c>
      <c r="FV101" s="58" t="s">
        <v>1159</v>
      </c>
      <c r="FW101" s="58" t="s">
        <v>1160</v>
      </c>
      <c r="GA101" s="58" t="s">
        <v>1161</v>
      </c>
      <c r="GB101" s="58" t="s">
        <v>1162</v>
      </c>
      <c r="GC101" s="58" t="s">
        <v>1163</v>
      </c>
      <c r="GD101" s="58" t="s">
        <v>1164</v>
      </c>
      <c r="GF101" s="58" t="s">
        <v>1165</v>
      </c>
      <c r="GL101" s="58" t="s">
        <v>1166</v>
      </c>
      <c r="GP101" s="58" t="s">
        <v>1167</v>
      </c>
      <c r="GQ101" s="58" t="s">
        <v>1168</v>
      </c>
      <c r="GS101" s="58" t="s">
        <v>1169</v>
      </c>
      <c r="GT101" s="58" t="s">
        <v>1170</v>
      </c>
      <c r="GV101" s="58" t="s">
        <v>1171</v>
      </c>
      <c r="GW101" s="58" t="s">
        <v>661</v>
      </c>
      <c r="GX101" s="58" t="s">
        <v>1172</v>
      </c>
      <c r="GY101" s="58" t="s">
        <v>1173</v>
      </c>
      <c r="HE101" s="58" t="s">
        <v>1174</v>
      </c>
      <c r="HG101" s="58" t="s">
        <v>1175</v>
      </c>
      <c r="HI101" s="58" t="s">
        <v>1176</v>
      </c>
      <c r="HJ101" s="58" t="s">
        <v>1177</v>
      </c>
      <c r="HK101" s="58" t="s">
        <v>1178</v>
      </c>
      <c r="HL101" s="58" t="s">
        <v>524</v>
      </c>
      <c r="HM101" s="58" t="s">
        <v>1179</v>
      </c>
      <c r="HO101" s="58" t="s">
        <v>1180</v>
      </c>
      <c r="HP101" s="58" t="s">
        <v>1181</v>
      </c>
      <c r="HQ101" s="58" t="s">
        <v>1182</v>
      </c>
      <c r="HR101" s="58" t="s">
        <v>1183</v>
      </c>
      <c r="HS101" s="58" t="s">
        <v>1184</v>
      </c>
      <c r="HT101" s="58" t="s">
        <v>1185</v>
      </c>
      <c r="HU101" s="58" t="s">
        <v>1186</v>
      </c>
      <c r="HV101" s="58" t="s">
        <v>1187</v>
      </c>
      <c r="HW101" s="58" t="s">
        <v>1188</v>
      </c>
      <c r="IB101" s="58" t="s">
        <v>60</v>
      </c>
      <c r="ID101" s="58" t="s">
        <v>84</v>
      </c>
      <c r="IK101" s="58" t="s">
        <v>364</v>
      </c>
      <c r="IO101" s="58" t="s">
        <v>1189</v>
      </c>
      <c r="IR101" s="58" t="s">
        <v>1190</v>
      </c>
      <c r="IU101" s="58" t="s">
        <v>2737</v>
      </c>
      <c r="IX101" s="259" t="s">
        <v>8908</v>
      </c>
      <c r="JA101" s="259"/>
      <c r="JC101" s="259" t="s">
        <v>8907</v>
      </c>
      <c r="JI101" s="259" t="s">
        <v>8906</v>
      </c>
      <c r="JL101" s="59"/>
      <c r="JU101" s="58" t="s">
        <v>3130</v>
      </c>
      <c r="KD101" s="59"/>
      <c r="KE101" s="263" t="s">
        <v>8905</v>
      </c>
      <c r="KG101" s="59"/>
      <c r="KI101" s="333" t="s">
        <v>8904</v>
      </c>
      <c r="KK101" s="273" t="s">
        <v>3</v>
      </c>
      <c r="KL101" s="263" t="s">
        <v>8903</v>
      </c>
      <c r="LG101" s="59"/>
      <c r="LH101" s="59"/>
      <c r="LI101" s="59"/>
      <c r="LM101" s="59"/>
      <c r="LN101" s="59"/>
      <c r="LP101" s="59"/>
      <c r="LS101" s="59"/>
      <c r="LW101" s="59"/>
      <c r="LX101" s="263" t="s">
        <v>8902</v>
      </c>
      <c r="MA101" s="59"/>
      <c r="MB101" s="59"/>
      <c r="MC101" s="59"/>
      <c r="ME101" s="59"/>
      <c r="MH101" s="263" t="s">
        <v>8901</v>
      </c>
      <c r="MJ101" s="59"/>
      <c r="MK101" s="59"/>
      <c r="MP101" s="263" t="s">
        <v>8453</v>
      </c>
      <c r="NJ101" s="475"/>
      <c r="NK101" s="474"/>
    </row>
    <row r="102" spans="1:803" s="58" customFormat="1" ht="29.15" customHeight="1">
      <c r="A102" s="316" t="s">
        <v>8900</v>
      </c>
      <c r="B102" s="317" t="s">
        <v>8899</v>
      </c>
      <c r="C102" s="163" t="s">
        <v>8015</v>
      </c>
      <c r="D102" s="163" t="s">
        <v>8016</v>
      </c>
      <c r="E102" s="163" t="s">
        <v>8398</v>
      </c>
      <c r="F102" s="256" t="s">
        <v>6</v>
      </c>
      <c r="G102" s="466" t="s">
        <v>1546</v>
      </c>
      <c r="H102" s="59">
        <v>900</v>
      </c>
      <c r="I102" s="278" t="s">
        <v>373</v>
      </c>
      <c r="J102" s="123" t="s">
        <v>2</v>
      </c>
      <c r="K102" s="276">
        <v>15600616741</v>
      </c>
      <c r="L102" s="258" t="s">
        <v>8109</v>
      </c>
      <c r="M102" s="270" t="s">
        <v>3418</v>
      </c>
      <c r="N102" s="271" t="s">
        <v>3407</v>
      </c>
      <c r="O102" s="271" t="s">
        <v>3409</v>
      </c>
      <c r="P102" s="268" t="s">
        <v>8898</v>
      </c>
      <c r="Q102" s="61"/>
      <c r="R102" s="61" t="s">
        <v>50</v>
      </c>
      <c r="S102" s="59" t="s">
        <v>8897</v>
      </c>
      <c r="T102" s="343"/>
      <c r="HD102" s="58" t="s">
        <v>375</v>
      </c>
      <c r="HE102" s="58" t="s">
        <v>376</v>
      </c>
      <c r="HF102" s="58" t="s">
        <v>377</v>
      </c>
      <c r="HG102" s="265" t="s">
        <v>8896</v>
      </c>
      <c r="HH102" s="58" t="s">
        <v>141</v>
      </c>
      <c r="HI102" s="58" t="s">
        <v>378</v>
      </c>
      <c r="HJ102" s="58" t="s">
        <v>379</v>
      </c>
      <c r="HK102" s="58" t="s">
        <v>380</v>
      </c>
      <c r="HL102" s="58" t="s">
        <v>56</v>
      </c>
      <c r="HN102" s="58" t="s">
        <v>82</v>
      </c>
      <c r="HP102" s="58" t="s">
        <v>381</v>
      </c>
      <c r="HQ102" s="58" t="s">
        <v>382</v>
      </c>
      <c r="HU102" s="58" t="s">
        <v>383</v>
      </c>
      <c r="HW102" s="58" t="s">
        <v>384</v>
      </c>
      <c r="IA102" s="58" t="s">
        <v>102</v>
      </c>
      <c r="ID102" s="58" t="s">
        <v>84</v>
      </c>
      <c r="IE102" s="58" t="s">
        <v>104</v>
      </c>
      <c r="II102" s="58" t="s">
        <v>235</v>
      </c>
      <c r="IJ102" s="58" t="s">
        <v>106</v>
      </c>
      <c r="IN102" s="58" t="s">
        <v>107</v>
      </c>
      <c r="IO102" s="58" t="s">
        <v>108</v>
      </c>
      <c r="IQ102" s="58" t="s">
        <v>92</v>
      </c>
      <c r="IS102" s="58" t="s">
        <v>93</v>
      </c>
      <c r="IT102" s="58" t="s">
        <v>66</v>
      </c>
      <c r="IU102" s="58" t="s">
        <v>2735</v>
      </c>
      <c r="IV102" s="58" t="s">
        <v>2738</v>
      </c>
      <c r="IX102" s="58" t="s">
        <v>2742</v>
      </c>
      <c r="IZ102" s="58" t="s">
        <v>2765</v>
      </c>
      <c r="JC102" s="259" t="s">
        <v>593</v>
      </c>
      <c r="JD102" s="259"/>
      <c r="JH102" s="260" t="s">
        <v>8895</v>
      </c>
      <c r="JJ102" s="59"/>
      <c r="JL102" s="59" t="s">
        <v>3066</v>
      </c>
      <c r="JM102" s="59" t="s">
        <v>3069</v>
      </c>
      <c r="JU102" s="58" t="s">
        <v>8894</v>
      </c>
      <c r="JV102" s="58" t="s">
        <v>8893</v>
      </c>
      <c r="KD102" s="59"/>
      <c r="KG102" s="263" t="s">
        <v>8892</v>
      </c>
      <c r="KH102" s="59"/>
      <c r="KI102" s="59"/>
      <c r="KK102" s="265" t="s">
        <v>8891</v>
      </c>
      <c r="KL102" s="263" t="s">
        <v>3277</v>
      </c>
      <c r="KX102" s="59"/>
      <c r="LE102" s="263" t="s">
        <v>3419</v>
      </c>
      <c r="LG102" s="59"/>
      <c r="LH102" s="59"/>
      <c r="LL102" s="263" t="s">
        <v>3472</v>
      </c>
      <c r="LM102" s="59"/>
      <c r="LN102" s="59"/>
      <c r="LP102" s="59"/>
      <c r="LS102" s="59"/>
      <c r="LT102" s="263" t="s">
        <v>8890</v>
      </c>
      <c r="LW102" s="59"/>
      <c r="LX102" s="263" t="s">
        <v>8337</v>
      </c>
      <c r="MA102" s="59"/>
      <c r="MB102" s="59"/>
      <c r="MC102" s="59"/>
      <c r="ME102" s="59"/>
      <c r="MJ102" s="59"/>
      <c r="MK102" s="59"/>
      <c r="MN102" s="265" t="s">
        <v>8400</v>
      </c>
      <c r="NH102" s="381" t="s">
        <v>12372</v>
      </c>
      <c r="NJ102" s="475"/>
      <c r="NK102" s="474"/>
      <c r="ADW102" s="381"/>
    </row>
    <row r="103" spans="1:803" s="58" customFormat="1" ht="29.15" customHeight="1">
      <c r="A103" s="316" t="s">
        <v>7736</v>
      </c>
      <c r="B103" s="317" t="s">
        <v>7735</v>
      </c>
      <c r="C103" s="163" t="s">
        <v>7733</v>
      </c>
      <c r="D103" s="163" t="s">
        <v>7734</v>
      </c>
      <c r="E103" s="163" t="s">
        <v>8363</v>
      </c>
      <c r="F103" s="331" t="s">
        <v>6</v>
      </c>
      <c r="G103" s="466" t="s">
        <v>3444</v>
      </c>
      <c r="H103" s="58">
        <v>900</v>
      </c>
      <c r="I103" s="274" t="s">
        <v>8889</v>
      </c>
      <c r="J103" s="123" t="s">
        <v>8888</v>
      </c>
      <c r="K103" s="276">
        <v>18958092013</v>
      </c>
      <c r="L103" s="258" t="s">
        <v>8109</v>
      </c>
      <c r="M103" s="270" t="s">
        <v>3404</v>
      </c>
      <c r="N103" s="271" t="s">
        <v>3407</v>
      </c>
      <c r="O103" s="271" t="s">
        <v>3410</v>
      </c>
      <c r="P103" s="268" t="s">
        <v>3395</v>
      </c>
      <c r="Q103" s="61"/>
      <c r="R103" s="268" t="s">
        <v>3413</v>
      </c>
      <c r="S103" s="59" t="s">
        <v>8887</v>
      </c>
      <c r="T103" s="343"/>
      <c r="FL103" s="58" t="s">
        <v>787</v>
      </c>
      <c r="FR103" s="58" t="s">
        <v>601</v>
      </c>
      <c r="FT103" s="58" t="s">
        <v>283</v>
      </c>
      <c r="FV103" s="58" t="s">
        <v>284</v>
      </c>
      <c r="GD103" s="58" t="s">
        <v>287</v>
      </c>
      <c r="GI103" s="58" t="s">
        <v>788</v>
      </c>
      <c r="GM103" s="58" t="s">
        <v>522</v>
      </c>
      <c r="GS103" s="58" t="s">
        <v>353</v>
      </c>
      <c r="GW103" s="58" t="s">
        <v>355</v>
      </c>
      <c r="HB103" s="58" t="s">
        <v>298</v>
      </c>
      <c r="HO103" s="58" t="s">
        <v>359</v>
      </c>
      <c r="IB103" s="58" t="s">
        <v>789</v>
      </c>
      <c r="IC103" s="58" t="s">
        <v>790</v>
      </c>
      <c r="ID103" s="58" t="s">
        <v>84</v>
      </c>
      <c r="IO103" s="58" t="s">
        <v>791</v>
      </c>
      <c r="IP103" s="58" t="s">
        <v>792</v>
      </c>
      <c r="IQ103" s="58" t="s">
        <v>793</v>
      </c>
      <c r="IR103" s="58" t="s">
        <v>794</v>
      </c>
      <c r="IU103" s="58" t="s">
        <v>8886</v>
      </c>
      <c r="IW103" s="58" t="s">
        <v>2760</v>
      </c>
      <c r="IX103" s="58" t="s">
        <v>8885</v>
      </c>
      <c r="JA103" s="58" t="s">
        <v>8668</v>
      </c>
      <c r="JB103" s="259" t="s">
        <v>8884</v>
      </c>
      <c r="JE103" s="259"/>
      <c r="JF103" s="259" t="s">
        <v>8868</v>
      </c>
      <c r="JG103" s="260" t="s">
        <v>8883</v>
      </c>
      <c r="JJ103" s="59" t="s">
        <v>3032</v>
      </c>
      <c r="JL103" s="59" t="s">
        <v>3053</v>
      </c>
      <c r="JU103" s="58" t="s">
        <v>3130</v>
      </c>
      <c r="KB103" s="263" t="s">
        <v>8882</v>
      </c>
      <c r="KC103" s="264" t="s">
        <v>8881</v>
      </c>
      <c r="KD103" s="263" t="s">
        <v>3250</v>
      </c>
      <c r="KE103" s="275" t="s">
        <v>8880</v>
      </c>
      <c r="KF103" s="59"/>
      <c r="KG103" s="59"/>
      <c r="KH103" s="264" t="s">
        <v>8879</v>
      </c>
      <c r="KL103" s="263" t="s">
        <v>8878</v>
      </c>
      <c r="KR103" s="59"/>
      <c r="KT103" s="275" t="s">
        <v>8877</v>
      </c>
      <c r="KU103" s="269" t="s">
        <v>8876</v>
      </c>
      <c r="LC103" s="263" t="s">
        <v>3351</v>
      </c>
      <c r="LG103" s="264" t="s">
        <v>8875</v>
      </c>
      <c r="LI103" s="59"/>
      <c r="LL103" s="263" t="s">
        <v>3469</v>
      </c>
      <c r="LM103" s="59"/>
      <c r="LN103" s="59"/>
      <c r="LO103" s="263" t="s">
        <v>8874</v>
      </c>
      <c r="LP103" s="263" t="s">
        <v>8873</v>
      </c>
      <c r="LQ103" s="59"/>
      <c r="LS103" s="59"/>
      <c r="LT103" s="263" t="s">
        <v>8673</v>
      </c>
      <c r="LW103" s="263" t="s">
        <v>7673</v>
      </c>
      <c r="LX103" s="263" t="s">
        <v>8872</v>
      </c>
      <c r="MA103" s="59"/>
      <c r="MB103" s="59"/>
      <c r="MC103" s="263" t="s">
        <v>8024</v>
      </c>
      <c r="MD103" s="263" t="s">
        <v>7669</v>
      </c>
      <c r="ME103" s="59"/>
      <c r="MH103" s="263" t="s">
        <v>8317</v>
      </c>
      <c r="MJ103" s="59"/>
      <c r="MK103" s="59"/>
      <c r="ML103" s="263" t="s">
        <v>8362</v>
      </c>
      <c r="NJ103" s="475"/>
      <c r="NK103" s="474"/>
    </row>
    <row r="104" spans="1:803" s="58" customFormat="1" ht="29.15" customHeight="1">
      <c r="A104" s="97"/>
      <c r="B104" s="298"/>
      <c r="C104" s="97"/>
      <c r="D104" s="97"/>
      <c r="E104" s="163" t="s">
        <v>8541</v>
      </c>
      <c r="F104" s="133" t="s">
        <v>6</v>
      </c>
      <c r="G104" s="466">
        <v>2</v>
      </c>
      <c r="H104" s="58">
        <v>900</v>
      </c>
      <c r="I104" s="257" t="s">
        <v>784</v>
      </c>
      <c r="J104" s="123" t="s">
        <v>0</v>
      </c>
      <c r="K104" s="267">
        <v>17701650821</v>
      </c>
      <c r="L104" s="258" t="s">
        <v>8109</v>
      </c>
      <c r="M104" s="270"/>
      <c r="N104" s="271"/>
      <c r="O104" s="271"/>
      <c r="P104" s="268"/>
      <c r="Q104" s="61" t="s">
        <v>13</v>
      </c>
      <c r="R104" s="272" t="s">
        <v>148</v>
      </c>
      <c r="S104" s="259" t="s">
        <v>8871</v>
      </c>
      <c r="T104" s="343"/>
      <c r="IE104" s="58" t="s">
        <v>785</v>
      </c>
      <c r="IK104" s="58" t="s">
        <v>364</v>
      </c>
      <c r="IO104" s="58" t="s">
        <v>544</v>
      </c>
      <c r="IX104" s="259" t="s">
        <v>8870</v>
      </c>
      <c r="JA104" s="58" t="s">
        <v>8668</v>
      </c>
      <c r="JB104" s="259" t="s">
        <v>8869</v>
      </c>
      <c r="JF104" s="259" t="s">
        <v>8868</v>
      </c>
      <c r="JG104" s="259"/>
      <c r="JI104" s="260" t="s">
        <v>2796</v>
      </c>
      <c r="JL104" s="59" t="s">
        <v>3053</v>
      </c>
      <c r="JU104" s="58" t="s">
        <v>3130</v>
      </c>
      <c r="JV104" s="58" t="s">
        <v>3149</v>
      </c>
      <c r="KB104" s="263" t="s">
        <v>8867</v>
      </c>
      <c r="KD104" s="59"/>
      <c r="KE104" s="263" t="s">
        <v>8866</v>
      </c>
      <c r="KF104" s="264" t="s">
        <v>8865</v>
      </c>
      <c r="KG104" s="264" t="s">
        <v>8864</v>
      </c>
      <c r="KH104" s="263" t="s">
        <v>8863</v>
      </c>
      <c r="KJ104" s="59"/>
      <c r="KK104" s="263" t="s">
        <v>8862</v>
      </c>
      <c r="KL104" s="273" t="s">
        <v>8861</v>
      </c>
      <c r="KP104" s="263" t="s">
        <v>8860</v>
      </c>
      <c r="KU104" s="263" t="s">
        <v>3347</v>
      </c>
      <c r="KW104" s="263" t="s">
        <v>3350</v>
      </c>
      <c r="LG104" s="59"/>
      <c r="LM104" s="59"/>
      <c r="LP104" s="59"/>
      <c r="LW104" s="59"/>
      <c r="MA104" s="59"/>
      <c r="MC104" s="59"/>
      <c r="ME104" s="59"/>
      <c r="MQ104" s="264" t="s">
        <v>8540</v>
      </c>
      <c r="NH104" s="381" t="s">
        <v>12371</v>
      </c>
      <c r="NJ104" s="475"/>
      <c r="NK104" s="474"/>
      <c r="ADW104" s="381"/>
    </row>
    <row r="105" spans="1:803" s="58" customFormat="1" ht="29.15" customHeight="1">
      <c r="A105" s="97"/>
      <c r="B105" s="298"/>
      <c r="C105" s="97"/>
      <c r="D105" s="97"/>
      <c r="E105" s="163" t="s">
        <v>8859</v>
      </c>
      <c r="F105" s="133" t="s">
        <v>6</v>
      </c>
      <c r="G105" s="466">
        <v>3</v>
      </c>
      <c r="H105" s="59">
        <v>900</v>
      </c>
      <c r="I105" s="319" t="s">
        <v>8858</v>
      </c>
      <c r="J105" s="123" t="s">
        <v>3094</v>
      </c>
      <c r="K105" s="276">
        <v>15121017489</v>
      </c>
      <c r="L105" s="258" t="s">
        <v>8109</v>
      </c>
      <c r="M105" s="270"/>
      <c r="N105" s="271"/>
      <c r="O105" s="271"/>
      <c r="P105" s="109"/>
      <c r="Q105" s="61"/>
      <c r="R105" s="61"/>
      <c r="S105" s="59" t="s">
        <v>8857</v>
      </c>
      <c r="T105" s="343"/>
      <c r="KD105" s="59"/>
      <c r="KG105" s="259"/>
      <c r="KW105" s="59"/>
      <c r="KX105" s="263" t="s">
        <v>3348</v>
      </c>
      <c r="LG105" s="59"/>
      <c r="LM105" s="59"/>
      <c r="LP105" s="59"/>
      <c r="LW105" s="59"/>
      <c r="MA105" s="59"/>
      <c r="MC105" s="59"/>
      <c r="ME105" s="59"/>
      <c r="NJ105" s="475"/>
      <c r="NK105" s="474"/>
    </row>
    <row r="106" spans="1:803" s="58" customFormat="1" ht="29.15" customHeight="1">
      <c r="A106" s="97"/>
      <c r="B106" s="298"/>
      <c r="C106" s="97"/>
      <c r="D106" s="97"/>
      <c r="E106" s="163" t="s">
        <v>8856</v>
      </c>
      <c r="F106" s="133" t="s">
        <v>6</v>
      </c>
      <c r="G106" s="466" t="s">
        <v>1546</v>
      </c>
      <c r="H106" s="259">
        <v>900</v>
      </c>
      <c r="I106" s="274" t="s">
        <v>8855</v>
      </c>
      <c r="J106" s="123" t="s">
        <v>11</v>
      </c>
      <c r="K106" s="276">
        <v>18796017179</v>
      </c>
      <c r="L106" s="258" t="s">
        <v>8109</v>
      </c>
      <c r="M106" s="270"/>
      <c r="N106" s="271"/>
      <c r="O106" s="271"/>
      <c r="P106" s="109"/>
      <c r="Q106" s="61"/>
      <c r="R106" s="61"/>
      <c r="S106" s="259" t="s">
        <v>8854</v>
      </c>
      <c r="T106" s="343"/>
      <c r="JC106" s="260" t="s">
        <v>8853</v>
      </c>
      <c r="JF106" s="259" t="s">
        <v>8852</v>
      </c>
      <c r="JG106" s="260" t="s">
        <v>8851</v>
      </c>
      <c r="JJ106" s="59" t="s">
        <v>3034</v>
      </c>
      <c r="JL106" s="59" t="s">
        <v>8850</v>
      </c>
      <c r="KD106" s="59"/>
      <c r="KG106" s="259"/>
      <c r="KW106" s="273" t="s">
        <v>8849</v>
      </c>
      <c r="KX106" s="265" t="s">
        <v>8848</v>
      </c>
      <c r="LG106" s="59"/>
      <c r="LM106" s="59"/>
      <c r="LP106" s="59"/>
      <c r="MA106" s="59"/>
      <c r="MC106" s="59"/>
      <c r="NJ106" s="475"/>
      <c r="NK106" s="474"/>
    </row>
    <row r="107" spans="1:803" s="58" customFormat="1" ht="29.15" customHeight="1">
      <c r="A107" s="97"/>
      <c r="B107" s="298"/>
      <c r="C107" s="97"/>
      <c r="D107" s="97"/>
      <c r="E107" s="163" t="s">
        <v>8847</v>
      </c>
      <c r="F107" s="133" t="s">
        <v>6</v>
      </c>
      <c r="G107" s="466">
        <v>2</v>
      </c>
      <c r="H107" s="59">
        <v>800</v>
      </c>
      <c r="I107" s="319" t="s">
        <v>8846</v>
      </c>
      <c r="J107" s="123" t="s">
        <v>0</v>
      </c>
      <c r="K107" s="276">
        <v>18964831329</v>
      </c>
      <c r="L107" s="258" t="s">
        <v>8109</v>
      </c>
      <c r="M107" s="270"/>
      <c r="N107" s="271"/>
      <c r="O107" s="271"/>
      <c r="P107" s="109"/>
      <c r="Q107" s="61"/>
      <c r="R107" s="61"/>
      <c r="S107" s="59" t="s">
        <v>8845</v>
      </c>
      <c r="T107" s="343"/>
      <c r="JV107" s="59" t="s">
        <v>8844</v>
      </c>
      <c r="KD107" s="59"/>
      <c r="KG107" s="59"/>
      <c r="KU107" s="59"/>
      <c r="KW107" s="273" t="s">
        <v>8843</v>
      </c>
      <c r="LE107" s="59"/>
      <c r="LG107" s="59"/>
      <c r="LM107" s="59"/>
      <c r="LP107" s="59"/>
      <c r="LW107" s="59"/>
      <c r="MA107" s="59"/>
      <c r="MC107" s="59"/>
      <c r="ME107" s="59"/>
      <c r="NJ107" s="475"/>
      <c r="NK107" s="474"/>
    </row>
    <row r="108" spans="1:803" s="58" customFormat="1" ht="29.15" customHeight="1">
      <c r="A108" s="97"/>
      <c r="B108" s="298"/>
      <c r="C108" s="97"/>
      <c r="D108" s="97"/>
      <c r="E108" s="163" t="s">
        <v>8842</v>
      </c>
      <c r="F108" s="133" t="s">
        <v>6</v>
      </c>
      <c r="G108" s="466">
        <v>3</v>
      </c>
      <c r="H108" s="58">
        <v>800</v>
      </c>
      <c r="I108" s="257" t="s">
        <v>449</v>
      </c>
      <c r="J108" s="123" t="s">
        <v>0</v>
      </c>
      <c r="K108" s="267">
        <v>13584687712</v>
      </c>
      <c r="L108" s="258" t="s">
        <v>8109</v>
      </c>
      <c r="M108" s="270"/>
      <c r="N108" s="271"/>
      <c r="O108" s="271"/>
      <c r="P108" s="109"/>
      <c r="Q108" s="61" t="s">
        <v>50</v>
      </c>
      <c r="R108" s="61"/>
      <c r="S108" s="259" t="s">
        <v>8841</v>
      </c>
      <c r="T108" s="343"/>
      <c r="HI108" s="58" t="s">
        <v>825</v>
      </c>
      <c r="HO108" s="58" t="s">
        <v>826</v>
      </c>
      <c r="HT108" s="58" t="s">
        <v>827</v>
      </c>
      <c r="ID108" s="58" t="s">
        <v>828</v>
      </c>
      <c r="IE108" s="58" t="s">
        <v>527</v>
      </c>
      <c r="IF108" s="58" t="s">
        <v>564</v>
      </c>
      <c r="IO108" s="58" t="s">
        <v>65</v>
      </c>
      <c r="IQ108" s="58" t="s">
        <v>109</v>
      </c>
      <c r="IT108" s="58" t="s">
        <v>8840</v>
      </c>
      <c r="JI108" s="260" t="s">
        <v>2796</v>
      </c>
      <c r="JJ108" s="59" t="s">
        <v>3024</v>
      </c>
      <c r="JQ108" s="59" t="s">
        <v>8839</v>
      </c>
      <c r="JT108" s="59" t="s">
        <v>3111</v>
      </c>
      <c r="JV108" s="58" t="s">
        <v>8838</v>
      </c>
      <c r="KD108" s="59"/>
      <c r="KG108" s="59"/>
      <c r="KL108" s="263" t="s">
        <v>3277</v>
      </c>
      <c r="KS108" s="263" t="s">
        <v>3335</v>
      </c>
      <c r="KX108" s="59"/>
      <c r="LG108" s="59"/>
      <c r="LM108" s="59"/>
      <c r="LP108" s="59"/>
      <c r="LW108" s="59"/>
      <c r="MA108" s="59"/>
      <c r="MC108" s="59"/>
      <c r="ME108" s="59"/>
      <c r="NJ108" s="475"/>
      <c r="NK108" s="474"/>
    </row>
    <row r="109" spans="1:803" s="58" customFormat="1" ht="29.15" customHeight="1">
      <c r="A109" s="97"/>
      <c r="B109" s="298"/>
      <c r="C109" s="97"/>
      <c r="D109" s="97"/>
      <c r="E109" s="163" t="s">
        <v>8837</v>
      </c>
      <c r="F109" s="133" t="s">
        <v>6</v>
      </c>
      <c r="G109" s="466">
        <v>2</v>
      </c>
      <c r="H109" s="58">
        <v>750</v>
      </c>
      <c r="I109" s="257" t="s">
        <v>8836</v>
      </c>
      <c r="J109" s="123" t="s">
        <v>2</v>
      </c>
      <c r="K109" s="267">
        <v>15337100967</v>
      </c>
      <c r="L109" s="258" t="s">
        <v>8109</v>
      </c>
      <c r="M109" s="270"/>
      <c r="N109" s="271"/>
      <c r="O109" s="271"/>
      <c r="P109" s="109"/>
      <c r="Q109" s="61"/>
      <c r="R109" s="67"/>
      <c r="S109" s="259" t="s">
        <v>8835</v>
      </c>
      <c r="T109" s="343"/>
      <c r="ED109" s="58" t="s">
        <v>1401</v>
      </c>
      <c r="FR109" s="58" t="s">
        <v>601</v>
      </c>
      <c r="FT109" s="58" t="s">
        <v>283</v>
      </c>
      <c r="GA109" s="58" t="s">
        <v>734</v>
      </c>
      <c r="GZ109" s="58" t="s">
        <v>1402</v>
      </c>
      <c r="HA109" s="58" t="s">
        <v>1361</v>
      </c>
      <c r="HB109" s="58" t="s">
        <v>298</v>
      </c>
      <c r="HN109" s="58" t="s">
        <v>300</v>
      </c>
      <c r="HQ109" s="58" t="s">
        <v>301</v>
      </c>
      <c r="HY109" s="58" t="s">
        <v>563</v>
      </c>
      <c r="IB109" s="58" t="s">
        <v>60</v>
      </c>
      <c r="ID109" s="58" t="s">
        <v>84</v>
      </c>
      <c r="IH109" s="58" t="s">
        <v>362</v>
      </c>
      <c r="IP109" s="58" t="s">
        <v>1301</v>
      </c>
      <c r="JB109" s="259" t="s">
        <v>8834</v>
      </c>
      <c r="JE109" s="58" t="s">
        <v>2781</v>
      </c>
      <c r="JG109" s="259" t="s">
        <v>8569</v>
      </c>
      <c r="JT109" s="59" t="s">
        <v>8833</v>
      </c>
      <c r="JU109" s="58" t="s">
        <v>3120</v>
      </c>
      <c r="JV109" s="59" t="s">
        <v>8632</v>
      </c>
      <c r="KD109" s="59"/>
      <c r="KG109" s="59"/>
      <c r="LE109" s="263" t="s">
        <v>3421</v>
      </c>
      <c r="LG109" s="59"/>
      <c r="LK109" s="263" t="s">
        <v>3466</v>
      </c>
      <c r="LM109" s="59"/>
      <c r="LP109" s="59"/>
      <c r="LW109" s="59"/>
      <c r="MA109" s="59"/>
      <c r="MC109" s="59"/>
      <c r="ME109" s="59"/>
      <c r="NJ109" s="475"/>
      <c r="NK109" s="474"/>
    </row>
    <row r="110" spans="1:803" s="58" customFormat="1" ht="29.15" customHeight="1">
      <c r="A110" s="97"/>
      <c r="B110" s="298"/>
      <c r="C110" s="97"/>
      <c r="D110" s="97"/>
      <c r="E110" s="163" t="s">
        <v>8832</v>
      </c>
      <c r="F110" s="133" t="s">
        <v>6</v>
      </c>
      <c r="G110" s="466">
        <v>2</v>
      </c>
      <c r="H110" s="58">
        <v>750</v>
      </c>
      <c r="I110" s="257" t="s">
        <v>688</v>
      </c>
      <c r="J110" s="123" t="s">
        <v>11</v>
      </c>
      <c r="K110" s="276">
        <v>15618183531</v>
      </c>
      <c r="L110" s="258" t="s">
        <v>8109</v>
      </c>
      <c r="M110" s="270"/>
      <c r="N110" s="271"/>
      <c r="O110" s="271"/>
      <c r="P110" s="109"/>
      <c r="Q110" s="61" t="s">
        <v>187</v>
      </c>
      <c r="R110" s="67" t="s">
        <v>50</v>
      </c>
      <c r="S110" s="259" t="s">
        <v>689</v>
      </c>
      <c r="T110" s="343"/>
      <c r="CP110" s="58" t="s">
        <v>690</v>
      </c>
      <c r="CQ110" s="58" t="s">
        <v>691</v>
      </c>
      <c r="CR110" s="58" t="s">
        <v>692</v>
      </c>
      <c r="CS110" s="58" t="s">
        <v>693</v>
      </c>
      <c r="CT110" s="58" t="s">
        <v>694</v>
      </c>
      <c r="CU110" s="58" t="s">
        <v>695</v>
      </c>
      <c r="CV110" s="58" t="s">
        <v>696</v>
      </c>
      <c r="CW110" s="58" t="s">
        <v>697</v>
      </c>
      <c r="CX110" s="58" t="s">
        <v>698</v>
      </c>
      <c r="CY110" s="58" t="s">
        <v>699</v>
      </c>
      <c r="CZ110" s="58" t="s">
        <v>700</v>
      </c>
      <c r="DA110" s="58" t="s">
        <v>701</v>
      </c>
      <c r="DB110" s="58" t="s">
        <v>702</v>
      </c>
      <c r="DD110" s="58" t="s">
        <v>703</v>
      </c>
      <c r="DE110" s="58" t="s">
        <v>704</v>
      </c>
      <c r="DF110" s="58" t="s">
        <v>705</v>
      </c>
      <c r="DR110" s="58" t="s">
        <v>706</v>
      </c>
      <c r="DT110" s="58" t="s">
        <v>707</v>
      </c>
      <c r="DY110" s="58" t="s">
        <v>708</v>
      </c>
      <c r="DZ110" s="58" t="s">
        <v>709</v>
      </c>
      <c r="EA110" s="58" t="s">
        <v>710</v>
      </c>
      <c r="EC110" s="58" t="s">
        <v>711</v>
      </c>
      <c r="EG110" s="58" t="s">
        <v>712</v>
      </c>
      <c r="EH110" s="58" t="s">
        <v>713</v>
      </c>
      <c r="EL110" s="58" t="s">
        <v>714</v>
      </c>
      <c r="EM110" s="58" t="s">
        <v>715</v>
      </c>
      <c r="EO110" s="58" t="s">
        <v>716</v>
      </c>
      <c r="EP110" s="58" t="s">
        <v>717</v>
      </c>
      <c r="EQ110" s="58" t="s">
        <v>718</v>
      </c>
      <c r="ES110" s="58" t="s">
        <v>719</v>
      </c>
      <c r="EV110" s="58" t="s">
        <v>720</v>
      </c>
      <c r="EW110" s="58" t="s">
        <v>721</v>
      </c>
      <c r="FB110" s="58" t="s">
        <v>722</v>
      </c>
      <c r="FC110" s="58" t="s">
        <v>723</v>
      </c>
      <c r="FE110" s="58" t="s">
        <v>724</v>
      </c>
      <c r="FT110" s="58" t="s">
        <v>283</v>
      </c>
      <c r="GA110" s="58" t="s">
        <v>521</v>
      </c>
      <c r="GD110" s="58" t="s">
        <v>287</v>
      </c>
      <c r="HB110" s="58" t="s">
        <v>725</v>
      </c>
      <c r="HW110" s="58" t="s">
        <v>603</v>
      </c>
      <c r="IB110" s="58" t="s">
        <v>60</v>
      </c>
      <c r="ID110" s="58" t="s">
        <v>84</v>
      </c>
      <c r="IU110" s="58" t="s">
        <v>8831</v>
      </c>
      <c r="IZ110" s="260" t="s">
        <v>8830</v>
      </c>
      <c r="JE110" s="58" t="s">
        <v>8829</v>
      </c>
      <c r="JG110" s="259" t="s">
        <v>8569</v>
      </c>
      <c r="JM110" s="59"/>
      <c r="KD110" s="59"/>
      <c r="KG110" s="59"/>
      <c r="KJ110" s="263" t="s">
        <v>8549</v>
      </c>
      <c r="LE110" s="263" t="s">
        <v>3421</v>
      </c>
      <c r="LG110" s="59"/>
      <c r="LM110" s="59"/>
      <c r="LP110" s="59"/>
      <c r="LW110" s="59"/>
      <c r="MA110" s="59"/>
      <c r="MC110" s="59"/>
      <c r="ME110" s="59"/>
      <c r="NJ110" s="475"/>
      <c r="NK110" s="474"/>
    </row>
    <row r="111" spans="1:803" s="58" customFormat="1" ht="29.15" customHeight="1">
      <c r="A111" s="97"/>
      <c r="B111" s="298"/>
      <c r="C111" s="97"/>
      <c r="D111" s="97"/>
      <c r="E111" s="163" t="s">
        <v>8828</v>
      </c>
      <c r="F111" s="133" t="s">
        <v>6</v>
      </c>
      <c r="G111" s="466">
        <v>2</v>
      </c>
      <c r="H111" s="59">
        <v>750</v>
      </c>
      <c r="I111" s="319" t="s">
        <v>8827</v>
      </c>
      <c r="J111" s="123" t="s">
        <v>3094</v>
      </c>
      <c r="K111" s="276">
        <v>18368405247</v>
      </c>
      <c r="L111" s="258" t="s">
        <v>8109</v>
      </c>
      <c r="M111" s="270"/>
      <c r="N111" s="271"/>
      <c r="O111" s="271"/>
      <c r="P111" s="109"/>
      <c r="Q111" s="61"/>
      <c r="R111" s="61"/>
      <c r="S111" s="59" t="s">
        <v>8826</v>
      </c>
      <c r="T111" s="343"/>
      <c r="JV111" s="59" t="s">
        <v>8825</v>
      </c>
      <c r="KD111" s="59"/>
      <c r="KG111" s="59"/>
      <c r="KU111" s="59"/>
      <c r="LE111" s="59"/>
      <c r="LG111" s="59"/>
      <c r="LM111" s="59"/>
      <c r="LP111" s="59"/>
      <c r="LW111" s="59"/>
      <c r="MA111" s="59"/>
      <c r="MC111" s="59"/>
      <c r="ME111" s="59"/>
      <c r="NJ111" s="475"/>
      <c r="NK111" s="474"/>
    </row>
    <row r="112" spans="1:803" s="58" customFormat="1" ht="29.15" customHeight="1">
      <c r="A112" s="97"/>
      <c r="B112" s="298"/>
      <c r="C112" s="97"/>
      <c r="D112" s="97"/>
      <c r="E112" s="163" t="s">
        <v>8824</v>
      </c>
      <c r="F112" s="133" t="s">
        <v>6</v>
      </c>
      <c r="G112" s="466">
        <v>2</v>
      </c>
      <c r="H112" s="58">
        <v>700</v>
      </c>
      <c r="I112" s="319" t="s">
        <v>8823</v>
      </c>
      <c r="J112" s="123" t="s">
        <v>0</v>
      </c>
      <c r="K112" s="276">
        <v>18602111778</v>
      </c>
      <c r="L112" s="258" t="s">
        <v>8109</v>
      </c>
      <c r="M112" s="270"/>
      <c r="N112" s="271"/>
      <c r="O112" s="271"/>
      <c r="P112" s="109"/>
      <c r="Q112" s="61" t="s">
        <v>68</v>
      </c>
      <c r="R112" s="61" t="s">
        <v>149</v>
      </c>
      <c r="S112" s="59" t="s">
        <v>8822</v>
      </c>
      <c r="T112" s="343"/>
      <c r="ID112" s="58" t="s">
        <v>1094</v>
      </c>
      <c r="IF112" s="58" t="s">
        <v>342</v>
      </c>
      <c r="IQ112" s="58" t="s">
        <v>189</v>
      </c>
      <c r="IR112" s="58" t="s">
        <v>1095</v>
      </c>
      <c r="IU112" s="58" t="s">
        <v>8821</v>
      </c>
      <c r="IW112" s="58" t="s">
        <v>8820</v>
      </c>
      <c r="IX112" s="259" t="s">
        <v>8819</v>
      </c>
      <c r="IY112" s="259"/>
      <c r="IZ112" s="260" t="s">
        <v>8818</v>
      </c>
      <c r="JA112" s="259" t="s">
        <v>8668</v>
      </c>
      <c r="JC112" s="259"/>
      <c r="JD112" s="259"/>
      <c r="JE112" s="260" t="s">
        <v>8817</v>
      </c>
      <c r="JP112" s="59" t="s">
        <v>8816</v>
      </c>
      <c r="JQ112" s="59"/>
      <c r="JR112" s="58" t="s">
        <v>3102</v>
      </c>
      <c r="JS112" s="59"/>
      <c r="JU112" s="58" t="s">
        <v>3131</v>
      </c>
      <c r="JV112" s="58" t="s">
        <v>8550</v>
      </c>
      <c r="JW112" s="279"/>
      <c r="JX112" s="261" t="s">
        <v>8815</v>
      </c>
      <c r="JY112" s="280" t="s">
        <v>8814</v>
      </c>
      <c r="JZ112" s="284" t="s">
        <v>8813</v>
      </c>
      <c r="KA112" s="261" t="s">
        <v>8812</v>
      </c>
      <c r="KB112" s="267" t="s">
        <v>8811</v>
      </c>
      <c r="KC112" s="265" t="s">
        <v>8810</v>
      </c>
      <c r="KD112" s="263" t="s">
        <v>8809</v>
      </c>
      <c r="KE112" s="265" t="s">
        <v>8808</v>
      </c>
      <c r="KG112" s="59"/>
      <c r="KJ112" s="263" t="s">
        <v>8807</v>
      </c>
      <c r="KR112" s="59"/>
      <c r="KU112" s="59"/>
      <c r="KX112" s="263" t="s">
        <v>8806</v>
      </c>
      <c r="LG112" s="59"/>
      <c r="LM112" s="59"/>
      <c r="LP112" s="59"/>
      <c r="LW112" s="59"/>
      <c r="MA112" s="59"/>
      <c r="MC112" s="59"/>
      <c r="ME112" s="59"/>
      <c r="NJ112" s="475"/>
      <c r="NK112" s="474"/>
    </row>
    <row r="113" spans="1:375" s="58" customFormat="1" ht="29.15" customHeight="1">
      <c r="A113" s="97"/>
      <c r="B113" s="298"/>
      <c r="C113" s="97"/>
      <c r="D113" s="97"/>
      <c r="E113" s="163" t="s">
        <v>8803</v>
      </c>
      <c r="F113" s="133" t="s">
        <v>6</v>
      </c>
      <c r="G113" s="466" t="s">
        <v>8799</v>
      </c>
      <c r="H113" s="59">
        <v>700</v>
      </c>
      <c r="I113" s="319" t="s">
        <v>1407</v>
      </c>
      <c r="J113" s="123" t="s">
        <v>0</v>
      </c>
      <c r="K113" s="276">
        <v>19228137932</v>
      </c>
      <c r="L113" s="258" t="s">
        <v>8109</v>
      </c>
      <c r="M113" s="270"/>
      <c r="N113" s="271"/>
      <c r="O113" s="271"/>
      <c r="P113" s="109"/>
      <c r="Q113" s="61"/>
      <c r="R113" s="61"/>
      <c r="S113" s="59" t="s">
        <v>8805</v>
      </c>
      <c r="T113" s="343"/>
      <c r="JV113" s="59" t="s">
        <v>8804</v>
      </c>
      <c r="KD113" s="59"/>
      <c r="KG113" s="59"/>
      <c r="KR113" s="59"/>
      <c r="LG113" s="59"/>
      <c r="LM113" s="59"/>
      <c r="LP113" s="59"/>
      <c r="LW113" s="59"/>
      <c r="MA113" s="59"/>
      <c r="MC113" s="59"/>
      <c r="ME113" s="59"/>
      <c r="NJ113" s="475"/>
      <c r="NK113" s="474"/>
    </row>
    <row r="114" spans="1:375" s="58" customFormat="1" ht="29.15" customHeight="1">
      <c r="A114" s="97"/>
      <c r="B114" s="298"/>
      <c r="C114" s="97"/>
      <c r="D114" s="97"/>
      <c r="E114" s="163" t="s">
        <v>8803</v>
      </c>
      <c r="F114" s="133" t="s">
        <v>6</v>
      </c>
      <c r="G114" s="466" t="s">
        <v>1596</v>
      </c>
      <c r="H114" s="59">
        <v>700</v>
      </c>
      <c r="I114" s="319" t="s">
        <v>8802</v>
      </c>
      <c r="J114" s="123" t="s">
        <v>0</v>
      </c>
      <c r="K114" s="276">
        <v>18810210558</v>
      </c>
      <c r="L114" s="258" t="s">
        <v>8109</v>
      </c>
      <c r="M114" s="270"/>
      <c r="N114" s="271"/>
      <c r="O114" s="271"/>
      <c r="P114" s="109"/>
      <c r="Q114" s="61"/>
      <c r="R114" s="61"/>
      <c r="S114" s="59" t="s">
        <v>8801</v>
      </c>
      <c r="T114" s="343"/>
      <c r="JV114" s="59" t="s">
        <v>8800</v>
      </c>
      <c r="KD114" s="59"/>
      <c r="KG114" s="59"/>
      <c r="KR114" s="59"/>
      <c r="LG114" s="59"/>
      <c r="LM114" s="59"/>
      <c r="LP114" s="59"/>
      <c r="LW114" s="59"/>
      <c r="MA114" s="59"/>
      <c r="MC114" s="59"/>
      <c r="ME114" s="59"/>
      <c r="NJ114" s="475"/>
      <c r="NK114" s="474"/>
    </row>
    <row r="115" spans="1:375" s="58" customFormat="1" ht="29.15" customHeight="1">
      <c r="A115" s="97"/>
      <c r="B115" s="298"/>
      <c r="C115" s="97"/>
      <c r="D115" s="97"/>
      <c r="E115" s="163"/>
      <c r="F115" s="133" t="s">
        <v>6</v>
      </c>
      <c r="G115" s="467" t="s">
        <v>8799</v>
      </c>
      <c r="H115" s="58">
        <v>650</v>
      </c>
      <c r="I115" s="99" t="s">
        <v>8798</v>
      </c>
      <c r="J115" s="124" t="s">
        <v>0</v>
      </c>
      <c r="K115" s="277">
        <v>13601830560</v>
      </c>
      <c r="L115" s="258" t="s">
        <v>8109</v>
      </c>
      <c r="M115" s="270" t="s">
        <v>3465</v>
      </c>
      <c r="N115" s="271" t="s">
        <v>7671</v>
      </c>
      <c r="O115" s="271" t="s">
        <v>7675</v>
      </c>
      <c r="P115" s="109" t="s">
        <v>8797</v>
      </c>
      <c r="Q115" s="61"/>
      <c r="R115" s="61"/>
      <c r="S115" s="58" t="s">
        <v>8796</v>
      </c>
      <c r="T115" s="343"/>
      <c r="LP115" s="59"/>
      <c r="LX115" s="263" t="s">
        <v>1195</v>
      </c>
      <c r="MA115" s="59"/>
      <c r="MC115" s="59"/>
      <c r="NJ115" s="475"/>
      <c r="NK115" s="474"/>
    </row>
    <row r="116" spans="1:375" s="58" customFormat="1" ht="29.15" customHeight="1">
      <c r="A116" s="97"/>
      <c r="B116" s="298"/>
      <c r="C116" s="97"/>
      <c r="D116" s="97"/>
      <c r="E116" s="163" t="s">
        <v>8795</v>
      </c>
      <c r="F116" s="133" t="s">
        <v>6</v>
      </c>
      <c r="G116" s="466">
        <v>3</v>
      </c>
      <c r="H116" s="58">
        <v>600</v>
      </c>
      <c r="I116" s="257" t="s">
        <v>422</v>
      </c>
      <c r="J116" s="123" t="s">
        <v>2</v>
      </c>
      <c r="K116" s="267">
        <v>17349711589</v>
      </c>
      <c r="L116" s="258" t="s">
        <v>8109</v>
      </c>
      <c r="M116" s="270"/>
      <c r="N116" s="271"/>
      <c r="O116" s="271"/>
      <c r="P116" s="109"/>
      <c r="Q116" s="61" t="s">
        <v>13</v>
      </c>
      <c r="R116" s="61"/>
      <c r="S116" s="259" t="s">
        <v>8703</v>
      </c>
      <c r="T116" s="360"/>
      <c r="CE116" s="58" t="s">
        <v>565</v>
      </c>
      <c r="CM116" s="58" t="s">
        <v>566</v>
      </c>
      <c r="DW116" s="58" t="s">
        <v>567</v>
      </c>
      <c r="DY116" s="58" t="s">
        <v>568</v>
      </c>
      <c r="DZ116" s="58" t="s">
        <v>569</v>
      </c>
      <c r="EA116" s="58" t="s">
        <v>570</v>
      </c>
      <c r="EB116" s="58" t="s">
        <v>571</v>
      </c>
      <c r="EC116" s="58" t="s">
        <v>572</v>
      </c>
      <c r="ED116" s="58" t="s">
        <v>10</v>
      </c>
      <c r="EE116" s="58" t="s">
        <v>573</v>
      </c>
      <c r="EF116" s="58" t="s">
        <v>574</v>
      </c>
      <c r="EG116" s="58" t="s">
        <v>575</v>
      </c>
      <c r="EI116" s="58" t="s">
        <v>576</v>
      </c>
      <c r="EJ116" s="58" t="s">
        <v>577</v>
      </c>
      <c r="EK116" s="58" t="s">
        <v>578</v>
      </c>
      <c r="EL116" s="58" t="s">
        <v>579</v>
      </c>
      <c r="EN116" s="58" t="s">
        <v>580</v>
      </c>
      <c r="EO116" s="58" t="s">
        <v>581</v>
      </c>
      <c r="EP116" s="58" t="s">
        <v>582</v>
      </c>
      <c r="EQ116" s="58" t="s">
        <v>583</v>
      </c>
      <c r="EV116" s="58" t="s">
        <v>584</v>
      </c>
      <c r="EW116" s="58" t="s">
        <v>585</v>
      </c>
      <c r="EZ116" s="58" t="s">
        <v>586</v>
      </c>
      <c r="FB116" s="58" t="s">
        <v>587</v>
      </c>
      <c r="FJ116" s="58" t="s">
        <v>588</v>
      </c>
      <c r="ID116" s="58" t="s">
        <v>84</v>
      </c>
      <c r="IP116" s="58" t="s">
        <v>589</v>
      </c>
      <c r="JC116" s="259"/>
      <c r="JH116" s="259"/>
      <c r="KD116" s="59"/>
      <c r="KG116" s="259"/>
      <c r="LG116" s="59"/>
      <c r="LM116" s="59"/>
      <c r="LP116" s="59"/>
      <c r="LW116" s="59"/>
      <c r="MA116" s="59"/>
      <c r="MC116" s="59"/>
      <c r="ME116" s="59"/>
      <c r="NJ116" s="475"/>
      <c r="NK116" s="474"/>
    </row>
    <row r="117" spans="1:375" s="58" customFormat="1" ht="29.15" customHeight="1">
      <c r="A117" s="97"/>
      <c r="B117" s="298"/>
      <c r="C117" s="97"/>
      <c r="D117" s="97"/>
      <c r="E117" s="163"/>
      <c r="F117" s="133" t="s">
        <v>6</v>
      </c>
      <c r="G117" s="467" t="s">
        <v>3444</v>
      </c>
      <c r="H117" s="58">
        <v>600</v>
      </c>
      <c r="I117" s="99" t="s">
        <v>8794</v>
      </c>
      <c r="J117" s="124" t="s">
        <v>2</v>
      </c>
      <c r="K117" s="281">
        <v>18221596152</v>
      </c>
      <c r="L117" s="258" t="s">
        <v>8109</v>
      </c>
      <c r="M117" s="270"/>
      <c r="N117" s="271"/>
      <c r="O117" s="271"/>
      <c r="P117" s="109"/>
      <c r="Q117" s="61"/>
      <c r="R117" s="61"/>
      <c r="S117" s="58" t="s">
        <v>8793</v>
      </c>
      <c r="T117" s="343"/>
      <c r="LP117" s="59"/>
      <c r="NJ117" s="475"/>
      <c r="NK117" s="474"/>
    </row>
    <row r="118" spans="1:375" s="58" customFormat="1" ht="29.15" customHeight="1">
      <c r="A118" s="97"/>
      <c r="B118" s="298"/>
      <c r="C118" s="97"/>
      <c r="D118" s="97"/>
      <c r="E118" s="163" t="s">
        <v>8482</v>
      </c>
      <c r="F118" s="133" t="s">
        <v>7</v>
      </c>
      <c r="G118" s="466" t="s">
        <v>1508</v>
      </c>
      <c r="H118" s="58">
        <v>2000</v>
      </c>
      <c r="I118" s="257" t="s">
        <v>1456</v>
      </c>
      <c r="J118" s="123"/>
      <c r="K118" s="326">
        <v>13585794939</v>
      </c>
      <c r="L118" s="258" t="s">
        <v>8109</v>
      </c>
      <c r="M118" s="270"/>
      <c r="N118" s="271"/>
      <c r="O118" s="271"/>
      <c r="P118" s="109"/>
      <c r="Q118" s="61"/>
      <c r="R118" s="61"/>
      <c r="S118" s="259" t="s">
        <v>8792</v>
      </c>
      <c r="HE118" s="58" t="s">
        <v>1457</v>
      </c>
      <c r="HG118" s="58" t="s">
        <v>1458</v>
      </c>
      <c r="HQ118" s="58" t="s">
        <v>1459</v>
      </c>
      <c r="ID118" s="58" t="s">
        <v>84</v>
      </c>
      <c r="JF118" s="58" t="s">
        <v>8791</v>
      </c>
      <c r="JK118" s="59" t="s">
        <v>8790</v>
      </c>
      <c r="JV118" s="58" t="s">
        <v>3148</v>
      </c>
      <c r="JW118" s="264" t="s">
        <v>8789</v>
      </c>
      <c r="JX118" s="261" t="s">
        <v>3189</v>
      </c>
      <c r="JY118" s="261" t="s">
        <v>8788</v>
      </c>
      <c r="JZ118" s="261" t="s">
        <v>8787</v>
      </c>
      <c r="KA118" s="261" t="s">
        <v>8786</v>
      </c>
      <c r="KD118" s="59"/>
      <c r="KG118" s="259"/>
      <c r="KX118" s="263" t="s">
        <v>3372</v>
      </c>
      <c r="LG118" s="59"/>
      <c r="LM118" s="59"/>
      <c r="LP118" s="59"/>
      <c r="MA118" s="59"/>
      <c r="MC118" s="59"/>
      <c r="MQ118" s="265" t="s">
        <v>8481</v>
      </c>
      <c r="NJ118" s="475"/>
      <c r="NK118" s="474"/>
    </row>
    <row r="119" spans="1:375" s="58" customFormat="1" ht="29.15" customHeight="1">
      <c r="A119" s="97"/>
      <c r="B119" s="298"/>
      <c r="C119" s="97"/>
      <c r="D119" s="97"/>
      <c r="E119" s="163" t="s">
        <v>8483</v>
      </c>
      <c r="F119" s="133" t="s">
        <v>7</v>
      </c>
      <c r="G119" s="466" t="s">
        <v>1508</v>
      </c>
      <c r="H119" s="58">
        <v>2000</v>
      </c>
      <c r="I119" s="319" t="s">
        <v>8785</v>
      </c>
      <c r="J119" s="123" t="s">
        <v>0</v>
      </c>
      <c r="K119" s="323">
        <v>13701910940</v>
      </c>
      <c r="L119" s="258" t="s">
        <v>8109</v>
      </c>
      <c r="M119" s="270"/>
      <c r="N119" s="271"/>
      <c r="O119" s="271"/>
      <c r="P119" s="109"/>
      <c r="Q119" s="61" t="s">
        <v>187</v>
      </c>
      <c r="R119" s="61" t="s">
        <v>96</v>
      </c>
      <c r="S119" s="259" t="s">
        <v>8784</v>
      </c>
      <c r="HE119" s="58" t="s">
        <v>8783</v>
      </c>
      <c r="HG119" s="58" t="s">
        <v>668</v>
      </c>
      <c r="HH119" s="58" t="s">
        <v>669</v>
      </c>
      <c r="HI119" s="58" t="s">
        <v>670</v>
      </c>
      <c r="HJ119" s="58" t="s">
        <v>671</v>
      </c>
      <c r="HQ119" s="58" t="s">
        <v>672</v>
      </c>
      <c r="HR119" s="58" t="s">
        <v>673</v>
      </c>
      <c r="HT119" s="58" t="s">
        <v>674</v>
      </c>
      <c r="HV119" s="58" t="s">
        <v>675</v>
      </c>
      <c r="HX119" s="58" t="s">
        <v>676</v>
      </c>
      <c r="IM119" s="58" t="s">
        <v>677</v>
      </c>
      <c r="IQ119" s="58" t="s">
        <v>678</v>
      </c>
      <c r="IR119" s="58" t="s">
        <v>679</v>
      </c>
      <c r="IT119" s="58" t="s">
        <v>8782</v>
      </c>
      <c r="JF119" s="58" t="s">
        <v>593</v>
      </c>
      <c r="JK119" s="59" t="s">
        <v>8781</v>
      </c>
      <c r="JT119" s="59"/>
      <c r="JV119" s="59"/>
      <c r="KD119" s="59"/>
      <c r="KG119" s="259"/>
      <c r="LG119" s="59"/>
      <c r="LM119" s="59"/>
      <c r="LP119" s="59"/>
      <c r="MA119" s="59"/>
      <c r="MC119" s="59"/>
      <c r="MQ119" s="263" t="s">
        <v>593</v>
      </c>
      <c r="NJ119" s="475"/>
      <c r="NK119" s="474"/>
    </row>
    <row r="120" spans="1:375" s="58" customFormat="1" ht="29.15" customHeight="1">
      <c r="A120" s="97"/>
      <c r="B120" s="298"/>
      <c r="C120" s="97"/>
      <c r="D120" s="97"/>
      <c r="E120" s="163" t="s">
        <v>8485</v>
      </c>
      <c r="F120" s="133" t="s">
        <v>7</v>
      </c>
      <c r="G120" s="466" t="s">
        <v>1508</v>
      </c>
      <c r="H120" s="259">
        <v>2000</v>
      </c>
      <c r="I120" s="100" t="s">
        <v>8780</v>
      </c>
      <c r="J120" s="123" t="s">
        <v>0</v>
      </c>
      <c r="K120" s="330">
        <v>13940263640</v>
      </c>
      <c r="L120" s="258" t="s">
        <v>8109</v>
      </c>
      <c r="M120" s="270"/>
      <c r="N120" s="271"/>
      <c r="O120" s="271"/>
      <c r="P120" s="109"/>
      <c r="Q120" s="61" t="s">
        <v>187</v>
      </c>
      <c r="R120" s="61" t="s">
        <v>149</v>
      </c>
      <c r="S120" s="259" t="s">
        <v>8779</v>
      </c>
      <c r="JB120" s="259"/>
      <c r="JG120" s="259" t="s">
        <v>8778</v>
      </c>
      <c r="JK120" s="59" t="s">
        <v>8777</v>
      </c>
      <c r="JM120" s="59" t="s">
        <v>3068</v>
      </c>
      <c r="JN120" s="59"/>
      <c r="JO120" s="59"/>
      <c r="JP120" s="59" t="s">
        <v>8776</v>
      </c>
      <c r="JW120" s="279"/>
      <c r="JX120" s="279"/>
      <c r="JY120" s="280" t="s">
        <v>8775</v>
      </c>
      <c r="JZ120" s="279"/>
      <c r="KA120" s="280" t="s">
        <v>8774</v>
      </c>
      <c r="KC120" s="59"/>
      <c r="KD120" s="59"/>
      <c r="KE120" s="273" t="s">
        <v>8773</v>
      </c>
      <c r="KF120" s="59"/>
      <c r="KG120" s="59"/>
      <c r="KH120" s="59"/>
      <c r="KI120" s="275" t="s">
        <v>8772</v>
      </c>
      <c r="KX120" s="265" t="s">
        <v>8771</v>
      </c>
      <c r="LG120" s="59"/>
      <c r="LM120" s="59"/>
      <c r="LP120" s="59"/>
      <c r="MA120" s="59"/>
      <c r="MC120" s="59"/>
      <c r="MQ120" s="265" t="s">
        <v>8484</v>
      </c>
      <c r="NJ120" s="475"/>
      <c r="NK120" s="474"/>
    </row>
    <row r="121" spans="1:375" s="58" customFormat="1" ht="29.15" customHeight="1">
      <c r="A121" s="97"/>
      <c r="B121" s="298"/>
      <c r="C121" s="97"/>
      <c r="D121" s="97"/>
      <c r="E121" s="163" t="s">
        <v>8486</v>
      </c>
      <c r="F121" s="133" t="s">
        <v>7</v>
      </c>
      <c r="G121" s="466">
        <v>4</v>
      </c>
      <c r="H121" s="58">
        <v>1900</v>
      </c>
      <c r="I121" s="352" t="s">
        <v>8770</v>
      </c>
      <c r="J121" s="123" t="s">
        <v>0</v>
      </c>
      <c r="K121" s="323">
        <v>13901785348</v>
      </c>
      <c r="L121" s="258" t="s">
        <v>8109</v>
      </c>
      <c r="M121" s="270"/>
      <c r="N121" s="271"/>
      <c r="O121" s="271"/>
      <c r="P121" s="109"/>
      <c r="Q121" s="61" t="s">
        <v>69</v>
      </c>
      <c r="R121" s="61" t="s">
        <v>251</v>
      </c>
      <c r="S121" s="259" t="s">
        <v>8769</v>
      </c>
      <c r="T121" s="59"/>
      <c r="V121" s="58" t="s">
        <v>900</v>
      </c>
      <c r="W121" s="58" t="s">
        <v>901</v>
      </c>
      <c r="X121" s="58" t="s">
        <v>902</v>
      </c>
      <c r="Y121" s="58" t="s">
        <v>903</v>
      </c>
      <c r="Z121" s="58" t="s">
        <v>904</v>
      </c>
      <c r="AA121" s="58" t="s">
        <v>905</v>
      </c>
      <c r="AB121" s="58" t="s">
        <v>906</v>
      </c>
      <c r="AC121" s="58" t="s">
        <v>907</v>
      </c>
      <c r="AD121" s="58" t="s">
        <v>908</v>
      </c>
      <c r="AE121" s="58" t="s">
        <v>909</v>
      </c>
      <c r="AF121" s="58" t="s">
        <v>910</v>
      </c>
      <c r="AJ121" s="58" t="s">
        <v>911</v>
      </c>
      <c r="AM121" s="58" t="s">
        <v>912</v>
      </c>
      <c r="AN121" s="58" t="s">
        <v>913</v>
      </c>
      <c r="AP121" s="58" t="s">
        <v>914</v>
      </c>
      <c r="AR121" s="58" t="s">
        <v>915</v>
      </c>
      <c r="AU121" s="58" t="s">
        <v>916</v>
      </c>
      <c r="AV121" s="58" t="s">
        <v>917</v>
      </c>
      <c r="BA121" s="58" t="s">
        <v>918</v>
      </c>
      <c r="BX121" s="58" t="s">
        <v>919</v>
      </c>
      <c r="CG121" s="58" t="s">
        <v>920</v>
      </c>
      <c r="CI121" s="58" t="s">
        <v>921</v>
      </c>
      <c r="CJ121" s="58" t="s">
        <v>922</v>
      </c>
      <c r="CK121" s="58" t="s">
        <v>923</v>
      </c>
      <c r="CM121" s="58" t="s">
        <v>924</v>
      </c>
      <c r="CO121" s="58" t="s">
        <v>925</v>
      </c>
      <c r="CP121" s="58" t="s">
        <v>926</v>
      </c>
      <c r="DA121" s="58" t="s">
        <v>802</v>
      </c>
      <c r="DB121" s="58" t="s">
        <v>927</v>
      </c>
      <c r="DC121" s="58" t="s">
        <v>928</v>
      </c>
      <c r="DE121" s="58" t="s">
        <v>929</v>
      </c>
      <c r="DP121" s="58" t="s">
        <v>930</v>
      </c>
      <c r="DS121" s="58" t="s">
        <v>931</v>
      </c>
      <c r="DT121" s="58" t="s">
        <v>932</v>
      </c>
      <c r="DU121" s="58" t="s">
        <v>933</v>
      </c>
      <c r="DV121" s="58" t="s">
        <v>934</v>
      </c>
      <c r="DX121" s="58" t="s">
        <v>935</v>
      </c>
      <c r="EG121" s="58" t="s">
        <v>936</v>
      </c>
      <c r="EK121" s="58" t="s">
        <v>937</v>
      </c>
      <c r="EN121" s="58" t="s">
        <v>938</v>
      </c>
      <c r="FH121" s="58" t="s">
        <v>818</v>
      </c>
      <c r="FJ121" s="58" t="s">
        <v>939</v>
      </c>
      <c r="FP121" s="58" t="s">
        <v>940</v>
      </c>
      <c r="FZ121" s="58" t="s">
        <v>77</v>
      </c>
      <c r="GJ121" s="58" t="s">
        <v>941</v>
      </c>
      <c r="GV121" s="58" t="s">
        <v>942</v>
      </c>
      <c r="ID121" s="58" t="s">
        <v>84</v>
      </c>
      <c r="IF121" s="58" t="s">
        <v>943</v>
      </c>
      <c r="II121" s="58" t="s">
        <v>145</v>
      </c>
      <c r="IL121" s="58" t="s">
        <v>944</v>
      </c>
      <c r="IN121" s="58" t="s">
        <v>107</v>
      </c>
      <c r="IQ121" s="58" t="s">
        <v>678</v>
      </c>
      <c r="IR121" s="58" t="s">
        <v>945</v>
      </c>
      <c r="JF121" s="58" t="s">
        <v>8768</v>
      </c>
      <c r="JK121" s="59" t="s">
        <v>3050</v>
      </c>
      <c r="JV121" s="59"/>
      <c r="KD121" s="59"/>
      <c r="KG121" s="259"/>
      <c r="LG121" s="59"/>
      <c r="LM121" s="59"/>
      <c r="LP121" s="59"/>
      <c r="MA121" s="59"/>
      <c r="MC121" s="59"/>
      <c r="MQ121" s="273" t="s">
        <v>8487</v>
      </c>
      <c r="NJ121" s="475"/>
      <c r="NK121" s="474"/>
    </row>
    <row r="122" spans="1:375" s="58" customFormat="1" ht="29.15" customHeight="1">
      <c r="A122" s="97"/>
      <c r="B122" s="298"/>
      <c r="C122" s="97"/>
      <c r="D122" s="97"/>
      <c r="E122" s="163" t="s">
        <v>8491</v>
      </c>
      <c r="F122" s="133" t="s">
        <v>7</v>
      </c>
      <c r="G122" s="466">
        <v>3</v>
      </c>
      <c r="H122" s="58">
        <v>1800</v>
      </c>
      <c r="I122" s="278" t="s">
        <v>8767</v>
      </c>
      <c r="J122" s="123" t="s">
        <v>0</v>
      </c>
      <c r="K122" s="323">
        <v>13611630176</v>
      </c>
      <c r="L122" s="258" t="s">
        <v>8109</v>
      </c>
      <c r="M122" s="270" t="s">
        <v>3423</v>
      </c>
      <c r="N122" s="271" t="s">
        <v>3424</v>
      </c>
      <c r="O122" s="271" t="s">
        <v>3410</v>
      </c>
      <c r="P122" s="268" t="s">
        <v>8766</v>
      </c>
      <c r="Q122" s="61"/>
      <c r="R122" s="272" t="s">
        <v>8765</v>
      </c>
      <c r="S122" s="259" t="s">
        <v>8764</v>
      </c>
      <c r="T122" s="59"/>
      <c r="V122" s="58" t="s">
        <v>894</v>
      </c>
      <c r="CG122" s="58" t="s">
        <v>895</v>
      </c>
      <c r="DR122" s="58" t="s">
        <v>896</v>
      </c>
      <c r="EB122" s="58" t="s">
        <v>897</v>
      </c>
      <c r="FJ122" s="58" t="s">
        <v>898</v>
      </c>
      <c r="IA122" s="58" t="s">
        <v>899</v>
      </c>
      <c r="JF122" s="259" t="s">
        <v>8763</v>
      </c>
      <c r="JJ122" s="59" t="s">
        <v>3028</v>
      </c>
      <c r="JM122" s="59" t="s">
        <v>3068</v>
      </c>
      <c r="JR122" s="59" t="s">
        <v>3100</v>
      </c>
      <c r="KD122" s="59"/>
      <c r="KG122" s="259"/>
      <c r="LG122" s="59"/>
      <c r="LM122" s="59"/>
      <c r="LP122" s="59"/>
      <c r="MA122" s="59"/>
      <c r="MC122" s="59"/>
      <c r="MQ122" s="263" t="s">
        <v>8474</v>
      </c>
      <c r="NJ122" s="475"/>
      <c r="NK122" s="474"/>
    </row>
    <row r="123" spans="1:375" s="58" customFormat="1" ht="29.15" customHeight="1">
      <c r="A123" s="97"/>
      <c r="B123" s="298"/>
      <c r="C123" s="97"/>
      <c r="D123" s="97"/>
      <c r="E123" s="163" t="s">
        <v>8490</v>
      </c>
      <c r="F123" s="133" t="s">
        <v>7</v>
      </c>
      <c r="G123" s="466">
        <v>4</v>
      </c>
      <c r="H123" s="58">
        <v>1800</v>
      </c>
      <c r="I123" s="274" t="s">
        <v>8762</v>
      </c>
      <c r="J123" s="123" t="s">
        <v>0</v>
      </c>
      <c r="K123" s="263">
        <v>18917358516</v>
      </c>
      <c r="L123" s="258" t="s">
        <v>8109</v>
      </c>
      <c r="M123" s="270"/>
      <c r="N123" s="271"/>
      <c r="O123" s="271"/>
      <c r="P123" s="109"/>
      <c r="Q123" s="61" t="s">
        <v>187</v>
      </c>
      <c r="R123" s="61" t="s">
        <v>188</v>
      </c>
      <c r="S123" s="259" t="s">
        <v>8761</v>
      </c>
      <c r="T123" s="263" t="s">
        <v>795</v>
      </c>
      <c r="AP123" s="58" t="s">
        <v>796</v>
      </c>
      <c r="BT123" s="58" t="s">
        <v>797</v>
      </c>
      <c r="CW123" s="58" t="s">
        <v>798</v>
      </c>
      <c r="CX123" s="58" t="s">
        <v>799</v>
      </c>
      <c r="CY123" s="58" t="s">
        <v>800</v>
      </c>
      <c r="CZ123" s="58" t="s">
        <v>801</v>
      </c>
      <c r="DA123" s="58" t="s">
        <v>802</v>
      </c>
      <c r="DB123" s="58" t="s">
        <v>803</v>
      </c>
      <c r="DE123" s="58" t="s">
        <v>804</v>
      </c>
      <c r="DF123" s="58" t="s">
        <v>805</v>
      </c>
      <c r="DH123" s="58" t="s">
        <v>806</v>
      </c>
      <c r="DI123" s="58" t="s">
        <v>807</v>
      </c>
      <c r="DJ123" s="58" t="s">
        <v>808</v>
      </c>
      <c r="DK123" s="58" t="s">
        <v>809</v>
      </c>
      <c r="DL123" s="58" t="s">
        <v>810</v>
      </c>
      <c r="DP123" s="58" t="s">
        <v>811</v>
      </c>
      <c r="DS123" s="58" t="s">
        <v>812</v>
      </c>
      <c r="DT123" s="58" t="s">
        <v>813</v>
      </c>
      <c r="DU123" s="58" t="s">
        <v>814</v>
      </c>
      <c r="EG123" s="58" t="s">
        <v>815</v>
      </c>
      <c r="EJ123" s="58" t="s">
        <v>816</v>
      </c>
      <c r="FE123" s="58" t="s">
        <v>817</v>
      </c>
      <c r="FH123" s="58" t="s">
        <v>818</v>
      </c>
      <c r="FI123" s="58" t="s">
        <v>819</v>
      </c>
      <c r="FQ123" s="58" t="s">
        <v>225</v>
      </c>
      <c r="GI123" s="58" t="s">
        <v>820</v>
      </c>
      <c r="GJ123" s="58" t="s">
        <v>821</v>
      </c>
      <c r="HP123" s="58" t="s">
        <v>822</v>
      </c>
      <c r="ID123" s="58" t="s">
        <v>823</v>
      </c>
      <c r="II123" s="58" t="s">
        <v>145</v>
      </c>
      <c r="IQ123" s="58" t="s">
        <v>678</v>
      </c>
      <c r="IR123" s="58" t="s">
        <v>824</v>
      </c>
      <c r="JF123" s="259"/>
      <c r="JK123" s="59" t="s">
        <v>3050</v>
      </c>
      <c r="JQ123" s="59"/>
      <c r="JV123" s="59"/>
      <c r="KD123" s="59"/>
      <c r="KG123" s="259"/>
      <c r="LG123" s="59"/>
      <c r="LM123" s="59"/>
      <c r="LP123" s="59"/>
      <c r="MA123" s="59"/>
      <c r="MC123" s="59"/>
      <c r="MQ123" s="263" t="s">
        <v>8474</v>
      </c>
      <c r="NJ123" s="475"/>
      <c r="NK123" s="474"/>
    </row>
    <row r="124" spans="1:375" s="58" customFormat="1" ht="29.15" customHeight="1">
      <c r="A124" s="97"/>
      <c r="B124" s="298"/>
      <c r="C124" s="97"/>
      <c r="D124" s="97"/>
      <c r="E124" s="163" t="s">
        <v>8492</v>
      </c>
      <c r="F124" s="133" t="s">
        <v>7</v>
      </c>
      <c r="G124" s="466">
        <v>3</v>
      </c>
      <c r="H124" s="58">
        <v>1800</v>
      </c>
      <c r="I124" s="257" t="s">
        <v>1012</v>
      </c>
      <c r="J124" s="123" t="s">
        <v>2</v>
      </c>
      <c r="K124" s="326">
        <v>13564891331</v>
      </c>
      <c r="L124" s="258" t="s">
        <v>8109</v>
      </c>
      <c r="M124" s="270" t="s">
        <v>3450</v>
      </c>
      <c r="N124" s="271" t="s">
        <v>7671</v>
      </c>
      <c r="O124" s="271" t="s">
        <v>3464</v>
      </c>
      <c r="P124" s="109"/>
      <c r="Q124" s="61" t="s">
        <v>251</v>
      </c>
      <c r="R124" s="61" t="s">
        <v>50</v>
      </c>
      <c r="S124" s="259" t="s">
        <v>1013</v>
      </c>
      <c r="T124" s="59"/>
      <c r="GC124" s="58" t="s">
        <v>1014</v>
      </c>
      <c r="HC124" s="58" t="s">
        <v>1015</v>
      </c>
      <c r="HT124" s="58" t="s">
        <v>1016</v>
      </c>
      <c r="ID124" s="58" t="s">
        <v>1017</v>
      </c>
      <c r="II124" s="58" t="s">
        <v>145</v>
      </c>
      <c r="IO124" s="58" t="s">
        <v>1018</v>
      </c>
      <c r="IP124" s="58" t="s">
        <v>1019</v>
      </c>
      <c r="IQ124" s="58" t="s">
        <v>1020</v>
      </c>
      <c r="IR124" s="58" t="s">
        <v>1021</v>
      </c>
      <c r="JF124" s="58" t="s">
        <v>8760</v>
      </c>
      <c r="JJ124" s="59" t="s">
        <v>3026</v>
      </c>
      <c r="JM124" s="59" t="s">
        <v>3068</v>
      </c>
      <c r="JT124" s="59"/>
      <c r="KD124" s="59"/>
      <c r="KG124" s="259"/>
      <c r="LG124" s="59"/>
      <c r="LM124" s="59"/>
      <c r="LP124" s="59"/>
      <c r="MA124" s="59"/>
      <c r="MC124" s="59"/>
      <c r="MH124" s="263" t="s">
        <v>8322</v>
      </c>
      <c r="MQ124" s="265" t="s">
        <v>8493</v>
      </c>
      <c r="NJ124" s="474"/>
      <c r="NK124" s="474"/>
    </row>
    <row r="125" spans="1:375" s="58" customFormat="1" ht="29.15" customHeight="1">
      <c r="A125" s="97"/>
      <c r="B125" s="298"/>
      <c r="C125" s="97"/>
      <c r="D125" s="97"/>
      <c r="E125" s="163" t="s">
        <v>8759</v>
      </c>
      <c r="F125" s="133" t="s">
        <v>7</v>
      </c>
      <c r="G125" s="466">
        <v>3</v>
      </c>
      <c r="H125" s="58">
        <v>1700</v>
      </c>
      <c r="I125" s="99" t="s">
        <v>1407</v>
      </c>
      <c r="J125" s="123" t="s">
        <v>11</v>
      </c>
      <c r="K125" s="267">
        <v>18101807136</v>
      </c>
      <c r="L125" s="258" t="s">
        <v>8109</v>
      </c>
      <c r="M125" s="270"/>
      <c r="N125" s="271"/>
      <c r="O125" s="271"/>
      <c r="P125" s="109"/>
      <c r="Q125" s="61"/>
      <c r="R125" s="61"/>
      <c r="S125" s="259" t="s">
        <v>8758</v>
      </c>
      <c r="FE125" s="58" t="s">
        <v>1408</v>
      </c>
      <c r="FH125" s="58" t="s">
        <v>1409</v>
      </c>
      <c r="FJ125" s="58" t="s">
        <v>1410</v>
      </c>
      <c r="FK125" s="58" t="s">
        <v>1411</v>
      </c>
      <c r="FP125" s="58" t="s">
        <v>1412</v>
      </c>
      <c r="FU125" s="58" t="s">
        <v>1195</v>
      </c>
      <c r="ID125" s="58" t="s">
        <v>1413</v>
      </c>
      <c r="IE125" s="58" t="s">
        <v>1414</v>
      </c>
      <c r="IW125" s="58" t="s">
        <v>189</v>
      </c>
      <c r="JI125" s="260" t="s">
        <v>2796</v>
      </c>
      <c r="JJ125" s="59" t="s">
        <v>3027</v>
      </c>
      <c r="JT125" s="59"/>
      <c r="KD125" s="59"/>
      <c r="KG125" s="259"/>
      <c r="LG125" s="59"/>
      <c r="LM125" s="59"/>
      <c r="LP125" s="59"/>
      <c r="MA125" s="59"/>
      <c r="MC125" s="59"/>
      <c r="NJ125" s="474"/>
      <c r="NK125" s="474"/>
    </row>
    <row r="126" spans="1:375" s="58" customFormat="1" ht="29.15" customHeight="1">
      <c r="A126" s="97"/>
      <c r="B126" s="298"/>
      <c r="C126" s="97"/>
      <c r="D126" s="97"/>
      <c r="E126" s="163" t="s">
        <v>8757</v>
      </c>
      <c r="F126" s="133" t="s">
        <v>7</v>
      </c>
      <c r="G126" s="466">
        <v>4</v>
      </c>
      <c r="H126" s="58">
        <v>1700</v>
      </c>
      <c r="I126" s="257" t="s">
        <v>1096</v>
      </c>
      <c r="J126" s="123" t="s">
        <v>0</v>
      </c>
      <c r="K126" s="267">
        <v>98237423</v>
      </c>
      <c r="L126" s="258" t="s">
        <v>8109</v>
      </c>
      <c r="M126" s="270"/>
      <c r="N126" s="271"/>
      <c r="O126" s="271"/>
      <c r="P126" s="109"/>
      <c r="Q126" s="61" t="s">
        <v>68</v>
      </c>
      <c r="R126" s="61" t="s">
        <v>187</v>
      </c>
      <c r="S126" s="259" t="s">
        <v>8756</v>
      </c>
      <c r="GS126" s="58" t="s">
        <v>1097</v>
      </c>
      <c r="GX126" s="58" t="s">
        <v>1098</v>
      </c>
      <c r="GY126" s="58" t="s">
        <v>1099</v>
      </c>
      <c r="HC126" s="58" t="s">
        <v>1100</v>
      </c>
      <c r="HI126" s="58" t="s">
        <v>1101</v>
      </c>
      <c r="HK126" s="58" t="s">
        <v>1102</v>
      </c>
      <c r="HP126" s="58" t="s">
        <v>231</v>
      </c>
      <c r="ID126" s="58" t="s">
        <v>84</v>
      </c>
      <c r="JB126" s="259" t="s">
        <v>8755</v>
      </c>
      <c r="JJ126" s="59" t="s">
        <v>3026</v>
      </c>
      <c r="JM126" s="59" t="s">
        <v>3068</v>
      </c>
      <c r="JV126" s="59" t="s">
        <v>3148</v>
      </c>
      <c r="KD126" s="59"/>
      <c r="KG126" s="259"/>
      <c r="LG126" s="59"/>
      <c r="LM126" s="59"/>
      <c r="LP126" s="59"/>
      <c r="MA126" s="59"/>
      <c r="MC126" s="59"/>
      <c r="NJ126" s="474"/>
      <c r="NK126" s="474"/>
    </row>
    <row r="127" spans="1:375" s="58" customFormat="1" ht="29.15" customHeight="1">
      <c r="A127" s="97"/>
      <c r="B127" s="298"/>
      <c r="C127" s="97"/>
      <c r="D127" s="97"/>
      <c r="E127" s="163" t="s">
        <v>8754</v>
      </c>
      <c r="F127" s="133" t="s">
        <v>7</v>
      </c>
      <c r="G127" s="466" t="s">
        <v>1508</v>
      </c>
      <c r="H127" s="58">
        <v>1600</v>
      </c>
      <c r="I127" s="319" t="s">
        <v>8753</v>
      </c>
      <c r="J127" s="123" t="s">
        <v>0</v>
      </c>
      <c r="K127" s="267">
        <v>18501711505</v>
      </c>
      <c r="L127" s="258" t="s">
        <v>8109</v>
      </c>
      <c r="M127" s="270"/>
      <c r="N127" s="271"/>
      <c r="O127" s="271"/>
      <c r="P127" s="109"/>
      <c r="Q127" s="61" t="s">
        <v>96</v>
      </c>
      <c r="R127" s="61" t="s">
        <v>50</v>
      </c>
      <c r="S127" s="259" t="s">
        <v>8752</v>
      </c>
      <c r="T127" s="283"/>
      <c r="GM127" s="58" t="s">
        <v>975</v>
      </c>
      <c r="GN127" s="58" t="s">
        <v>976</v>
      </c>
      <c r="GO127" s="58" t="s">
        <v>977</v>
      </c>
      <c r="GP127" s="58" t="s">
        <v>978</v>
      </c>
      <c r="GQ127" s="58" t="s">
        <v>979</v>
      </c>
      <c r="GV127" s="58" t="s">
        <v>942</v>
      </c>
      <c r="GW127" s="58" t="s">
        <v>980</v>
      </c>
      <c r="GX127" s="58" t="s">
        <v>160</v>
      </c>
      <c r="GY127" s="58" t="s">
        <v>981</v>
      </c>
      <c r="HC127" s="58" t="s">
        <v>982</v>
      </c>
      <c r="HE127" s="58" t="s">
        <v>983</v>
      </c>
      <c r="HI127" s="58" t="s">
        <v>984</v>
      </c>
      <c r="HJ127" s="58" t="s">
        <v>985</v>
      </c>
      <c r="HK127" s="58" t="s">
        <v>986</v>
      </c>
      <c r="HP127" s="58" t="s">
        <v>959</v>
      </c>
      <c r="HQ127" s="58" t="s">
        <v>987</v>
      </c>
      <c r="ID127" s="58" t="s">
        <v>84</v>
      </c>
      <c r="II127" s="58" t="s">
        <v>145</v>
      </c>
      <c r="IL127" s="58" t="s">
        <v>350</v>
      </c>
      <c r="IO127" s="58" t="s">
        <v>108</v>
      </c>
      <c r="IP127" s="58" t="s">
        <v>988</v>
      </c>
      <c r="IV127" s="58" t="s">
        <v>2738</v>
      </c>
      <c r="IW127" s="58" t="s">
        <v>2755</v>
      </c>
      <c r="IZ127" s="260" t="s">
        <v>8751</v>
      </c>
      <c r="JI127" s="260" t="s">
        <v>2796</v>
      </c>
      <c r="JM127" s="59" t="s">
        <v>8750</v>
      </c>
      <c r="JV127" s="59"/>
      <c r="KD127" s="59"/>
      <c r="KG127" s="59"/>
      <c r="LG127" s="59"/>
      <c r="LM127" s="59"/>
      <c r="LP127" s="59"/>
      <c r="MA127" s="59"/>
      <c r="MC127" s="59"/>
      <c r="NJ127" s="474"/>
      <c r="NK127" s="474"/>
    </row>
    <row r="128" spans="1:375" s="58" customFormat="1" ht="29.15" customHeight="1">
      <c r="A128" s="97"/>
      <c r="B128" s="298"/>
      <c r="C128" s="97"/>
      <c r="D128" s="97"/>
      <c r="E128" s="163" t="s">
        <v>8749</v>
      </c>
      <c r="F128" s="133" t="s">
        <v>7</v>
      </c>
      <c r="G128" s="466">
        <v>3</v>
      </c>
      <c r="H128" s="58">
        <v>1500</v>
      </c>
      <c r="I128" s="99" t="s">
        <v>1372</v>
      </c>
      <c r="J128" s="123" t="s">
        <v>0</v>
      </c>
      <c r="K128" s="267">
        <v>17317218256</v>
      </c>
      <c r="L128" s="258" t="s">
        <v>8109</v>
      </c>
      <c r="M128" s="270"/>
      <c r="N128" s="271"/>
      <c r="O128" s="271"/>
      <c r="P128" s="109"/>
      <c r="Q128" s="61"/>
      <c r="R128" s="61"/>
      <c r="S128" s="259" t="s">
        <v>8748</v>
      </c>
      <c r="FE128" s="58" t="s">
        <v>1373</v>
      </c>
      <c r="FJ128" s="58" t="s">
        <v>1374</v>
      </c>
      <c r="FK128" s="58" t="s">
        <v>1375</v>
      </c>
      <c r="FR128" s="58" t="s">
        <v>1376</v>
      </c>
      <c r="GL128" s="58" t="s">
        <v>1377</v>
      </c>
      <c r="HT128" s="58" t="s">
        <v>1378</v>
      </c>
      <c r="HY128" s="58" t="s">
        <v>1379</v>
      </c>
      <c r="IE128" s="58" t="s">
        <v>1380</v>
      </c>
      <c r="IP128" s="58" t="s">
        <v>1381</v>
      </c>
      <c r="JI128" s="260" t="s">
        <v>2796</v>
      </c>
      <c r="JT128" s="59"/>
      <c r="KD128" s="59"/>
      <c r="KG128" s="59"/>
      <c r="LG128" s="59"/>
      <c r="LM128" s="59"/>
      <c r="LP128" s="59"/>
      <c r="MA128" s="59"/>
      <c r="MC128" s="59"/>
      <c r="NJ128" s="474"/>
      <c r="NK128" s="474"/>
    </row>
    <row r="129" spans="1:375" s="58" customFormat="1" ht="29.15" customHeight="1">
      <c r="A129" s="97"/>
      <c r="B129" s="298"/>
      <c r="C129" s="97"/>
      <c r="D129" s="97"/>
      <c r="E129" s="163" t="s">
        <v>8747</v>
      </c>
      <c r="F129" s="133" t="s">
        <v>7</v>
      </c>
      <c r="G129" s="466">
        <v>3</v>
      </c>
      <c r="H129" s="58">
        <v>1500</v>
      </c>
      <c r="I129" s="278" t="s">
        <v>1219</v>
      </c>
      <c r="J129" s="123"/>
      <c r="K129" s="276">
        <v>18902881000</v>
      </c>
      <c r="L129" s="258" t="s">
        <v>8109</v>
      </c>
      <c r="M129" s="270"/>
      <c r="N129" s="271"/>
      <c r="O129" s="271"/>
      <c r="P129" s="109"/>
      <c r="Q129" s="61"/>
      <c r="R129" s="61" t="s">
        <v>50</v>
      </c>
      <c r="S129" s="259" t="s">
        <v>8746</v>
      </c>
      <c r="T129" s="283"/>
      <c r="GU129" s="58" t="s">
        <v>1220</v>
      </c>
      <c r="GV129" s="58" t="s">
        <v>1221</v>
      </c>
      <c r="GW129" s="58" t="s">
        <v>1222</v>
      </c>
      <c r="GX129" s="58" t="s">
        <v>160</v>
      </c>
      <c r="GY129" s="58" t="s">
        <v>1223</v>
      </c>
      <c r="HC129" s="58" t="s">
        <v>1224</v>
      </c>
      <c r="HI129" s="58" t="s">
        <v>1225</v>
      </c>
      <c r="HJ129" s="58" t="s">
        <v>1226</v>
      </c>
      <c r="HK129" s="58" t="s">
        <v>1227</v>
      </c>
      <c r="HM129" s="58" t="s">
        <v>1228</v>
      </c>
      <c r="HN129" s="58" t="s">
        <v>1229</v>
      </c>
      <c r="HT129" s="58" t="s">
        <v>1230</v>
      </c>
      <c r="HW129" s="58" t="s">
        <v>1231</v>
      </c>
      <c r="HX129" s="58" t="s">
        <v>1232</v>
      </c>
      <c r="ID129" s="58" t="s">
        <v>1233</v>
      </c>
      <c r="IE129" s="58" t="s">
        <v>1234</v>
      </c>
      <c r="IF129" s="58" t="s">
        <v>1235</v>
      </c>
      <c r="II129" s="58" t="s">
        <v>145</v>
      </c>
      <c r="IK129" s="58" t="s">
        <v>1236</v>
      </c>
      <c r="IL129" s="58" t="s">
        <v>1237</v>
      </c>
      <c r="IM129" s="58" t="s">
        <v>1238</v>
      </c>
      <c r="IO129" s="265" t="s">
        <v>8745</v>
      </c>
      <c r="IU129" s="58" t="s">
        <v>8744</v>
      </c>
      <c r="IV129" s="58" t="s">
        <v>2738</v>
      </c>
      <c r="IW129" s="58" t="s">
        <v>2759</v>
      </c>
      <c r="IZ129" s="260" t="s">
        <v>8743</v>
      </c>
      <c r="JA129" s="260"/>
      <c r="JC129" s="260" t="s">
        <v>8742</v>
      </c>
      <c r="JF129" s="259"/>
      <c r="JI129" s="260" t="s">
        <v>2796</v>
      </c>
      <c r="JM129" s="59" t="s">
        <v>3068</v>
      </c>
      <c r="KD129" s="264" t="s">
        <v>8741</v>
      </c>
      <c r="KE129" s="263" t="s">
        <v>8740</v>
      </c>
      <c r="KG129" s="59"/>
      <c r="KH129" s="275" t="s">
        <v>8739</v>
      </c>
      <c r="KI129" s="263" t="s">
        <v>3268</v>
      </c>
      <c r="KJ129" s="264" t="s">
        <v>8738</v>
      </c>
      <c r="LG129" s="59"/>
      <c r="LM129" s="59"/>
      <c r="LP129" s="59"/>
      <c r="LX129" s="263" t="s">
        <v>8737</v>
      </c>
      <c r="MA129" s="59"/>
      <c r="MC129" s="59"/>
      <c r="NJ129" s="474"/>
      <c r="NK129" s="474"/>
    </row>
    <row r="130" spans="1:375" s="58" customFormat="1" ht="29.15" customHeight="1">
      <c r="A130" s="97"/>
      <c r="B130" s="298"/>
      <c r="C130" s="97"/>
      <c r="D130" s="97"/>
      <c r="E130" s="163" t="s">
        <v>8736</v>
      </c>
      <c r="F130" s="133" t="s">
        <v>7</v>
      </c>
      <c r="G130" s="466">
        <v>3</v>
      </c>
      <c r="H130" s="58">
        <v>1500</v>
      </c>
      <c r="I130" s="257" t="s">
        <v>512</v>
      </c>
      <c r="J130" s="123"/>
      <c r="K130" s="267">
        <v>13901811361</v>
      </c>
      <c r="L130" s="258" t="s">
        <v>8109</v>
      </c>
      <c r="M130" s="270"/>
      <c r="N130" s="271"/>
      <c r="O130" s="271"/>
      <c r="P130" s="109"/>
      <c r="Q130" s="61"/>
      <c r="R130" s="61"/>
      <c r="S130" s="59" t="s">
        <v>8560</v>
      </c>
      <c r="II130" s="58" t="s">
        <v>513</v>
      </c>
      <c r="IN130" s="58" t="s">
        <v>107</v>
      </c>
      <c r="IO130" s="58" t="s">
        <v>108</v>
      </c>
      <c r="IP130" s="58" t="s">
        <v>91</v>
      </c>
      <c r="IT130" s="58" t="s">
        <v>66</v>
      </c>
      <c r="IV130" s="58" t="s">
        <v>2738</v>
      </c>
      <c r="JC130" s="259" t="s">
        <v>8735</v>
      </c>
      <c r="JE130" s="58" t="s">
        <v>2780</v>
      </c>
      <c r="JJ130" s="59" t="s">
        <v>3026</v>
      </c>
      <c r="JT130" s="59"/>
      <c r="JW130" s="263" t="s">
        <v>3181</v>
      </c>
      <c r="KD130" s="59"/>
      <c r="KG130" s="59"/>
      <c r="LG130" s="59"/>
      <c r="LM130" s="59"/>
      <c r="LP130" s="59"/>
      <c r="MA130" s="59"/>
      <c r="MC130" s="59"/>
      <c r="NJ130" s="474"/>
      <c r="NK130" s="474"/>
    </row>
    <row r="131" spans="1:375" s="58" customFormat="1" ht="29.15" customHeight="1">
      <c r="A131" s="97"/>
      <c r="B131" s="298"/>
      <c r="C131" s="97"/>
      <c r="D131" s="97"/>
      <c r="E131" s="163" t="s">
        <v>8734</v>
      </c>
      <c r="F131" s="133" t="s">
        <v>7</v>
      </c>
      <c r="G131" s="466" t="s">
        <v>1508</v>
      </c>
      <c r="H131" s="58">
        <v>1500</v>
      </c>
      <c r="I131" s="257" t="s">
        <v>438</v>
      </c>
      <c r="J131" s="123" t="s">
        <v>0</v>
      </c>
      <c r="K131" s="276">
        <v>18916176160</v>
      </c>
      <c r="L131" s="258" t="s">
        <v>8109</v>
      </c>
      <c r="M131" s="270"/>
      <c r="N131" s="271"/>
      <c r="O131" s="271"/>
      <c r="P131" s="109"/>
      <c r="Q131" s="61"/>
      <c r="R131" s="61"/>
      <c r="S131" s="59" t="s">
        <v>8733</v>
      </c>
      <c r="FE131" s="58" t="s">
        <v>503</v>
      </c>
      <c r="FH131" s="58" t="s">
        <v>504</v>
      </c>
      <c r="FJ131" s="58" t="s">
        <v>505</v>
      </c>
      <c r="FK131" s="58" t="s">
        <v>506</v>
      </c>
      <c r="FP131" s="58" t="s">
        <v>507</v>
      </c>
      <c r="FQ131" s="58" t="s">
        <v>508</v>
      </c>
      <c r="FR131" s="58" t="s">
        <v>509</v>
      </c>
      <c r="FV131" s="58" t="s">
        <v>75</v>
      </c>
      <c r="FZ131" s="58" t="s">
        <v>77</v>
      </c>
      <c r="GA131" s="58" t="s">
        <v>78</v>
      </c>
      <c r="HB131" s="58" t="s">
        <v>510</v>
      </c>
      <c r="HC131" s="58" t="s">
        <v>326</v>
      </c>
      <c r="HN131" s="58" t="s">
        <v>82</v>
      </c>
      <c r="ID131" s="58" t="s">
        <v>84</v>
      </c>
      <c r="IF131" s="58" t="s">
        <v>511</v>
      </c>
      <c r="II131" s="58" t="s">
        <v>145</v>
      </c>
      <c r="IN131" s="58" t="s">
        <v>107</v>
      </c>
      <c r="IO131" s="58" t="s">
        <v>108</v>
      </c>
      <c r="IQ131" s="58" t="s">
        <v>92</v>
      </c>
      <c r="IS131" s="58" t="s">
        <v>93</v>
      </c>
      <c r="IT131" s="58" t="s">
        <v>66</v>
      </c>
      <c r="IV131" s="58" t="s">
        <v>2738</v>
      </c>
      <c r="JC131" s="259" t="s">
        <v>8732</v>
      </c>
      <c r="JE131" s="58" t="s">
        <v>2780</v>
      </c>
      <c r="JJ131" s="59" t="s">
        <v>3026</v>
      </c>
      <c r="JV131" s="59" t="s">
        <v>3148</v>
      </c>
      <c r="JW131" s="263" t="s">
        <v>3181</v>
      </c>
      <c r="KD131" s="59"/>
      <c r="KG131" s="59"/>
      <c r="LG131" s="59"/>
      <c r="LM131" s="59"/>
      <c r="LP131" s="59"/>
      <c r="MA131" s="59"/>
      <c r="MC131" s="59"/>
      <c r="NJ131" s="474"/>
      <c r="NK131" s="474"/>
    </row>
    <row r="132" spans="1:375" s="58" customFormat="1" ht="29.15" customHeight="1">
      <c r="A132" s="97"/>
      <c r="B132" s="298"/>
      <c r="C132" s="97"/>
      <c r="D132" s="97"/>
      <c r="E132" s="163"/>
      <c r="F132" s="133" t="s">
        <v>7</v>
      </c>
      <c r="G132" s="466">
        <v>4</v>
      </c>
      <c r="H132" s="58">
        <v>1500</v>
      </c>
      <c r="I132" s="257" t="s">
        <v>842</v>
      </c>
      <c r="J132" s="123" t="s">
        <v>3436</v>
      </c>
      <c r="K132" s="326">
        <v>13661577778</v>
      </c>
      <c r="L132" s="258" t="s">
        <v>8109</v>
      </c>
      <c r="M132" s="270"/>
      <c r="N132" s="271"/>
      <c r="O132" s="271"/>
      <c r="P132" s="109"/>
      <c r="Q132" s="61" t="s">
        <v>187</v>
      </c>
      <c r="R132" s="61" t="s">
        <v>186</v>
      </c>
      <c r="S132" s="259" t="s">
        <v>8731</v>
      </c>
      <c r="T132" s="58" t="s">
        <v>844</v>
      </c>
      <c r="CE132" s="58" t="s">
        <v>845</v>
      </c>
      <c r="DR132" s="58" t="s">
        <v>846</v>
      </c>
      <c r="DV132" s="58" t="s">
        <v>847</v>
      </c>
      <c r="DW132" s="58" t="s">
        <v>848</v>
      </c>
      <c r="EG132" s="58" t="s">
        <v>849</v>
      </c>
      <c r="EI132" s="58" t="s">
        <v>850</v>
      </c>
      <c r="EU132" s="58" t="s">
        <v>851</v>
      </c>
      <c r="EW132" s="58" t="s">
        <v>852</v>
      </c>
      <c r="FC132" s="58" t="s">
        <v>853</v>
      </c>
      <c r="HY132" s="58" t="s">
        <v>854</v>
      </c>
      <c r="ID132" s="58" t="s">
        <v>84</v>
      </c>
      <c r="JI132" s="259"/>
      <c r="JV132" s="59"/>
      <c r="KD132" s="59"/>
      <c r="KG132" s="259"/>
      <c r="LG132" s="59"/>
      <c r="LM132" s="59"/>
      <c r="LP132" s="59"/>
      <c r="MA132" s="59"/>
      <c r="MC132" s="59"/>
      <c r="MQ132" s="265" t="s">
        <v>8498</v>
      </c>
      <c r="NJ132" s="474"/>
      <c r="NK132" s="474"/>
    </row>
    <row r="133" spans="1:375" s="58" customFormat="1" ht="29.15" customHeight="1">
      <c r="A133" s="97"/>
      <c r="B133" s="298"/>
      <c r="C133" s="97"/>
      <c r="D133" s="97"/>
      <c r="E133" s="163" t="s">
        <v>8730</v>
      </c>
      <c r="F133" s="133" t="s">
        <v>7</v>
      </c>
      <c r="G133" s="466" t="s">
        <v>1508</v>
      </c>
      <c r="H133" s="59">
        <v>1400</v>
      </c>
      <c r="I133" s="319" t="s">
        <v>8729</v>
      </c>
      <c r="J133" s="123" t="s">
        <v>0</v>
      </c>
      <c r="K133" s="276">
        <v>15300768681</v>
      </c>
      <c r="L133" s="258" t="s">
        <v>8109</v>
      </c>
      <c r="M133" s="270"/>
      <c r="N133" s="271"/>
      <c r="O133" s="271"/>
      <c r="P133" s="109"/>
      <c r="Q133" s="61"/>
      <c r="R133" s="61"/>
      <c r="S133" s="59" t="s">
        <v>8728</v>
      </c>
      <c r="JU133" s="59" t="s">
        <v>8573</v>
      </c>
      <c r="JV133" s="59" t="s">
        <v>8727</v>
      </c>
      <c r="KD133" s="59"/>
      <c r="KE133" s="263" t="s">
        <v>8726</v>
      </c>
      <c r="KG133" s="59"/>
      <c r="KH133" s="263" t="s">
        <v>593</v>
      </c>
      <c r="KI133" s="263" t="s">
        <v>593</v>
      </c>
      <c r="KL133" s="275" t="s">
        <v>8725</v>
      </c>
      <c r="KM133" s="59"/>
      <c r="KQ133" s="59"/>
      <c r="KR133" s="59"/>
      <c r="KS133" s="263" t="s">
        <v>3336</v>
      </c>
      <c r="KU133" s="282" t="s">
        <v>8724</v>
      </c>
      <c r="LG133" s="59"/>
      <c r="LM133" s="59"/>
      <c r="LP133" s="59"/>
      <c r="MA133" s="59"/>
      <c r="MC133" s="59"/>
      <c r="NJ133" s="474"/>
      <c r="NK133" s="474"/>
    </row>
    <row r="134" spans="1:375" s="58" customFormat="1" ht="29.15" customHeight="1">
      <c r="A134" s="97"/>
      <c r="B134" s="298"/>
      <c r="C134" s="97"/>
      <c r="D134" s="97"/>
      <c r="E134" s="163" t="s">
        <v>8723</v>
      </c>
      <c r="F134" s="133" t="s">
        <v>7</v>
      </c>
      <c r="G134" s="466">
        <v>3</v>
      </c>
      <c r="H134" s="58">
        <v>1400</v>
      </c>
      <c r="I134" s="257" t="s">
        <v>680</v>
      </c>
      <c r="J134" s="123" t="s">
        <v>2</v>
      </c>
      <c r="K134" s="267">
        <v>13816585251</v>
      </c>
      <c r="L134" s="258" t="s">
        <v>8109</v>
      </c>
      <c r="M134" s="270"/>
      <c r="N134" s="271"/>
      <c r="O134" s="271"/>
      <c r="P134" s="109"/>
      <c r="Q134" s="61"/>
      <c r="R134" s="61"/>
      <c r="S134" s="259" t="s">
        <v>8722</v>
      </c>
      <c r="EY134" s="58" t="s">
        <v>681</v>
      </c>
      <c r="FB134" s="58" t="s">
        <v>682</v>
      </c>
      <c r="FE134" s="58" t="s">
        <v>683</v>
      </c>
      <c r="FH134" s="58" t="s">
        <v>71</v>
      </c>
      <c r="FJ134" s="58" t="s">
        <v>189</v>
      </c>
      <c r="FK134" s="58" t="s">
        <v>684</v>
      </c>
      <c r="FR134" s="58" t="s">
        <v>685</v>
      </c>
      <c r="FY134" s="58" t="s">
        <v>76</v>
      </c>
      <c r="FZ134" s="58" t="s">
        <v>77</v>
      </c>
      <c r="GA134" s="58" t="s">
        <v>78</v>
      </c>
      <c r="HQ134" s="58" t="s">
        <v>686</v>
      </c>
      <c r="HY134" s="58" t="s">
        <v>687</v>
      </c>
      <c r="ID134" s="58" t="s">
        <v>84</v>
      </c>
      <c r="II134" s="58" t="s">
        <v>235</v>
      </c>
      <c r="IN134" s="58" t="s">
        <v>107</v>
      </c>
      <c r="IP134" s="58" t="s">
        <v>91</v>
      </c>
      <c r="JC134" s="259" t="s">
        <v>8721</v>
      </c>
      <c r="JE134" s="58" t="s">
        <v>2780</v>
      </c>
      <c r="JI134" s="260" t="s">
        <v>2796</v>
      </c>
      <c r="JT134" s="59"/>
      <c r="JW134" s="263" t="s">
        <v>3181</v>
      </c>
      <c r="KD134" s="59"/>
      <c r="KG134" s="263" t="s">
        <v>3268</v>
      </c>
      <c r="LG134" s="59"/>
      <c r="LM134" s="59"/>
      <c r="LP134" s="59"/>
      <c r="MA134" s="59"/>
      <c r="MC134" s="59"/>
      <c r="NJ134" s="474"/>
      <c r="NK134" s="474"/>
    </row>
    <row r="135" spans="1:375" s="58" customFormat="1" ht="29.15" customHeight="1">
      <c r="A135" s="97"/>
      <c r="B135" s="298"/>
      <c r="C135" s="97"/>
      <c r="D135" s="97"/>
      <c r="E135" s="163" t="s">
        <v>8720</v>
      </c>
      <c r="F135" s="133" t="s">
        <v>7</v>
      </c>
      <c r="G135" s="466">
        <v>3</v>
      </c>
      <c r="H135" s="58">
        <v>1300</v>
      </c>
      <c r="I135" s="257" t="s">
        <v>449</v>
      </c>
      <c r="J135" s="123" t="s">
        <v>0</v>
      </c>
      <c r="K135" s="267">
        <v>15026702841</v>
      </c>
      <c r="L135" s="258" t="s">
        <v>8109</v>
      </c>
      <c r="M135" s="270"/>
      <c r="N135" s="271"/>
      <c r="O135" s="271"/>
      <c r="P135" s="109"/>
      <c r="Q135" s="61"/>
      <c r="R135" s="61"/>
      <c r="S135" s="59" t="s">
        <v>8719</v>
      </c>
      <c r="CF135" s="58" t="s">
        <v>450</v>
      </c>
      <c r="CG135" s="58" t="s">
        <v>451</v>
      </c>
      <c r="CH135" s="58" t="s">
        <v>452</v>
      </c>
      <c r="CI135" s="58" t="s">
        <v>453</v>
      </c>
      <c r="CJ135" s="58" t="s">
        <v>454</v>
      </c>
      <c r="CL135" s="58" t="s">
        <v>455</v>
      </c>
      <c r="CN135" s="58" t="s">
        <v>456</v>
      </c>
      <c r="CP135" s="58" t="s">
        <v>457</v>
      </c>
      <c r="CS135" s="58" t="s">
        <v>458</v>
      </c>
      <c r="CX135" s="58" t="s">
        <v>459</v>
      </c>
      <c r="CY135" s="58" t="s">
        <v>460</v>
      </c>
      <c r="DD135" s="58" t="s">
        <v>461</v>
      </c>
      <c r="DE135" s="58" t="s">
        <v>462</v>
      </c>
      <c r="DG135" s="58" t="s">
        <v>463</v>
      </c>
      <c r="DI135" s="58" t="s">
        <v>464</v>
      </c>
      <c r="DJ135" s="58" t="s">
        <v>465</v>
      </c>
      <c r="DK135" s="58" t="s">
        <v>466</v>
      </c>
      <c r="DP135" s="58" t="s">
        <v>467</v>
      </c>
      <c r="DQ135" s="58" t="s">
        <v>468</v>
      </c>
      <c r="EM135" s="58" t="s">
        <v>469</v>
      </c>
      <c r="ET135" s="58" t="s">
        <v>470</v>
      </c>
      <c r="EU135" s="58" t="s">
        <v>471</v>
      </c>
      <c r="EW135" s="58" t="s">
        <v>113</v>
      </c>
      <c r="EY135" s="58" t="s">
        <v>472</v>
      </c>
      <c r="FB135" s="58" t="s">
        <v>473</v>
      </c>
      <c r="FC135" s="58" t="s">
        <v>474</v>
      </c>
      <c r="FJ135" s="58" t="s">
        <v>475</v>
      </c>
      <c r="FL135" s="58" t="s">
        <v>476</v>
      </c>
      <c r="FO135" s="58" t="s">
        <v>128</v>
      </c>
      <c r="FR135" s="58" t="s">
        <v>74</v>
      </c>
      <c r="FV135" s="58" t="s">
        <v>75</v>
      </c>
      <c r="FY135" s="58" t="s">
        <v>76</v>
      </c>
      <c r="GA135" s="58" t="s">
        <v>394</v>
      </c>
      <c r="GG135" s="58" t="s">
        <v>396</v>
      </c>
      <c r="GJ135" s="58" t="s">
        <v>80</v>
      </c>
      <c r="HB135" s="58" t="s">
        <v>140</v>
      </c>
      <c r="HH135" s="58" t="s">
        <v>477</v>
      </c>
      <c r="HI135" s="58" t="s">
        <v>142</v>
      </c>
      <c r="HN135" s="58" t="s">
        <v>82</v>
      </c>
      <c r="HY135" s="58" t="s">
        <v>478</v>
      </c>
      <c r="ID135" s="58" t="s">
        <v>84</v>
      </c>
      <c r="IE135" s="58" t="s">
        <v>104</v>
      </c>
      <c r="II135" s="58" t="s">
        <v>479</v>
      </c>
      <c r="IN135" s="58" t="s">
        <v>107</v>
      </c>
      <c r="IO135" s="58" t="s">
        <v>146</v>
      </c>
      <c r="IQ135" s="58" t="s">
        <v>92</v>
      </c>
      <c r="IS135" s="58" t="s">
        <v>93</v>
      </c>
      <c r="IT135" s="58" t="s">
        <v>66</v>
      </c>
      <c r="IV135" s="58" t="s">
        <v>2738</v>
      </c>
      <c r="IW135" s="58" t="s">
        <v>2752</v>
      </c>
      <c r="IZ135" s="58" t="s">
        <v>2765</v>
      </c>
      <c r="JI135" s="260" t="s">
        <v>2796</v>
      </c>
      <c r="JJ135" s="59"/>
      <c r="JL135" s="59" t="s">
        <v>3066</v>
      </c>
      <c r="JM135" s="59" t="s">
        <v>3069</v>
      </c>
      <c r="JT135" s="59"/>
      <c r="JU135" s="59" t="s">
        <v>3121</v>
      </c>
      <c r="JV135" s="59"/>
      <c r="KD135" s="59"/>
      <c r="KG135" s="263" t="s">
        <v>3268</v>
      </c>
      <c r="LG135" s="59"/>
      <c r="LM135" s="59"/>
      <c r="LP135" s="59"/>
      <c r="MA135" s="59"/>
      <c r="MC135" s="59"/>
      <c r="NJ135" s="474"/>
      <c r="NK135" s="474"/>
    </row>
    <row r="136" spans="1:375" s="58" customFormat="1" ht="29.15" customHeight="1">
      <c r="A136" s="97"/>
      <c r="B136" s="298"/>
      <c r="C136" s="97"/>
      <c r="D136" s="288"/>
      <c r="E136" s="285" t="s">
        <v>8718</v>
      </c>
      <c r="F136" s="133" t="s">
        <v>7</v>
      </c>
      <c r="G136" s="466">
        <v>3</v>
      </c>
      <c r="H136" s="59">
        <v>1300</v>
      </c>
      <c r="I136" s="319" t="s">
        <v>8717</v>
      </c>
      <c r="J136" s="123" t="s">
        <v>0</v>
      </c>
      <c r="K136" s="276">
        <v>15821701273</v>
      </c>
      <c r="L136" s="258" t="s">
        <v>8109</v>
      </c>
      <c r="M136" s="270"/>
      <c r="N136" s="271"/>
      <c r="O136" s="271"/>
      <c r="P136" s="109"/>
      <c r="Q136" s="61"/>
      <c r="R136" s="61"/>
      <c r="S136" s="59" t="s">
        <v>8716</v>
      </c>
      <c r="JI136" s="259"/>
      <c r="JU136" s="59" t="s">
        <v>8573</v>
      </c>
      <c r="JV136" s="59" t="s">
        <v>8715</v>
      </c>
      <c r="KD136" s="59"/>
      <c r="KG136" s="59"/>
      <c r="LG136" s="59"/>
      <c r="LM136" s="59"/>
      <c r="LP136" s="59"/>
      <c r="MA136" s="59"/>
      <c r="MC136" s="59"/>
      <c r="NJ136" s="474"/>
      <c r="NK136" s="474"/>
    </row>
    <row r="137" spans="1:375" s="58" customFormat="1" ht="29.15" customHeight="1">
      <c r="A137" s="97"/>
      <c r="B137" s="298"/>
      <c r="C137" s="97"/>
      <c r="D137" s="97"/>
      <c r="E137" s="163" t="s">
        <v>8714</v>
      </c>
      <c r="F137" s="133" t="s">
        <v>7</v>
      </c>
      <c r="G137" s="466" t="s">
        <v>1546</v>
      </c>
      <c r="H137" s="58">
        <v>1300</v>
      </c>
      <c r="I137" s="257" t="s">
        <v>435</v>
      </c>
      <c r="J137" s="123" t="s">
        <v>0</v>
      </c>
      <c r="K137" s="267">
        <v>18616923866</v>
      </c>
      <c r="L137" s="258" t="s">
        <v>8109</v>
      </c>
      <c r="M137" s="270"/>
      <c r="N137" s="271"/>
      <c r="O137" s="271"/>
      <c r="P137" s="109"/>
      <c r="Q137" s="61"/>
      <c r="R137" s="61"/>
      <c r="S137" s="98" t="s">
        <v>8713</v>
      </c>
      <c r="HQ137" s="58" t="s">
        <v>436</v>
      </c>
      <c r="IB137" s="58" t="s">
        <v>437</v>
      </c>
      <c r="ID137" s="58" t="s">
        <v>84</v>
      </c>
      <c r="IE137" s="58" t="s">
        <v>104</v>
      </c>
      <c r="II137" s="58" t="s">
        <v>235</v>
      </c>
      <c r="IN137" s="58" t="s">
        <v>107</v>
      </c>
      <c r="IO137" s="58" t="s">
        <v>108</v>
      </c>
      <c r="IP137" s="58" t="s">
        <v>91</v>
      </c>
      <c r="IQ137" s="58" t="s">
        <v>92</v>
      </c>
      <c r="IS137" s="58" t="s">
        <v>93</v>
      </c>
      <c r="IT137" s="58" t="s">
        <v>66</v>
      </c>
      <c r="IV137" s="58" t="s">
        <v>2738</v>
      </c>
      <c r="IW137" s="58" t="s">
        <v>2757</v>
      </c>
      <c r="IZ137" s="58" t="s">
        <v>2765</v>
      </c>
      <c r="JH137" s="260" t="s">
        <v>8712</v>
      </c>
      <c r="JI137" s="59"/>
      <c r="JJ137" s="59" t="s">
        <v>3031</v>
      </c>
      <c r="JL137" s="59" t="s">
        <v>3066</v>
      </c>
      <c r="JM137" s="59" t="s">
        <v>3069</v>
      </c>
      <c r="JN137" s="59" t="s">
        <v>3070</v>
      </c>
      <c r="JT137" s="59"/>
      <c r="JU137" s="58" t="s">
        <v>3121</v>
      </c>
      <c r="JV137" s="59"/>
      <c r="KD137" s="59"/>
      <c r="KG137" s="263" t="s">
        <v>3268</v>
      </c>
      <c r="KJ137" s="263" t="s">
        <v>3274</v>
      </c>
      <c r="KL137" s="263" t="s">
        <v>3277</v>
      </c>
      <c r="KS137" s="263" t="s">
        <v>3336</v>
      </c>
      <c r="KX137" s="59"/>
      <c r="LG137" s="59"/>
      <c r="LM137" s="59"/>
      <c r="LP137" s="59"/>
      <c r="MA137" s="59"/>
      <c r="MC137" s="59"/>
      <c r="NJ137" s="474"/>
      <c r="NK137" s="474"/>
    </row>
    <row r="138" spans="1:375" s="58" customFormat="1" ht="29.15" customHeight="1">
      <c r="A138" s="97"/>
      <c r="B138" s="298"/>
      <c r="C138" s="97"/>
      <c r="D138" s="97"/>
      <c r="E138" s="163" t="s">
        <v>8711</v>
      </c>
      <c r="F138" s="133" t="s">
        <v>7</v>
      </c>
      <c r="G138" s="466" t="s">
        <v>1671</v>
      </c>
      <c r="H138" s="58">
        <v>1300</v>
      </c>
      <c r="I138" s="257" t="s">
        <v>176</v>
      </c>
      <c r="J138" s="123" t="s">
        <v>0</v>
      </c>
      <c r="K138" s="276">
        <v>13816059172</v>
      </c>
      <c r="L138" s="258" t="s">
        <v>8109</v>
      </c>
      <c r="M138" s="270"/>
      <c r="N138" s="271"/>
      <c r="O138" s="271"/>
      <c r="P138" s="109"/>
      <c r="Q138" s="61" t="s">
        <v>50</v>
      </c>
      <c r="R138" s="61"/>
      <c r="S138" s="259" t="s">
        <v>8710</v>
      </c>
      <c r="FU138" s="58" t="s">
        <v>177</v>
      </c>
      <c r="FY138" s="58" t="s">
        <v>178</v>
      </c>
      <c r="GA138" s="58" t="s">
        <v>179</v>
      </c>
      <c r="GI138" s="58" t="s">
        <v>180</v>
      </c>
      <c r="GJ138" s="58" t="s">
        <v>80</v>
      </c>
      <c r="GK138" s="58" t="s">
        <v>181</v>
      </c>
      <c r="HP138" s="58" t="s">
        <v>182</v>
      </c>
      <c r="ID138" s="58" t="s">
        <v>84</v>
      </c>
      <c r="II138" s="58" t="s">
        <v>183</v>
      </c>
      <c r="IJ138" s="58" t="s">
        <v>106</v>
      </c>
      <c r="IK138" s="58" t="s">
        <v>184</v>
      </c>
      <c r="IN138" s="58" t="s">
        <v>107</v>
      </c>
      <c r="IO138" s="58" t="s">
        <v>108</v>
      </c>
      <c r="IQ138" s="58" t="s">
        <v>109</v>
      </c>
      <c r="IS138" s="58" t="s">
        <v>93</v>
      </c>
      <c r="IT138" s="58" t="s">
        <v>66</v>
      </c>
      <c r="IW138" s="58" t="s">
        <v>2747</v>
      </c>
      <c r="IZ138" s="58" t="s">
        <v>2765</v>
      </c>
      <c r="JI138" s="260" t="s">
        <v>2796</v>
      </c>
      <c r="JL138" s="59" t="s">
        <v>3066</v>
      </c>
      <c r="JM138" s="59" t="s">
        <v>3069</v>
      </c>
      <c r="JR138" s="59" t="s">
        <v>8709</v>
      </c>
      <c r="JS138" s="58" t="s">
        <v>3103</v>
      </c>
      <c r="JU138" s="58" t="s">
        <v>3121</v>
      </c>
      <c r="JV138" s="59" t="s">
        <v>3148</v>
      </c>
      <c r="KD138" s="59"/>
      <c r="KG138" s="263" t="s">
        <v>3268</v>
      </c>
      <c r="LG138" s="59"/>
      <c r="LM138" s="59"/>
      <c r="LP138" s="59"/>
      <c r="LR138" s="59"/>
      <c r="MA138" s="59"/>
      <c r="MC138" s="59"/>
      <c r="NJ138" s="474"/>
      <c r="NK138" s="474"/>
    </row>
    <row r="139" spans="1:375" s="58" customFormat="1" ht="29.15" customHeight="1">
      <c r="A139" s="97"/>
      <c r="B139" s="298"/>
      <c r="C139" s="97"/>
      <c r="D139" s="97"/>
      <c r="E139" s="163" t="s">
        <v>8708</v>
      </c>
      <c r="F139" s="133" t="s">
        <v>7</v>
      </c>
      <c r="G139" s="466">
        <v>3</v>
      </c>
      <c r="H139" s="58">
        <v>1200</v>
      </c>
      <c r="I139" s="274" t="s">
        <v>8707</v>
      </c>
      <c r="J139" s="123" t="s">
        <v>0</v>
      </c>
      <c r="K139" s="267">
        <v>13052459660</v>
      </c>
      <c r="L139" s="258" t="s">
        <v>8109</v>
      </c>
      <c r="M139" s="270"/>
      <c r="N139" s="271"/>
      <c r="O139" s="271"/>
      <c r="P139" s="109"/>
      <c r="Q139" s="61" t="s">
        <v>187</v>
      </c>
      <c r="R139" s="61" t="s">
        <v>251</v>
      </c>
      <c r="S139" s="98" t="s">
        <v>8706</v>
      </c>
      <c r="AG139" s="287" t="s">
        <v>642</v>
      </c>
      <c r="AH139" s="287" t="s">
        <v>643</v>
      </c>
      <c r="HK139" s="58" t="s">
        <v>644</v>
      </c>
      <c r="HL139" s="58" t="s">
        <v>645</v>
      </c>
      <c r="HM139" s="58" t="s">
        <v>646</v>
      </c>
      <c r="HP139" s="58" t="s">
        <v>647</v>
      </c>
      <c r="HQ139" s="58" t="s">
        <v>648</v>
      </c>
      <c r="HR139" s="58" t="s">
        <v>649</v>
      </c>
      <c r="HU139" s="58" t="s">
        <v>383</v>
      </c>
      <c r="IA139" s="58" t="s">
        <v>59</v>
      </c>
      <c r="IC139" s="58" t="s">
        <v>650</v>
      </c>
      <c r="ID139" s="58" t="s">
        <v>84</v>
      </c>
      <c r="IG139" s="58" t="s">
        <v>651</v>
      </c>
      <c r="II139" s="58" t="s">
        <v>479</v>
      </c>
      <c r="IJ139" s="58" t="s">
        <v>652</v>
      </c>
      <c r="IK139" s="58" t="s">
        <v>653</v>
      </c>
      <c r="JI139" s="260" t="s">
        <v>2796</v>
      </c>
      <c r="JL139" s="59"/>
      <c r="JN139" s="59" t="s">
        <v>3070</v>
      </c>
      <c r="JU139" s="58" t="s">
        <v>3121</v>
      </c>
      <c r="JV139" s="59"/>
      <c r="KD139" s="59"/>
      <c r="KG139" s="263" t="s">
        <v>3268</v>
      </c>
      <c r="KL139" s="263" t="s">
        <v>3277</v>
      </c>
      <c r="KO139" s="263" t="s">
        <v>3279</v>
      </c>
      <c r="KX139" s="263" t="s">
        <v>3361</v>
      </c>
      <c r="LG139" s="59"/>
      <c r="LM139" s="59"/>
      <c r="LP139" s="59"/>
      <c r="MA139" s="59"/>
      <c r="MC139" s="59"/>
      <c r="NJ139" s="474"/>
      <c r="NK139" s="474"/>
    </row>
    <row r="140" spans="1:375" s="58" customFormat="1" ht="29.15" customHeight="1">
      <c r="A140" s="97"/>
      <c r="B140" s="298"/>
      <c r="C140" s="97"/>
      <c r="D140" s="97"/>
      <c r="E140" s="163" t="s">
        <v>8705</v>
      </c>
      <c r="F140" s="133" t="s">
        <v>7</v>
      </c>
      <c r="G140" s="466">
        <v>2</v>
      </c>
      <c r="H140" s="58">
        <v>1200</v>
      </c>
      <c r="I140" s="257" t="s">
        <v>1111</v>
      </c>
      <c r="J140" s="123" t="s">
        <v>2</v>
      </c>
      <c r="K140" s="267" t="s">
        <v>8704</v>
      </c>
      <c r="L140" s="258" t="s">
        <v>8109</v>
      </c>
      <c r="M140" s="270"/>
      <c r="N140" s="271"/>
      <c r="O140" s="271"/>
      <c r="P140" s="109"/>
      <c r="Q140" s="61" t="s">
        <v>187</v>
      </c>
      <c r="R140" s="61" t="s">
        <v>50</v>
      </c>
      <c r="S140" s="59" t="s">
        <v>8703</v>
      </c>
      <c r="V140" s="58" t="s">
        <v>1112</v>
      </c>
      <c r="X140" s="58" t="s">
        <v>1113</v>
      </c>
      <c r="Y140" s="58" t="s">
        <v>1114</v>
      </c>
      <c r="AA140" s="58" t="s">
        <v>1115</v>
      </c>
      <c r="AB140" s="58" t="s">
        <v>1116</v>
      </c>
      <c r="AD140" s="58" t="s">
        <v>1117</v>
      </c>
      <c r="AE140" s="58" t="s">
        <v>1118</v>
      </c>
      <c r="AF140" s="58" t="s">
        <v>1119</v>
      </c>
      <c r="AG140" s="58" t="s">
        <v>1120</v>
      </c>
      <c r="AH140" s="58" t="s">
        <v>1121</v>
      </c>
      <c r="AI140" s="58" t="s">
        <v>1122</v>
      </c>
      <c r="AJ140" s="58" t="s">
        <v>1123</v>
      </c>
      <c r="AK140" s="58" t="s">
        <v>1124</v>
      </c>
      <c r="AL140" s="58" t="s">
        <v>1125</v>
      </c>
      <c r="AM140" s="58" t="s">
        <v>1126</v>
      </c>
      <c r="AN140" s="58" t="s">
        <v>1127</v>
      </c>
      <c r="AO140" s="58" t="s">
        <v>1128</v>
      </c>
      <c r="AP140" s="58" t="s">
        <v>1129</v>
      </c>
      <c r="AQ140" s="58" t="s">
        <v>1130</v>
      </c>
      <c r="AR140" s="58" t="s">
        <v>1131</v>
      </c>
      <c r="AS140" s="58" t="s">
        <v>1132</v>
      </c>
      <c r="AT140" s="58" t="s">
        <v>1133</v>
      </c>
      <c r="AU140" s="58" t="s">
        <v>1134</v>
      </c>
      <c r="AV140" s="58" t="s">
        <v>1135</v>
      </c>
      <c r="AW140" s="58" t="s">
        <v>1136</v>
      </c>
      <c r="AX140" s="58" t="s">
        <v>1137</v>
      </c>
      <c r="AY140" s="58" t="s">
        <v>1138</v>
      </c>
      <c r="AZ140" s="58" t="s">
        <v>1139</v>
      </c>
      <c r="BA140" s="58" t="s">
        <v>1140</v>
      </c>
      <c r="BB140" s="58" t="s">
        <v>1141</v>
      </c>
      <c r="BD140" s="58" t="s">
        <v>1142</v>
      </c>
      <c r="BE140" s="58" t="s">
        <v>1143</v>
      </c>
      <c r="BF140" s="58" t="s">
        <v>1144</v>
      </c>
      <c r="BH140" s="58" t="s">
        <v>1145</v>
      </c>
      <c r="BP140" s="58" t="s">
        <v>1146</v>
      </c>
      <c r="BT140" s="58" t="s">
        <v>1147</v>
      </c>
      <c r="BU140" s="58" t="s">
        <v>1148</v>
      </c>
      <c r="BW140" s="58" t="s">
        <v>1149</v>
      </c>
      <c r="BZ140" s="58" t="s">
        <v>1150</v>
      </c>
      <c r="CA140" s="58" t="s">
        <v>1151</v>
      </c>
      <c r="CB140" s="58" t="s">
        <v>492</v>
      </c>
      <c r="CD140" s="58" t="s">
        <v>1152</v>
      </c>
      <c r="CE140" s="58" t="s">
        <v>1153</v>
      </c>
      <c r="DA140" s="58" t="s">
        <v>1154</v>
      </c>
      <c r="FV140" s="58" t="s">
        <v>284</v>
      </c>
      <c r="FY140" s="58" t="s">
        <v>76</v>
      </c>
      <c r="GF140" s="58" t="s">
        <v>1155</v>
      </c>
      <c r="GG140" s="58" t="s">
        <v>79</v>
      </c>
      <c r="ID140" s="58" t="s">
        <v>84</v>
      </c>
      <c r="IM140" s="58" t="s">
        <v>944</v>
      </c>
      <c r="IQ140" s="58" t="s">
        <v>262</v>
      </c>
      <c r="IU140" s="58" t="s">
        <v>8702</v>
      </c>
      <c r="JE140" s="58" t="s">
        <v>2777</v>
      </c>
      <c r="JI140" s="260"/>
      <c r="JJ140" s="59"/>
      <c r="JL140" s="59" t="s">
        <v>3066</v>
      </c>
      <c r="JM140" s="59" t="s">
        <v>3069</v>
      </c>
      <c r="JN140" s="59" t="s">
        <v>3070</v>
      </c>
      <c r="JU140" s="58" t="s">
        <v>3139</v>
      </c>
      <c r="JV140" s="58" t="s">
        <v>8585</v>
      </c>
      <c r="KD140" s="59"/>
      <c r="KG140" s="263" t="s">
        <v>8581</v>
      </c>
      <c r="KH140" s="59"/>
      <c r="KS140" s="263" t="s">
        <v>3337</v>
      </c>
      <c r="LG140" s="59"/>
      <c r="LM140" s="59"/>
      <c r="LP140" s="59"/>
      <c r="MA140" s="59"/>
      <c r="MC140" s="59"/>
      <c r="NJ140" s="474"/>
      <c r="NK140" s="474"/>
    </row>
    <row r="141" spans="1:375" s="58" customFormat="1" ht="29.15" customHeight="1">
      <c r="A141" s="97"/>
      <c r="B141" s="298"/>
      <c r="C141" s="97"/>
      <c r="D141" s="97"/>
      <c r="E141" s="163" t="s">
        <v>8701</v>
      </c>
      <c r="F141" s="133" t="s">
        <v>7</v>
      </c>
      <c r="G141" s="466">
        <v>3</v>
      </c>
      <c r="H141" s="59">
        <v>1100</v>
      </c>
      <c r="I141" s="319" t="s">
        <v>8355</v>
      </c>
      <c r="J141" s="123" t="s">
        <v>0</v>
      </c>
      <c r="K141" s="330">
        <v>13916794369</v>
      </c>
      <c r="L141" s="258" t="s">
        <v>8109</v>
      </c>
      <c r="M141" s="270"/>
      <c r="N141" s="271"/>
      <c r="O141" s="271"/>
      <c r="P141" s="109"/>
      <c r="Q141" s="61"/>
      <c r="R141" s="61"/>
      <c r="S141" s="59" t="s">
        <v>8700</v>
      </c>
      <c r="T141" s="59"/>
      <c r="JS141" s="59"/>
      <c r="KD141" s="59"/>
      <c r="KG141" s="59"/>
      <c r="KR141" s="59"/>
      <c r="LG141" s="59"/>
      <c r="LM141" s="59"/>
      <c r="LP141" s="59"/>
      <c r="LV141" s="263" t="s">
        <v>8699</v>
      </c>
      <c r="MA141" s="59"/>
      <c r="MC141" s="59"/>
      <c r="MH141" s="265" t="s">
        <v>8698</v>
      </c>
      <c r="NJ141" s="474"/>
      <c r="NK141" s="474"/>
    </row>
    <row r="142" spans="1:375" s="58" customFormat="1" ht="29.15" customHeight="1">
      <c r="A142" s="97"/>
      <c r="B142" s="298"/>
      <c r="C142" s="97"/>
      <c r="D142" s="97"/>
      <c r="E142" s="163" t="s">
        <v>8697</v>
      </c>
      <c r="F142" s="133" t="s">
        <v>7</v>
      </c>
      <c r="G142" s="466">
        <v>3</v>
      </c>
      <c r="H142" s="59">
        <v>1100</v>
      </c>
      <c r="I142" s="274" t="s">
        <v>974</v>
      </c>
      <c r="J142" s="123" t="s">
        <v>0</v>
      </c>
      <c r="K142" s="276">
        <v>15721240504</v>
      </c>
      <c r="L142" s="258" t="s">
        <v>8109</v>
      </c>
      <c r="M142" s="270"/>
      <c r="N142" s="271"/>
      <c r="O142" s="271"/>
      <c r="P142" s="109"/>
      <c r="Q142" s="61"/>
      <c r="R142" s="61"/>
      <c r="S142" s="62" t="s">
        <v>8696</v>
      </c>
      <c r="JN142" s="59" t="s">
        <v>8695</v>
      </c>
      <c r="JQ142" s="59" t="s">
        <v>1195</v>
      </c>
      <c r="JT142" s="59" t="s">
        <v>3113</v>
      </c>
      <c r="JU142" s="59" t="s">
        <v>8694</v>
      </c>
      <c r="JV142" s="58" t="s">
        <v>3153</v>
      </c>
      <c r="JW142" s="263" t="s">
        <v>3180</v>
      </c>
      <c r="KD142" s="59"/>
      <c r="KG142" s="59"/>
      <c r="KI142" s="59"/>
      <c r="KJ142" s="263" t="s">
        <v>3274</v>
      </c>
      <c r="KL142" s="263" t="s">
        <v>3277</v>
      </c>
      <c r="KN142" s="263" t="s">
        <v>8693</v>
      </c>
      <c r="KX142" s="59"/>
      <c r="LG142" s="59"/>
      <c r="LM142" s="59"/>
      <c r="LP142" s="59"/>
      <c r="MA142" s="59"/>
      <c r="MC142" s="59"/>
      <c r="NJ142" s="474"/>
      <c r="NK142" s="474"/>
    </row>
    <row r="143" spans="1:375" s="58" customFormat="1" ht="29.15" customHeight="1">
      <c r="A143" s="97"/>
      <c r="B143" s="298"/>
      <c r="C143" s="97"/>
      <c r="D143" s="97"/>
      <c r="E143" s="163" t="s">
        <v>8692</v>
      </c>
      <c r="F143" s="133" t="s">
        <v>7</v>
      </c>
      <c r="G143" s="466" t="s">
        <v>1546</v>
      </c>
      <c r="H143" s="58">
        <v>1100</v>
      </c>
      <c r="I143" s="99" t="s">
        <v>1279</v>
      </c>
      <c r="J143" s="123" t="s">
        <v>0</v>
      </c>
      <c r="K143" s="267">
        <v>18818210880</v>
      </c>
      <c r="L143" s="258" t="s">
        <v>8109</v>
      </c>
      <c r="M143" s="270"/>
      <c r="N143" s="271"/>
      <c r="O143" s="271"/>
      <c r="P143" s="109"/>
      <c r="Q143" s="61"/>
      <c r="R143" s="61"/>
      <c r="S143" s="98" t="s">
        <v>8691</v>
      </c>
      <c r="FU143" s="58" t="s">
        <v>388</v>
      </c>
      <c r="II143" s="58" t="s">
        <v>593</v>
      </c>
      <c r="IO143" s="58" t="s">
        <v>1280</v>
      </c>
      <c r="IQ143" s="58" t="s">
        <v>1281</v>
      </c>
      <c r="IR143" s="58" t="s">
        <v>593</v>
      </c>
      <c r="IX143" s="58" t="s">
        <v>2741</v>
      </c>
      <c r="IZ143" s="58" t="s">
        <v>8690</v>
      </c>
      <c r="JI143" s="260" t="s">
        <v>2796</v>
      </c>
      <c r="JN143" s="59" t="s">
        <v>8574</v>
      </c>
      <c r="JT143" s="59" t="s">
        <v>3116</v>
      </c>
      <c r="JV143" s="59"/>
      <c r="KD143" s="59"/>
      <c r="KG143" s="59"/>
      <c r="LG143" s="59"/>
      <c r="LM143" s="59"/>
      <c r="LP143" s="59"/>
      <c r="MA143" s="59"/>
      <c r="MC143" s="59"/>
      <c r="NJ143" s="474"/>
      <c r="NK143" s="474"/>
    </row>
    <row r="144" spans="1:375" s="58" customFormat="1" ht="29.15" customHeight="1">
      <c r="A144" s="97"/>
      <c r="B144" s="298"/>
      <c r="C144" s="97"/>
      <c r="D144" s="97"/>
      <c r="E144" s="163" t="s">
        <v>8689</v>
      </c>
      <c r="F144" s="133" t="s">
        <v>7</v>
      </c>
      <c r="G144" s="466">
        <v>2</v>
      </c>
      <c r="H144" s="58">
        <v>1000</v>
      </c>
      <c r="I144" s="99" t="s">
        <v>8688</v>
      </c>
      <c r="J144" s="123" t="s">
        <v>0</v>
      </c>
      <c r="K144" s="263">
        <v>13818912997</v>
      </c>
      <c r="L144" s="258" t="s">
        <v>8109</v>
      </c>
      <c r="M144" s="270"/>
      <c r="N144" s="271"/>
      <c r="O144" s="271"/>
      <c r="P144" s="109"/>
      <c r="Q144" s="61"/>
      <c r="R144" s="61"/>
      <c r="S144" s="59" t="s">
        <v>8687</v>
      </c>
      <c r="T144" s="260"/>
      <c r="HW144" s="58" t="s">
        <v>1052</v>
      </c>
      <c r="HZ144" s="58" t="s">
        <v>1053</v>
      </c>
      <c r="IA144" s="58" t="s">
        <v>59</v>
      </c>
      <c r="II144" s="58" t="s">
        <v>372</v>
      </c>
      <c r="IK144" s="58" t="s">
        <v>364</v>
      </c>
      <c r="IO144" s="58" t="s">
        <v>544</v>
      </c>
      <c r="IU144" s="58" t="s">
        <v>8686</v>
      </c>
      <c r="IY144" s="260" t="s">
        <v>8685</v>
      </c>
      <c r="JA144" s="259"/>
      <c r="JB144" s="259" t="s">
        <v>8684</v>
      </c>
      <c r="JC144" s="259" t="s">
        <v>8683</v>
      </c>
      <c r="JI144" s="260" t="s">
        <v>2796</v>
      </c>
      <c r="JJ144" s="59"/>
      <c r="JN144" s="59" t="s">
        <v>8574</v>
      </c>
      <c r="KD144" s="59"/>
      <c r="KG144" s="259"/>
      <c r="KO144" s="263" t="s">
        <v>8682</v>
      </c>
      <c r="KU144" s="263" t="s">
        <v>593</v>
      </c>
      <c r="LG144" s="59"/>
      <c r="LM144" s="59"/>
      <c r="LP144" s="59"/>
      <c r="LW144" s="59"/>
      <c r="MA144" s="59"/>
      <c r="MC144" s="59"/>
      <c r="ME144" s="59"/>
      <c r="NJ144" s="474"/>
      <c r="NK144" s="474"/>
    </row>
    <row r="145" spans="1:375" s="58" customFormat="1" ht="29.15" customHeight="1">
      <c r="A145" s="97"/>
      <c r="B145" s="298"/>
      <c r="C145" s="97"/>
      <c r="D145" s="97"/>
      <c r="E145" s="163" t="s">
        <v>8681</v>
      </c>
      <c r="F145" s="133" t="s">
        <v>7</v>
      </c>
      <c r="G145" s="466">
        <v>2</v>
      </c>
      <c r="H145" s="58">
        <v>1000</v>
      </c>
      <c r="I145" s="257" t="s">
        <v>607</v>
      </c>
      <c r="J145" s="123" t="s">
        <v>0</v>
      </c>
      <c r="K145" s="276">
        <v>18901752078</v>
      </c>
      <c r="L145" s="258" t="s">
        <v>8109</v>
      </c>
      <c r="M145" s="270"/>
      <c r="N145" s="271"/>
      <c r="O145" s="271"/>
      <c r="P145" s="109"/>
      <c r="Q145" s="61" t="s">
        <v>13</v>
      </c>
      <c r="R145" s="61" t="s">
        <v>148</v>
      </c>
      <c r="S145" s="259" t="s">
        <v>8680</v>
      </c>
      <c r="AQ145" s="58" t="s">
        <v>608</v>
      </c>
      <c r="AR145" s="58" t="s">
        <v>609</v>
      </c>
      <c r="AS145" s="58" t="s">
        <v>610</v>
      </c>
      <c r="AU145" s="58" t="s">
        <v>611</v>
      </c>
      <c r="AV145" s="58" t="s">
        <v>612</v>
      </c>
      <c r="AW145" s="58" t="s">
        <v>613</v>
      </c>
      <c r="AY145" s="58" t="s">
        <v>614</v>
      </c>
      <c r="AZ145" s="58" t="s">
        <v>615</v>
      </c>
      <c r="BA145" s="58" t="s">
        <v>616</v>
      </c>
      <c r="BB145" s="58" t="s">
        <v>617</v>
      </c>
      <c r="BC145" s="58" t="s">
        <v>618</v>
      </c>
      <c r="BD145" s="58" t="s">
        <v>619</v>
      </c>
      <c r="BE145" s="58" t="s">
        <v>620</v>
      </c>
      <c r="BH145" s="58" t="s">
        <v>621</v>
      </c>
      <c r="BL145" s="58" t="s">
        <v>622</v>
      </c>
      <c r="BM145" s="58" t="s">
        <v>623</v>
      </c>
      <c r="BO145" s="58" t="s">
        <v>624</v>
      </c>
      <c r="BP145" s="58" t="s">
        <v>625</v>
      </c>
      <c r="BU145" s="58" t="s">
        <v>626</v>
      </c>
      <c r="BW145" s="58" t="s">
        <v>627</v>
      </c>
      <c r="CA145" s="58" t="s">
        <v>628</v>
      </c>
      <c r="CD145" s="58" t="s">
        <v>629</v>
      </c>
      <c r="CG145" s="58" t="s">
        <v>630</v>
      </c>
      <c r="CH145" s="58" t="s">
        <v>631</v>
      </c>
      <c r="CI145" s="58" t="s">
        <v>632</v>
      </c>
      <c r="CJ145" s="58" t="s">
        <v>633</v>
      </c>
      <c r="CK145" s="58" t="s">
        <v>634</v>
      </c>
      <c r="CM145" s="58" t="s">
        <v>636</v>
      </c>
      <c r="DI145" s="58" t="s">
        <v>637</v>
      </c>
      <c r="EG145" s="58" t="s">
        <v>638</v>
      </c>
      <c r="FL145" s="58" t="s">
        <v>476</v>
      </c>
      <c r="FT145" s="58" t="s">
        <v>283</v>
      </c>
      <c r="HE145" s="58" t="s">
        <v>639</v>
      </c>
      <c r="HI145" s="58" t="s">
        <v>142</v>
      </c>
      <c r="HL145" s="58" t="s">
        <v>56</v>
      </c>
      <c r="HO145" s="58" t="s">
        <v>640</v>
      </c>
      <c r="HZ145" s="58" t="s">
        <v>641</v>
      </c>
      <c r="IA145" s="58" t="s">
        <v>59</v>
      </c>
      <c r="ID145" s="58" t="s">
        <v>84</v>
      </c>
      <c r="IT145" s="58" t="s">
        <v>8679</v>
      </c>
      <c r="IW145" s="58" t="s">
        <v>2745</v>
      </c>
      <c r="IZ145" s="58" t="s">
        <v>2765</v>
      </c>
      <c r="JD145" s="259" t="s">
        <v>2771</v>
      </c>
      <c r="JN145" s="59" t="s">
        <v>3070</v>
      </c>
      <c r="JQ145" s="59"/>
      <c r="KD145" s="59"/>
      <c r="KG145" s="259"/>
      <c r="KS145" s="263" t="s">
        <v>3336</v>
      </c>
      <c r="LG145" s="59"/>
      <c r="LM145" s="59"/>
      <c r="LP145" s="59"/>
      <c r="MA145" s="59"/>
      <c r="MC145" s="59"/>
      <c r="NJ145" s="474"/>
      <c r="NK145" s="474"/>
    </row>
    <row r="146" spans="1:375" s="58" customFormat="1" ht="29.15" customHeight="1">
      <c r="A146" s="97"/>
      <c r="B146" s="298"/>
      <c r="C146" s="97"/>
      <c r="D146" s="97"/>
      <c r="E146" s="163" t="s">
        <v>8678</v>
      </c>
      <c r="F146" s="133" t="s">
        <v>7</v>
      </c>
      <c r="G146" s="466" t="s">
        <v>1596</v>
      </c>
      <c r="H146" s="58">
        <v>1000</v>
      </c>
      <c r="I146" s="257" t="s">
        <v>176</v>
      </c>
      <c r="J146" s="123" t="s">
        <v>1463</v>
      </c>
      <c r="K146" s="267">
        <v>15201734710</v>
      </c>
      <c r="L146" s="258" t="s">
        <v>8109</v>
      </c>
      <c r="M146" s="270" t="s">
        <v>3403</v>
      </c>
      <c r="N146" s="271" t="s">
        <v>3424</v>
      </c>
      <c r="O146" s="271" t="s">
        <v>3410</v>
      </c>
      <c r="P146" s="268" t="s">
        <v>8677</v>
      </c>
      <c r="Q146" s="61" t="s">
        <v>251</v>
      </c>
      <c r="R146" s="272"/>
      <c r="S146" s="59" t="s">
        <v>8676</v>
      </c>
      <c r="EX146" s="58" t="s">
        <v>775</v>
      </c>
      <c r="EY146" s="58" t="s">
        <v>776</v>
      </c>
      <c r="FB146" s="58" t="s">
        <v>777</v>
      </c>
      <c r="FE146" s="58" t="s">
        <v>778</v>
      </c>
      <c r="FV146" s="58" t="s">
        <v>779</v>
      </c>
      <c r="FZ146" s="58" t="s">
        <v>780</v>
      </c>
      <c r="GP146" s="58" t="s">
        <v>781</v>
      </c>
      <c r="HO146" s="58" t="s">
        <v>782</v>
      </c>
      <c r="ID146" s="58" t="s">
        <v>103</v>
      </c>
      <c r="IO146" s="58" t="s">
        <v>783</v>
      </c>
      <c r="IU146" s="58" t="s">
        <v>2730</v>
      </c>
      <c r="JI146" s="260" t="s">
        <v>2796</v>
      </c>
      <c r="JN146" s="59"/>
      <c r="JT146" s="59"/>
      <c r="KD146" s="59"/>
      <c r="KG146" s="259"/>
      <c r="LG146" s="263" t="s">
        <v>8675</v>
      </c>
      <c r="LM146" s="59"/>
      <c r="LP146" s="59"/>
      <c r="LR146" s="264" t="s">
        <v>8674</v>
      </c>
      <c r="LT146" s="263" t="s">
        <v>8673</v>
      </c>
      <c r="MA146" s="59"/>
      <c r="MC146" s="59"/>
      <c r="NJ146" s="474"/>
      <c r="NK146" s="474"/>
    </row>
    <row r="147" spans="1:375" s="58" customFormat="1" ht="29.15" customHeight="1">
      <c r="A147" s="97"/>
      <c r="B147" s="298"/>
      <c r="C147" s="97"/>
      <c r="D147" s="97"/>
      <c r="E147" s="163" t="s">
        <v>8672</v>
      </c>
      <c r="F147" s="133" t="s">
        <v>7</v>
      </c>
      <c r="G147" s="466" t="s">
        <v>1596</v>
      </c>
      <c r="H147" s="58">
        <v>1000</v>
      </c>
      <c r="I147" s="257" t="s">
        <v>8671</v>
      </c>
      <c r="J147" s="123" t="s">
        <v>0</v>
      </c>
      <c r="K147" s="276">
        <v>15300717812</v>
      </c>
      <c r="L147" s="258" t="s">
        <v>8109</v>
      </c>
      <c r="M147" s="270"/>
      <c r="N147" s="271"/>
      <c r="O147" s="271"/>
      <c r="P147" s="109"/>
      <c r="Q147" s="61" t="s">
        <v>187</v>
      </c>
      <c r="R147" s="61" t="s">
        <v>69</v>
      </c>
      <c r="S147" s="259" t="s">
        <v>8670</v>
      </c>
      <c r="IZ147" s="260" t="s">
        <v>8669</v>
      </c>
      <c r="JA147" s="259" t="s">
        <v>8668</v>
      </c>
      <c r="JC147" s="259" t="s">
        <v>8667</v>
      </c>
      <c r="JF147" s="259" t="s">
        <v>8666</v>
      </c>
      <c r="JJ147" s="59" t="s">
        <v>3032</v>
      </c>
      <c r="JN147" s="59" t="s">
        <v>3070</v>
      </c>
      <c r="KD147" s="59"/>
      <c r="KG147" s="59"/>
      <c r="KI147" s="59"/>
      <c r="KJ147" s="263" t="s">
        <v>3274</v>
      </c>
      <c r="KK147" s="59"/>
      <c r="KL147" s="265" t="s">
        <v>8665</v>
      </c>
      <c r="LG147" s="59"/>
      <c r="LM147" s="59"/>
      <c r="LP147" s="59"/>
      <c r="MA147" s="59"/>
      <c r="MC147" s="59"/>
      <c r="NJ147" s="474"/>
      <c r="NK147" s="474"/>
    </row>
    <row r="148" spans="1:375" s="58" customFormat="1" ht="29.15" customHeight="1">
      <c r="A148" s="97"/>
      <c r="B148" s="298"/>
      <c r="C148" s="97"/>
      <c r="D148" s="97"/>
      <c r="E148" s="163" t="s">
        <v>8664</v>
      </c>
      <c r="F148" s="133" t="s">
        <v>7</v>
      </c>
      <c r="G148" s="466">
        <v>3</v>
      </c>
      <c r="H148" s="58">
        <v>1000</v>
      </c>
      <c r="I148" s="257" t="s">
        <v>546</v>
      </c>
      <c r="J148" s="123" t="s">
        <v>0</v>
      </c>
      <c r="K148" s="276">
        <v>13918387040</v>
      </c>
      <c r="L148" s="258" t="s">
        <v>8109</v>
      </c>
      <c r="M148" s="270"/>
      <c r="N148" s="271"/>
      <c r="O148" s="271"/>
      <c r="P148" s="109"/>
      <c r="Q148" s="61" t="s">
        <v>96</v>
      </c>
      <c r="R148" s="61" t="s">
        <v>68</v>
      </c>
      <c r="S148" s="259" t="s">
        <v>8663</v>
      </c>
      <c r="T148" s="58" t="s">
        <v>547</v>
      </c>
      <c r="CV148" s="58" t="s">
        <v>548</v>
      </c>
      <c r="DA148" s="58" t="s">
        <v>549</v>
      </c>
      <c r="DC148" s="58" t="s">
        <v>550</v>
      </c>
      <c r="DD148" s="58" t="s">
        <v>551</v>
      </c>
      <c r="DE148" s="58" t="s">
        <v>552</v>
      </c>
      <c r="DF148" s="58" t="s">
        <v>553</v>
      </c>
      <c r="DG148" s="58" t="s">
        <v>554</v>
      </c>
      <c r="DI148" s="58" t="s">
        <v>555</v>
      </c>
      <c r="DJ148" s="58" t="s">
        <v>556</v>
      </c>
      <c r="EN148" s="58" t="s">
        <v>557</v>
      </c>
      <c r="EU148" s="58" t="s">
        <v>558</v>
      </c>
      <c r="EW148" s="58" t="s">
        <v>559</v>
      </c>
      <c r="EY148" s="58" t="s">
        <v>560</v>
      </c>
      <c r="FC148" s="58" t="s">
        <v>561</v>
      </c>
      <c r="FV148" s="58" t="s">
        <v>75</v>
      </c>
      <c r="FY148" s="58" t="s">
        <v>76</v>
      </c>
      <c r="GA148" s="58" t="s">
        <v>394</v>
      </c>
      <c r="GG148" s="58" t="s">
        <v>79</v>
      </c>
      <c r="IA148" s="58" t="s">
        <v>102</v>
      </c>
      <c r="ID148" s="58" t="s">
        <v>84</v>
      </c>
      <c r="IE148" s="58" t="s">
        <v>562</v>
      </c>
      <c r="IS148" s="58" t="s">
        <v>93</v>
      </c>
      <c r="IU148" s="58" t="s">
        <v>2796</v>
      </c>
      <c r="IV148" s="58" t="s">
        <v>8662</v>
      </c>
      <c r="IW148" s="58" t="s">
        <v>2745</v>
      </c>
      <c r="IX148" s="58" t="s">
        <v>2741</v>
      </c>
      <c r="IZ148" s="260" t="s">
        <v>8661</v>
      </c>
      <c r="JD148" s="259" t="s">
        <v>2771</v>
      </c>
      <c r="JI148" s="260" t="s">
        <v>2796</v>
      </c>
      <c r="JN148" s="59" t="s">
        <v>3070</v>
      </c>
      <c r="JT148" s="59"/>
      <c r="JV148" s="59"/>
      <c r="KD148" s="59"/>
      <c r="KG148" s="59"/>
      <c r="KL148" s="263" t="s">
        <v>3277</v>
      </c>
      <c r="KO148" s="263" t="s">
        <v>8660</v>
      </c>
      <c r="LG148" s="59"/>
      <c r="LM148" s="59"/>
      <c r="LP148" s="59"/>
      <c r="LX148" s="263" t="s">
        <v>8659</v>
      </c>
      <c r="MA148" s="59"/>
      <c r="MC148" s="59"/>
      <c r="NJ148" s="474"/>
      <c r="NK148" s="474"/>
    </row>
    <row r="149" spans="1:375" s="58" customFormat="1" ht="29.15" customHeight="1">
      <c r="A149" s="316" t="s">
        <v>8134</v>
      </c>
      <c r="B149" s="317" t="s">
        <v>8133</v>
      </c>
      <c r="C149" s="163" t="s">
        <v>8132</v>
      </c>
      <c r="D149" s="163" t="s">
        <v>8658</v>
      </c>
      <c r="E149" s="163" t="s">
        <v>8657</v>
      </c>
      <c r="F149" s="133" t="s">
        <v>7</v>
      </c>
      <c r="G149" s="466">
        <v>3</v>
      </c>
      <c r="H149" s="58">
        <v>950</v>
      </c>
      <c r="I149" s="257" t="s">
        <v>47</v>
      </c>
      <c r="J149" s="123" t="s">
        <v>0</v>
      </c>
      <c r="K149" s="325">
        <v>13918861862</v>
      </c>
      <c r="L149" s="258" t="s">
        <v>8109</v>
      </c>
      <c r="M149" s="270" t="s">
        <v>3465</v>
      </c>
      <c r="N149" s="271" t="s">
        <v>7671</v>
      </c>
      <c r="O149" s="271" t="s">
        <v>3464</v>
      </c>
      <c r="P149" s="109"/>
      <c r="Q149" s="61"/>
      <c r="R149" s="61"/>
      <c r="S149" s="259" t="s">
        <v>8656</v>
      </c>
      <c r="GX149" s="58" t="s">
        <v>51</v>
      </c>
      <c r="HB149" s="58" t="s">
        <v>52</v>
      </c>
      <c r="HI149" s="58" t="s">
        <v>53</v>
      </c>
      <c r="HJ149" s="58" t="s">
        <v>54</v>
      </c>
      <c r="HK149" s="58" t="s">
        <v>55</v>
      </c>
      <c r="HL149" s="58" t="s">
        <v>56</v>
      </c>
      <c r="HP149" s="58" t="s">
        <v>57</v>
      </c>
      <c r="HZ149" s="58" t="s">
        <v>58</v>
      </c>
      <c r="IA149" s="58" t="s">
        <v>59</v>
      </c>
      <c r="IB149" s="58" t="s">
        <v>60</v>
      </c>
      <c r="ID149" s="58" t="s">
        <v>61</v>
      </c>
      <c r="IE149" s="58" t="s">
        <v>62</v>
      </c>
      <c r="IF149" s="58" t="s">
        <v>63</v>
      </c>
      <c r="II149" s="58" t="s">
        <v>64</v>
      </c>
      <c r="IO149" s="58" t="s">
        <v>65</v>
      </c>
      <c r="IT149" s="58" t="s">
        <v>66</v>
      </c>
      <c r="IZ149" s="58" t="s">
        <v>2765</v>
      </c>
      <c r="JD149" s="259" t="s">
        <v>2771</v>
      </c>
      <c r="JF149" s="259"/>
      <c r="JI149" s="260" t="s">
        <v>2796</v>
      </c>
      <c r="JJ149" s="59" t="s">
        <v>3032</v>
      </c>
      <c r="JV149" s="59" t="s">
        <v>8655</v>
      </c>
      <c r="KD149" s="59"/>
      <c r="KG149" s="259"/>
      <c r="KL149" s="263" t="s">
        <v>3277</v>
      </c>
      <c r="KW149" s="264" t="s">
        <v>8654</v>
      </c>
      <c r="KX149" s="59"/>
      <c r="LG149" s="59"/>
      <c r="LM149" s="59"/>
      <c r="LP149" s="59"/>
      <c r="LX149" s="263" t="s">
        <v>8653</v>
      </c>
      <c r="MA149" s="59"/>
      <c r="MC149" s="264" t="s">
        <v>8652</v>
      </c>
      <c r="MD149" s="263" t="s">
        <v>8110</v>
      </c>
      <c r="NJ149" s="474"/>
      <c r="NK149" s="474"/>
    </row>
    <row r="150" spans="1:375" s="58" customFormat="1" ht="29.15" customHeight="1">
      <c r="A150" s="97"/>
      <c r="B150" s="298"/>
      <c r="C150" s="97"/>
      <c r="D150" s="97"/>
      <c r="E150" s="163" t="s">
        <v>8651</v>
      </c>
      <c r="F150" s="133" t="s">
        <v>7</v>
      </c>
      <c r="G150" s="466">
        <v>3</v>
      </c>
      <c r="H150" s="58">
        <v>900</v>
      </c>
      <c r="I150" s="257" t="s">
        <v>1309</v>
      </c>
      <c r="J150" s="123" t="s">
        <v>5</v>
      </c>
      <c r="K150" s="276">
        <v>13524459516</v>
      </c>
      <c r="L150" s="258" t="s">
        <v>8109</v>
      </c>
      <c r="M150" s="270"/>
      <c r="N150" s="271"/>
      <c r="O150" s="271"/>
      <c r="P150" s="109"/>
      <c r="Q150" s="61" t="s">
        <v>50</v>
      </c>
      <c r="R150" s="61" t="s">
        <v>186</v>
      </c>
      <c r="S150" s="259" t="s">
        <v>8560</v>
      </c>
      <c r="T150" s="260"/>
      <c r="BR150" s="58" t="s">
        <v>1310</v>
      </c>
      <c r="BT150" s="58" t="s">
        <v>1311</v>
      </c>
      <c r="BW150" s="58" t="s">
        <v>1312</v>
      </c>
      <c r="BX150" s="58" t="s">
        <v>1313</v>
      </c>
      <c r="CH150" s="58" t="s">
        <v>1314</v>
      </c>
      <c r="CI150" s="58" t="s">
        <v>1315</v>
      </c>
      <c r="CJ150" s="58" t="s">
        <v>1316</v>
      </c>
      <c r="CM150" s="58" t="s">
        <v>1317</v>
      </c>
      <c r="CS150" s="58" t="s">
        <v>1318</v>
      </c>
      <c r="CX150" s="58" t="s">
        <v>1319</v>
      </c>
      <c r="CY150" s="58" t="s">
        <v>1320</v>
      </c>
      <c r="CZ150" s="58" t="s">
        <v>1321</v>
      </c>
      <c r="DA150" s="58" t="s">
        <v>1322</v>
      </c>
      <c r="DD150" s="58" t="s">
        <v>1323</v>
      </c>
      <c r="DK150" s="58" t="s">
        <v>1324</v>
      </c>
      <c r="DP150" s="58" t="s">
        <v>1325</v>
      </c>
      <c r="DV150" s="58" t="s">
        <v>1326</v>
      </c>
      <c r="EM150" s="58" t="s">
        <v>1327</v>
      </c>
      <c r="ER150" s="58" t="s">
        <v>1328</v>
      </c>
      <c r="FT150" s="58" t="s">
        <v>131</v>
      </c>
      <c r="GS150" s="58" t="s">
        <v>353</v>
      </c>
      <c r="HO150" s="58" t="s">
        <v>1329</v>
      </c>
      <c r="JC150" s="259"/>
      <c r="JJ150" s="59" t="s">
        <v>3024</v>
      </c>
      <c r="JT150" s="59" t="s">
        <v>8650</v>
      </c>
      <c r="KD150" s="59"/>
      <c r="KG150" s="259"/>
      <c r="KW150" s="59"/>
      <c r="KX150" s="263" t="s">
        <v>3348</v>
      </c>
      <c r="LG150" s="59"/>
      <c r="LM150" s="59"/>
      <c r="LP150" s="59"/>
      <c r="MA150" s="59"/>
      <c r="MC150" s="59"/>
      <c r="NJ150" s="474"/>
      <c r="NK150" s="474"/>
    </row>
    <row r="151" spans="1:375" s="58" customFormat="1" ht="29.15" customHeight="1">
      <c r="A151" s="97"/>
      <c r="B151" s="298"/>
      <c r="C151" s="97"/>
      <c r="D151" s="97"/>
      <c r="E151" s="163" t="s">
        <v>8649</v>
      </c>
      <c r="F151" s="133" t="s">
        <v>7</v>
      </c>
      <c r="G151" s="466">
        <v>3</v>
      </c>
      <c r="H151" s="59">
        <v>900</v>
      </c>
      <c r="I151" s="319" t="s">
        <v>8648</v>
      </c>
      <c r="J151" s="123" t="s">
        <v>0</v>
      </c>
      <c r="K151" s="276">
        <v>18205157418</v>
      </c>
      <c r="L151" s="258" t="s">
        <v>8109</v>
      </c>
      <c r="M151" s="270"/>
      <c r="N151" s="271"/>
      <c r="O151" s="271"/>
      <c r="P151" s="109"/>
      <c r="Q151" s="61"/>
      <c r="R151" s="61"/>
      <c r="S151" s="59" t="s">
        <v>8647</v>
      </c>
      <c r="JJ151" s="59" t="s">
        <v>1195</v>
      </c>
      <c r="JT151" s="59" t="s">
        <v>3112</v>
      </c>
      <c r="JV151" s="59" t="s">
        <v>8646</v>
      </c>
      <c r="KD151" s="59"/>
      <c r="KG151" s="259"/>
      <c r="KW151" s="273" t="s">
        <v>8645</v>
      </c>
      <c r="KX151" s="267" t="s">
        <v>3348</v>
      </c>
      <c r="LG151" s="59"/>
      <c r="LM151" s="59"/>
      <c r="LP151" s="59"/>
      <c r="MA151" s="59"/>
      <c r="MC151" s="59"/>
      <c r="NJ151" s="474"/>
      <c r="NK151" s="474"/>
    </row>
    <row r="152" spans="1:375" s="58" customFormat="1" ht="29.15" customHeight="1">
      <c r="A152" s="97"/>
      <c r="B152" s="298"/>
      <c r="C152" s="97"/>
      <c r="D152" s="97"/>
      <c r="E152" s="163" t="s">
        <v>8644</v>
      </c>
      <c r="F152" s="133" t="s">
        <v>7</v>
      </c>
      <c r="G152" s="466">
        <v>2</v>
      </c>
      <c r="H152" s="58">
        <v>800</v>
      </c>
      <c r="I152" s="257" t="s">
        <v>594</v>
      </c>
      <c r="J152" s="123" t="s">
        <v>11</v>
      </c>
      <c r="K152" s="323" t="s">
        <v>2739</v>
      </c>
      <c r="L152" s="258" t="s">
        <v>8109</v>
      </c>
      <c r="M152" s="270"/>
      <c r="N152" s="271"/>
      <c r="O152" s="271"/>
      <c r="P152" s="109"/>
      <c r="Q152" s="61" t="s">
        <v>187</v>
      </c>
      <c r="R152" s="61" t="s">
        <v>96</v>
      </c>
      <c r="S152" s="259" t="s">
        <v>8643</v>
      </c>
      <c r="EX152" s="58" t="s">
        <v>596</v>
      </c>
      <c r="EZ152" s="58" t="s">
        <v>597</v>
      </c>
      <c r="FB152" s="58" t="s">
        <v>598</v>
      </c>
      <c r="FC152" s="58" t="s">
        <v>220</v>
      </c>
      <c r="FE152" s="58" t="s">
        <v>599</v>
      </c>
      <c r="FJ152" s="58" t="s">
        <v>600</v>
      </c>
      <c r="FR152" s="58" t="s">
        <v>601</v>
      </c>
      <c r="FT152" s="58" t="s">
        <v>602</v>
      </c>
      <c r="GA152" s="58" t="s">
        <v>521</v>
      </c>
      <c r="GD152" s="58" t="s">
        <v>287</v>
      </c>
      <c r="GM152" s="58" t="s">
        <v>522</v>
      </c>
      <c r="HN152" s="58" t="s">
        <v>300</v>
      </c>
      <c r="HQ152" s="58" t="s">
        <v>301</v>
      </c>
      <c r="HW152" s="58" t="s">
        <v>603</v>
      </c>
      <c r="IB152" s="58" t="s">
        <v>60</v>
      </c>
      <c r="ID152" s="58" t="s">
        <v>84</v>
      </c>
      <c r="IF152" s="58" t="s">
        <v>564</v>
      </c>
      <c r="IU152" s="58" t="s">
        <v>2736</v>
      </c>
      <c r="JE152" s="58" t="s">
        <v>2778</v>
      </c>
      <c r="JM152" s="59"/>
      <c r="KD152" s="59"/>
      <c r="KG152" s="59"/>
      <c r="LG152" s="59"/>
      <c r="LM152" s="59"/>
      <c r="LP152" s="59"/>
      <c r="LW152" s="59"/>
      <c r="MA152" s="59"/>
      <c r="MC152" s="59"/>
      <c r="ME152" s="59"/>
      <c r="NJ152" s="474"/>
      <c r="NK152" s="474"/>
    </row>
    <row r="153" spans="1:375" s="58" customFormat="1" ht="29.15" customHeight="1">
      <c r="A153" s="97"/>
      <c r="B153" s="298"/>
      <c r="C153" s="97"/>
      <c r="D153" s="97"/>
      <c r="E153" s="163" t="s">
        <v>8642</v>
      </c>
      <c r="F153" s="133" t="s">
        <v>7</v>
      </c>
      <c r="G153" s="466">
        <v>2</v>
      </c>
      <c r="H153" s="59">
        <v>800</v>
      </c>
      <c r="I153" s="319" t="s">
        <v>8641</v>
      </c>
      <c r="J153" s="123" t="s">
        <v>0</v>
      </c>
      <c r="K153" s="276">
        <v>13020255207</v>
      </c>
      <c r="L153" s="258" t="s">
        <v>8109</v>
      </c>
      <c r="M153" s="270"/>
      <c r="N153" s="271"/>
      <c r="O153" s="271"/>
      <c r="P153" s="109"/>
      <c r="Q153" s="61"/>
      <c r="R153" s="61"/>
      <c r="S153" s="59" t="s">
        <v>8640</v>
      </c>
      <c r="JL153" s="59" t="s">
        <v>8639</v>
      </c>
      <c r="JN153" s="59"/>
      <c r="JR153" s="59" t="s">
        <v>8638</v>
      </c>
      <c r="JV153" s="59" t="s">
        <v>8637</v>
      </c>
      <c r="KD153" s="59"/>
      <c r="KG153" s="59"/>
      <c r="KU153" s="275" t="s">
        <v>8636</v>
      </c>
      <c r="LG153" s="59"/>
      <c r="LM153" s="59"/>
      <c r="LP153" s="59"/>
      <c r="MA153" s="59"/>
      <c r="MC153" s="59"/>
      <c r="NJ153" s="474"/>
      <c r="NK153" s="474"/>
    </row>
    <row r="154" spans="1:375" s="58" customFormat="1" ht="29.15" customHeight="1">
      <c r="A154" s="97"/>
      <c r="B154" s="298"/>
      <c r="C154" s="97"/>
      <c r="D154" s="97"/>
      <c r="E154" s="163" t="s">
        <v>8635</v>
      </c>
      <c r="F154" s="133" t="s">
        <v>7</v>
      </c>
      <c r="G154" s="466">
        <v>2</v>
      </c>
      <c r="H154" s="58">
        <v>800</v>
      </c>
      <c r="I154" s="257" t="s">
        <v>1283</v>
      </c>
      <c r="J154" s="123"/>
      <c r="K154" s="276">
        <v>18000523606</v>
      </c>
      <c r="L154" s="258" t="s">
        <v>8109</v>
      </c>
      <c r="M154" s="270"/>
      <c r="N154" s="271"/>
      <c r="O154" s="271"/>
      <c r="P154" s="109"/>
      <c r="Q154" s="61" t="s">
        <v>148</v>
      </c>
      <c r="R154" s="61" t="s">
        <v>187</v>
      </c>
      <c r="S154" s="259" t="s">
        <v>8634</v>
      </c>
      <c r="CH154" s="58" t="s">
        <v>1284</v>
      </c>
      <c r="CI154" s="58" t="s">
        <v>1285</v>
      </c>
      <c r="CJ154" s="58" t="s">
        <v>1286</v>
      </c>
      <c r="CK154" s="58" t="s">
        <v>1287</v>
      </c>
      <c r="CM154" s="58" t="s">
        <v>1288</v>
      </c>
      <c r="CP154" s="58" t="s">
        <v>1289</v>
      </c>
      <c r="CS154" s="58" t="s">
        <v>1290</v>
      </c>
      <c r="CX154" s="58" t="s">
        <v>1291</v>
      </c>
      <c r="CY154" s="58" t="s">
        <v>1292</v>
      </c>
      <c r="CZ154" s="58" t="s">
        <v>1293</v>
      </c>
      <c r="DA154" s="58" t="s">
        <v>1294</v>
      </c>
      <c r="DC154" s="58" t="s">
        <v>1295</v>
      </c>
      <c r="DD154" s="58" t="s">
        <v>1296</v>
      </c>
      <c r="DO154" s="58" t="s">
        <v>1297</v>
      </c>
      <c r="DP154" s="58" t="s">
        <v>1298</v>
      </c>
      <c r="DV154" s="58" t="s">
        <v>1299</v>
      </c>
      <c r="FK154" s="58" t="s">
        <v>1300</v>
      </c>
      <c r="FR154" s="58" t="s">
        <v>601</v>
      </c>
      <c r="FT154" s="58" t="s">
        <v>283</v>
      </c>
      <c r="GA154" s="58" t="s">
        <v>521</v>
      </c>
      <c r="GD154" s="58" t="s">
        <v>287</v>
      </c>
      <c r="GM154" s="58" t="s">
        <v>522</v>
      </c>
      <c r="HB154" s="58" t="s">
        <v>298</v>
      </c>
      <c r="HN154" s="58" t="s">
        <v>300</v>
      </c>
      <c r="HQ154" s="58" t="s">
        <v>301</v>
      </c>
      <c r="IB154" s="58" t="s">
        <v>60</v>
      </c>
      <c r="ID154" s="58" t="s">
        <v>84</v>
      </c>
      <c r="IO154" s="58" t="s">
        <v>544</v>
      </c>
      <c r="IP154" s="58" t="s">
        <v>1301</v>
      </c>
      <c r="IU154" s="58" t="s">
        <v>8633</v>
      </c>
      <c r="JE154" s="58" t="s">
        <v>2778</v>
      </c>
      <c r="JG154" s="259" t="s">
        <v>8569</v>
      </c>
      <c r="JT154" s="59"/>
      <c r="JV154" s="59" t="s">
        <v>8632</v>
      </c>
      <c r="JW154" s="263" t="s">
        <v>3175</v>
      </c>
      <c r="KD154" s="59"/>
      <c r="KG154" s="59"/>
      <c r="KL154" s="263" t="s">
        <v>3277</v>
      </c>
      <c r="KM154" s="264" t="s">
        <v>8631</v>
      </c>
      <c r="KS154" s="263" t="s">
        <v>3335</v>
      </c>
      <c r="KU154" s="275" t="s">
        <v>8630</v>
      </c>
      <c r="KW154" s="263" t="s">
        <v>3350</v>
      </c>
      <c r="LG154" s="59"/>
      <c r="LM154" s="59"/>
      <c r="LP154" s="59"/>
      <c r="MA154" s="59"/>
      <c r="MC154" s="59"/>
      <c r="NJ154" s="474"/>
      <c r="NK154" s="474"/>
    </row>
    <row r="155" spans="1:375" s="58" customFormat="1" ht="29.15" customHeight="1">
      <c r="A155" s="97"/>
      <c r="B155" s="298"/>
      <c r="C155" s="97"/>
      <c r="D155" s="97"/>
      <c r="E155" s="163" t="s">
        <v>8629</v>
      </c>
      <c r="F155" s="133" t="s">
        <v>7</v>
      </c>
      <c r="G155" s="466">
        <v>2</v>
      </c>
      <c r="H155" s="58">
        <v>750</v>
      </c>
      <c r="I155" s="257" t="s">
        <v>263</v>
      </c>
      <c r="J155" s="123" t="s">
        <v>2</v>
      </c>
      <c r="K155" s="267">
        <v>13983732818</v>
      </c>
      <c r="L155" s="258" t="s">
        <v>8109</v>
      </c>
      <c r="M155" s="270"/>
      <c r="N155" s="271"/>
      <c r="O155" s="271"/>
      <c r="P155" s="109"/>
      <c r="Q155" s="61" t="s">
        <v>50</v>
      </c>
      <c r="R155" s="61"/>
      <c r="S155" s="59" t="s">
        <v>8628</v>
      </c>
      <c r="T155" s="260"/>
      <c r="FU155" s="58" t="s">
        <v>1105</v>
      </c>
      <c r="FV155" s="58" t="s">
        <v>1106</v>
      </c>
      <c r="GA155" s="58" t="s">
        <v>521</v>
      </c>
      <c r="GD155" s="58" t="s">
        <v>1107</v>
      </c>
      <c r="HN155" s="58" t="s">
        <v>300</v>
      </c>
      <c r="HQ155" s="58" t="s">
        <v>1108</v>
      </c>
      <c r="IB155" s="58" t="s">
        <v>60</v>
      </c>
      <c r="ID155" s="58" t="s">
        <v>1109</v>
      </c>
      <c r="IF155" s="58" t="s">
        <v>1110</v>
      </c>
      <c r="IH155" s="58" t="s">
        <v>362</v>
      </c>
      <c r="IU155" s="58" t="s">
        <v>8627</v>
      </c>
      <c r="IZ155" s="260" t="s">
        <v>8626</v>
      </c>
      <c r="JI155" s="260" t="s">
        <v>2796</v>
      </c>
      <c r="JT155" s="59" t="s">
        <v>3119</v>
      </c>
      <c r="JU155" s="58" t="s">
        <v>3120</v>
      </c>
      <c r="JV155" s="59" t="s">
        <v>3162</v>
      </c>
      <c r="KD155" s="59"/>
      <c r="KG155" s="59"/>
      <c r="KW155" s="264" t="s">
        <v>8625</v>
      </c>
      <c r="LG155" s="59"/>
      <c r="LK155" s="263" t="s">
        <v>3466</v>
      </c>
      <c r="LM155" s="59"/>
      <c r="LP155" s="59"/>
      <c r="MA155" s="59"/>
      <c r="MC155" s="59"/>
      <c r="NJ155" s="474"/>
      <c r="NK155" s="474"/>
    </row>
    <row r="156" spans="1:375" s="58" customFormat="1" ht="29.15" customHeight="1">
      <c r="A156" s="97"/>
      <c r="B156" s="298"/>
      <c r="C156" s="97"/>
      <c r="D156" s="97"/>
      <c r="E156" s="163" t="s">
        <v>8624</v>
      </c>
      <c r="F156" s="133" t="s">
        <v>7</v>
      </c>
      <c r="G156" s="466">
        <v>3</v>
      </c>
      <c r="H156" s="58">
        <v>700</v>
      </c>
      <c r="I156" s="257" t="s">
        <v>1441</v>
      </c>
      <c r="J156" s="123" t="s">
        <v>3436</v>
      </c>
      <c r="K156" s="267">
        <v>18616192623</v>
      </c>
      <c r="L156" s="258" t="s">
        <v>8109</v>
      </c>
      <c r="M156" s="270"/>
      <c r="N156" s="271"/>
      <c r="O156" s="271"/>
      <c r="P156" s="109"/>
      <c r="Q156" s="61"/>
      <c r="R156" s="61"/>
      <c r="S156" s="98" t="s">
        <v>8623</v>
      </c>
      <c r="V156" s="58" t="s">
        <v>72</v>
      </c>
      <c r="DQ156" s="58" t="s">
        <v>1442</v>
      </c>
      <c r="FJ156" s="58" t="s">
        <v>72</v>
      </c>
      <c r="FL156" s="58" t="s">
        <v>476</v>
      </c>
      <c r="FO156" s="58" t="s">
        <v>128</v>
      </c>
      <c r="FR156" s="58" t="s">
        <v>74</v>
      </c>
      <c r="FV156" s="58" t="s">
        <v>75</v>
      </c>
      <c r="FY156" s="58" t="s">
        <v>76</v>
      </c>
      <c r="GA156" s="58" t="s">
        <v>1443</v>
      </c>
      <c r="HO156" s="58" t="s">
        <v>1329</v>
      </c>
      <c r="HY156" s="58" t="s">
        <v>1444</v>
      </c>
      <c r="IB156" s="58" t="s">
        <v>60</v>
      </c>
      <c r="ID156" s="58" t="s">
        <v>84</v>
      </c>
      <c r="IE156" s="58" t="s">
        <v>527</v>
      </c>
      <c r="IF156" s="58" t="s">
        <v>564</v>
      </c>
      <c r="IO156" s="58" t="s">
        <v>65</v>
      </c>
      <c r="JE156" s="259"/>
      <c r="JT156" s="59"/>
      <c r="KD156" s="59"/>
      <c r="KG156" s="59"/>
      <c r="KR156" s="59"/>
      <c r="LG156" s="59"/>
      <c r="LM156" s="59"/>
      <c r="LP156" s="59"/>
      <c r="MA156" s="59"/>
      <c r="MC156" s="59"/>
      <c r="NJ156" s="474"/>
      <c r="NK156" s="474"/>
    </row>
    <row r="157" spans="1:375" s="58" customFormat="1" ht="29.15" customHeight="1">
      <c r="A157" s="97"/>
      <c r="B157" s="298"/>
      <c r="C157" s="97"/>
      <c r="D157" s="97"/>
      <c r="E157" s="163" t="s">
        <v>8622</v>
      </c>
      <c r="F157" s="133" t="s">
        <v>7</v>
      </c>
      <c r="G157" s="466">
        <v>2</v>
      </c>
      <c r="H157" s="59">
        <v>700</v>
      </c>
      <c r="I157" s="257" t="s">
        <v>1382</v>
      </c>
      <c r="J157" s="123" t="s">
        <v>2</v>
      </c>
      <c r="K157" s="276">
        <v>13801660598</v>
      </c>
      <c r="L157" s="258" t="s">
        <v>8109</v>
      </c>
      <c r="M157" s="270"/>
      <c r="N157" s="271"/>
      <c r="O157" s="271"/>
      <c r="P157" s="109"/>
      <c r="Q157" s="61"/>
      <c r="R157" s="61"/>
      <c r="S157" s="259" t="s">
        <v>8621</v>
      </c>
      <c r="BG157" s="58" t="s">
        <v>1384</v>
      </c>
      <c r="BH157" s="58" t="s">
        <v>1385</v>
      </c>
      <c r="BI157" s="58" t="s">
        <v>1386</v>
      </c>
      <c r="BJ157" s="58" t="s">
        <v>1387</v>
      </c>
      <c r="BK157" s="58" t="s">
        <v>1388</v>
      </c>
      <c r="BL157" s="58" t="s">
        <v>1389</v>
      </c>
      <c r="BM157" s="58" t="s">
        <v>1390</v>
      </c>
      <c r="BN157" s="58" t="s">
        <v>1391</v>
      </c>
      <c r="BO157" s="58" t="s">
        <v>1392</v>
      </c>
      <c r="BP157" s="58" t="s">
        <v>1393</v>
      </c>
      <c r="BT157" s="58" t="s">
        <v>1394</v>
      </c>
      <c r="BU157" s="58" t="s">
        <v>1395</v>
      </c>
      <c r="CE157" s="58" t="s">
        <v>1396</v>
      </c>
      <c r="CM157" s="58" t="s">
        <v>1397</v>
      </c>
      <c r="DR157" s="58" t="s">
        <v>1398</v>
      </c>
      <c r="FR157" s="58" t="s">
        <v>601</v>
      </c>
      <c r="FT157" s="58" t="s">
        <v>283</v>
      </c>
      <c r="GA157" s="58" t="s">
        <v>734</v>
      </c>
      <c r="GL157" s="58" t="s">
        <v>1399</v>
      </c>
      <c r="GZ157" s="58" t="s">
        <v>737</v>
      </c>
      <c r="HB157" s="58" t="s">
        <v>298</v>
      </c>
      <c r="HO157" s="58" t="s">
        <v>1400</v>
      </c>
      <c r="ID157" s="58" t="s">
        <v>84</v>
      </c>
      <c r="JE157" s="58" t="s">
        <v>2781</v>
      </c>
      <c r="JT157" s="58" t="s">
        <v>3119</v>
      </c>
      <c r="JU157" s="58" t="s">
        <v>3120</v>
      </c>
      <c r="JV157" s="59" t="s">
        <v>3162</v>
      </c>
      <c r="KD157" s="59"/>
      <c r="KG157" s="59"/>
      <c r="KR157" s="59"/>
      <c r="LG157" s="59"/>
      <c r="LM157" s="59"/>
      <c r="LP157" s="59"/>
      <c r="MA157" s="59"/>
      <c r="MC157" s="59"/>
      <c r="NJ157" s="474"/>
      <c r="NK157" s="474"/>
    </row>
    <row r="158" spans="1:375" s="58" customFormat="1" ht="29.15" customHeight="1">
      <c r="A158" s="97"/>
      <c r="B158" s="298"/>
      <c r="C158" s="97"/>
      <c r="D158" s="97"/>
      <c r="E158" s="163"/>
      <c r="F158" s="133" t="s">
        <v>7</v>
      </c>
      <c r="G158" s="466">
        <v>3</v>
      </c>
      <c r="H158" s="58">
        <v>650</v>
      </c>
      <c r="I158" s="257" t="s">
        <v>1200</v>
      </c>
      <c r="J158" s="123" t="s">
        <v>3436</v>
      </c>
      <c r="K158" s="267">
        <v>13917649595</v>
      </c>
      <c r="L158" s="258" t="s">
        <v>8109</v>
      </c>
      <c r="M158" s="270"/>
      <c r="N158" s="271"/>
      <c r="O158" s="271"/>
      <c r="P158" s="109"/>
      <c r="Q158" s="61" t="s">
        <v>110</v>
      </c>
      <c r="R158" s="61" t="s">
        <v>68</v>
      </c>
      <c r="S158" s="259" t="s">
        <v>8620</v>
      </c>
      <c r="BM158" s="58" t="s">
        <v>1201</v>
      </c>
      <c r="CE158" s="58" t="s">
        <v>1202</v>
      </c>
      <c r="CM158" s="58" t="s">
        <v>1203</v>
      </c>
      <c r="DR158" s="58" t="s">
        <v>1204</v>
      </c>
      <c r="FT158" s="58" t="s">
        <v>283</v>
      </c>
      <c r="HO158" s="58" t="s">
        <v>1205</v>
      </c>
      <c r="ID158" s="58" t="s">
        <v>84</v>
      </c>
      <c r="IE158" s="58" t="s">
        <v>527</v>
      </c>
      <c r="JH158" s="259"/>
      <c r="JI158" s="259"/>
      <c r="JT158" s="59"/>
      <c r="KD158" s="59"/>
      <c r="KG158" s="259"/>
      <c r="KR158" s="59"/>
      <c r="LG158" s="59"/>
      <c r="LM158" s="59"/>
      <c r="LP158" s="59"/>
      <c r="MA158" s="59"/>
      <c r="MC158" s="59"/>
      <c r="NJ158" s="474"/>
      <c r="NK158" s="474"/>
    </row>
    <row r="159" spans="1:375" s="58" customFormat="1" ht="29.15" customHeight="1">
      <c r="A159" s="97"/>
      <c r="B159" s="298"/>
      <c r="C159" s="97"/>
      <c r="D159" s="97"/>
      <c r="E159" s="163"/>
      <c r="F159" s="133" t="s">
        <v>7</v>
      </c>
      <c r="G159" s="466">
        <v>2</v>
      </c>
      <c r="H159" s="58">
        <v>600</v>
      </c>
      <c r="I159" s="257" t="s">
        <v>594</v>
      </c>
      <c r="J159" s="123" t="s">
        <v>11</v>
      </c>
      <c r="K159" s="267">
        <v>18951221030</v>
      </c>
      <c r="L159" s="258" t="s">
        <v>8109</v>
      </c>
      <c r="M159" s="270"/>
      <c r="N159" s="271"/>
      <c r="O159" s="271"/>
      <c r="P159" s="109"/>
      <c r="Q159" s="61" t="s">
        <v>50</v>
      </c>
      <c r="R159" s="61"/>
      <c r="S159" s="259" t="s">
        <v>8619</v>
      </c>
      <c r="CH159" s="58" t="s">
        <v>726</v>
      </c>
      <c r="CJ159" s="58" t="s">
        <v>727</v>
      </c>
      <c r="CM159" s="58" t="s">
        <v>728</v>
      </c>
      <c r="CS159" s="58" t="s">
        <v>729</v>
      </c>
      <c r="CX159" s="58" t="s">
        <v>730</v>
      </c>
      <c r="DR159" s="58" t="s">
        <v>731</v>
      </c>
      <c r="DV159" s="58" t="s">
        <v>732</v>
      </c>
      <c r="DX159" s="58" t="s">
        <v>733</v>
      </c>
      <c r="FR159" s="58" t="s">
        <v>601</v>
      </c>
      <c r="FT159" s="58" t="s">
        <v>283</v>
      </c>
      <c r="GA159" s="58" t="s">
        <v>734</v>
      </c>
      <c r="GD159" s="58" t="s">
        <v>735</v>
      </c>
      <c r="GL159" s="58" t="s">
        <v>736</v>
      </c>
      <c r="GZ159" s="58" t="s">
        <v>737</v>
      </c>
      <c r="HB159" s="58" t="s">
        <v>738</v>
      </c>
      <c r="HQ159" s="58" t="s">
        <v>301</v>
      </c>
      <c r="HY159" s="58" t="s">
        <v>739</v>
      </c>
      <c r="IB159" s="58" t="s">
        <v>740</v>
      </c>
      <c r="ID159" s="58" t="s">
        <v>84</v>
      </c>
      <c r="IW159" s="259"/>
      <c r="IX159" s="259"/>
      <c r="IY159" s="259"/>
      <c r="JF159" s="259"/>
      <c r="JI159" s="260" t="s">
        <v>2796</v>
      </c>
      <c r="JT159" s="59"/>
      <c r="KD159" s="59"/>
      <c r="KG159" s="259"/>
      <c r="LG159" s="59"/>
      <c r="LM159" s="59"/>
      <c r="LP159" s="59"/>
      <c r="MA159" s="59"/>
      <c r="MC159" s="59"/>
      <c r="NJ159" s="474"/>
      <c r="NK159" s="474"/>
    </row>
    <row r="160" spans="1:375" s="58" customFormat="1" ht="29.15" customHeight="1">
      <c r="A160" s="97"/>
      <c r="B160" s="298"/>
      <c r="C160" s="97"/>
      <c r="D160" s="97"/>
      <c r="E160" s="163"/>
      <c r="F160" s="133" t="s">
        <v>7</v>
      </c>
      <c r="G160" s="466">
        <v>3</v>
      </c>
      <c r="H160" s="58">
        <v>600</v>
      </c>
      <c r="I160" s="257" t="s">
        <v>1437</v>
      </c>
      <c r="J160" s="123" t="s">
        <v>3436</v>
      </c>
      <c r="K160" s="267">
        <v>13915671983</v>
      </c>
      <c r="L160" s="258" t="s">
        <v>8109</v>
      </c>
      <c r="M160" s="270"/>
      <c r="N160" s="271"/>
      <c r="O160" s="271"/>
      <c r="P160" s="109"/>
      <c r="Q160" s="61"/>
      <c r="R160" s="61"/>
      <c r="S160" s="259" t="s">
        <v>8560</v>
      </c>
      <c r="CE160" s="58" t="s">
        <v>1438</v>
      </c>
      <c r="CM160" s="58" t="s">
        <v>1203</v>
      </c>
      <c r="DC160" s="58" t="s">
        <v>1439</v>
      </c>
      <c r="HO160" s="58" t="s">
        <v>1329</v>
      </c>
      <c r="ID160" s="58" t="s">
        <v>1440</v>
      </c>
      <c r="IW160" s="259"/>
      <c r="IX160" s="259"/>
      <c r="IY160" s="259"/>
      <c r="IZ160" s="259"/>
      <c r="JA160" s="259"/>
      <c r="JB160" s="259"/>
      <c r="JC160" s="259"/>
      <c r="JD160" s="259"/>
      <c r="JE160" s="259"/>
      <c r="JF160" s="259"/>
      <c r="JT160" s="59"/>
      <c r="KD160" s="59"/>
      <c r="KG160" s="259"/>
      <c r="LG160" s="59"/>
      <c r="LM160" s="59"/>
      <c r="LP160" s="59"/>
      <c r="MA160" s="59"/>
      <c r="MC160" s="59"/>
      <c r="NJ160" s="474"/>
      <c r="NK160" s="474"/>
    </row>
    <row r="161" spans="1:803" s="58" customFormat="1" ht="29.15" customHeight="1">
      <c r="A161" s="97"/>
      <c r="B161" s="298"/>
      <c r="C161" s="97"/>
      <c r="D161" s="97"/>
      <c r="E161" s="163" t="s">
        <v>8618</v>
      </c>
      <c r="F161" s="133" t="s">
        <v>7</v>
      </c>
      <c r="G161" s="466">
        <v>3</v>
      </c>
      <c r="H161" s="58">
        <v>600</v>
      </c>
      <c r="I161" s="257" t="s">
        <v>514</v>
      </c>
      <c r="J161" s="123" t="s">
        <v>0</v>
      </c>
      <c r="K161" s="267">
        <v>13665676069</v>
      </c>
      <c r="L161" s="258" t="s">
        <v>8109</v>
      </c>
      <c r="M161" s="270"/>
      <c r="N161" s="271"/>
      <c r="O161" s="271"/>
      <c r="P161" s="109"/>
      <c r="Q161" s="61" t="s">
        <v>69</v>
      </c>
      <c r="R161" s="61" t="s">
        <v>13</v>
      </c>
      <c r="S161" s="259" t="s">
        <v>8617</v>
      </c>
      <c r="DM161" s="58" t="s">
        <v>515</v>
      </c>
      <c r="DP161" s="58" t="s">
        <v>516</v>
      </c>
      <c r="DR161" s="58" t="s">
        <v>517</v>
      </c>
      <c r="EE161" s="58" t="s">
        <v>518</v>
      </c>
      <c r="EJ161" s="58" t="s">
        <v>519</v>
      </c>
      <c r="FF161" s="58" t="s">
        <v>520</v>
      </c>
      <c r="FL161" s="58" t="s">
        <v>476</v>
      </c>
      <c r="FT161" s="58" t="s">
        <v>283</v>
      </c>
      <c r="GA161" s="58" t="s">
        <v>521</v>
      </c>
      <c r="GD161" s="58" t="s">
        <v>287</v>
      </c>
      <c r="GM161" s="58" t="s">
        <v>522</v>
      </c>
      <c r="GP161" s="58" t="s">
        <v>523</v>
      </c>
      <c r="GS161" s="58" t="s">
        <v>353</v>
      </c>
      <c r="HD161" s="58" t="s">
        <v>299</v>
      </c>
      <c r="HL161" s="58" t="s">
        <v>524</v>
      </c>
      <c r="HQ161" s="58" t="s">
        <v>301</v>
      </c>
      <c r="HZ161" s="58" t="s">
        <v>525</v>
      </c>
      <c r="IA161" s="58" t="s">
        <v>59</v>
      </c>
      <c r="IB161" s="58" t="s">
        <v>60</v>
      </c>
      <c r="ID161" s="58" t="s">
        <v>526</v>
      </c>
      <c r="IE161" s="58" t="s">
        <v>527</v>
      </c>
      <c r="IO161" s="58" t="s">
        <v>65</v>
      </c>
      <c r="IY161" s="259"/>
      <c r="JC161" s="259"/>
      <c r="JE161" s="259"/>
      <c r="JF161" s="259"/>
      <c r="KD161" s="59"/>
      <c r="KG161" s="259"/>
      <c r="LG161" s="59"/>
      <c r="LM161" s="59"/>
      <c r="LP161" s="59"/>
      <c r="MA161" s="59"/>
      <c r="MC161" s="59"/>
      <c r="NJ161" s="474"/>
      <c r="NK161" s="474"/>
    </row>
    <row r="162" spans="1:803" s="58" customFormat="1" ht="29.15" customHeight="1">
      <c r="A162" s="316" t="s">
        <v>8512</v>
      </c>
      <c r="B162" s="317" t="s">
        <v>9492</v>
      </c>
      <c r="C162" s="163" t="s">
        <v>8081</v>
      </c>
      <c r="D162" s="163" t="s">
        <v>8082</v>
      </c>
      <c r="E162" s="163" t="s">
        <v>12126</v>
      </c>
      <c r="F162" s="133" t="s">
        <v>590</v>
      </c>
      <c r="G162" s="466" t="s">
        <v>1508</v>
      </c>
      <c r="H162" s="58">
        <v>3000</v>
      </c>
      <c r="I162" s="274" t="s">
        <v>9491</v>
      </c>
      <c r="J162" s="123" t="s">
        <v>0</v>
      </c>
      <c r="K162" s="379">
        <v>13601987780</v>
      </c>
      <c r="L162" s="258" t="s">
        <v>8109</v>
      </c>
      <c r="M162" s="270" t="s">
        <v>3423</v>
      </c>
      <c r="N162" s="271" t="s">
        <v>3407</v>
      </c>
      <c r="O162" s="271" t="s">
        <v>3443</v>
      </c>
      <c r="P162" s="268" t="s">
        <v>9490</v>
      </c>
      <c r="Q162" s="61"/>
      <c r="R162" s="268"/>
      <c r="S162" s="59" t="s">
        <v>9489</v>
      </c>
      <c r="T162" s="343"/>
      <c r="KD162" s="59"/>
      <c r="KG162" s="59"/>
      <c r="KX162" s="263" t="s">
        <v>9488</v>
      </c>
      <c r="KZ162" s="269" t="s">
        <v>9487</v>
      </c>
      <c r="LF162" s="263" t="s">
        <v>9486</v>
      </c>
      <c r="LG162" s="59"/>
      <c r="LM162" s="59"/>
      <c r="LN162" s="59"/>
      <c r="LP162" s="59"/>
      <c r="LR162" s="263" t="s">
        <v>9454</v>
      </c>
      <c r="LT162" s="263" t="s">
        <v>9485</v>
      </c>
      <c r="LW162" s="59"/>
      <c r="LX162" s="263" t="s">
        <v>9484</v>
      </c>
      <c r="LZ162" s="263" t="s">
        <v>9483</v>
      </c>
      <c r="MA162" s="59"/>
      <c r="MC162" s="264" t="s">
        <v>9482</v>
      </c>
      <c r="ME162" s="59"/>
      <c r="MF162" s="263" t="s">
        <v>9481</v>
      </c>
      <c r="MH162" s="263" t="s">
        <v>8315</v>
      </c>
      <c r="MY162" s="366" t="s">
        <v>9480</v>
      </c>
      <c r="MZ162" s="344" t="s">
        <v>9479</v>
      </c>
      <c r="NA162" s="367" t="s">
        <v>9478</v>
      </c>
      <c r="ND162" s="369"/>
      <c r="NG162" s="350" t="s">
        <v>12127</v>
      </c>
      <c r="NH162" s="381" t="s">
        <v>12369</v>
      </c>
      <c r="NJ162" s="474"/>
      <c r="NK162" s="474"/>
      <c r="ADW162" s="381"/>
    </row>
    <row r="163" spans="1:803" s="58" customFormat="1" ht="29.15" customHeight="1">
      <c r="A163" s="97"/>
      <c r="B163" s="298"/>
      <c r="C163" s="97"/>
      <c r="D163" s="97"/>
      <c r="E163" s="163" t="s">
        <v>8616</v>
      </c>
      <c r="F163" s="133" t="s">
        <v>590</v>
      </c>
      <c r="G163" s="466" t="s">
        <v>1508</v>
      </c>
      <c r="H163" s="259">
        <v>2000</v>
      </c>
      <c r="I163" s="100" t="s">
        <v>8615</v>
      </c>
      <c r="J163" s="123" t="s">
        <v>0</v>
      </c>
      <c r="K163" s="267">
        <v>13391271222</v>
      </c>
      <c r="L163" s="258" t="s">
        <v>8109</v>
      </c>
      <c r="M163" s="270"/>
      <c r="N163" s="271"/>
      <c r="O163" s="271"/>
      <c r="P163" s="109"/>
      <c r="Q163" s="61"/>
      <c r="R163" s="61"/>
      <c r="S163" s="259" t="s">
        <v>8614</v>
      </c>
      <c r="JG163" s="59" t="s">
        <v>8613</v>
      </c>
      <c r="JK163" s="59" t="s">
        <v>3050</v>
      </c>
      <c r="JM163" s="59"/>
      <c r="JN163" s="59"/>
      <c r="JT163" s="59"/>
      <c r="KD163" s="59"/>
      <c r="KG163" s="259"/>
      <c r="LG163" s="59"/>
      <c r="LM163" s="59"/>
      <c r="LP163" s="59"/>
      <c r="MA163" s="59"/>
      <c r="MC163" s="59"/>
      <c r="NJ163" s="474"/>
      <c r="NK163" s="474"/>
    </row>
    <row r="164" spans="1:803" s="58" customFormat="1" ht="29.15" customHeight="1">
      <c r="A164" s="97"/>
      <c r="B164" s="298"/>
      <c r="C164" s="97"/>
      <c r="D164" s="97"/>
      <c r="E164" s="163" t="s">
        <v>8612</v>
      </c>
      <c r="F164" s="133" t="s">
        <v>590</v>
      </c>
      <c r="G164" s="466" t="s">
        <v>8611</v>
      </c>
      <c r="H164" s="58">
        <v>1700</v>
      </c>
      <c r="I164" s="257" t="s">
        <v>8610</v>
      </c>
      <c r="J164" s="123"/>
      <c r="K164" s="276">
        <v>18767118254</v>
      </c>
      <c r="L164" s="258" t="s">
        <v>8109</v>
      </c>
      <c r="M164" s="270"/>
      <c r="N164" s="271"/>
      <c r="O164" s="271"/>
      <c r="P164" s="109"/>
      <c r="Q164" s="61"/>
      <c r="R164" s="61"/>
      <c r="S164" s="259" t="s">
        <v>8609</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8608</v>
      </c>
      <c r="IZ164" s="260" t="s">
        <v>8607</v>
      </c>
      <c r="JF164" s="58" t="s">
        <v>8606</v>
      </c>
      <c r="JM164" s="59" t="s">
        <v>3068</v>
      </c>
      <c r="JV164" s="59" t="s">
        <v>3148</v>
      </c>
      <c r="KD164" s="263" t="s">
        <v>3251</v>
      </c>
      <c r="KE164" s="265" t="s">
        <v>8605</v>
      </c>
      <c r="KG164" s="59"/>
      <c r="KH164" s="263" t="s">
        <v>8604</v>
      </c>
      <c r="KI164" s="59"/>
      <c r="KS164" s="263" t="s">
        <v>8603</v>
      </c>
      <c r="LG164" s="59"/>
      <c r="LM164" s="59"/>
      <c r="LP164" s="59"/>
      <c r="MA164" s="59"/>
      <c r="MC164" s="59"/>
      <c r="NJ164" s="474"/>
      <c r="NK164" s="474"/>
    </row>
    <row r="165" spans="1:803" s="58" customFormat="1" ht="29.15" customHeight="1">
      <c r="A165" s="97"/>
      <c r="B165" s="298"/>
      <c r="C165" s="97"/>
      <c r="D165" s="97"/>
      <c r="E165" s="163" t="s">
        <v>8602</v>
      </c>
      <c r="F165" s="133" t="s">
        <v>590</v>
      </c>
      <c r="G165" s="466">
        <v>3</v>
      </c>
      <c r="H165" s="58">
        <v>1500</v>
      </c>
      <c r="I165" s="99" t="s">
        <v>1345</v>
      </c>
      <c r="J165" s="123" t="s">
        <v>0</v>
      </c>
      <c r="K165" s="276">
        <v>18217376103</v>
      </c>
      <c r="L165" s="258" t="s">
        <v>8109</v>
      </c>
      <c r="M165" s="270"/>
      <c r="N165" s="271"/>
      <c r="O165" s="271"/>
      <c r="P165" s="109"/>
      <c r="Q165" s="61"/>
      <c r="R165" s="61"/>
      <c r="S165" s="259" t="s">
        <v>8601</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c r="NJ165" s="474"/>
      <c r="NK165" s="474"/>
    </row>
    <row r="166" spans="1:803" s="58" customFormat="1" ht="29.15" customHeight="1">
      <c r="A166" s="97"/>
      <c r="B166" s="298"/>
      <c r="C166" s="97"/>
      <c r="D166" s="97"/>
      <c r="E166" s="163" t="s">
        <v>8600</v>
      </c>
      <c r="F166" s="133" t="s">
        <v>590</v>
      </c>
      <c r="G166" s="466">
        <v>3</v>
      </c>
      <c r="H166" s="58">
        <v>1500</v>
      </c>
      <c r="I166" s="99" t="s">
        <v>1357</v>
      </c>
      <c r="J166" s="123" t="s">
        <v>0</v>
      </c>
      <c r="K166" s="276">
        <v>13917819330</v>
      </c>
      <c r="L166" s="258" t="s">
        <v>8109</v>
      </c>
      <c r="M166" s="270"/>
      <c r="N166" s="271"/>
      <c r="O166" s="271"/>
      <c r="P166" s="109"/>
      <c r="Q166" s="61"/>
      <c r="R166" s="61"/>
      <c r="S166" s="59" t="s">
        <v>8599</v>
      </c>
      <c r="IE166" s="58" t="s">
        <v>1358</v>
      </c>
      <c r="JI166" s="260" t="s">
        <v>2796</v>
      </c>
      <c r="JJ166" s="59" t="s">
        <v>3027</v>
      </c>
      <c r="JM166" s="59"/>
      <c r="JT166" s="59"/>
      <c r="KD166" s="59"/>
      <c r="KG166" s="59"/>
      <c r="LG166" s="59"/>
      <c r="LM166" s="59"/>
      <c r="LP166" s="59"/>
      <c r="MA166" s="59"/>
      <c r="MC166" s="59"/>
      <c r="NJ166" s="474"/>
      <c r="NK166" s="474"/>
    </row>
    <row r="167" spans="1:803" s="58" customFormat="1" ht="29.15" customHeight="1">
      <c r="A167" s="97"/>
      <c r="B167" s="298"/>
      <c r="C167" s="97"/>
      <c r="D167" s="97"/>
      <c r="E167" s="163" t="s">
        <v>8598</v>
      </c>
      <c r="F167" s="256" t="s">
        <v>590</v>
      </c>
      <c r="G167" s="466">
        <v>4</v>
      </c>
      <c r="H167" s="59">
        <v>1500</v>
      </c>
      <c r="I167" s="319" t="s">
        <v>8597</v>
      </c>
      <c r="J167" s="123" t="s">
        <v>8</v>
      </c>
      <c r="K167" s="281">
        <v>3298749</v>
      </c>
      <c r="L167" s="258" t="s">
        <v>8109</v>
      </c>
      <c r="M167" s="270" t="s">
        <v>3403</v>
      </c>
      <c r="N167" s="271" t="s">
        <v>3407</v>
      </c>
      <c r="O167" s="271" t="s">
        <v>3410</v>
      </c>
      <c r="P167" s="268" t="s">
        <v>8596</v>
      </c>
      <c r="Q167" s="61"/>
      <c r="R167" s="268"/>
      <c r="S167" s="268" t="s">
        <v>8595</v>
      </c>
      <c r="KY167" s="264" t="s">
        <v>8594</v>
      </c>
      <c r="LB167" s="263" t="s">
        <v>8593</v>
      </c>
      <c r="LD167" s="264" t="s">
        <v>8592</v>
      </c>
      <c r="LG167" s="264" t="s">
        <v>8591</v>
      </c>
      <c r="LM167" s="59"/>
      <c r="LP167" s="59"/>
      <c r="LX167" s="263" t="s">
        <v>8590</v>
      </c>
      <c r="MA167" s="59"/>
      <c r="MC167" s="59"/>
      <c r="NJ167" s="474"/>
      <c r="NK167" s="474"/>
    </row>
    <row r="168" spans="1:803" s="58" customFormat="1" ht="29.15" customHeight="1">
      <c r="A168" s="97"/>
      <c r="B168" s="298"/>
      <c r="C168" s="97"/>
      <c r="D168" s="97"/>
      <c r="E168" s="163" t="s">
        <v>8589</v>
      </c>
      <c r="F168" s="133" t="s">
        <v>590</v>
      </c>
      <c r="G168" s="466">
        <v>2</v>
      </c>
      <c r="H168" s="58">
        <v>1300</v>
      </c>
      <c r="I168" s="257" t="s">
        <v>974</v>
      </c>
      <c r="J168" s="123" t="s">
        <v>8</v>
      </c>
      <c r="K168" s="267">
        <v>15800795728</v>
      </c>
      <c r="L168" s="258" t="s">
        <v>8109</v>
      </c>
      <c r="M168" s="270"/>
      <c r="N168" s="271"/>
      <c r="O168" s="271"/>
      <c r="P168" s="109"/>
      <c r="Q168" s="61" t="s">
        <v>69</v>
      </c>
      <c r="R168" s="61" t="s">
        <v>68</v>
      </c>
      <c r="S168" s="259" t="s">
        <v>8588</v>
      </c>
      <c r="T168" s="260"/>
      <c r="HM168" s="58" t="s">
        <v>1330</v>
      </c>
      <c r="HU168" s="58" t="s">
        <v>1331</v>
      </c>
      <c r="ID168" s="58" t="s">
        <v>84</v>
      </c>
      <c r="IE168" s="58" t="s">
        <v>104</v>
      </c>
      <c r="II168" s="58" t="s">
        <v>235</v>
      </c>
      <c r="IJ168" s="58" t="s">
        <v>1332</v>
      </c>
      <c r="IO168" s="58" t="s">
        <v>544</v>
      </c>
      <c r="IQ168" s="58" t="s">
        <v>262</v>
      </c>
      <c r="IU168" s="58" t="s">
        <v>8587</v>
      </c>
      <c r="JI168" s="260" t="s">
        <v>2796</v>
      </c>
      <c r="JK168" s="59" t="s">
        <v>3052</v>
      </c>
      <c r="JL168" s="59" t="s">
        <v>3066</v>
      </c>
      <c r="JM168" s="59" t="s">
        <v>3069</v>
      </c>
      <c r="JU168" s="59" t="s">
        <v>8586</v>
      </c>
      <c r="JV168" s="58" t="s">
        <v>8585</v>
      </c>
      <c r="KC168" s="59"/>
      <c r="KD168" s="263" t="s">
        <v>8584</v>
      </c>
      <c r="KE168" s="265" t="s">
        <v>8583</v>
      </c>
      <c r="KF168" s="263" t="s">
        <v>8582</v>
      </c>
      <c r="KG168" s="263" t="s">
        <v>8581</v>
      </c>
      <c r="KH168" s="263" t="s">
        <v>3273</v>
      </c>
      <c r="KI168" s="263" t="s">
        <v>8580</v>
      </c>
      <c r="KK168" s="264" t="s">
        <v>8579</v>
      </c>
      <c r="LG168" s="59"/>
      <c r="LM168" s="59"/>
      <c r="LP168" s="59"/>
      <c r="MA168" s="59"/>
      <c r="MC168" s="59"/>
      <c r="NJ168" s="474"/>
      <c r="NK168" s="474"/>
    </row>
    <row r="169" spans="1:803" s="58" customFormat="1" ht="29.15" customHeight="1">
      <c r="A169" s="97"/>
      <c r="B169" s="298"/>
      <c r="C169" s="97"/>
      <c r="D169" s="97"/>
      <c r="E169" s="163" t="s">
        <v>8578</v>
      </c>
      <c r="F169" s="133" t="s">
        <v>590</v>
      </c>
      <c r="G169" s="466">
        <v>3</v>
      </c>
      <c r="H169" s="259">
        <v>1200</v>
      </c>
      <c r="I169" s="100" t="s">
        <v>8577</v>
      </c>
      <c r="J169" s="123" t="s">
        <v>0</v>
      </c>
      <c r="K169" s="267">
        <v>13801939888</v>
      </c>
      <c r="L169" s="258" t="s">
        <v>8109</v>
      </c>
      <c r="M169" s="270"/>
      <c r="N169" s="271"/>
      <c r="O169" s="271"/>
      <c r="P169" s="109"/>
      <c r="Q169" s="61"/>
      <c r="R169" s="61"/>
      <c r="S169" s="259" t="s">
        <v>8576</v>
      </c>
      <c r="T169" s="259"/>
      <c r="JC169" s="260" t="s">
        <v>8575</v>
      </c>
      <c r="JE169" s="58" t="s">
        <v>2777</v>
      </c>
      <c r="JH169" s="259"/>
      <c r="JI169" s="260" t="s">
        <v>2796</v>
      </c>
      <c r="JN169" s="59" t="s">
        <v>8574</v>
      </c>
      <c r="JT169" s="59"/>
      <c r="JU169" s="59" t="s">
        <v>8573</v>
      </c>
      <c r="JV169" s="59" t="s">
        <v>8572</v>
      </c>
      <c r="KD169" s="59"/>
      <c r="KG169" s="59"/>
      <c r="LG169" s="59"/>
      <c r="LM169" s="59"/>
      <c r="LP169" s="59"/>
      <c r="MA169" s="59"/>
      <c r="MC169" s="59"/>
      <c r="NJ169" s="474"/>
      <c r="NK169" s="474"/>
    </row>
    <row r="170" spans="1:803" s="58" customFormat="1" ht="29.15" customHeight="1">
      <c r="A170" s="97"/>
      <c r="B170" s="298"/>
      <c r="C170" s="97"/>
      <c r="D170" s="97"/>
      <c r="E170" s="163" t="s">
        <v>8571</v>
      </c>
      <c r="F170" s="133" t="s">
        <v>590</v>
      </c>
      <c r="G170" s="466">
        <v>2</v>
      </c>
      <c r="H170" s="58">
        <v>800</v>
      </c>
      <c r="I170" s="257" t="s">
        <v>1340</v>
      </c>
      <c r="J170" s="123" t="s">
        <v>0</v>
      </c>
      <c r="K170" s="276">
        <v>13310103045</v>
      </c>
      <c r="L170" s="258" t="s">
        <v>8109</v>
      </c>
      <c r="M170" s="270"/>
      <c r="N170" s="271"/>
      <c r="O170" s="271"/>
      <c r="P170" s="109"/>
      <c r="Q170" s="61" t="s">
        <v>786</v>
      </c>
      <c r="R170" s="61"/>
      <c r="S170" s="98" t="s">
        <v>8570</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8569</v>
      </c>
      <c r="JI170" s="260" t="s">
        <v>2796</v>
      </c>
      <c r="JK170" s="59" t="s">
        <v>3029</v>
      </c>
      <c r="JL170" s="59" t="s">
        <v>3067</v>
      </c>
      <c r="JP170" s="59" t="s">
        <v>8568</v>
      </c>
      <c r="JR170" s="59"/>
      <c r="JT170" s="59"/>
      <c r="JV170" s="58" t="s">
        <v>3150</v>
      </c>
      <c r="JW170" s="263" t="s">
        <v>3175</v>
      </c>
      <c r="KD170" s="59"/>
      <c r="KG170" s="59"/>
      <c r="KL170" s="263" t="s">
        <v>3277</v>
      </c>
      <c r="KM170" s="264" t="s">
        <v>8567</v>
      </c>
      <c r="KN170" s="263" t="s">
        <v>3278</v>
      </c>
      <c r="KU170" s="275" t="s">
        <v>8566</v>
      </c>
      <c r="KW170" s="263" t="s">
        <v>3350</v>
      </c>
      <c r="LG170" s="59"/>
      <c r="LM170" s="59"/>
      <c r="LP170" s="59"/>
      <c r="LV170" s="59"/>
      <c r="MA170" s="59"/>
      <c r="MC170" s="59"/>
      <c r="NJ170" s="474"/>
      <c r="NK170" s="474"/>
    </row>
    <row r="171" spans="1:803" s="58" customFormat="1" ht="29.15" customHeight="1">
      <c r="A171" s="97"/>
      <c r="B171" s="298"/>
      <c r="C171" s="97"/>
      <c r="D171" s="97"/>
      <c r="E171" s="163" t="s">
        <v>8565</v>
      </c>
      <c r="F171" s="133" t="s">
        <v>590</v>
      </c>
      <c r="G171" s="466">
        <v>2</v>
      </c>
      <c r="H171" s="58">
        <v>700</v>
      </c>
      <c r="I171" s="257" t="s">
        <v>1403</v>
      </c>
      <c r="J171" s="123" t="s">
        <v>11</v>
      </c>
      <c r="K171" s="267">
        <v>13979550986</v>
      </c>
      <c r="L171" s="258" t="s">
        <v>8109</v>
      </c>
      <c r="M171" s="270"/>
      <c r="N171" s="271"/>
      <c r="O171" s="271"/>
      <c r="P171" s="109"/>
      <c r="Q171" s="61"/>
      <c r="R171" s="61"/>
      <c r="S171" s="259" t="s">
        <v>8564</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8549</v>
      </c>
      <c r="KL171" s="263" t="s">
        <v>3277</v>
      </c>
      <c r="KR171" s="59"/>
      <c r="KU171" s="59"/>
      <c r="LG171" s="59"/>
      <c r="LM171" s="59"/>
      <c r="LP171" s="59"/>
      <c r="MA171" s="59"/>
      <c r="MC171" s="59"/>
      <c r="NJ171" s="474"/>
      <c r="NK171" s="474"/>
    </row>
    <row r="172" spans="1:803" s="58" customFormat="1" ht="29.15" customHeight="1">
      <c r="A172" s="97"/>
      <c r="B172" s="298"/>
      <c r="C172" s="97"/>
      <c r="D172" s="97"/>
      <c r="E172" s="163" t="s">
        <v>8563</v>
      </c>
      <c r="F172" s="133" t="s">
        <v>590</v>
      </c>
      <c r="G172" s="466">
        <v>2</v>
      </c>
      <c r="H172" s="58">
        <v>700</v>
      </c>
      <c r="I172" s="319" t="s">
        <v>8562</v>
      </c>
      <c r="J172" s="123" t="s">
        <v>0</v>
      </c>
      <c r="K172" s="276">
        <v>18721936831</v>
      </c>
      <c r="L172" s="258" t="s">
        <v>8109</v>
      </c>
      <c r="M172" s="270"/>
      <c r="N172" s="271"/>
      <c r="O172" s="271"/>
      <c r="P172" s="109"/>
      <c r="Q172" s="61" t="s">
        <v>13</v>
      </c>
      <c r="R172" s="61"/>
      <c r="S172" s="59" t="s">
        <v>8561</v>
      </c>
      <c r="T172" s="259" t="s">
        <v>8560</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8559</v>
      </c>
      <c r="JA172" s="58" t="s">
        <v>8558</v>
      </c>
      <c r="JB172" s="259" t="s">
        <v>8557</v>
      </c>
      <c r="JI172" s="260" t="s">
        <v>8556</v>
      </c>
      <c r="JN172" s="59"/>
      <c r="JR172" s="59"/>
      <c r="JS172" s="58" t="s">
        <v>3105</v>
      </c>
      <c r="JV172" s="59" t="s">
        <v>8555</v>
      </c>
      <c r="JW172" s="262"/>
      <c r="JX172" s="284" t="s">
        <v>8554</v>
      </c>
      <c r="JY172" s="279"/>
      <c r="JZ172" s="279"/>
      <c r="KA172" s="279"/>
      <c r="KB172" s="263" t="s">
        <v>8553</v>
      </c>
      <c r="KD172" s="59"/>
      <c r="KG172" s="59"/>
      <c r="KR172" s="59"/>
      <c r="LG172" s="59"/>
      <c r="LM172" s="59"/>
      <c r="LP172" s="59"/>
      <c r="MA172" s="59"/>
      <c r="MC172" s="59"/>
      <c r="NJ172" s="474"/>
      <c r="NK172" s="474"/>
    </row>
    <row r="173" spans="1:803" s="58" customFormat="1" ht="29.15" customHeight="1">
      <c r="A173" s="97"/>
      <c r="B173" s="298"/>
      <c r="C173" s="97"/>
      <c r="D173" s="97"/>
      <c r="E173" s="163" t="s">
        <v>8377</v>
      </c>
      <c r="F173" s="133" t="s">
        <v>590</v>
      </c>
      <c r="G173" s="466">
        <v>2</v>
      </c>
      <c r="H173" s="58">
        <v>700</v>
      </c>
      <c r="I173" s="257" t="s">
        <v>1359</v>
      </c>
      <c r="J173" s="123" t="s">
        <v>0</v>
      </c>
      <c r="K173" s="326">
        <v>18601708278</v>
      </c>
      <c r="L173" s="258" t="s">
        <v>8109</v>
      </c>
      <c r="M173" s="270"/>
      <c r="N173" s="271"/>
      <c r="O173" s="271"/>
      <c r="P173" s="109"/>
      <c r="Q173" s="61"/>
      <c r="R173" s="61"/>
      <c r="S173" s="259" t="s">
        <v>8552</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8551</v>
      </c>
      <c r="JE173" s="259"/>
      <c r="JI173" s="260" t="s">
        <v>2796</v>
      </c>
      <c r="JR173" s="58" t="s">
        <v>3102</v>
      </c>
      <c r="JS173" s="58" t="s">
        <v>3105</v>
      </c>
      <c r="JV173" s="58" t="s">
        <v>8550</v>
      </c>
      <c r="KD173" s="59"/>
      <c r="KG173" s="59"/>
      <c r="KJ173" s="263" t="s">
        <v>8549</v>
      </c>
      <c r="KR173" s="59"/>
      <c r="KU173" s="59"/>
      <c r="LG173" s="59"/>
      <c r="LM173" s="59"/>
      <c r="LP173" s="59"/>
      <c r="MA173" s="59"/>
      <c r="MC173" s="59"/>
      <c r="MM173" s="265" t="s">
        <v>8378</v>
      </c>
      <c r="NJ173" s="474"/>
      <c r="NK173" s="474"/>
    </row>
    <row r="174" spans="1:803" s="58" customFormat="1" ht="29.15" customHeight="1">
      <c r="A174" s="97"/>
      <c r="B174" s="298"/>
      <c r="C174" s="97"/>
      <c r="D174" s="97"/>
      <c r="E174" s="163"/>
      <c r="F174" s="133"/>
      <c r="G174" s="467"/>
      <c r="I174" s="99"/>
      <c r="J174" s="124"/>
      <c r="K174" s="279"/>
      <c r="L174" s="258"/>
      <c r="M174" s="270"/>
      <c r="N174" s="271"/>
      <c r="O174" s="271"/>
      <c r="P174" s="109"/>
      <c r="Q174" s="61"/>
      <c r="R174" s="61"/>
      <c r="LP174" s="59"/>
      <c r="NJ174" s="474"/>
      <c r="NK174" s="474"/>
    </row>
    <row r="175" spans="1:803" s="58" customFormat="1" ht="29.15" customHeight="1">
      <c r="A175" s="97"/>
      <c r="B175" s="298"/>
      <c r="C175" s="97"/>
      <c r="D175" s="97"/>
      <c r="E175" s="163"/>
      <c r="F175" s="133"/>
      <c r="G175" s="467"/>
      <c r="I175" s="99"/>
      <c r="J175" s="124"/>
      <c r="K175" s="279"/>
      <c r="L175" s="258"/>
      <c r="M175" s="270"/>
      <c r="N175" s="271"/>
      <c r="O175" s="271"/>
      <c r="P175" s="109"/>
      <c r="Q175" s="61"/>
      <c r="R175" s="61"/>
      <c r="LP175" s="59"/>
      <c r="NJ175" s="474"/>
      <c r="NK175" s="474"/>
    </row>
    <row r="176" spans="1:803" s="58" customFormat="1" ht="29.15" customHeight="1">
      <c r="A176" s="97"/>
      <c r="B176" s="298"/>
      <c r="C176" s="97"/>
      <c r="D176" s="97"/>
      <c r="E176" s="163"/>
      <c r="F176" s="133"/>
      <c r="G176" s="467"/>
      <c r="I176" s="99"/>
      <c r="J176" s="124"/>
      <c r="K176" s="279"/>
      <c r="L176" s="258"/>
      <c r="M176" s="270"/>
      <c r="N176" s="271"/>
      <c r="O176" s="271"/>
      <c r="P176" s="109"/>
      <c r="Q176" s="61"/>
      <c r="R176" s="61"/>
      <c r="LP176" s="59"/>
      <c r="NJ176" s="474"/>
      <c r="NK176" s="474"/>
    </row>
    <row r="177" spans="1:375" s="58" customFormat="1" ht="29.15" customHeight="1">
      <c r="A177" s="97"/>
      <c r="B177" s="298"/>
      <c r="C177" s="97"/>
      <c r="D177" s="97"/>
      <c r="E177" s="163"/>
      <c r="F177" s="133"/>
      <c r="G177" s="467"/>
      <c r="I177" s="99"/>
      <c r="J177" s="124"/>
      <c r="K177" s="279"/>
      <c r="L177" s="258"/>
      <c r="M177" s="270"/>
      <c r="N177" s="271"/>
      <c r="O177" s="271"/>
      <c r="P177" s="109"/>
      <c r="Q177" s="61"/>
      <c r="R177" s="61"/>
      <c r="LP177" s="59"/>
      <c r="NJ177" s="474"/>
      <c r="NK177" s="474"/>
    </row>
    <row r="178" spans="1:375" s="58" customFormat="1" ht="29.15" customHeight="1">
      <c r="A178" s="97"/>
      <c r="B178" s="298"/>
      <c r="C178" s="97"/>
      <c r="D178" s="97"/>
      <c r="E178" s="163"/>
      <c r="F178" s="133"/>
      <c r="G178" s="467"/>
      <c r="I178" s="99"/>
      <c r="J178" s="124"/>
      <c r="K178" s="279"/>
      <c r="L178" s="258"/>
      <c r="M178" s="270"/>
      <c r="N178" s="271"/>
      <c r="O178" s="271"/>
      <c r="P178" s="109"/>
      <c r="Q178" s="61"/>
      <c r="R178" s="61"/>
      <c r="LP178" s="59"/>
      <c r="NJ178" s="474"/>
      <c r="NK178" s="474"/>
    </row>
    <row r="179" spans="1:375" s="58" customFormat="1" ht="29.15" customHeight="1">
      <c r="A179" s="97"/>
      <c r="B179" s="298"/>
      <c r="C179" s="97"/>
      <c r="D179" s="97"/>
      <c r="E179" s="163"/>
      <c r="F179" s="133"/>
      <c r="G179" s="467"/>
      <c r="I179" s="99"/>
      <c r="J179" s="124"/>
      <c r="K179" s="279"/>
      <c r="L179" s="258"/>
      <c r="M179" s="270"/>
      <c r="N179" s="271"/>
      <c r="O179" s="271"/>
      <c r="P179" s="109"/>
      <c r="Q179" s="61"/>
      <c r="R179" s="61"/>
      <c r="LP179" s="59"/>
      <c r="NJ179" s="474"/>
      <c r="NK179" s="474"/>
    </row>
    <row r="180" spans="1:375" s="58" customFormat="1" ht="29.15" customHeight="1">
      <c r="A180" s="97"/>
      <c r="B180" s="298"/>
      <c r="C180" s="97"/>
      <c r="D180" s="97"/>
      <c r="E180" s="163"/>
      <c r="F180" s="133"/>
      <c r="G180" s="467"/>
      <c r="I180" s="99"/>
      <c r="J180" s="124"/>
      <c r="K180" s="120"/>
      <c r="L180" s="121"/>
      <c r="M180" s="270"/>
      <c r="N180" s="271"/>
      <c r="O180" s="271"/>
      <c r="P180" s="109"/>
      <c r="Q180" s="61"/>
      <c r="R180" s="61"/>
      <c r="NJ180" s="474"/>
      <c r="NK180" s="474"/>
    </row>
    <row r="181" spans="1:375" s="58" customFormat="1" ht="29.15" customHeight="1">
      <c r="A181" s="97"/>
      <c r="B181" s="298"/>
      <c r="C181" s="97"/>
      <c r="D181" s="97"/>
      <c r="E181" s="163"/>
      <c r="F181" s="133"/>
      <c r="G181" s="467"/>
      <c r="I181" s="99"/>
      <c r="J181" s="124"/>
      <c r="K181" s="122"/>
      <c r="L181" s="121"/>
      <c r="M181" s="270"/>
      <c r="N181" s="271"/>
      <c r="O181" s="271"/>
      <c r="P181" s="109"/>
      <c r="Q181" s="61"/>
      <c r="R181" s="61"/>
      <c r="NJ181" s="474"/>
      <c r="NK181" s="474"/>
    </row>
    <row r="182" spans="1:375" s="58" customFormat="1" ht="29.15" customHeight="1">
      <c r="A182" s="97"/>
      <c r="B182" s="298"/>
      <c r="C182" s="97"/>
      <c r="D182" s="97"/>
      <c r="E182" s="163"/>
      <c r="F182" s="133"/>
      <c r="G182" s="467"/>
      <c r="I182" s="99"/>
      <c r="J182" s="124"/>
      <c r="K182" s="120"/>
      <c r="L182" s="121"/>
      <c r="M182" s="270"/>
      <c r="N182" s="271"/>
      <c r="O182" s="271"/>
      <c r="P182" s="109"/>
      <c r="Q182" s="61"/>
      <c r="R182" s="61"/>
      <c r="NJ182" s="474"/>
      <c r="NK182" s="474"/>
    </row>
    <row r="183" spans="1:375" s="58" customFormat="1" ht="29.15" customHeight="1">
      <c r="A183" s="97"/>
      <c r="B183" s="298"/>
      <c r="C183" s="97"/>
      <c r="D183" s="97"/>
      <c r="E183" s="163"/>
      <c r="F183" s="133"/>
      <c r="G183" s="467"/>
      <c r="I183" s="99"/>
      <c r="J183" s="124"/>
      <c r="K183" s="122"/>
      <c r="L183" s="121"/>
      <c r="M183" s="270"/>
      <c r="N183" s="271"/>
      <c r="O183" s="271"/>
      <c r="P183" s="109"/>
      <c r="Q183" s="61"/>
      <c r="R183" s="61"/>
      <c r="NJ183" s="474"/>
      <c r="NK183" s="474"/>
    </row>
    <row r="184" spans="1:375" s="58" customFormat="1" ht="29.15" customHeight="1">
      <c r="A184" s="97"/>
      <c r="B184" s="298"/>
      <c r="C184" s="97"/>
      <c r="D184" s="97"/>
      <c r="E184" s="163"/>
      <c r="F184" s="133"/>
      <c r="G184" s="467"/>
      <c r="I184" s="99"/>
      <c r="J184" s="124"/>
      <c r="K184" s="122"/>
      <c r="L184" s="121"/>
      <c r="M184" s="270"/>
      <c r="N184" s="271"/>
      <c r="O184" s="271"/>
      <c r="P184" s="109"/>
      <c r="Q184" s="61"/>
      <c r="R184" s="61"/>
      <c r="NJ184" s="474"/>
      <c r="NK184" s="474"/>
    </row>
    <row r="185" spans="1:375" s="58" customFormat="1" ht="29.15" customHeight="1">
      <c r="A185" s="97"/>
      <c r="B185" s="298"/>
      <c r="C185" s="97"/>
      <c r="D185" s="97"/>
      <c r="E185" s="163"/>
      <c r="F185" s="133"/>
      <c r="G185" s="467"/>
      <c r="I185" s="99"/>
      <c r="J185" s="124"/>
      <c r="K185" s="122"/>
      <c r="L185" s="121"/>
      <c r="M185" s="270"/>
      <c r="N185" s="271"/>
      <c r="O185" s="271"/>
      <c r="P185" s="109"/>
      <c r="Q185" s="61"/>
      <c r="R185" s="61"/>
      <c r="NJ185" s="474"/>
      <c r="NK185" s="474"/>
    </row>
    <row r="186" spans="1:375" s="58" customFormat="1" ht="29.15" customHeight="1">
      <c r="A186" s="97"/>
      <c r="B186" s="298"/>
      <c r="C186" s="97"/>
      <c r="D186" s="97"/>
      <c r="E186" s="163"/>
      <c r="F186" s="133"/>
      <c r="G186" s="467"/>
      <c r="I186" s="99"/>
      <c r="J186" s="124"/>
      <c r="K186" s="122"/>
      <c r="L186" s="121"/>
      <c r="M186" s="270"/>
      <c r="N186" s="271"/>
      <c r="O186" s="271"/>
      <c r="P186" s="109"/>
      <c r="Q186" s="61"/>
      <c r="R186" s="61"/>
      <c r="NJ186" s="474"/>
      <c r="NK186" s="474"/>
    </row>
    <row r="187" spans="1:375" s="58" customFormat="1" ht="29.15" customHeight="1">
      <c r="A187" s="97"/>
      <c r="B187" s="298"/>
      <c r="C187" s="97"/>
      <c r="D187" s="97"/>
      <c r="E187" s="163"/>
      <c r="F187" s="133"/>
      <c r="G187" s="467"/>
      <c r="I187" s="99"/>
      <c r="J187" s="124"/>
      <c r="K187" s="122"/>
      <c r="L187" s="121"/>
      <c r="M187" s="270"/>
      <c r="N187" s="271"/>
      <c r="O187" s="271"/>
      <c r="P187" s="109"/>
      <c r="Q187" s="61"/>
      <c r="R187" s="61"/>
      <c r="NJ187" s="474"/>
      <c r="NK187" s="474"/>
    </row>
    <row r="188" spans="1:375" s="58" customFormat="1" ht="29.15" customHeight="1">
      <c r="A188" s="97"/>
      <c r="B188" s="298"/>
      <c r="C188" s="97"/>
      <c r="D188" s="97"/>
      <c r="E188" s="163"/>
      <c r="F188" s="133"/>
      <c r="G188" s="467"/>
      <c r="I188" s="99"/>
      <c r="J188" s="124"/>
      <c r="K188" s="122"/>
      <c r="L188" s="121"/>
      <c r="M188" s="270"/>
      <c r="N188" s="271"/>
      <c r="O188" s="271"/>
      <c r="P188" s="109"/>
      <c r="Q188" s="61"/>
      <c r="R188" s="61"/>
      <c r="NJ188" s="474"/>
      <c r="NK188" s="474"/>
    </row>
    <row r="189" spans="1:375" s="58" customFormat="1" ht="29.15" customHeight="1">
      <c r="A189" s="97"/>
      <c r="B189" s="298"/>
      <c r="C189" s="97"/>
      <c r="D189" s="97"/>
      <c r="E189" s="163"/>
      <c r="F189" s="133"/>
      <c r="G189" s="467"/>
      <c r="I189" s="99"/>
      <c r="J189" s="124"/>
      <c r="K189" s="122"/>
      <c r="L189" s="121"/>
      <c r="M189" s="270"/>
      <c r="N189" s="271"/>
      <c r="O189" s="271"/>
      <c r="P189" s="109"/>
      <c r="Q189" s="61"/>
      <c r="R189" s="61"/>
      <c r="NJ189" s="474"/>
      <c r="NK189" s="474"/>
    </row>
    <row r="190" spans="1:375" s="58" customFormat="1" ht="29.15" customHeight="1">
      <c r="A190" s="97"/>
      <c r="B190" s="298"/>
      <c r="C190" s="97"/>
      <c r="D190" s="97"/>
      <c r="E190" s="163"/>
      <c r="F190" s="133"/>
      <c r="G190" s="467"/>
      <c r="I190" s="99"/>
      <c r="J190" s="124"/>
      <c r="K190" s="122"/>
      <c r="L190" s="121"/>
      <c r="M190" s="270"/>
      <c r="N190" s="271"/>
      <c r="O190" s="271"/>
      <c r="P190" s="109"/>
      <c r="Q190" s="61"/>
      <c r="R190" s="61"/>
      <c r="NJ190" s="474"/>
      <c r="NK190" s="474"/>
    </row>
    <row r="191" spans="1:375" s="58" customFormat="1" ht="29.15" customHeight="1">
      <c r="A191" s="97"/>
      <c r="B191" s="298"/>
      <c r="C191" s="97"/>
      <c r="D191" s="97"/>
      <c r="E191" s="163"/>
      <c r="F191" s="133"/>
      <c r="G191" s="467"/>
      <c r="I191" s="99"/>
      <c r="J191" s="124"/>
      <c r="K191" s="122"/>
      <c r="L191" s="121"/>
      <c r="M191" s="270"/>
      <c r="N191" s="271"/>
      <c r="O191" s="271"/>
      <c r="P191" s="109"/>
      <c r="Q191" s="61"/>
      <c r="R191" s="61"/>
      <c r="NJ191" s="474"/>
      <c r="NK191" s="474"/>
    </row>
    <row r="192" spans="1:375" s="58" customFormat="1" ht="29.15" customHeight="1">
      <c r="A192" s="97"/>
      <c r="B192" s="298"/>
      <c r="C192" s="97"/>
      <c r="D192" s="97"/>
      <c r="E192" s="163"/>
      <c r="F192" s="133"/>
      <c r="G192" s="467"/>
      <c r="I192" s="99"/>
      <c r="J192" s="124"/>
      <c r="K192" s="120"/>
      <c r="L192" s="121"/>
      <c r="M192" s="270"/>
      <c r="N192" s="271"/>
      <c r="O192" s="271"/>
      <c r="P192" s="109"/>
      <c r="Q192" s="61"/>
      <c r="R192" s="61"/>
      <c r="NJ192" s="474"/>
      <c r="NK192" s="474"/>
    </row>
    <row r="193" spans="1:375" s="58" customFormat="1" ht="29.15" customHeight="1">
      <c r="A193" s="97"/>
      <c r="B193" s="298"/>
      <c r="C193" s="97"/>
      <c r="D193" s="97"/>
      <c r="E193" s="163"/>
      <c r="F193" s="133"/>
      <c r="G193" s="467"/>
      <c r="I193" s="99"/>
      <c r="J193" s="124"/>
      <c r="K193" s="120"/>
      <c r="L193" s="121"/>
      <c r="M193" s="270"/>
      <c r="N193" s="271"/>
      <c r="O193" s="271"/>
      <c r="P193" s="109"/>
      <c r="Q193" s="61"/>
      <c r="R193" s="61"/>
      <c r="NJ193" s="474"/>
      <c r="NK193" s="474"/>
    </row>
    <row r="194" spans="1:375" s="58" customFormat="1" ht="29.15" customHeight="1">
      <c r="A194" s="97"/>
      <c r="B194" s="298"/>
      <c r="C194" s="97"/>
      <c r="D194" s="97"/>
      <c r="E194" s="163"/>
      <c r="F194" s="133"/>
      <c r="G194" s="467"/>
      <c r="I194" s="99"/>
      <c r="J194" s="124"/>
      <c r="K194" s="122"/>
      <c r="L194" s="121"/>
      <c r="M194" s="270"/>
      <c r="N194" s="271"/>
      <c r="O194" s="271"/>
      <c r="P194" s="109"/>
      <c r="Q194" s="61"/>
      <c r="R194" s="61"/>
      <c r="NJ194" s="474"/>
      <c r="NK194" s="474"/>
    </row>
    <row r="195" spans="1:375" s="58" customFormat="1" ht="29.15" customHeight="1">
      <c r="A195" s="97"/>
      <c r="B195" s="298"/>
      <c r="C195" s="97"/>
      <c r="D195" s="97"/>
      <c r="E195" s="163"/>
      <c r="F195" s="133"/>
      <c r="G195" s="467"/>
      <c r="I195" s="99"/>
      <c r="J195" s="124"/>
      <c r="K195" s="122"/>
      <c r="L195" s="121"/>
      <c r="M195" s="270"/>
      <c r="N195" s="271"/>
      <c r="O195" s="271"/>
      <c r="P195" s="109"/>
      <c r="Q195" s="61"/>
      <c r="R195" s="61"/>
      <c r="NJ195" s="474"/>
      <c r="NK195" s="474"/>
    </row>
    <row r="196" spans="1:375" s="58" customFormat="1" ht="29.15" customHeight="1">
      <c r="A196" s="97"/>
      <c r="B196" s="298"/>
      <c r="C196" s="97"/>
      <c r="D196" s="97"/>
      <c r="E196" s="163"/>
      <c r="F196" s="133"/>
      <c r="G196" s="467"/>
      <c r="I196" s="99"/>
      <c r="J196" s="124"/>
      <c r="K196" s="122"/>
      <c r="L196" s="121"/>
      <c r="M196" s="270"/>
      <c r="N196" s="271"/>
      <c r="O196" s="271"/>
      <c r="P196" s="109"/>
      <c r="Q196" s="61"/>
      <c r="R196" s="61"/>
      <c r="NJ196" s="474"/>
      <c r="NK196" s="474"/>
    </row>
    <row r="197" spans="1:375" s="58" customFormat="1" ht="29.15" customHeight="1">
      <c r="A197" s="97"/>
      <c r="B197" s="298"/>
      <c r="C197" s="97"/>
      <c r="D197" s="97"/>
      <c r="E197" s="163"/>
      <c r="F197" s="133"/>
      <c r="G197" s="467"/>
      <c r="I197" s="99"/>
      <c r="J197" s="124"/>
      <c r="K197" s="122"/>
      <c r="L197" s="121"/>
      <c r="M197" s="270"/>
      <c r="N197" s="271"/>
      <c r="O197" s="271"/>
      <c r="P197" s="109"/>
      <c r="Q197" s="61"/>
      <c r="R197" s="61"/>
      <c r="NJ197" s="474"/>
      <c r="NK197" s="474"/>
    </row>
    <row r="198" spans="1:375" s="58" customFormat="1" ht="29.15" customHeight="1">
      <c r="A198" s="97"/>
      <c r="B198" s="298"/>
      <c r="C198" s="97"/>
      <c r="D198" s="97"/>
      <c r="E198" s="163"/>
      <c r="F198" s="133"/>
      <c r="G198" s="467"/>
      <c r="I198" s="99"/>
      <c r="J198" s="124"/>
      <c r="K198" s="120"/>
      <c r="L198" s="121"/>
      <c r="M198" s="270"/>
      <c r="N198" s="271"/>
      <c r="O198" s="271"/>
      <c r="P198" s="109"/>
      <c r="Q198" s="61"/>
      <c r="R198" s="61"/>
      <c r="NJ198" s="474"/>
      <c r="NK198" s="474"/>
    </row>
    <row r="199" spans="1:375" s="58" customFormat="1" ht="29.15" customHeight="1">
      <c r="A199" s="97"/>
      <c r="B199" s="298"/>
      <c r="C199" s="97"/>
      <c r="D199" s="97"/>
      <c r="E199" s="163"/>
      <c r="F199" s="133"/>
      <c r="G199" s="467"/>
      <c r="I199" s="99"/>
      <c r="J199" s="124"/>
      <c r="K199" s="122"/>
      <c r="L199" s="121"/>
      <c r="M199" s="270"/>
      <c r="N199" s="271"/>
      <c r="O199" s="271"/>
      <c r="P199" s="109"/>
      <c r="Q199" s="61"/>
      <c r="R199" s="61"/>
      <c r="NJ199" s="474"/>
      <c r="NK199" s="474"/>
    </row>
    <row r="200" spans="1:375" s="58" customFormat="1" ht="29.15" customHeight="1">
      <c r="A200" s="97"/>
      <c r="B200" s="298"/>
      <c r="C200" s="97"/>
      <c r="D200" s="97"/>
      <c r="E200" s="163"/>
      <c r="F200" s="133"/>
      <c r="G200" s="467"/>
      <c r="I200" s="99"/>
      <c r="J200" s="124"/>
      <c r="K200" s="120"/>
      <c r="L200" s="121"/>
      <c r="M200" s="270"/>
      <c r="N200" s="271"/>
      <c r="O200" s="271"/>
      <c r="P200" s="109"/>
      <c r="Q200" s="61"/>
      <c r="R200" s="61"/>
      <c r="NJ200" s="474"/>
      <c r="NK200" s="474"/>
    </row>
    <row r="201" spans="1:375" s="58" customFormat="1" ht="29.15" customHeight="1">
      <c r="A201" s="97"/>
      <c r="B201" s="298"/>
      <c r="C201" s="97"/>
      <c r="D201" s="97"/>
      <c r="E201" s="163"/>
      <c r="F201" s="133"/>
      <c r="G201" s="467"/>
      <c r="I201" s="99"/>
      <c r="J201" s="124"/>
      <c r="K201" s="122"/>
      <c r="L201" s="121"/>
      <c r="M201" s="270"/>
      <c r="N201" s="271"/>
      <c r="O201" s="271"/>
      <c r="P201" s="109"/>
      <c r="Q201" s="61"/>
      <c r="R201" s="61"/>
      <c r="NJ201" s="474"/>
      <c r="NK201" s="474"/>
    </row>
    <row r="202" spans="1:375" s="58" customFormat="1" ht="29.15" customHeight="1">
      <c r="A202" s="97"/>
      <c r="B202" s="298"/>
      <c r="C202" s="97"/>
      <c r="D202" s="97"/>
      <c r="E202" s="163"/>
      <c r="F202" s="133"/>
      <c r="G202" s="467"/>
      <c r="I202" s="99"/>
      <c r="J202" s="124"/>
      <c r="K202" s="122"/>
      <c r="L202" s="121"/>
      <c r="M202" s="270"/>
      <c r="N202" s="271"/>
      <c r="O202" s="271"/>
      <c r="P202" s="109"/>
      <c r="Q202" s="61"/>
      <c r="R202" s="61"/>
      <c r="NJ202" s="474"/>
      <c r="NK202" s="474"/>
    </row>
    <row r="203" spans="1:375" s="58" customFormat="1" ht="29.15" customHeight="1">
      <c r="A203" s="97"/>
      <c r="B203" s="298"/>
      <c r="C203" s="97"/>
      <c r="D203" s="97"/>
      <c r="E203" s="163"/>
      <c r="F203" s="133"/>
      <c r="G203" s="467"/>
      <c r="I203" s="99"/>
      <c r="J203" s="124"/>
      <c r="K203" s="122"/>
      <c r="L203" s="121"/>
      <c r="M203" s="270"/>
      <c r="N203" s="271"/>
      <c r="O203" s="271"/>
      <c r="P203" s="109"/>
      <c r="Q203" s="61"/>
      <c r="R203" s="61"/>
      <c r="NJ203" s="474"/>
      <c r="NK203" s="474"/>
    </row>
    <row r="204" spans="1:375" s="58" customFormat="1" ht="29.15" customHeight="1">
      <c r="A204" s="97"/>
      <c r="B204" s="298"/>
      <c r="C204" s="97"/>
      <c r="D204" s="97"/>
      <c r="E204" s="163"/>
      <c r="F204" s="133"/>
      <c r="G204" s="467"/>
      <c r="I204" s="99"/>
      <c r="J204" s="124"/>
      <c r="K204" s="122"/>
      <c r="L204" s="121"/>
      <c r="M204" s="270"/>
      <c r="N204" s="271"/>
      <c r="O204" s="271"/>
      <c r="P204" s="109"/>
      <c r="Q204" s="61"/>
      <c r="R204" s="61"/>
      <c r="NJ204" s="474"/>
      <c r="NK204" s="474"/>
    </row>
    <row r="205" spans="1:375" s="58" customFormat="1" ht="29.15" customHeight="1">
      <c r="A205" s="97"/>
      <c r="B205" s="298"/>
      <c r="C205" s="97"/>
      <c r="D205" s="97"/>
      <c r="E205" s="163"/>
      <c r="F205" s="133"/>
      <c r="G205" s="467"/>
      <c r="I205" s="99"/>
      <c r="J205" s="124"/>
      <c r="K205" s="122"/>
      <c r="L205" s="121"/>
      <c r="M205" s="270"/>
      <c r="N205" s="271"/>
      <c r="O205" s="271"/>
      <c r="P205" s="109"/>
      <c r="Q205" s="61"/>
      <c r="R205" s="61"/>
      <c r="NJ205" s="474"/>
      <c r="NK205" s="474"/>
    </row>
    <row r="206" spans="1:375" s="58" customFormat="1" ht="29.15" customHeight="1">
      <c r="A206" s="97"/>
      <c r="B206" s="298"/>
      <c r="C206" s="97"/>
      <c r="D206" s="97"/>
      <c r="E206" s="163"/>
      <c r="F206" s="133"/>
      <c r="G206" s="467"/>
      <c r="I206" s="99"/>
      <c r="J206" s="124"/>
      <c r="K206" s="120"/>
      <c r="L206" s="121"/>
      <c r="M206" s="270"/>
      <c r="N206" s="271"/>
      <c r="O206" s="271"/>
      <c r="P206" s="109"/>
      <c r="Q206" s="61"/>
      <c r="R206" s="61"/>
      <c r="NJ206" s="474"/>
      <c r="NK206" s="474"/>
    </row>
    <row r="207" spans="1:375" s="58" customFormat="1" ht="29.15" customHeight="1">
      <c r="A207" s="97"/>
      <c r="B207" s="298"/>
      <c r="C207" s="97"/>
      <c r="D207" s="97"/>
      <c r="E207" s="163"/>
      <c r="F207" s="133"/>
      <c r="G207" s="467"/>
      <c r="I207" s="99"/>
      <c r="J207" s="124"/>
      <c r="K207" s="120"/>
      <c r="L207" s="121"/>
      <c r="M207" s="270"/>
      <c r="N207" s="271"/>
      <c r="O207" s="271"/>
      <c r="P207" s="109"/>
      <c r="Q207" s="61"/>
      <c r="R207" s="61"/>
      <c r="NJ207" s="474"/>
      <c r="NK207" s="474"/>
    </row>
    <row r="208" spans="1:375" s="58" customFormat="1" ht="29.15" customHeight="1">
      <c r="A208" s="97"/>
      <c r="B208" s="298"/>
      <c r="C208" s="97"/>
      <c r="D208" s="97"/>
      <c r="E208" s="163"/>
      <c r="F208" s="133"/>
      <c r="G208" s="467"/>
      <c r="I208" s="99"/>
      <c r="J208" s="124"/>
      <c r="K208" s="122"/>
      <c r="L208" s="121"/>
      <c r="M208" s="270"/>
      <c r="N208" s="271"/>
      <c r="O208" s="271"/>
      <c r="P208" s="109"/>
      <c r="Q208" s="61"/>
      <c r="R208" s="61"/>
      <c r="NJ208" s="474"/>
      <c r="NK208" s="474"/>
    </row>
    <row r="209" spans="1:375" s="58" customFormat="1" ht="29.15" customHeight="1">
      <c r="A209" s="97"/>
      <c r="B209" s="298"/>
      <c r="C209" s="97"/>
      <c r="D209" s="97"/>
      <c r="E209" s="163"/>
      <c r="F209" s="133"/>
      <c r="G209" s="467"/>
      <c r="I209" s="99"/>
      <c r="J209" s="124"/>
      <c r="K209" s="120"/>
      <c r="L209" s="121"/>
      <c r="M209" s="270"/>
      <c r="N209" s="271"/>
      <c r="O209" s="271"/>
      <c r="P209" s="109"/>
      <c r="Q209" s="61"/>
      <c r="R209" s="61"/>
      <c r="NJ209" s="474"/>
      <c r="NK209" s="474"/>
    </row>
    <row r="210" spans="1:375" s="58" customFormat="1" ht="29.15" customHeight="1">
      <c r="A210" s="97"/>
      <c r="B210" s="298"/>
      <c r="C210" s="97"/>
      <c r="D210" s="97"/>
      <c r="E210" s="163"/>
      <c r="F210" s="133"/>
      <c r="G210" s="467"/>
      <c r="I210" s="99"/>
      <c r="J210" s="124"/>
      <c r="K210" s="120"/>
      <c r="L210" s="121"/>
      <c r="M210" s="270"/>
      <c r="N210" s="271"/>
      <c r="O210" s="271"/>
      <c r="P210" s="109"/>
      <c r="Q210" s="61"/>
      <c r="R210" s="61"/>
      <c r="NJ210" s="474"/>
      <c r="NK210" s="474"/>
    </row>
    <row r="211" spans="1:375" s="58" customFormat="1" ht="29.15" customHeight="1">
      <c r="A211" s="97"/>
      <c r="B211" s="298"/>
      <c r="C211" s="97"/>
      <c r="D211" s="97"/>
      <c r="E211" s="163"/>
      <c r="F211" s="133"/>
      <c r="G211" s="467"/>
      <c r="I211" s="99"/>
      <c r="J211" s="124"/>
      <c r="K211" s="122"/>
      <c r="L211" s="121"/>
      <c r="M211" s="270"/>
      <c r="N211" s="271"/>
      <c r="O211" s="271"/>
      <c r="P211" s="109"/>
      <c r="Q211" s="61"/>
      <c r="R211" s="61"/>
      <c r="NJ211" s="474"/>
      <c r="NK211" s="474"/>
    </row>
    <row r="212" spans="1:375" s="58" customFormat="1" ht="29.15" customHeight="1">
      <c r="A212" s="97"/>
      <c r="B212" s="298"/>
      <c r="C212" s="97"/>
      <c r="D212" s="97"/>
      <c r="E212" s="163"/>
      <c r="F212" s="133"/>
      <c r="G212" s="467"/>
      <c r="I212" s="99"/>
      <c r="J212" s="124"/>
      <c r="K212" s="122"/>
      <c r="L212" s="121"/>
      <c r="M212" s="270"/>
      <c r="N212" s="271"/>
      <c r="O212" s="271"/>
      <c r="P212" s="109"/>
      <c r="Q212" s="61"/>
      <c r="R212" s="61"/>
      <c r="NJ212" s="474"/>
      <c r="NK212" s="474"/>
    </row>
    <row r="213" spans="1:375" s="58" customFormat="1" ht="29.15" customHeight="1">
      <c r="A213" s="97"/>
      <c r="B213" s="298"/>
      <c r="C213" s="97"/>
      <c r="D213" s="97"/>
      <c r="E213" s="163"/>
      <c r="F213" s="133"/>
      <c r="G213" s="467"/>
      <c r="I213" s="99"/>
      <c r="J213" s="124"/>
      <c r="K213" s="122"/>
      <c r="L213" s="121"/>
      <c r="M213" s="270"/>
      <c r="N213" s="271"/>
      <c r="O213" s="271"/>
      <c r="P213" s="109"/>
      <c r="Q213" s="61"/>
      <c r="R213" s="61"/>
      <c r="NJ213" s="474"/>
      <c r="NK213" s="474"/>
    </row>
    <row r="214" spans="1:375" s="58" customFormat="1" ht="29.15" customHeight="1">
      <c r="A214" s="97"/>
      <c r="B214" s="298"/>
      <c r="C214" s="97"/>
      <c r="D214" s="97"/>
      <c r="E214" s="163"/>
      <c r="F214" s="133"/>
      <c r="G214" s="467"/>
      <c r="I214" s="99"/>
      <c r="J214" s="124"/>
      <c r="K214" s="122"/>
      <c r="L214" s="121"/>
      <c r="M214" s="270"/>
      <c r="N214" s="271"/>
      <c r="O214" s="271"/>
      <c r="P214" s="109"/>
      <c r="Q214" s="61"/>
      <c r="R214" s="61"/>
      <c r="NJ214" s="474"/>
      <c r="NK214" s="474"/>
    </row>
    <row r="215" spans="1:375" s="58" customFormat="1" ht="29.15" customHeight="1">
      <c r="A215" s="97"/>
      <c r="B215" s="298"/>
      <c r="C215" s="97"/>
      <c r="D215" s="97"/>
      <c r="E215" s="163"/>
      <c r="F215" s="133"/>
      <c r="G215" s="467"/>
      <c r="I215" s="99"/>
      <c r="J215" s="124"/>
      <c r="K215" s="120"/>
      <c r="L215" s="121"/>
      <c r="M215" s="270"/>
      <c r="N215" s="271"/>
      <c r="O215" s="271"/>
      <c r="P215" s="109"/>
      <c r="Q215" s="61"/>
      <c r="R215" s="61"/>
      <c r="NJ215" s="474"/>
      <c r="NK215" s="474"/>
    </row>
    <row r="216" spans="1:375" s="58" customFormat="1" ht="29.15" customHeight="1">
      <c r="A216" s="97"/>
      <c r="B216" s="298"/>
      <c r="C216" s="97"/>
      <c r="D216" s="97"/>
      <c r="E216" s="163"/>
      <c r="F216" s="133"/>
      <c r="G216" s="467"/>
      <c r="I216" s="99"/>
      <c r="J216" s="124"/>
      <c r="K216" s="120"/>
      <c r="L216" s="121"/>
      <c r="M216" s="270"/>
      <c r="N216" s="271"/>
      <c r="O216" s="271"/>
      <c r="P216" s="109"/>
      <c r="Q216" s="61"/>
      <c r="R216" s="61"/>
      <c r="NJ216" s="474"/>
      <c r="NK216" s="474"/>
    </row>
    <row r="217" spans="1:375" s="58" customFormat="1" ht="29.15" customHeight="1">
      <c r="A217" s="97"/>
      <c r="B217" s="298"/>
      <c r="C217" s="97"/>
      <c r="D217" s="97"/>
      <c r="E217" s="163"/>
      <c r="F217" s="133"/>
      <c r="G217" s="467"/>
      <c r="I217" s="99"/>
      <c r="J217" s="124"/>
      <c r="K217" s="122"/>
      <c r="L217" s="121"/>
      <c r="M217" s="270"/>
      <c r="N217" s="271"/>
      <c r="O217" s="271"/>
      <c r="P217" s="109"/>
      <c r="Q217" s="61"/>
      <c r="R217" s="61"/>
      <c r="NJ217" s="474"/>
      <c r="NK217" s="474"/>
    </row>
    <row r="218" spans="1:375" s="58" customFormat="1" ht="29.15" customHeight="1">
      <c r="A218" s="97"/>
      <c r="B218" s="298"/>
      <c r="C218" s="97"/>
      <c r="D218" s="97"/>
      <c r="E218" s="163"/>
      <c r="F218" s="133"/>
      <c r="G218" s="467"/>
      <c r="I218" s="99"/>
      <c r="J218" s="124"/>
      <c r="K218" s="122"/>
      <c r="L218" s="121"/>
      <c r="M218" s="270"/>
      <c r="N218" s="271"/>
      <c r="O218" s="271"/>
      <c r="P218" s="109"/>
      <c r="Q218" s="61"/>
      <c r="R218" s="61"/>
      <c r="NJ218" s="474"/>
      <c r="NK218" s="474"/>
    </row>
    <row r="219" spans="1:375" s="58" customFormat="1" ht="29.15" customHeight="1">
      <c r="A219" s="97"/>
      <c r="B219" s="298"/>
      <c r="C219" s="97"/>
      <c r="D219" s="97"/>
      <c r="E219" s="163"/>
      <c r="F219" s="133"/>
      <c r="G219" s="467"/>
      <c r="I219" s="99"/>
      <c r="J219" s="124"/>
      <c r="K219" s="120"/>
      <c r="L219" s="121"/>
      <c r="M219" s="270"/>
      <c r="N219" s="271"/>
      <c r="O219" s="271"/>
      <c r="P219" s="109"/>
      <c r="Q219" s="61"/>
      <c r="R219" s="61"/>
      <c r="NJ219" s="474"/>
      <c r="NK219" s="474"/>
    </row>
    <row r="220" spans="1:375" s="58" customFormat="1" ht="29.15" customHeight="1">
      <c r="A220" s="97"/>
      <c r="B220" s="298"/>
      <c r="C220" s="97"/>
      <c r="D220" s="97"/>
      <c r="E220" s="163"/>
      <c r="F220" s="133"/>
      <c r="G220" s="467"/>
      <c r="I220" s="99"/>
      <c r="J220" s="124"/>
      <c r="K220" s="122"/>
      <c r="L220" s="121"/>
      <c r="M220" s="270"/>
      <c r="N220" s="271"/>
      <c r="O220" s="271"/>
      <c r="P220" s="109"/>
      <c r="Q220" s="61"/>
      <c r="R220" s="61"/>
      <c r="NJ220" s="474"/>
      <c r="NK220" s="474"/>
    </row>
    <row r="221" spans="1:375" s="58" customFormat="1" ht="29.15" customHeight="1">
      <c r="A221" s="97"/>
      <c r="B221" s="298"/>
      <c r="C221" s="97"/>
      <c r="D221" s="97"/>
      <c r="E221" s="163"/>
      <c r="F221" s="133"/>
      <c r="G221" s="467"/>
      <c r="I221" s="99"/>
      <c r="J221" s="124"/>
      <c r="K221" s="122"/>
      <c r="L221" s="121"/>
      <c r="M221" s="270"/>
      <c r="N221" s="271"/>
      <c r="O221" s="271"/>
      <c r="P221" s="109"/>
      <c r="Q221" s="61"/>
      <c r="R221" s="61"/>
      <c r="NJ221" s="474"/>
      <c r="NK221" s="474"/>
    </row>
    <row r="222" spans="1:375" s="58" customFormat="1" ht="29.15" customHeight="1">
      <c r="A222" s="97"/>
      <c r="B222" s="298"/>
      <c r="C222" s="97"/>
      <c r="D222" s="97"/>
      <c r="E222" s="163"/>
      <c r="F222" s="133"/>
      <c r="G222" s="467"/>
      <c r="I222" s="99"/>
      <c r="J222" s="124"/>
      <c r="K222" s="120"/>
      <c r="L222" s="121"/>
      <c r="M222" s="270"/>
      <c r="N222" s="271"/>
      <c r="O222" s="271"/>
      <c r="P222" s="109"/>
      <c r="Q222" s="61"/>
      <c r="R222" s="61"/>
      <c r="NJ222" s="474"/>
      <c r="NK222" s="474"/>
    </row>
    <row r="223" spans="1:375" s="58" customFormat="1" ht="29.15" customHeight="1">
      <c r="A223" s="97"/>
      <c r="B223" s="298"/>
      <c r="C223" s="97"/>
      <c r="D223" s="97"/>
      <c r="E223" s="163"/>
      <c r="F223" s="133"/>
      <c r="G223" s="467"/>
      <c r="I223" s="99"/>
      <c r="J223" s="124"/>
      <c r="K223" s="122"/>
      <c r="L223" s="121"/>
      <c r="M223" s="270"/>
      <c r="N223" s="271"/>
      <c r="O223" s="271"/>
      <c r="P223" s="109"/>
      <c r="Q223" s="61"/>
      <c r="R223" s="61"/>
      <c r="NJ223" s="474"/>
      <c r="NK223" s="474"/>
    </row>
    <row r="224" spans="1:375" s="58" customFormat="1" ht="29.15" customHeight="1">
      <c r="A224" s="97"/>
      <c r="B224" s="298"/>
      <c r="C224" s="97"/>
      <c r="D224" s="97"/>
      <c r="E224" s="163"/>
      <c r="F224" s="133"/>
      <c r="G224" s="467"/>
      <c r="I224" s="99"/>
      <c r="J224" s="124"/>
      <c r="K224" s="122"/>
      <c r="L224" s="121"/>
      <c r="M224" s="270"/>
      <c r="N224" s="271"/>
      <c r="O224" s="271"/>
      <c r="P224" s="109"/>
      <c r="Q224" s="61"/>
      <c r="R224" s="61"/>
      <c r="NJ224" s="474"/>
      <c r="NK224" s="474"/>
    </row>
    <row r="225" spans="1:375" s="58" customFormat="1" ht="29.15" customHeight="1">
      <c r="A225" s="97"/>
      <c r="B225" s="298"/>
      <c r="C225" s="97"/>
      <c r="D225" s="97"/>
      <c r="E225" s="163"/>
      <c r="F225" s="133"/>
      <c r="G225" s="467"/>
      <c r="I225" s="99"/>
      <c r="J225" s="124"/>
      <c r="K225" s="122"/>
      <c r="L225" s="121"/>
      <c r="M225" s="270"/>
      <c r="N225" s="271"/>
      <c r="O225" s="271"/>
      <c r="P225" s="109"/>
      <c r="Q225" s="61"/>
      <c r="R225" s="61"/>
      <c r="NJ225" s="474"/>
      <c r="NK225" s="474"/>
    </row>
    <row r="226" spans="1:375" s="58" customFormat="1" ht="29.15" customHeight="1">
      <c r="A226" s="97"/>
      <c r="B226" s="298"/>
      <c r="C226" s="97"/>
      <c r="D226" s="97"/>
      <c r="E226" s="163"/>
      <c r="F226" s="133"/>
      <c r="G226" s="467"/>
      <c r="I226" s="99"/>
      <c r="J226" s="124"/>
      <c r="K226" s="122"/>
      <c r="L226" s="121"/>
      <c r="M226" s="270"/>
      <c r="N226" s="271"/>
      <c r="O226" s="271"/>
      <c r="P226" s="109"/>
      <c r="Q226" s="61"/>
      <c r="R226" s="61"/>
      <c r="NJ226" s="474"/>
      <c r="NK226" s="474"/>
    </row>
    <row r="227" spans="1:375" s="58" customFormat="1" ht="29.15" customHeight="1">
      <c r="A227" s="97"/>
      <c r="B227" s="298"/>
      <c r="C227" s="97"/>
      <c r="D227" s="97"/>
      <c r="E227" s="163"/>
      <c r="F227" s="133"/>
      <c r="G227" s="467"/>
      <c r="I227" s="99"/>
      <c r="J227" s="124"/>
      <c r="K227" s="122"/>
      <c r="L227" s="121"/>
      <c r="M227" s="270"/>
      <c r="N227" s="271"/>
      <c r="O227" s="271"/>
      <c r="P227" s="109"/>
      <c r="Q227" s="61"/>
      <c r="R227" s="61"/>
      <c r="NJ227" s="474"/>
      <c r="NK227" s="474"/>
    </row>
    <row r="228" spans="1:375" s="58" customFormat="1" ht="29.15" customHeight="1">
      <c r="A228" s="97"/>
      <c r="B228" s="298"/>
      <c r="C228" s="97"/>
      <c r="D228" s="97"/>
      <c r="E228" s="163"/>
      <c r="F228" s="133"/>
      <c r="G228" s="467"/>
      <c r="I228" s="99"/>
      <c r="J228" s="124"/>
      <c r="K228" s="122"/>
      <c r="L228" s="121"/>
      <c r="M228" s="270"/>
      <c r="N228" s="271"/>
      <c r="O228" s="271"/>
      <c r="P228" s="109"/>
      <c r="Q228" s="61"/>
      <c r="R228" s="61"/>
      <c r="NJ228" s="474"/>
      <c r="NK228" s="474"/>
    </row>
    <row r="229" spans="1:375" s="58" customFormat="1" ht="29.15" customHeight="1">
      <c r="A229" s="97"/>
      <c r="B229" s="298"/>
      <c r="C229" s="97"/>
      <c r="D229" s="97"/>
      <c r="E229" s="163"/>
      <c r="F229" s="133"/>
      <c r="G229" s="467"/>
      <c r="I229" s="99"/>
      <c r="J229" s="124"/>
      <c r="K229" s="122"/>
      <c r="L229" s="121"/>
      <c r="M229" s="270"/>
      <c r="N229" s="271"/>
      <c r="O229" s="271"/>
      <c r="P229" s="109"/>
      <c r="Q229" s="61"/>
      <c r="R229" s="61"/>
      <c r="NJ229" s="474"/>
      <c r="NK229" s="474"/>
    </row>
    <row r="230" spans="1:375" s="58" customFormat="1" ht="29.15" customHeight="1">
      <c r="A230" s="97"/>
      <c r="B230" s="298"/>
      <c r="C230" s="97"/>
      <c r="D230" s="97"/>
      <c r="E230" s="163"/>
      <c r="F230" s="133"/>
      <c r="G230" s="467"/>
      <c r="I230" s="99"/>
      <c r="J230" s="124"/>
      <c r="K230" s="122"/>
      <c r="L230" s="121"/>
      <c r="M230" s="270"/>
      <c r="N230" s="271"/>
      <c r="O230" s="271"/>
      <c r="P230" s="109"/>
      <c r="Q230" s="61"/>
      <c r="R230" s="61"/>
      <c r="NJ230" s="474"/>
      <c r="NK230" s="474"/>
    </row>
    <row r="231" spans="1:375" s="58" customFormat="1" ht="29.15" customHeight="1">
      <c r="A231" s="97"/>
      <c r="B231" s="298"/>
      <c r="C231" s="97"/>
      <c r="D231" s="97"/>
      <c r="E231" s="163"/>
      <c r="F231" s="133"/>
      <c r="G231" s="467"/>
      <c r="I231" s="99"/>
      <c r="J231" s="124"/>
      <c r="K231" s="289"/>
      <c r="L231" s="121"/>
      <c r="M231" s="270"/>
      <c r="N231" s="271"/>
      <c r="O231" s="271"/>
      <c r="P231" s="109"/>
      <c r="Q231" s="61"/>
      <c r="R231" s="61"/>
      <c r="NJ231" s="474"/>
      <c r="NK231" s="474"/>
    </row>
    <row r="232" spans="1:375" s="58" customFormat="1" ht="29.15" customHeight="1">
      <c r="A232" s="97"/>
      <c r="B232" s="298"/>
      <c r="C232" s="97"/>
      <c r="D232" s="97"/>
      <c r="E232" s="163"/>
      <c r="F232" s="133"/>
      <c r="G232" s="467"/>
      <c r="I232" s="99"/>
      <c r="J232" s="124"/>
      <c r="K232" s="122"/>
      <c r="L232" s="121"/>
      <c r="M232" s="270"/>
      <c r="N232" s="271"/>
      <c r="O232" s="271"/>
      <c r="P232" s="109"/>
      <c r="Q232" s="61"/>
      <c r="R232" s="61"/>
      <c r="NJ232" s="474"/>
      <c r="NK232" s="474"/>
    </row>
    <row r="233" spans="1:375" s="58" customFormat="1" ht="29.15" customHeight="1">
      <c r="A233" s="97"/>
      <c r="B233" s="298"/>
      <c r="C233" s="97"/>
      <c r="D233" s="97"/>
      <c r="E233" s="163"/>
      <c r="F233" s="133"/>
      <c r="G233" s="467"/>
      <c r="I233" s="99"/>
      <c r="J233" s="124"/>
      <c r="K233" s="122"/>
      <c r="L233" s="121"/>
      <c r="M233" s="270"/>
      <c r="N233" s="271"/>
      <c r="O233" s="271"/>
      <c r="P233" s="109"/>
      <c r="Q233" s="61"/>
      <c r="R233" s="61"/>
      <c r="NJ233" s="474"/>
      <c r="NK233" s="474"/>
    </row>
    <row r="234" spans="1:375" s="58" customFormat="1" ht="29.15" customHeight="1">
      <c r="A234" s="97"/>
      <c r="B234" s="298"/>
      <c r="C234" s="97"/>
      <c r="D234" s="97"/>
      <c r="E234" s="163"/>
      <c r="F234" s="133"/>
      <c r="G234" s="467"/>
      <c r="I234" s="99"/>
      <c r="J234" s="124"/>
      <c r="K234" s="122"/>
      <c r="L234" s="121"/>
      <c r="M234" s="270"/>
      <c r="N234" s="271"/>
      <c r="O234" s="271"/>
      <c r="P234" s="109"/>
      <c r="Q234" s="61"/>
      <c r="R234" s="61"/>
      <c r="NJ234" s="474"/>
      <c r="NK234" s="474"/>
    </row>
    <row r="235" spans="1:375" s="58" customFormat="1" ht="29.15" customHeight="1">
      <c r="A235" s="97"/>
      <c r="B235" s="298"/>
      <c r="C235" s="97"/>
      <c r="D235" s="97"/>
      <c r="E235" s="163"/>
      <c r="F235" s="133"/>
      <c r="G235" s="467"/>
      <c r="I235" s="99"/>
      <c r="J235" s="124"/>
      <c r="K235" s="122"/>
      <c r="L235" s="121"/>
      <c r="M235" s="270"/>
      <c r="N235" s="271"/>
      <c r="O235" s="271"/>
      <c r="P235" s="109"/>
      <c r="Q235" s="61"/>
      <c r="R235" s="61"/>
      <c r="NJ235" s="474"/>
      <c r="NK235" s="474"/>
    </row>
    <row r="236" spans="1:375" s="58" customFormat="1" ht="29.15" customHeight="1">
      <c r="A236" s="97"/>
      <c r="B236" s="298"/>
      <c r="C236" s="97"/>
      <c r="D236" s="97"/>
      <c r="E236" s="163"/>
      <c r="F236" s="133"/>
      <c r="G236" s="467"/>
      <c r="I236" s="99"/>
      <c r="J236" s="124"/>
      <c r="K236" s="120"/>
      <c r="L236" s="121"/>
      <c r="M236" s="270"/>
      <c r="N236" s="271"/>
      <c r="O236" s="271"/>
      <c r="P236" s="109"/>
      <c r="Q236" s="61"/>
      <c r="R236" s="61"/>
      <c r="NJ236" s="474"/>
      <c r="NK236" s="474"/>
    </row>
    <row r="237" spans="1:375" s="58" customFormat="1" ht="29.15" customHeight="1">
      <c r="A237" s="97"/>
      <c r="B237" s="298"/>
      <c r="C237" s="97"/>
      <c r="D237" s="97"/>
      <c r="E237" s="163"/>
      <c r="F237" s="133"/>
      <c r="G237" s="467"/>
      <c r="I237" s="99"/>
      <c r="J237" s="124"/>
      <c r="K237" s="122"/>
      <c r="L237" s="121"/>
      <c r="M237" s="270"/>
      <c r="N237" s="271"/>
      <c r="O237" s="271"/>
      <c r="P237" s="109"/>
      <c r="Q237" s="61"/>
      <c r="R237" s="61"/>
      <c r="NJ237" s="474"/>
      <c r="NK237" s="474"/>
    </row>
    <row r="238" spans="1:375" s="58" customFormat="1" ht="29.15" customHeight="1">
      <c r="A238" s="97"/>
      <c r="B238" s="298"/>
      <c r="C238" s="97"/>
      <c r="D238" s="97"/>
      <c r="E238" s="163"/>
      <c r="F238" s="133"/>
      <c r="G238" s="467"/>
      <c r="I238" s="99"/>
      <c r="J238" s="124"/>
      <c r="K238" s="122"/>
      <c r="L238" s="121"/>
      <c r="M238" s="270"/>
      <c r="N238" s="271"/>
      <c r="O238" s="271"/>
      <c r="P238" s="109"/>
      <c r="Q238" s="61"/>
      <c r="R238" s="61"/>
      <c r="NJ238" s="474"/>
      <c r="NK238" s="474"/>
    </row>
    <row r="239" spans="1:375" s="58" customFormat="1" ht="29.15" customHeight="1">
      <c r="A239" s="97"/>
      <c r="B239" s="298"/>
      <c r="C239" s="97"/>
      <c r="D239" s="97"/>
      <c r="E239" s="163"/>
      <c r="F239" s="133"/>
      <c r="G239" s="467"/>
      <c r="I239" s="99"/>
      <c r="J239" s="124"/>
      <c r="K239" s="120"/>
      <c r="L239" s="121"/>
      <c r="M239" s="270"/>
      <c r="N239" s="271"/>
      <c r="O239" s="271"/>
      <c r="P239" s="109"/>
      <c r="Q239" s="61"/>
      <c r="R239" s="61"/>
      <c r="NJ239" s="474"/>
      <c r="NK239" s="474"/>
    </row>
    <row r="240" spans="1:375" s="58" customFormat="1" ht="29.15" customHeight="1">
      <c r="A240" s="97"/>
      <c r="B240" s="298"/>
      <c r="C240" s="97"/>
      <c r="D240" s="97"/>
      <c r="E240" s="163"/>
      <c r="F240" s="133"/>
      <c r="G240" s="467"/>
      <c r="I240" s="99"/>
      <c r="J240" s="124"/>
      <c r="K240" s="122"/>
      <c r="L240" s="121"/>
      <c r="M240" s="270"/>
      <c r="N240" s="271"/>
      <c r="O240" s="271"/>
      <c r="P240" s="109"/>
      <c r="Q240" s="61"/>
      <c r="R240" s="61"/>
      <c r="NJ240" s="474"/>
      <c r="NK240" s="474"/>
    </row>
    <row r="241" spans="1:375" s="58" customFormat="1" ht="29.15" customHeight="1">
      <c r="A241" s="97"/>
      <c r="B241" s="298"/>
      <c r="C241" s="97"/>
      <c r="D241" s="97"/>
      <c r="E241" s="163"/>
      <c r="F241" s="133"/>
      <c r="G241" s="467"/>
      <c r="I241" s="99"/>
      <c r="J241" s="124"/>
      <c r="K241" s="122"/>
      <c r="L241" s="121"/>
      <c r="M241" s="270"/>
      <c r="N241" s="271"/>
      <c r="O241" s="271"/>
      <c r="P241" s="109"/>
      <c r="Q241" s="61"/>
      <c r="R241" s="61"/>
      <c r="NJ241" s="474"/>
      <c r="NK241" s="474"/>
    </row>
    <row r="242" spans="1:375" s="58" customFormat="1" ht="29.15" customHeight="1">
      <c r="A242" s="97"/>
      <c r="B242" s="298"/>
      <c r="C242" s="97"/>
      <c r="D242" s="97"/>
      <c r="E242" s="163"/>
      <c r="F242" s="133"/>
      <c r="G242" s="467"/>
      <c r="I242" s="99"/>
      <c r="J242" s="124"/>
      <c r="K242" s="120"/>
      <c r="L242" s="121"/>
      <c r="M242" s="270"/>
      <c r="N242" s="271"/>
      <c r="O242" s="271"/>
      <c r="P242" s="109"/>
      <c r="Q242" s="61"/>
      <c r="R242" s="61"/>
      <c r="NJ242" s="474"/>
      <c r="NK242" s="474"/>
    </row>
    <row r="243" spans="1:375" s="58" customFormat="1" ht="29.15" customHeight="1">
      <c r="A243" s="97"/>
      <c r="B243" s="298"/>
      <c r="C243" s="97"/>
      <c r="D243" s="97"/>
      <c r="E243" s="163"/>
      <c r="F243" s="133"/>
      <c r="G243" s="467"/>
      <c r="I243" s="99"/>
      <c r="J243" s="124"/>
      <c r="K243" s="122"/>
      <c r="L243" s="121"/>
      <c r="M243" s="270"/>
      <c r="N243" s="271"/>
      <c r="O243" s="271"/>
      <c r="P243" s="109"/>
      <c r="Q243" s="61"/>
      <c r="R243" s="61"/>
      <c r="NJ243" s="474"/>
      <c r="NK243" s="474"/>
    </row>
    <row r="244" spans="1:375" s="58" customFormat="1" ht="29.15" customHeight="1">
      <c r="A244" s="97"/>
      <c r="B244" s="298"/>
      <c r="C244" s="97"/>
      <c r="D244" s="97"/>
      <c r="E244" s="163"/>
      <c r="F244" s="133"/>
      <c r="G244" s="467"/>
      <c r="I244" s="99"/>
      <c r="J244" s="124"/>
      <c r="K244" s="122"/>
      <c r="L244" s="121"/>
      <c r="M244" s="270"/>
      <c r="N244" s="271"/>
      <c r="O244" s="271"/>
      <c r="P244" s="109"/>
      <c r="Q244" s="61"/>
      <c r="R244" s="61"/>
      <c r="NJ244" s="474"/>
      <c r="NK244" s="474"/>
    </row>
    <row r="245" spans="1:375" s="58" customFormat="1" ht="29.15" customHeight="1">
      <c r="A245" s="97"/>
      <c r="B245" s="298"/>
      <c r="C245" s="97"/>
      <c r="D245" s="97"/>
      <c r="E245" s="163"/>
      <c r="F245" s="133"/>
      <c r="G245" s="467"/>
      <c r="I245" s="99"/>
      <c r="J245" s="124"/>
      <c r="K245" s="122"/>
      <c r="L245" s="121"/>
      <c r="M245" s="270"/>
      <c r="N245" s="271"/>
      <c r="O245" s="271"/>
      <c r="P245" s="109"/>
      <c r="Q245" s="61"/>
      <c r="R245" s="61"/>
      <c r="NJ245" s="474"/>
      <c r="NK245" s="474"/>
    </row>
    <row r="246" spans="1:375" s="58" customFormat="1" ht="29.15" customHeight="1">
      <c r="A246" s="97"/>
      <c r="B246" s="298"/>
      <c r="C246" s="97"/>
      <c r="D246" s="97"/>
      <c r="E246" s="163"/>
      <c r="F246" s="133"/>
      <c r="G246" s="467"/>
      <c r="I246" s="99"/>
      <c r="J246" s="124"/>
      <c r="K246" s="122"/>
      <c r="L246" s="121"/>
      <c r="M246" s="270"/>
      <c r="N246" s="271"/>
      <c r="O246" s="271"/>
      <c r="P246" s="109"/>
      <c r="Q246" s="61"/>
      <c r="R246" s="61"/>
      <c r="NJ246" s="474"/>
      <c r="NK246" s="474"/>
    </row>
    <row r="247" spans="1:375" s="58" customFormat="1" ht="29.15" customHeight="1">
      <c r="A247" s="97"/>
      <c r="B247" s="298"/>
      <c r="C247" s="97"/>
      <c r="D247" s="97"/>
      <c r="E247" s="163"/>
      <c r="F247" s="133"/>
      <c r="G247" s="467"/>
      <c r="I247" s="99"/>
      <c r="J247" s="124"/>
      <c r="K247" s="122"/>
      <c r="L247" s="121"/>
      <c r="M247" s="270"/>
      <c r="N247" s="271"/>
      <c r="O247" s="271"/>
      <c r="P247" s="109"/>
      <c r="Q247" s="61"/>
      <c r="R247" s="61"/>
      <c r="NJ247" s="474"/>
      <c r="NK247" s="474"/>
    </row>
    <row r="248" spans="1:375" s="58" customFormat="1" ht="29.15" customHeight="1">
      <c r="A248" s="97"/>
      <c r="B248" s="298"/>
      <c r="C248" s="97"/>
      <c r="D248" s="97"/>
      <c r="E248" s="163"/>
      <c r="F248" s="133"/>
      <c r="G248" s="467"/>
      <c r="I248" s="99"/>
      <c r="J248" s="124"/>
      <c r="K248" s="120"/>
      <c r="L248" s="121"/>
      <c r="M248" s="270"/>
      <c r="N248" s="271"/>
      <c r="O248" s="271"/>
      <c r="P248" s="109"/>
      <c r="Q248" s="61"/>
      <c r="R248" s="61"/>
      <c r="NJ248" s="474"/>
      <c r="NK248" s="474"/>
    </row>
    <row r="249" spans="1:375" s="58" customFormat="1" ht="29.15" customHeight="1">
      <c r="A249" s="97"/>
      <c r="B249" s="298"/>
      <c r="C249" s="97"/>
      <c r="D249" s="97"/>
      <c r="E249" s="163"/>
      <c r="F249" s="133"/>
      <c r="G249" s="467"/>
      <c r="I249" s="99"/>
      <c r="J249" s="124"/>
      <c r="K249" s="122"/>
      <c r="L249" s="121"/>
      <c r="M249" s="270"/>
      <c r="N249" s="271"/>
      <c r="O249" s="271"/>
      <c r="P249" s="109"/>
      <c r="Q249" s="61"/>
      <c r="R249" s="61"/>
      <c r="NJ249" s="474"/>
      <c r="NK249" s="474"/>
    </row>
    <row r="250" spans="1:375" s="58" customFormat="1" ht="29.15" customHeight="1">
      <c r="A250" s="97"/>
      <c r="B250" s="298"/>
      <c r="C250" s="97"/>
      <c r="D250" s="97"/>
      <c r="E250" s="163"/>
      <c r="F250" s="133"/>
      <c r="G250" s="467"/>
      <c r="I250" s="99"/>
      <c r="J250" s="124"/>
      <c r="K250" s="120"/>
      <c r="L250" s="121"/>
      <c r="M250" s="270"/>
      <c r="N250" s="271"/>
      <c r="O250" s="271"/>
      <c r="P250" s="109"/>
      <c r="Q250" s="61"/>
      <c r="R250" s="61"/>
      <c r="NJ250" s="474"/>
      <c r="NK250" s="474"/>
    </row>
    <row r="251" spans="1:375" s="58" customFormat="1" ht="29.15" customHeight="1">
      <c r="A251" s="97"/>
      <c r="B251" s="298"/>
      <c r="C251" s="97"/>
      <c r="D251" s="97"/>
      <c r="E251" s="163"/>
      <c r="F251" s="133"/>
      <c r="G251" s="467"/>
      <c r="I251" s="99"/>
      <c r="J251" s="124"/>
      <c r="K251" s="120"/>
      <c r="L251" s="121"/>
      <c r="M251" s="270"/>
      <c r="N251" s="271"/>
      <c r="O251" s="271"/>
      <c r="P251" s="109"/>
      <c r="Q251" s="61"/>
      <c r="R251" s="61"/>
      <c r="NJ251" s="474"/>
      <c r="NK251" s="474"/>
    </row>
    <row r="252" spans="1:375" s="58" customFormat="1" ht="29.15" customHeight="1">
      <c r="A252" s="97"/>
      <c r="B252" s="298"/>
      <c r="C252" s="97"/>
      <c r="D252" s="97"/>
      <c r="E252" s="163"/>
      <c r="F252" s="133"/>
      <c r="G252" s="467"/>
      <c r="I252" s="99"/>
      <c r="J252" s="124"/>
      <c r="K252" s="122"/>
      <c r="L252" s="121"/>
      <c r="M252" s="270"/>
      <c r="N252" s="271"/>
      <c r="O252" s="271"/>
      <c r="P252" s="109"/>
      <c r="Q252" s="61"/>
      <c r="R252" s="61"/>
      <c r="NJ252" s="474"/>
      <c r="NK252" s="474"/>
    </row>
    <row r="253" spans="1:375" s="58" customFormat="1" ht="29.15" customHeight="1">
      <c r="A253" s="97"/>
      <c r="B253" s="298"/>
      <c r="C253" s="97"/>
      <c r="D253" s="97"/>
      <c r="E253" s="163"/>
      <c r="F253" s="133"/>
      <c r="G253" s="467"/>
      <c r="I253" s="99"/>
      <c r="J253" s="124"/>
      <c r="K253" s="120"/>
      <c r="L253" s="121"/>
      <c r="M253" s="270"/>
      <c r="N253" s="271"/>
      <c r="O253" s="271"/>
      <c r="P253" s="109"/>
      <c r="Q253" s="61"/>
      <c r="R253" s="61"/>
      <c r="NJ253" s="474"/>
      <c r="NK253" s="474"/>
    </row>
    <row r="254" spans="1:375" s="58" customFormat="1" ht="29.15" customHeight="1">
      <c r="A254" s="97"/>
      <c r="B254" s="298"/>
      <c r="C254" s="97"/>
      <c r="D254" s="97"/>
      <c r="E254" s="163"/>
      <c r="F254" s="133"/>
      <c r="G254" s="467"/>
      <c r="I254" s="99"/>
      <c r="J254" s="124"/>
      <c r="K254" s="122"/>
      <c r="L254" s="121"/>
      <c r="M254" s="270"/>
      <c r="N254" s="271"/>
      <c r="O254" s="271"/>
      <c r="P254" s="109"/>
      <c r="Q254" s="61"/>
      <c r="R254" s="61"/>
      <c r="NJ254" s="474"/>
      <c r="NK254" s="474"/>
    </row>
    <row r="255" spans="1:375" s="58" customFormat="1" ht="29.15" customHeight="1">
      <c r="A255" s="97"/>
      <c r="B255" s="298"/>
      <c r="C255" s="97"/>
      <c r="D255" s="97"/>
      <c r="E255" s="163"/>
      <c r="F255" s="133"/>
      <c r="G255" s="467"/>
      <c r="I255" s="99"/>
      <c r="J255" s="124"/>
      <c r="K255" s="122"/>
      <c r="L255" s="121"/>
      <c r="M255" s="270"/>
      <c r="N255" s="271"/>
      <c r="O255" s="271"/>
      <c r="P255" s="109"/>
      <c r="Q255" s="61"/>
      <c r="R255" s="61"/>
      <c r="NJ255" s="474"/>
      <c r="NK255" s="474"/>
    </row>
    <row r="256" spans="1:375" s="58" customFormat="1" ht="29.15" customHeight="1">
      <c r="A256" s="97"/>
      <c r="B256" s="298"/>
      <c r="C256" s="97"/>
      <c r="D256" s="97"/>
      <c r="E256" s="163"/>
      <c r="F256" s="133"/>
      <c r="G256" s="467"/>
      <c r="I256" s="99"/>
      <c r="J256" s="124"/>
      <c r="K256" s="120"/>
      <c r="L256" s="121"/>
      <c r="M256" s="270"/>
      <c r="N256" s="271"/>
      <c r="O256" s="271"/>
      <c r="P256" s="109"/>
      <c r="Q256" s="61"/>
      <c r="R256" s="61"/>
      <c r="NJ256" s="474"/>
      <c r="NK256" s="474"/>
    </row>
    <row r="257" spans="1:375" s="58" customFormat="1" ht="29.15" customHeight="1">
      <c r="A257" s="97"/>
      <c r="B257" s="298"/>
      <c r="C257" s="97"/>
      <c r="D257" s="97"/>
      <c r="E257" s="163"/>
      <c r="F257" s="133"/>
      <c r="G257" s="467"/>
      <c r="I257" s="99"/>
      <c r="J257" s="124"/>
      <c r="K257" s="122"/>
      <c r="L257" s="121"/>
      <c r="M257" s="270"/>
      <c r="N257" s="271"/>
      <c r="O257" s="271"/>
      <c r="P257" s="109"/>
      <c r="Q257" s="61"/>
      <c r="R257" s="61"/>
      <c r="NJ257" s="474"/>
      <c r="NK257" s="474"/>
    </row>
    <row r="258" spans="1:375" s="58" customFormat="1" ht="29.15" customHeight="1">
      <c r="A258" s="97"/>
      <c r="B258" s="298"/>
      <c r="C258" s="97"/>
      <c r="D258" s="97"/>
      <c r="E258" s="163"/>
      <c r="F258" s="133"/>
      <c r="G258" s="467"/>
      <c r="I258" s="99"/>
      <c r="J258" s="124"/>
      <c r="K258" s="122"/>
      <c r="L258" s="121"/>
      <c r="M258" s="270"/>
      <c r="N258" s="271"/>
      <c r="O258" s="271"/>
      <c r="P258" s="109"/>
      <c r="Q258" s="61"/>
      <c r="R258" s="61"/>
      <c r="NJ258" s="474"/>
      <c r="NK258" s="474"/>
    </row>
    <row r="259" spans="1:375" s="58" customFormat="1" ht="29.15" customHeight="1">
      <c r="A259" s="97"/>
      <c r="B259" s="298"/>
      <c r="C259" s="97"/>
      <c r="D259" s="97"/>
      <c r="E259" s="163"/>
      <c r="F259" s="133"/>
      <c r="G259" s="467"/>
      <c r="I259" s="99"/>
      <c r="J259" s="124"/>
      <c r="K259" s="122"/>
      <c r="L259" s="121"/>
      <c r="M259" s="270"/>
      <c r="N259" s="271"/>
      <c r="O259" s="271"/>
      <c r="P259" s="109"/>
      <c r="Q259" s="61"/>
      <c r="R259" s="61"/>
      <c r="NJ259" s="474"/>
      <c r="NK259" s="474"/>
    </row>
    <row r="260" spans="1:375" s="58" customFormat="1" ht="29.15" customHeight="1">
      <c r="A260" s="97"/>
      <c r="B260" s="298"/>
      <c r="C260" s="97"/>
      <c r="D260" s="97"/>
      <c r="E260" s="163"/>
      <c r="F260" s="133"/>
      <c r="G260" s="467"/>
      <c r="I260" s="99"/>
      <c r="J260" s="124"/>
      <c r="K260" s="122"/>
      <c r="L260" s="121"/>
      <c r="M260" s="270"/>
      <c r="N260" s="271"/>
      <c r="O260" s="271"/>
      <c r="P260" s="109"/>
      <c r="Q260" s="61"/>
      <c r="R260" s="61"/>
      <c r="NJ260" s="474"/>
      <c r="NK260" s="474"/>
    </row>
    <row r="261" spans="1:375" s="58" customFormat="1" ht="29.15" customHeight="1">
      <c r="A261" s="97"/>
      <c r="B261" s="298"/>
      <c r="C261" s="97"/>
      <c r="D261" s="97"/>
      <c r="E261" s="163"/>
      <c r="F261" s="133"/>
      <c r="G261" s="467"/>
      <c r="I261" s="99"/>
      <c r="J261" s="124"/>
      <c r="K261" s="122"/>
      <c r="L261" s="121"/>
      <c r="M261" s="270"/>
      <c r="N261" s="271"/>
      <c r="O261" s="271"/>
      <c r="P261" s="109"/>
      <c r="Q261" s="61"/>
      <c r="R261" s="61"/>
      <c r="NJ261" s="474"/>
      <c r="NK261" s="474"/>
    </row>
    <row r="262" spans="1:375" s="58" customFormat="1" ht="29.15" customHeight="1">
      <c r="A262" s="97"/>
      <c r="B262" s="298"/>
      <c r="C262" s="97"/>
      <c r="D262" s="97"/>
      <c r="E262" s="163"/>
      <c r="F262" s="133"/>
      <c r="G262" s="467"/>
      <c r="I262" s="99"/>
      <c r="J262" s="124"/>
      <c r="K262" s="120"/>
      <c r="L262" s="121"/>
      <c r="M262" s="270"/>
      <c r="N262" s="271"/>
      <c r="O262" s="271"/>
      <c r="P262" s="109"/>
      <c r="Q262" s="61"/>
      <c r="R262" s="61"/>
      <c r="NJ262" s="474"/>
      <c r="NK262" s="474"/>
    </row>
    <row r="263" spans="1:375" s="58" customFormat="1" ht="29.15" customHeight="1">
      <c r="A263" s="97"/>
      <c r="B263" s="298"/>
      <c r="C263" s="97"/>
      <c r="D263" s="97"/>
      <c r="E263" s="163"/>
      <c r="F263" s="133"/>
      <c r="G263" s="467"/>
      <c r="I263" s="99"/>
      <c r="J263" s="124"/>
      <c r="K263" s="122"/>
      <c r="L263" s="121"/>
      <c r="M263" s="270"/>
      <c r="N263" s="271"/>
      <c r="O263" s="271"/>
      <c r="P263" s="109"/>
      <c r="Q263" s="61"/>
      <c r="R263" s="61"/>
      <c r="NJ263" s="474"/>
      <c r="NK263" s="474"/>
    </row>
    <row r="264" spans="1:375" s="58" customFormat="1" ht="29.15" customHeight="1">
      <c r="A264" s="97"/>
      <c r="B264" s="298"/>
      <c r="C264" s="97"/>
      <c r="D264" s="97"/>
      <c r="E264" s="163"/>
      <c r="F264" s="133"/>
      <c r="G264" s="467"/>
      <c r="I264" s="99"/>
      <c r="J264" s="124"/>
      <c r="K264" s="122"/>
      <c r="L264" s="121"/>
      <c r="M264" s="270"/>
      <c r="N264" s="271"/>
      <c r="O264" s="271"/>
      <c r="P264" s="109"/>
      <c r="Q264" s="61"/>
      <c r="R264" s="61"/>
      <c r="NJ264" s="474"/>
      <c r="NK264" s="474"/>
    </row>
    <row r="265" spans="1:375" s="58" customFormat="1" ht="29.15" customHeight="1">
      <c r="A265" s="97"/>
      <c r="B265" s="298"/>
      <c r="C265" s="97"/>
      <c r="D265" s="97"/>
      <c r="E265" s="163"/>
      <c r="F265" s="133"/>
      <c r="G265" s="467"/>
      <c r="I265" s="99"/>
      <c r="J265" s="124"/>
      <c r="K265" s="122"/>
      <c r="L265" s="121"/>
      <c r="M265" s="270"/>
      <c r="N265" s="271"/>
      <c r="O265" s="271"/>
      <c r="P265" s="109"/>
      <c r="Q265" s="61"/>
      <c r="R265" s="61"/>
      <c r="NJ265" s="474"/>
      <c r="NK265" s="474"/>
    </row>
    <row r="266" spans="1:375" s="58" customFormat="1" ht="29.15" customHeight="1">
      <c r="A266" s="97"/>
      <c r="B266" s="298"/>
      <c r="C266" s="97"/>
      <c r="D266" s="97"/>
      <c r="E266" s="163"/>
      <c r="F266" s="133"/>
      <c r="G266" s="467"/>
      <c r="I266" s="99"/>
      <c r="J266" s="124"/>
      <c r="K266" s="120"/>
      <c r="L266" s="121"/>
      <c r="M266" s="270"/>
      <c r="N266" s="271"/>
      <c r="O266" s="271"/>
      <c r="P266" s="109"/>
      <c r="Q266" s="61"/>
      <c r="R266" s="61"/>
      <c r="NJ266" s="474"/>
      <c r="NK266" s="474"/>
    </row>
    <row r="267" spans="1:375" s="58" customFormat="1" ht="29.15" customHeight="1">
      <c r="A267" s="97"/>
      <c r="B267" s="298"/>
      <c r="C267" s="97"/>
      <c r="D267" s="97"/>
      <c r="E267" s="163"/>
      <c r="F267" s="133"/>
      <c r="G267" s="467"/>
      <c r="I267" s="99"/>
      <c r="J267" s="124"/>
      <c r="K267" s="122"/>
      <c r="L267" s="121"/>
      <c r="M267" s="270"/>
      <c r="N267" s="271"/>
      <c r="O267" s="271"/>
      <c r="P267" s="109"/>
      <c r="Q267" s="61"/>
      <c r="R267" s="61"/>
      <c r="NJ267" s="474"/>
      <c r="NK267" s="474"/>
    </row>
    <row r="268" spans="1:375" s="58" customFormat="1" ht="29.15" customHeight="1">
      <c r="A268" s="97"/>
      <c r="B268" s="298"/>
      <c r="C268" s="97"/>
      <c r="D268" s="97"/>
      <c r="E268" s="163"/>
      <c r="F268" s="133"/>
      <c r="G268" s="467"/>
      <c r="I268" s="99"/>
      <c r="J268" s="124"/>
      <c r="K268" s="120"/>
      <c r="L268" s="121"/>
      <c r="M268" s="270"/>
      <c r="N268" s="271"/>
      <c r="O268" s="271"/>
      <c r="P268" s="109"/>
      <c r="Q268" s="61"/>
      <c r="R268" s="61"/>
      <c r="NJ268" s="474"/>
      <c r="NK268" s="474"/>
    </row>
    <row r="269" spans="1:375" s="58" customFormat="1" ht="29.15" customHeight="1">
      <c r="A269" s="97"/>
      <c r="B269" s="298"/>
      <c r="C269" s="97"/>
      <c r="D269" s="97"/>
      <c r="E269" s="163"/>
      <c r="F269" s="133"/>
      <c r="G269" s="467"/>
      <c r="I269" s="99"/>
      <c r="J269" s="124"/>
      <c r="K269" s="122"/>
      <c r="L269" s="121"/>
      <c r="M269" s="270"/>
      <c r="N269" s="271"/>
      <c r="O269" s="271"/>
      <c r="P269" s="109"/>
      <c r="Q269" s="61"/>
      <c r="R269" s="61"/>
      <c r="NJ269" s="474"/>
      <c r="NK269" s="474"/>
    </row>
    <row r="270" spans="1:375" s="58" customFormat="1" ht="29.15" customHeight="1">
      <c r="A270" s="97"/>
      <c r="B270" s="298"/>
      <c r="C270" s="97"/>
      <c r="D270" s="97"/>
      <c r="E270" s="163"/>
      <c r="F270" s="133"/>
      <c r="G270" s="467"/>
      <c r="I270" s="99"/>
      <c r="J270" s="124"/>
      <c r="K270" s="122"/>
      <c r="L270" s="121"/>
      <c r="M270" s="270"/>
      <c r="N270" s="271"/>
      <c r="O270" s="271"/>
      <c r="P270" s="109"/>
      <c r="Q270" s="61"/>
      <c r="R270" s="61"/>
      <c r="NJ270" s="474"/>
      <c r="NK270" s="474"/>
    </row>
    <row r="271" spans="1:375" s="58" customFormat="1" ht="29.15" customHeight="1">
      <c r="A271" s="97"/>
      <c r="B271" s="298"/>
      <c r="C271" s="97"/>
      <c r="D271" s="97"/>
      <c r="E271" s="163"/>
      <c r="F271" s="133"/>
      <c r="G271" s="467"/>
      <c r="I271" s="99"/>
      <c r="J271" s="124"/>
      <c r="K271" s="122"/>
      <c r="L271" s="121"/>
      <c r="M271" s="270"/>
      <c r="N271" s="271"/>
      <c r="O271" s="271"/>
      <c r="P271" s="109"/>
      <c r="Q271" s="61"/>
      <c r="R271" s="61"/>
      <c r="NJ271" s="474"/>
      <c r="NK271" s="474"/>
    </row>
    <row r="272" spans="1:375" s="58" customFormat="1" ht="29.15" customHeight="1">
      <c r="A272" s="97"/>
      <c r="B272" s="298"/>
      <c r="C272" s="97"/>
      <c r="D272" s="97"/>
      <c r="E272" s="163"/>
      <c r="F272" s="133"/>
      <c r="G272" s="467"/>
      <c r="I272" s="99"/>
      <c r="J272" s="124"/>
      <c r="K272" s="120"/>
      <c r="L272" s="121"/>
      <c r="M272" s="270"/>
      <c r="N272" s="271"/>
      <c r="O272" s="271"/>
      <c r="P272" s="109"/>
      <c r="Q272" s="61"/>
      <c r="R272" s="61"/>
      <c r="NJ272" s="474"/>
      <c r="NK272" s="474"/>
    </row>
    <row r="273" spans="1:375" s="58" customFormat="1" ht="29.15" customHeight="1">
      <c r="A273" s="97"/>
      <c r="B273" s="298"/>
      <c r="C273" s="97"/>
      <c r="D273" s="97"/>
      <c r="E273" s="163"/>
      <c r="F273" s="133"/>
      <c r="G273" s="467"/>
      <c r="I273" s="99"/>
      <c r="J273" s="124"/>
      <c r="K273" s="122"/>
      <c r="L273" s="121"/>
      <c r="M273" s="270"/>
      <c r="N273" s="271"/>
      <c r="O273" s="271"/>
      <c r="P273" s="109"/>
      <c r="Q273" s="61"/>
      <c r="R273" s="61"/>
      <c r="NJ273" s="474"/>
      <c r="NK273" s="474"/>
    </row>
    <row r="274" spans="1:375" s="58" customFormat="1" ht="29.15" customHeight="1">
      <c r="A274" s="97"/>
      <c r="B274" s="298"/>
      <c r="C274" s="97"/>
      <c r="D274" s="97"/>
      <c r="E274" s="163"/>
      <c r="F274" s="133"/>
      <c r="G274" s="467"/>
      <c r="I274" s="99"/>
      <c r="J274" s="124"/>
      <c r="K274" s="122"/>
      <c r="L274" s="121"/>
      <c r="M274" s="270"/>
      <c r="N274" s="271"/>
      <c r="O274" s="271"/>
      <c r="P274" s="109"/>
      <c r="Q274" s="61"/>
      <c r="R274" s="61"/>
      <c r="NJ274" s="474"/>
      <c r="NK274" s="474"/>
    </row>
    <row r="275" spans="1:375" s="58" customFormat="1" ht="29.15" customHeight="1">
      <c r="A275" s="97"/>
      <c r="B275" s="298"/>
      <c r="C275" s="97"/>
      <c r="D275" s="97"/>
      <c r="E275" s="163"/>
      <c r="F275" s="133"/>
      <c r="G275" s="467"/>
      <c r="I275" s="99"/>
      <c r="J275" s="124"/>
      <c r="K275" s="120"/>
      <c r="L275" s="121"/>
      <c r="M275" s="270"/>
      <c r="N275" s="271"/>
      <c r="O275" s="271"/>
      <c r="P275" s="109"/>
      <c r="Q275" s="61"/>
      <c r="R275" s="61"/>
      <c r="NJ275" s="474"/>
      <c r="NK275" s="474"/>
    </row>
    <row r="276" spans="1:375" s="58" customFormat="1" ht="29.15" customHeight="1">
      <c r="A276" s="97"/>
      <c r="B276" s="298"/>
      <c r="C276" s="97"/>
      <c r="D276" s="97"/>
      <c r="E276" s="163"/>
      <c r="F276" s="133"/>
      <c r="G276" s="467"/>
      <c r="I276" s="99"/>
      <c r="J276" s="124"/>
      <c r="K276" s="122"/>
      <c r="L276" s="121"/>
      <c r="M276" s="270"/>
      <c r="N276" s="271"/>
      <c r="O276" s="271"/>
      <c r="P276" s="109"/>
      <c r="Q276" s="61"/>
      <c r="R276" s="61"/>
      <c r="NJ276" s="474"/>
      <c r="NK276" s="474"/>
    </row>
    <row r="277" spans="1:375" s="58" customFormat="1" ht="29.15" customHeight="1">
      <c r="A277" s="97"/>
      <c r="B277" s="298"/>
      <c r="C277" s="97"/>
      <c r="D277" s="97"/>
      <c r="E277" s="163"/>
      <c r="F277" s="133"/>
      <c r="G277" s="467"/>
      <c r="I277" s="99"/>
      <c r="J277" s="124"/>
      <c r="K277" s="122"/>
      <c r="L277" s="121"/>
      <c r="M277" s="270"/>
      <c r="N277" s="271"/>
      <c r="O277" s="271"/>
      <c r="P277" s="109"/>
      <c r="Q277" s="61"/>
      <c r="R277" s="61"/>
      <c r="NJ277" s="474"/>
      <c r="NK277" s="474"/>
    </row>
    <row r="278" spans="1:375" s="58" customFormat="1" ht="29.15" customHeight="1">
      <c r="A278" s="97"/>
      <c r="B278" s="298"/>
      <c r="C278" s="97"/>
      <c r="D278" s="97"/>
      <c r="E278" s="163"/>
      <c r="F278" s="133"/>
      <c r="G278" s="467"/>
      <c r="I278" s="99"/>
      <c r="J278" s="124"/>
      <c r="K278" s="120"/>
      <c r="L278" s="121"/>
      <c r="M278" s="270"/>
      <c r="N278" s="271"/>
      <c r="O278" s="271"/>
      <c r="P278" s="109"/>
      <c r="Q278" s="61"/>
      <c r="R278" s="61"/>
      <c r="NJ278" s="474"/>
      <c r="NK278" s="474"/>
    </row>
    <row r="279" spans="1:375" s="58" customFormat="1" ht="29.15" customHeight="1">
      <c r="A279" s="97"/>
      <c r="B279" s="298"/>
      <c r="C279" s="97"/>
      <c r="D279" s="97"/>
      <c r="E279" s="163"/>
      <c r="F279" s="133"/>
      <c r="G279" s="467"/>
      <c r="I279" s="99"/>
      <c r="J279" s="124"/>
      <c r="K279" s="122"/>
      <c r="L279" s="121"/>
      <c r="M279" s="270"/>
      <c r="N279" s="271"/>
      <c r="O279" s="271"/>
      <c r="P279" s="109"/>
      <c r="Q279" s="61"/>
      <c r="R279" s="61"/>
      <c r="NJ279" s="474"/>
      <c r="NK279" s="474"/>
    </row>
    <row r="280" spans="1:375" s="58" customFormat="1" ht="29.15" customHeight="1">
      <c r="A280" s="97"/>
      <c r="B280" s="298"/>
      <c r="C280" s="97"/>
      <c r="D280" s="97"/>
      <c r="E280" s="163"/>
      <c r="F280" s="133"/>
      <c r="G280" s="467"/>
      <c r="I280" s="99"/>
      <c r="J280" s="124"/>
      <c r="K280" s="122"/>
      <c r="L280" s="121"/>
      <c r="M280" s="270"/>
      <c r="N280" s="271"/>
      <c r="O280" s="271"/>
      <c r="P280" s="109"/>
      <c r="Q280" s="61"/>
      <c r="R280" s="61"/>
      <c r="NJ280" s="474"/>
      <c r="NK280" s="474"/>
    </row>
    <row r="281" spans="1:375" s="58" customFormat="1" ht="29.15" customHeight="1">
      <c r="A281" s="97"/>
      <c r="B281" s="298"/>
      <c r="C281" s="97"/>
      <c r="D281" s="97"/>
      <c r="E281" s="163"/>
      <c r="F281" s="133"/>
      <c r="G281" s="467"/>
      <c r="I281" s="99"/>
      <c r="J281" s="124"/>
      <c r="K281" s="122"/>
      <c r="L281" s="121"/>
      <c r="M281" s="270"/>
      <c r="N281" s="271"/>
      <c r="O281" s="271"/>
      <c r="P281" s="109"/>
      <c r="Q281" s="61"/>
      <c r="R281" s="61"/>
      <c r="NJ281" s="474"/>
      <c r="NK281" s="474"/>
    </row>
    <row r="282" spans="1:375" s="58" customFormat="1" ht="29.15" customHeight="1">
      <c r="A282" s="97"/>
      <c r="B282" s="298"/>
      <c r="C282" s="97"/>
      <c r="D282" s="97"/>
      <c r="E282" s="163"/>
      <c r="F282" s="133"/>
      <c r="G282" s="467"/>
      <c r="I282" s="99"/>
      <c r="J282" s="124"/>
      <c r="K282" s="122"/>
      <c r="L282" s="121"/>
      <c r="M282" s="270"/>
      <c r="N282" s="271"/>
      <c r="O282" s="271"/>
      <c r="P282" s="109"/>
      <c r="Q282" s="61"/>
      <c r="R282" s="61"/>
      <c r="NJ282" s="474"/>
      <c r="NK282" s="474"/>
    </row>
    <row r="283" spans="1:375" s="58" customFormat="1" ht="29.15" customHeight="1">
      <c r="A283" s="97"/>
      <c r="B283" s="298"/>
      <c r="C283" s="97"/>
      <c r="D283" s="97"/>
      <c r="E283" s="163"/>
      <c r="F283" s="133"/>
      <c r="G283" s="467"/>
      <c r="I283" s="99"/>
      <c r="J283" s="124"/>
      <c r="K283" s="122"/>
      <c r="L283" s="121"/>
      <c r="M283" s="270"/>
      <c r="N283" s="271"/>
      <c r="O283" s="271"/>
      <c r="P283" s="109"/>
      <c r="Q283" s="61"/>
      <c r="R283" s="61"/>
      <c r="NJ283" s="474"/>
      <c r="NK283" s="474"/>
    </row>
    <row r="284" spans="1:375" s="58" customFormat="1" ht="29.15" customHeight="1">
      <c r="A284" s="97"/>
      <c r="B284" s="298"/>
      <c r="C284" s="97"/>
      <c r="D284" s="97"/>
      <c r="E284" s="163"/>
      <c r="F284" s="133"/>
      <c r="G284" s="467"/>
      <c r="I284" s="99"/>
      <c r="J284" s="124"/>
      <c r="K284" s="122"/>
      <c r="L284" s="121"/>
      <c r="M284" s="270"/>
      <c r="N284" s="271"/>
      <c r="O284" s="271"/>
      <c r="P284" s="109"/>
      <c r="Q284" s="61"/>
      <c r="R284" s="61"/>
      <c r="NJ284" s="474"/>
      <c r="NK284" s="474"/>
    </row>
    <row r="285" spans="1:375" s="58" customFormat="1" ht="29.15" customHeight="1">
      <c r="A285" s="97"/>
      <c r="B285" s="298"/>
      <c r="C285" s="97"/>
      <c r="D285" s="97"/>
      <c r="E285" s="163"/>
      <c r="F285" s="133"/>
      <c r="G285" s="467"/>
      <c r="I285" s="99"/>
      <c r="J285" s="124"/>
      <c r="K285" s="122"/>
      <c r="L285" s="121"/>
      <c r="M285" s="270"/>
      <c r="N285" s="271"/>
      <c r="O285" s="271"/>
      <c r="P285" s="109"/>
      <c r="Q285" s="61"/>
      <c r="R285" s="61"/>
      <c r="NJ285" s="474"/>
      <c r="NK285" s="474"/>
    </row>
    <row r="286" spans="1:375" s="58" customFormat="1" ht="29.15" customHeight="1">
      <c r="A286" s="97"/>
      <c r="B286" s="298"/>
      <c r="C286" s="97"/>
      <c r="D286" s="97"/>
      <c r="E286" s="163"/>
      <c r="F286" s="133"/>
      <c r="G286" s="467"/>
      <c r="I286" s="99"/>
      <c r="J286" s="124"/>
      <c r="K286" s="122"/>
      <c r="L286" s="121"/>
      <c r="M286" s="270"/>
      <c r="N286" s="271"/>
      <c r="O286" s="271"/>
      <c r="P286" s="109"/>
      <c r="Q286" s="61"/>
      <c r="R286" s="61"/>
      <c r="NJ286" s="474"/>
      <c r="NK286" s="474"/>
    </row>
    <row r="287" spans="1:375" s="58" customFormat="1" ht="29.15" customHeight="1">
      <c r="A287" s="97"/>
      <c r="B287" s="298"/>
      <c r="C287" s="97"/>
      <c r="D287" s="97"/>
      <c r="E287" s="163"/>
      <c r="F287" s="133"/>
      <c r="G287" s="467"/>
      <c r="I287" s="99"/>
      <c r="J287" s="124"/>
      <c r="K287" s="122"/>
      <c r="L287" s="121"/>
      <c r="M287" s="270"/>
      <c r="N287" s="271"/>
      <c r="O287" s="271"/>
      <c r="P287" s="109"/>
      <c r="Q287" s="61"/>
      <c r="R287" s="61"/>
      <c r="NJ287" s="474"/>
      <c r="NK287" s="474"/>
    </row>
    <row r="288" spans="1:375" s="58" customFormat="1" ht="29.15" customHeight="1">
      <c r="A288" s="97"/>
      <c r="B288" s="298"/>
      <c r="C288" s="97"/>
      <c r="D288" s="97"/>
      <c r="E288" s="163"/>
      <c r="F288" s="133"/>
      <c r="G288" s="467"/>
      <c r="I288" s="99"/>
      <c r="J288" s="124"/>
      <c r="K288" s="122"/>
      <c r="L288" s="121"/>
      <c r="M288" s="270"/>
      <c r="N288" s="271"/>
      <c r="O288" s="271"/>
      <c r="P288" s="109"/>
      <c r="Q288" s="61"/>
      <c r="R288" s="61"/>
      <c r="NJ288" s="474"/>
      <c r="NK288" s="474"/>
    </row>
    <row r="289" spans="1:375" s="58" customFormat="1" ht="29.15" customHeight="1">
      <c r="A289" s="97"/>
      <c r="B289" s="298"/>
      <c r="C289" s="97"/>
      <c r="D289" s="97"/>
      <c r="E289" s="163"/>
      <c r="F289" s="133"/>
      <c r="G289" s="467"/>
      <c r="I289" s="99"/>
      <c r="J289" s="124"/>
      <c r="K289" s="120"/>
      <c r="L289" s="121"/>
      <c r="M289" s="270"/>
      <c r="N289" s="271"/>
      <c r="O289" s="271"/>
      <c r="P289" s="109"/>
      <c r="Q289" s="61"/>
      <c r="R289" s="61"/>
      <c r="NJ289" s="474"/>
      <c r="NK289" s="474"/>
    </row>
    <row r="290" spans="1:375" s="58" customFormat="1" ht="29.15" customHeight="1">
      <c r="A290" s="97"/>
      <c r="B290" s="298"/>
      <c r="C290" s="97"/>
      <c r="D290" s="97"/>
      <c r="E290" s="163"/>
      <c r="F290" s="133"/>
      <c r="G290" s="467"/>
      <c r="I290" s="99"/>
      <c r="J290" s="124"/>
      <c r="K290" s="120"/>
      <c r="L290" s="121"/>
      <c r="M290" s="270"/>
      <c r="N290" s="271"/>
      <c r="O290" s="271"/>
      <c r="P290" s="109"/>
      <c r="Q290" s="61"/>
      <c r="R290" s="61"/>
      <c r="NJ290" s="474"/>
      <c r="NK290" s="474"/>
    </row>
    <row r="291" spans="1:375" s="58" customFormat="1" ht="29.15" customHeight="1">
      <c r="A291" s="97"/>
      <c r="B291" s="298"/>
      <c r="C291" s="97"/>
      <c r="D291" s="97"/>
      <c r="E291" s="163"/>
      <c r="F291" s="133"/>
      <c r="G291" s="467"/>
      <c r="I291" s="99"/>
      <c r="J291" s="124"/>
      <c r="K291" s="122"/>
      <c r="L291" s="121"/>
      <c r="M291" s="270"/>
      <c r="N291" s="271"/>
      <c r="O291" s="271"/>
      <c r="P291" s="109"/>
      <c r="Q291" s="61"/>
      <c r="R291" s="61"/>
      <c r="NJ291" s="474"/>
      <c r="NK291" s="474"/>
    </row>
    <row r="292" spans="1:375" s="58" customFormat="1" ht="29.15" customHeight="1">
      <c r="A292" s="97"/>
      <c r="B292" s="298"/>
      <c r="C292" s="97"/>
      <c r="D292" s="97"/>
      <c r="E292" s="163"/>
      <c r="F292" s="133"/>
      <c r="G292" s="467"/>
      <c r="I292" s="99"/>
      <c r="J292" s="124"/>
      <c r="K292" s="122"/>
      <c r="L292" s="121"/>
      <c r="M292" s="270"/>
      <c r="N292" s="271"/>
      <c r="O292" s="271"/>
      <c r="P292" s="109"/>
      <c r="Q292" s="61"/>
      <c r="R292" s="61"/>
      <c r="NJ292" s="474"/>
      <c r="NK292" s="474"/>
    </row>
    <row r="293" spans="1:375" s="58" customFormat="1" ht="29.15" customHeight="1">
      <c r="A293" s="97"/>
      <c r="B293" s="298"/>
      <c r="C293" s="97"/>
      <c r="D293" s="97"/>
      <c r="E293" s="163"/>
      <c r="F293" s="133"/>
      <c r="G293" s="467"/>
      <c r="I293" s="99"/>
      <c r="J293" s="124"/>
      <c r="K293" s="120"/>
      <c r="L293" s="121"/>
      <c r="M293" s="270"/>
      <c r="N293" s="271"/>
      <c r="O293" s="271"/>
      <c r="P293" s="109"/>
      <c r="Q293" s="61"/>
      <c r="R293" s="61"/>
      <c r="NJ293" s="474"/>
      <c r="NK293" s="474"/>
    </row>
    <row r="294" spans="1:375" s="58" customFormat="1" ht="29.15" customHeight="1">
      <c r="A294" s="97"/>
      <c r="B294" s="298"/>
      <c r="C294" s="97"/>
      <c r="D294" s="97"/>
      <c r="E294" s="163"/>
      <c r="F294" s="133"/>
      <c r="G294" s="467"/>
      <c r="I294" s="99"/>
      <c r="J294" s="124"/>
      <c r="K294" s="122"/>
      <c r="L294" s="121"/>
      <c r="M294" s="270"/>
      <c r="N294" s="271"/>
      <c r="O294" s="271"/>
      <c r="P294" s="109"/>
      <c r="Q294" s="61"/>
      <c r="R294" s="61"/>
      <c r="NJ294" s="474"/>
      <c r="NK294" s="474"/>
    </row>
    <row r="295" spans="1:375" s="58" customFormat="1" ht="29.15" customHeight="1">
      <c r="A295" s="97"/>
      <c r="B295" s="298"/>
      <c r="C295" s="97"/>
      <c r="D295" s="97"/>
      <c r="E295" s="163"/>
      <c r="F295" s="133"/>
      <c r="G295" s="467"/>
      <c r="I295" s="99"/>
      <c r="J295" s="124"/>
      <c r="K295" s="122"/>
      <c r="L295" s="121"/>
      <c r="M295" s="270"/>
      <c r="N295" s="271"/>
      <c r="O295" s="271"/>
      <c r="P295" s="109"/>
      <c r="Q295" s="61"/>
      <c r="R295" s="61"/>
      <c r="NJ295" s="474"/>
      <c r="NK295" s="474"/>
    </row>
    <row r="296" spans="1:375" s="58" customFormat="1" ht="29.15" customHeight="1">
      <c r="A296" s="97"/>
      <c r="B296" s="298"/>
      <c r="C296" s="97"/>
      <c r="D296" s="97"/>
      <c r="E296" s="163"/>
      <c r="F296" s="133"/>
      <c r="G296" s="467"/>
      <c r="I296" s="99"/>
      <c r="J296" s="124"/>
      <c r="K296" s="122"/>
      <c r="L296" s="121"/>
      <c r="M296" s="270"/>
      <c r="N296" s="271"/>
      <c r="O296" s="271"/>
      <c r="P296" s="109"/>
      <c r="Q296" s="61"/>
      <c r="R296" s="61"/>
      <c r="NJ296" s="474"/>
      <c r="NK296" s="474"/>
    </row>
    <row r="297" spans="1:375" s="58" customFormat="1" ht="29.15" customHeight="1">
      <c r="A297" s="97"/>
      <c r="B297" s="298"/>
      <c r="C297" s="97"/>
      <c r="D297" s="97"/>
      <c r="E297" s="163"/>
      <c r="F297" s="133"/>
      <c r="G297" s="467"/>
      <c r="I297" s="99"/>
      <c r="J297" s="124"/>
      <c r="K297" s="120"/>
      <c r="L297" s="121"/>
      <c r="M297" s="270"/>
      <c r="N297" s="271"/>
      <c r="O297" s="271"/>
      <c r="P297" s="109"/>
      <c r="Q297" s="61"/>
      <c r="R297" s="61"/>
      <c r="NJ297" s="474"/>
      <c r="NK297" s="474"/>
    </row>
    <row r="298" spans="1:375" s="58" customFormat="1" ht="29.15" customHeight="1">
      <c r="A298" s="97"/>
      <c r="B298" s="298"/>
      <c r="C298" s="97"/>
      <c r="D298" s="97"/>
      <c r="E298" s="163"/>
      <c r="F298" s="133"/>
      <c r="G298" s="467"/>
      <c r="I298" s="99"/>
      <c r="J298" s="124"/>
      <c r="K298" s="122"/>
      <c r="L298" s="121"/>
      <c r="M298" s="270"/>
      <c r="N298" s="271"/>
      <c r="O298" s="271"/>
      <c r="P298" s="109"/>
      <c r="Q298" s="61"/>
      <c r="R298" s="61"/>
      <c r="NJ298" s="474"/>
      <c r="NK298" s="474"/>
    </row>
    <row r="299" spans="1:375" s="58" customFormat="1" ht="29.15" customHeight="1">
      <c r="A299" s="97"/>
      <c r="B299" s="298"/>
      <c r="C299" s="97"/>
      <c r="D299" s="97"/>
      <c r="E299" s="163"/>
      <c r="F299" s="133"/>
      <c r="G299" s="467"/>
      <c r="I299" s="99"/>
      <c r="J299" s="124"/>
      <c r="K299" s="98"/>
      <c r="L299" s="121"/>
      <c r="M299" s="270"/>
      <c r="N299" s="271"/>
      <c r="O299" s="271"/>
      <c r="P299" s="109"/>
      <c r="Q299" s="61"/>
      <c r="R299" s="61"/>
      <c r="NJ299" s="474"/>
      <c r="NK299" s="474"/>
    </row>
    <row r="300" spans="1:375" s="58" customFormat="1" ht="29.15" customHeight="1">
      <c r="A300" s="97"/>
      <c r="B300" s="298"/>
      <c r="C300" s="97"/>
      <c r="D300" s="97"/>
      <c r="E300" s="163"/>
      <c r="F300" s="133"/>
      <c r="G300" s="467"/>
      <c r="I300" s="99"/>
      <c r="J300" s="124"/>
      <c r="K300" s="98"/>
      <c r="L300" s="121"/>
      <c r="M300" s="270"/>
      <c r="N300" s="271"/>
      <c r="O300" s="271"/>
      <c r="P300" s="109"/>
      <c r="Q300" s="61"/>
      <c r="R300" s="61"/>
      <c r="NJ300" s="474"/>
      <c r="NK300" s="474"/>
    </row>
    <row r="301" spans="1:375" s="58" customFormat="1" ht="29.15" customHeight="1">
      <c r="A301" s="97"/>
      <c r="B301" s="298"/>
      <c r="C301" s="97"/>
      <c r="D301" s="97"/>
      <c r="E301" s="163"/>
      <c r="F301" s="133"/>
      <c r="G301" s="467"/>
      <c r="I301" s="99"/>
      <c r="J301" s="124"/>
      <c r="K301" s="98"/>
      <c r="L301" s="121"/>
      <c r="M301" s="270"/>
      <c r="N301" s="271"/>
      <c r="O301" s="271"/>
      <c r="P301" s="109"/>
      <c r="Q301" s="61"/>
      <c r="R301" s="61"/>
      <c r="NJ301" s="474"/>
      <c r="NK301" s="474"/>
    </row>
    <row r="302" spans="1:375" s="58" customFormat="1" ht="29.15" customHeight="1">
      <c r="A302" s="97"/>
      <c r="B302" s="298"/>
      <c r="C302" s="97"/>
      <c r="D302" s="97"/>
      <c r="E302" s="163"/>
      <c r="F302" s="133"/>
      <c r="G302" s="467"/>
      <c r="I302" s="99"/>
      <c r="J302" s="124"/>
      <c r="K302" s="98"/>
      <c r="L302" s="121"/>
      <c r="M302" s="270"/>
      <c r="N302" s="271"/>
      <c r="O302" s="271"/>
      <c r="P302" s="109"/>
      <c r="Q302" s="61"/>
      <c r="R302" s="61"/>
      <c r="NJ302" s="474"/>
      <c r="NK302" s="474"/>
    </row>
    <row r="303" spans="1:375" s="58" customFormat="1" ht="29.15" customHeight="1">
      <c r="A303" s="97"/>
      <c r="B303" s="298"/>
      <c r="C303" s="97"/>
      <c r="D303" s="97"/>
      <c r="E303" s="163"/>
      <c r="F303" s="133"/>
      <c r="G303" s="467"/>
      <c r="I303" s="99"/>
      <c r="J303" s="124"/>
      <c r="K303" s="98"/>
      <c r="L303" s="121"/>
      <c r="M303" s="270"/>
      <c r="N303" s="271"/>
      <c r="O303" s="271"/>
      <c r="P303" s="109"/>
      <c r="Q303" s="61"/>
      <c r="R303" s="61"/>
      <c r="NJ303" s="474"/>
      <c r="NK303" s="474"/>
    </row>
    <row r="304" spans="1:375" s="58" customFormat="1" ht="29.15" customHeight="1">
      <c r="A304" s="97"/>
      <c r="B304" s="298"/>
      <c r="C304" s="97"/>
      <c r="D304" s="97"/>
      <c r="E304" s="163"/>
      <c r="F304" s="133"/>
      <c r="G304" s="467"/>
      <c r="I304" s="99"/>
      <c r="J304" s="124"/>
      <c r="K304" s="98"/>
      <c r="L304" s="121"/>
      <c r="M304" s="270"/>
      <c r="N304" s="271"/>
      <c r="O304" s="271"/>
      <c r="P304" s="109"/>
      <c r="Q304" s="61"/>
      <c r="R304" s="61"/>
      <c r="NJ304" s="474"/>
      <c r="NK304" s="474"/>
    </row>
    <row r="305" spans="1:375" s="58" customFormat="1" ht="29.15" customHeight="1">
      <c r="A305" s="97"/>
      <c r="B305" s="298"/>
      <c r="C305" s="97"/>
      <c r="D305" s="97"/>
      <c r="E305" s="163"/>
      <c r="F305" s="133"/>
      <c r="G305" s="467"/>
      <c r="I305" s="99"/>
      <c r="J305" s="124"/>
      <c r="K305" s="98"/>
      <c r="L305" s="121"/>
      <c r="M305" s="270"/>
      <c r="N305" s="271"/>
      <c r="O305" s="271"/>
      <c r="P305" s="109"/>
      <c r="Q305" s="61"/>
      <c r="R305" s="61"/>
      <c r="NJ305" s="474"/>
      <c r="NK305" s="474"/>
    </row>
    <row r="306" spans="1:375" s="58" customFormat="1" ht="29.15" customHeight="1">
      <c r="A306" s="97"/>
      <c r="B306" s="298"/>
      <c r="C306" s="97"/>
      <c r="D306" s="97"/>
      <c r="E306" s="163"/>
      <c r="F306" s="133"/>
      <c r="G306" s="467"/>
      <c r="I306" s="99"/>
      <c r="J306" s="124"/>
      <c r="K306" s="98"/>
      <c r="L306" s="121"/>
      <c r="M306" s="270"/>
      <c r="N306" s="271"/>
      <c r="O306" s="271"/>
      <c r="P306" s="109"/>
      <c r="Q306" s="61"/>
      <c r="R306" s="61"/>
      <c r="NJ306" s="474"/>
      <c r="NK306" s="474"/>
    </row>
    <row r="307" spans="1:375" s="58" customFormat="1" ht="29.15" customHeight="1">
      <c r="A307" s="97"/>
      <c r="B307" s="298"/>
      <c r="C307" s="97"/>
      <c r="D307" s="97"/>
      <c r="E307" s="163"/>
      <c r="F307" s="133"/>
      <c r="G307" s="467"/>
      <c r="I307" s="99"/>
      <c r="J307" s="124"/>
      <c r="K307" s="98"/>
      <c r="L307" s="121"/>
      <c r="M307" s="270"/>
      <c r="N307" s="271"/>
      <c r="O307" s="271"/>
      <c r="P307" s="109"/>
      <c r="Q307" s="61"/>
      <c r="R307" s="61"/>
      <c r="NJ307" s="474"/>
      <c r="NK307" s="474"/>
    </row>
    <row r="308" spans="1:375" s="58" customFormat="1" ht="29.15" customHeight="1">
      <c r="A308" s="97"/>
      <c r="B308" s="298"/>
      <c r="C308" s="97"/>
      <c r="D308" s="97"/>
      <c r="E308" s="163"/>
      <c r="F308" s="133"/>
      <c r="G308" s="467"/>
      <c r="I308" s="99"/>
      <c r="J308" s="124"/>
      <c r="K308" s="98"/>
      <c r="L308" s="121"/>
      <c r="M308" s="270"/>
      <c r="N308" s="271"/>
      <c r="O308" s="271"/>
      <c r="P308" s="109"/>
      <c r="Q308" s="61"/>
      <c r="R308" s="61"/>
      <c r="NJ308" s="474"/>
      <c r="NK308" s="474"/>
    </row>
    <row r="309" spans="1:375" s="58" customFormat="1" ht="29.15" customHeight="1">
      <c r="A309" s="97"/>
      <c r="B309" s="298"/>
      <c r="C309" s="97"/>
      <c r="D309" s="97"/>
      <c r="E309" s="163"/>
      <c r="F309" s="133"/>
      <c r="G309" s="467"/>
      <c r="I309" s="99"/>
      <c r="J309" s="124"/>
      <c r="K309" s="98"/>
      <c r="L309" s="121"/>
      <c r="M309" s="270"/>
      <c r="N309" s="271"/>
      <c r="O309" s="271"/>
      <c r="P309" s="109"/>
      <c r="Q309" s="61"/>
      <c r="R309" s="61"/>
      <c r="NJ309" s="474"/>
      <c r="NK309" s="474"/>
    </row>
    <row r="310" spans="1:375" s="58" customFormat="1" ht="29.15" customHeight="1">
      <c r="A310" s="97"/>
      <c r="B310" s="298"/>
      <c r="C310" s="97"/>
      <c r="D310" s="97"/>
      <c r="E310" s="163"/>
      <c r="F310" s="133"/>
      <c r="G310" s="467"/>
      <c r="I310" s="99"/>
      <c r="J310" s="124"/>
      <c r="K310" s="98"/>
      <c r="L310" s="121"/>
      <c r="M310" s="270"/>
      <c r="N310" s="271"/>
      <c r="O310" s="271"/>
      <c r="P310" s="109"/>
      <c r="Q310" s="61"/>
      <c r="R310" s="61"/>
      <c r="NJ310" s="474"/>
      <c r="NK310" s="474"/>
    </row>
    <row r="311" spans="1:375" s="58" customFormat="1" ht="29.15" customHeight="1">
      <c r="A311" s="97"/>
      <c r="B311" s="298"/>
      <c r="C311" s="97"/>
      <c r="D311" s="97"/>
      <c r="E311" s="163"/>
      <c r="F311" s="133"/>
      <c r="G311" s="467"/>
      <c r="I311" s="99"/>
      <c r="J311" s="124"/>
      <c r="K311" s="98"/>
      <c r="L311" s="121"/>
      <c r="M311" s="270"/>
      <c r="N311" s="271"/>
      <c r="O311" s="271"/>
      <c r="P311" s="109"/>
      <c r="Q311" s="61"/>
      <c r="R311" s="61"/>
      <c r="NJ311" s="474"/>
      <c r="NK311" s="474"/>
    </row>
    <row r="312" spans="1:375" s="58" customFormat="1" ht="29.15" customHeight="1">
      <c r="A312" s="97"/>
      <c r="B312" s="298"/>
      <c r="C312" s="97"/>
      <c r="D312" s="97"/>
      <c r="E312" s="163"/>
      <c r="F312" s="133"/>
      <c r="G312" s="467"/>
      <c r="I312" s="99"/>
      <c r="J312" s="124"/>
      <c r="K312" s="98"/>
      <c r="L312" s="121"/>
      <c r="M312" s="270"/>
      <c r="N312" s="271"/>
      <c r="O312" s="271"/>
      <c r="P312" s="109"/>
      <c r="Q312" s="61"/>
      <c r="R312" s="61"/>
      <c r="NJ312" s="474"/>
      <c r="NK312" s="474"/>
    </row>
    <row r="313" spans="1:375" s="58" customFormat="1" ht="29.15" customHeight="1">
      <c r="A313" s="97"/>
      <c r="B313" s="298"/>
      <c r="C313" s="97"/>
      <c r="D313" s="97"/>
      <c r="E313" s="163"/>
      <c r="F313" s="133"/>
      <c r="G313" s="467"/>
      <c r="I313" s="99"/>
      <c r="J313" s="124"/>
      <c r="K313" s="98"/>
      <c r="L313" s="121"/>
      <c r="M313" s="270"/>
      <c r="N313" s="271"/>
      <c r="O313" s="271"/>
      <c r="P313" s="109"/>
      <c r="Q313" s="61"/>
      <c r="R313" s="61"/>
      <c r="NJ313" s="474"/>
      <c r="NK313" s="474"/>
    </row>
    <row r="314" spans="1:375" s="58" customFormat="1" ht="29.15" customHeight="1">
      <c r="A314" s="97"/>
      <c r="B314" s="298"/>
      <c r="C314" s="97"/>
      <c r="D314" s="97"/>
      <c r="E314" s="163"/>
      <c r="F314" s="133"/>
      <c r="G314" s="467"/>
      <c r="I314" s="99"/>
      <c r="J314" s="124"/>
      <c r="K314" s="98"/>
      <c r="L314" s="121"/>
      <c r="M314" s="270"/>
      <c r="N314" s="271"/>
      <c r="O314" s="271"/>
      <c r="P314" s="109"/>
      <c r="Q314" s="61"/>
      <c r="R314" s="61"/>
      <c r="NJ314" s="474"/>
      <c r="NK314" s="474"/>
    </row>
    <row r="315" spans="1:375" s="58" customFormat="1" ht="29.15" customHeight="1">
      <c r="A315" s="97"/>
      <c r="B315" s="298"/>
      <c r="C315" s="97"/>
      <c r="D315" s="97"/>
      <c r="E315" s="163"/>
      <c r="F315" s="133"/>
      <c r="G315" s="467"/>
      <c r="I315" s="99"/>
      <c r="J315" s="124"/>
      <c r="K315" s="98"/>
      <c r="L315" s="121"/>
      <c r="M315" s="270"/>
      <c r="N315" s="271"/>
      <c r="O315" s="271"/>
      <c r="P315" s="109"/>
      <c r="Q315" s="61"/>
      <c r="R315" s="61"/>
      <c r="NJ315" s="474"/>
      <c r="NK315" s="474"/>
    </row>
    <row r="316" spans="1:375" s="58" customFormat="1" ht="29.15" customHeight="1">
      <c r="A316" s="97"/>
      <c r="B316" s="298"/>
      <c r="C316" s="97"/>
      <c r="D316" s="97"/>
      <c r="E316" s="163"/>
      <c r="F316" s="133"/>
      <c r="G316" s="467"/>
      <c r="I316" s="99"/>
      <c r="J316" s="124"/>
      <c r="K316" s="98"/>
      <c r="L316" s="121"/>
      <c r="M316" s="270"/>
      <c r="N316" s="271"/>
      <c r="O316" s="271"/>
      <c r="P316" s="109"/>
      <c r="Q316" s="61"/>
      <c r="R316" s="61"/>
      <c r="NJ316" s="474"/>
      <c r="NK316" s="474"/>
    </row>
    <row r="317" spans="1:375" s="58" customFormat="1" ht="29.15" customHeight="1">
      <c r="A317" s="97"/>
      <c r="B317" s="298"/>
      <c r="C317" s="97"/>
      <c r="D317" s="97"/>
      <c r="E317" s="163"/>
      <c r="F317" s="133"/>
      <c r="G317" s="467"/>
      <c r="I317" s="99"/>
      <c r="J317" s="124"/>
      <c r="K317" s="98"/>
      <c r="L317" s="121"/>
      <c r="M317" s="270"/>
      <c r="N317" s="271"/>
      <c r="O317" s="271"/>
      <c r="P317" s="109"/>
      <c r="Q317" s="61"/>
      <c r="R317" s="61"/>
      <c r="NJ317" s="474"/>
      <c r="NK317" s="474"/>
    </row>
    <row r="318" spans="1:375" s="58" customFormat="1" ht="29.15" customHeight="1">
      <c r="A318" s="97"/>
      <c r="B318" s="298"/>
      <c r="C318" s="97"/>
      <c r="D318" s="97"/>
      <c r="E318" s="163"/>
      <c r="F318" s="133"/>
      <c r="G318" s="467"/>
      <c r="I318" s="99"/>
      <c r="J318" s="124"/>
      <c r="K318" s="98"/>
      <c r="L318" s="121"/>
      <c r="M318" s="270"/>
      <c r="N318" s="271"/>
      <c r="O318" s="271"/>
      <c r="P318" s="109"/>
      <c r="Q318" s="61"/>
      <c r="R318" s="61"/>
      <c r="NJ318" s="474"/>
      <c r="NK318" s="474"/>
    </row>
    <row r="319" spans="1:375" s="58" customFormat="1" ht="29.15" customHeight="1">
      <c r="A319" s="97"/>
      <c r="B319" s="298"/>
      <c r="C319" s="97"/>
      <c r="D319" s="97"/>
      <c r="E319" s="163"/>
      <c r="F319" s="133"/>
      <c r="G319" s="467"/>
      <c r="I319" s="99"/>
      <c r="J319" s="124"/>
      <c r="K319" s="98"/>
      <c r="L319" s="121"/>
      <c r="M319" s="270"/>
      <c r="N319" s="271"/>
      <c r="O319" s="271"/>
      <c r="P319" s="109"/>
      <c r="Q319" s="61"/>
      <c r="R319" s="61"/>
      <c r="NJ319" s="474"/>
      <c r="NK319" s="474"/>
    </row>
    <row r="320" spans="1:375" s="58" customFormat="1" ht="29.15" customHeight="1">
      <c r="A320" s="97"/>
      <c r="B320" s="298"/>
      <c r="C320" s="97"/>
      <c r="D320" s="97"/>
      <c r="E320" s="163"/>
      <c r="F320" s="133"/>
      <c r="G320" s="467"/>
      <c r="I320" s="99"/>
      <c r="J320" s="124"/>
      <c r="K320" s="98"/>
      <c r="L320" s="121"/>
      <c r="M320" s="270"/>
      <c r="N320" s="271"/>
      <c r="O320" s="271"/>
      <c r="P320" s="109"/>
      <c r="Q320" s="61"/>
      <c r="R320" s="61"/>
      <c r="NJ320" s="474"/>
      <c r="NK320" s="474"/>
    </row>
    <row r="321" spans="1:375" s="58" customFormat="1" ht="29.15" customHeight="1">
      <c r="A321" s="97"/>
      <c r="B321" s="298"/>
      <c r="C321" s="97"/>
      <c r="D321" s="97"/>
      <c r="E321" s="163"/>
      <c r="F321" s="133"/>
      <c r="G321" s="467"/>
      <c r="I321" s="99"/>
      <c r="J321" s="124"/>
      <c r="K321" s="98"/>
      <c r="L321" s="121"/>
      <c r="M321" s="270"/>
      <c r="N321" s="271"/>
      <c r="O321" s="271"/>
      <c r="P321" s="109"/>
      <c r="Q321" s="61"/>
      <c r="R321" s="61"/>
      <c r="NJ321" s="474"/>
      <c r="NK321" s="474"/>
    </row>
    <row r="322" spans="1:375" s="58" customFormat="1" ht="29.15" customHeight="1">
      <c r="A322" s="97"/>
      <c r="B322" s="298"/>
      <c r="C322" s="97"/>
      <c r="D322" s="97"/>
      <c r="E322" s="163"/>
      <c r="F322" s="133"/>
      <c r="G322" s="467"/>
      <c r="I322" s="99"/>
      <c r="J322" s="124"/>
      <c r="K322" s="98"/>
      <c r="L322" s="121"/>
      <c r="M322" s="270"/>
      <c r="N322" s="271"/>
      <c r="O322" s="271"/>
      <c r="P322" s="109"/>
      <c r="Q322" s="61"/>
      <c r="R322" s="61"/>
      <c r="NJ322" s="474"/>
      <c r="NK322" s="474"/>
    </row>
    <row r="323" spans="1:375" s="58" customFormat="1" ht="29.15" customHeight="1">
      <c r="A323" s="97"/>
      <c r="B323" s="298"/>
      <c r="C323" s="97"/>
      <c r="D323" s="97"/>
      <c r="E323" s="163"/>
      <c r="F323" s="133"/>
      <c r="G323" s="467"/>
      <c r="I323" s="99"/>
      <c r="J323" s="124"/>
      <c r="K323" s="98"/>
      <c r="L323" s="121"/>
      <c r="M323" s="270"/>
      <c r="N323" s="271"/>
      <c r="O323" s="271"/>
      <c r="P323" s="109"/>
      <c r="Q323" s="61"/>
      <c r="R323" s="61"/>
      <c r="NJ323" s="474"/>
      <c r="NK323" s="474"/>
    </row>
    <row r="324" spans="1:375" s="58" customFormat="1" ht="29.15" customHeight="1">
      <c r="A324" s="97"/>
      <c r="B324" s="298"/>
      <c r="C324" s="97"/>
      <c r="D324" s="97"/>
      <c r="E324" s="163"/>
      <c r="F324" s="133"/>
      <c r="G324" s="467"/>
      <c r="I324" s="99"/>
      <c r="J324" s="124"/>
      <c r="K324" s="98"/>
      <c r="L324" s="121"/>
      <c r="M324" s="270"/>
      <c r="N324" s="271"/>
      <c r="O324" s="271"/>
      <c r="P324" s="109"/>
      <c r="Q324" s="61"/>
      <c r="R324" s="61"/>
      <c r="NJ324" s="474"/>
      <c r="NK324" s="474"/>
    </row>
    <row r="325" spans="1:375" s="58" customFormat="1" ht="29.15" customHeight="1">
      <c r="A325" s="97"/>
      <c r="B325" s="298"/>
      <c r="C325" s="97"/>
      <c r="D325" s="97"/>
      <c r="E325" s="163"/>
      <c r="F325" s="133"/>
      <c r="G325" s="467"/>
      <c r="I325" s="99"/>
      <c r="J325" s="124"/>
      <c r="K325" s="98"/>
      <c r="L325" s="121"/>
      <c r="M325" s="270"/>
      <c r="N325" s="271"/>
      <c r="O325" s="271"/>
      <c r="P325" s="109"/>
      <c r="Q325" s="61"/>
      <c r="R325" s="61"/>
      <c r="NJ325" s="474"/>
      <c r="NK325" s="474"/>
    </row>
    <row r="326" spans="1:375" s="58" customFormat="1" ht="29.15" customHeight="1">
      <c r="A326" s="97"/>
      <c r="B326" s="298"/>
      <c r="C326" s="97"/>
      <c r="D326" s="97"/>
      <c r="E326" s="163"/>
      <c r="F326" s="133"/>
      <c r="G326" s="467"/>
      <c r="I326" s="99"/>
      <c r="J326" s="124"/>
      <c r="K326" s="98"/>
      <c r="L326" s="121"/>
      <c r="M326" s="270"/>
      <c r="N326" s="271"/>
      <c r="O326" s="271"/>
      <c r="P326" s="109"/>
      <c r="Q326" s="61"/>
      <c r="R326" s="61"/>
      <c r="NJ326" s="474"/>
      <c r="NK326" s="474"/>
    </row>
    <row r="327" spans="1:375" s="58" customFormat="1" ht="29.15" customHeight="1">
      <c r="A327" s="97"/>
      <c r="B327" s="298"/>
      <c r="C327" s="97"/>
      <c r="D327" s="97"/>
      <c r="E327" s="163"/>
      <c r="F327" s="133"/>
      <c r="G327" s="467"/>
      <c r="I327" s="99"/>
      <c r="J327" s="124"/>
      <c r="K327" s="98"/>
      <c r="L327" s="121"/>
      <c r="M327" s="270"/>
      <c r="N327" s="271"/>
      <c r="O327" s="271"/>
      <c r="P327" s="109"/>
      <c r="Q327" s="61"/>
      <c r="R327" s="61"/>
      <c r="NJ327" s="474"/>
      <c r="NK327" s="474"/>
    </row>
    <row r="328" spans="1:375" s="58" customFormat="1" ht="29.15" customHeight="1">
      <c r="A328" s="97"/>
      <c r="B328" s="298"/>
      <c r="C328" s="97"/>
      <c r="D328" s="97"/>
      <c r="E328" s="163"/>
      <c r="F328" s="133"/>
      <c r="G328" s="467"/>
      <c r="I328" s="99"/>
      <c r="J328" s="124"/>
      <c r="K328" s="98"/>
      <c r="L328" s="121"/>
      <c r="M328" s="270"/>
      <c r="N328" s="271"/>
      <c r="O328" s="271"/>
      <c r="P328" s="109"/>
      <c r="Q328" s="61"/>
      <c r="R328" s="61"/>
      <c r="NJ328" s="474"/>
      <c r="NK328" s="474"/>
    </row>
    <row r="329" spans="1:375" s="58" customFormat="1" ht="29.15" customHeight="1">
      <c r="A329" s="97"/>
      <c r="B329" s="298"/>
      <c r="C329" s="97"/>
      <c r="D329" s="97"/>
      <c r="E329" s="163"/>
      <c r="F329" s="133"/>
      <c r="G329" s="467"/>
      <c r="I329" s="99"/>
      <c r="J329" s="124"/>
      <c r="K329" s="98"/>
      <c r="L329" s="121"/>
      <c r="M329" s="270"/>
      <c r="N329" s="271"/>
      <c r="O329" s="271"/>
      <c r="P329" s="109"/>
      <c r="Q329" s="61"/>
      <c r="R329" s="61"/>
      <c r="NJ329" s="474"/>
      <c r="NK329" s="474"/>
    </row>
    <row r="330" spans="1:375" s="58" customFormat="1" ht="29.15" customHeight="1">
      <c r="A330" s="97"/>
      <c r="B330" s="298"/>
      <c r="C330" s="97"/>
      <c r="D330" s="97"/>
      <c r="E330" s="163"/>
      <c r="F330" s="133"/>
      <c r="G330" s="467"/>
      <c r="I330" s="99"/>
      <c r="J330" s="124"/>
      <c r="K330" s="98"/>
      <c r="L330" s="121"/>
      <c r="M330" s="270"/>
      <c r="N330" s="271"/>
      <c r="O330" s="271"/>
      <c r="P330" s="109"/>
      <c r="Q330" s="61"/>
      <c r="R330" s="61"/>
      <c r="NJ330" s="474"/>
      <c r="NK330" s="474"/>
    </row>
    <row r="331" spans="1:375" s="58" customFormat="1" ht="29.15" customHeight="1">
      <c r="A331" s="97"/>
      <c r="B331" s="298"/>
      <c r="C331" s="97"/>
      <c r="D331" s="97"/>
      <c r="E331" s="163"/>
      <c r="F331" s="133"/>
      <c r="G331" s="467"/>
      <c r="I331" s="99"/>
      <c r="J331" s="124"/>
      <c r="K331" s="98"/>
      <c r="L331" s="121"/>
      <c r="M331" s="270"/>
      <c r="N331" s="271"/>
      <c r="O331" s="271"/>
      <c r="P331" s="109"/>
      <c r="Q331" s="61"/>
      <c r="R331" s="61"/>
      <c r="NJ331" s="474"/>
      <c r="NK331" s="474"/>
    </row>
    <row r="332" spans="1:375" s="58" customFormat="1" ht="29.15" customHeight="1">
      <c r="A332" s="97"/>
      <c r="B332" s="298"/>
      <c r="C332" s="97"/>
      <c r="D332" s="97"/>
      <c r="E332" s="163"/>
      <c r="F332" s="133"/>
      <c r="G332" s="467"/>
      <c r="I332" s="99"/>
      <c r="J332" s="124"/>
      <c r="K332" s="98"/>
      <c r="L332" s="121"/>
      <c r="M332" s="270"/>
      <c r="N332" s="271"/>
      <c r="O332" s="271"/>
      <c r="P332" s="109"/>
      <c r="Q332" s="61"/>
      <c r="R332" s="61"/>
      <c r="NJ332" s="474"/>
      <c r="NK332" s="474"/>
    </row>
    <row r="333" spans="1:375" s="58" customFormat="1" ht="29.15" customHeight="1">
      <c r="A333" s="97"/>
      <c r="B333" s="298"/>
      <c r="C333" s="97"/>
      <c r="D333" s="97"/>
      <c r="E333" s="163"/>
      <c r="F333" s="133"/>
      <c r="G333" s="467"/>
      <c r="I333" s="99"/>
      <c r="J333" s="124"/>
      <c r="K333" s="98"/>
      <c r="L333" s="121"/>
      <c r="M333" s="270"/>
      <c r="N333" s="271"/>
      <c r="O333" s="271"/>
      <c r="P333" s="109"/>
      <c r="Q333" s="61"/>
      <c r="R333" s="61"/>
      <c r="NJ333" s="474"/>
      <c r="NK333" s="474"/>
    </row>
    <row r="334" spans="1:375" s="58" customFormat="1" ht="29.15" customHeight="1">
      <c r="A334" s="97"/>
      <c r="B334" s="298"/>
      <c r="C334" s="97"/>
      <c r="D334" s="97"/>
      <c r="E334" s="163"/>
      <c r="F334" s="133"/>
      <c r="G334" s="467"/>
      <c r="I334" s="99"/>
      <c r="J334" s="124"/>
      <c r="K334" s="98"/>
      <c r="L334" s="121"/>
      <c r="M334" s="270"/>
      <c r="N334" s="271"/>
      <c r="O334" s="271"/>
      <c r="P334" s="109"/>
      <c r="Q334" s="61"/>
      <c r="R334" s="61"/>
      <c r="NJ334" s="474"/>
      <c r="NK334" s="474"/>
    </row>
    <row r="335" spans="1:375" s="58" customFormat="1" ht="29.15" customHeight="1">
      <c r="A335" s="97"/>
      <c r="B335" s="298"/>
      <c r="C335" s="97"/>
      <c r="D335" s="97"/>
      <c r="E335" s="163"/>
      <c r="F335" s="133"/>
      <c r="G335" s="467"/>
      <c r="I335" s="99"/>
      <c r="J335" s="124"/>
      <c r="K335" s="98"/>
      <c r="L335" s="121"/>
      <c r="M335" s="270"/>
      <c r="N335" s="271"/>
      <c r="O335" s="271"/>
      <c r="P335" s="109"/>
      <c r="Q335" s="61"/>
      <c r="R335" s="61"/>
      <c r="NJ335" s="474"/>
      <c r="NK335" s="474"/>
    </row>
    <row r="336" spans="1:375" s="58" customFormat="1" ht="29.15" customHeight="1">
      <c r="A336" s="97"/>
      <c r="B336" s="298"/>
      <c r="C336" s="97"/>
      <c r="D336" s="97"/>
      <c r="E336" s="163"/>
      <c r="F336" s="133"/>
      <c r="G336" s="467"/>
      <c r="I336" s="99"/>
      <c r="J336" s="124"/>
      <c r="K336" s="98"/>
      <c r="L336" s="121"/>
      <c r="M336" s="270"/>
      <c r="N336" s="271"/>
      <c r="O336" s="271"/>
      <c r="P336" s="109"/>
      <c r="Q336" s="61"/>
      <c r="R336" s="61"/>
      <c r="NJ336" s="474"/>
      <c r="NK336" s="474"/>
    </row>
    <row r="337" spans="1:375" s="58" customFormat="1" ht="29.15" customHeight="1">
      <c r="A337" s="97"/>
      <c r="B337" s="298"/>
      <c r="C337" s="97"/>
      <c r="D337" s="97"/>
      <c r="E337" s="163"/>
      <c r="F337" s="133"/>
      <c r="G337" s="467"/>
      <c r="I337" s="99"/>
      <c r="J337" s="124"/>
      <c r="K337" s="98"/>
      <c r="L337" s="121"/>
      <c r="M337" s="270"/>
      <c r="N337" s="271"/>
      <c r="O337" s="271"/>
      <c r="P337" s="109"/>
      <c r="Q337" s="61"/>
      <c r="R337" s="61"/>
      <c r="NJ337" s="474"/>
      <c r="NK337" s="474"/>
    </row>
    <row r="338" spans="1:375" s="58" customFormat="1" ht="29.15" customHeight="1">
      <c r="A338" s="97"/>
      <c r="B338" s="298"/>
      <c r="C338" s="97"/>
      <c r="D338" s="97"/>
      <c r="E338" s="163"/>
      <c r="F338" s="133"/>
      <c r="G338" s="467"/>
      <c r="I338" s="99"/>
      <c r="J338" s="124"/>
      <c r="K338" s="98"/>
      <c r="L338" s="121"/>
      <c r="M338" s="270"/>
      <c r="N338" s="271"/>
      <c r="O338" s="271"/>
      <c r="P338" s="109"/>
      <c r="Q338" s="61"/>
      <c r="R338" s="61"/>
      <c r="NJ338" s="474"/>
      <c r="NK338" s="474"/>
    </row>
    <row r="339" spans="1:375" s="58" customFormat="1" ht="29.15" customHeight="1">
      <c r="A339" s="97"/>
      <c r="B339" s="298"/>
      <c r="C339" s="97"/>
      <c r="D339" s="97"/>
      <c r="E339" s="163"/>
      <c r="F339" s="133"/>
      <c r="G339" s="467"/>
      <c r="I339" s="99"/>
      <c r="J339" s="124"/>
      <c r="K339" s="98"/>
      <c r="L339" s="121"/>
      <c r="M339" s="270"/>
      <c r="N339" s="271"/>
      <c r="O339" s="271"/>
      <c r="P339" s="109"/>
      <c r="Q339" s="61"/>
      <c r="R339" s="61"/>
      <c r="NJ339" s="474"/>
      <c r="NK339" s="474"/>
    </row>
    <row r="340" spans="1:375" s="58" customFormat="1" ht="29.15" customHeight="1">
      <c r="A340" s="97"/>
      <c r="B340" s="298"/>
      <c r="C340" s="97"/>
      <c r="D340" s="97"/>
      <c r="E340" s="163"/>
      <c r="F340" s="133"/>
      <c r="G340" s="467"/>
      <c r="I340" s="99"/>
      <c r="J340" s="124"/>
      <c r="K340" s="98"/>
      <c r="L340" s="121"/>
      <c r="M340" s="270"/>
      <c r="N340" s="271"/>
      <c r="O340" s="271"/>
      <c r="P340" s="109"/>
      <c r="Q340" s="61"/>
      <c r="R340" s="61"/>
      <c r="NJ340" s="474"/>
      <c r="NK340" s="474"/>
    </row>
    <row r="341" spans="1:375" s="58" customFormat="1" ht="29.15" customHeight="1">
      <c r="A341" s="97"/>
      <c r="B341" s="298"/>
      <c r="C341" s="97"/>
      <c r="D341" s="97"/>
      <c r="E341" s="163"/>
      <c r="F341" s="133"/>
      <c r="G341" s="467"/>
      <c r="I341" s="99"/>
      <c r="J341" s="124"/>
      <c r="K341" s="98"/>
      <c r="L341" s="121"/>
      <c r="M341" s="270"/>
      <c r="N341" s="271"/>
      <c r="O341" s="271"/>
      <c r="P341" s="109"/>
      <c r="Q341" s="61"/>
      <c r="R341" s="61"/>
      <c r="NJ341" s="474"/>
      <c r="NK341" s="474"/>
    </row>
    <row r="342" spans="1:375" s="58" customFormat="1" ht="29.15" customHeight="1">
      <c r="A342" s="97"/>
      <c r="B342" s="298"/>
      <c r="C342" s="97"/>
      <c r="D342" s="97"/>
      <c r="E342" s="163"/>
      <c r="F342" s="133"/>
      <c r="G342" s="467"/>
      <c r="I342" s="99"/>
      <c r="J342" s="124"/>
      <c r="K342" s="98"/>
      <c r="L342" s="121"/>
      <c r="M342" s="270"/>
      <c r="N342" s="271"/>
      <c r="O342" s="271"/>
      <c r="P342" s="109"/>
      <c r="Q342" s="61"/>
      <c r="R342" s="61"/>
      <c r="NJ342" s="474"/>
      <c r="NK342" s="474"/>
    </row>
    <row r="343" spans="1:375" s="58" customFormat="1" ht="29.15" customHeight="1">
      <c r="A343" s="97"/>
      <c r="B343" s="298"/>
      <c r="C343" s="97"/>
      <c r="D343" s="97"/>
      <c r="E343" s="163"/>
      <c r="F343" s="133"/>
      <c r="G343" s="467"/>
      <c r="I343" s="99"/>
      <c r="J343" s="124"/>
      <c r="K343" s="98"/>
      <c r="L343" s="121"/>
      <c r="M343" s="270"/>
      <c r="N343" s="271"/>
      <c r="O343" s="271"/>
      <c r="P343" s="109"/>
      <c r="Q343" s="61"/>
      <c r="R343" s="61"/>
      <c r="NJ343" s="474"/>
      <c r="NK343" s="474"/>
    </row>
    <row r="344" spans="1:375" s="58" customFormat="1" ht="29.15" customHeight="1">
      <c r="A344" s="97"/>
      <c r="B344" s="298"/>
      <c r="C344" s="97"/>
      <c r="D344" s="97"/>
      <c r="E344" s="163"/>
      <c r="F344" s="133"/>
      <c r="G344" s="467"/>
      <c r="I344" s="99"/>
      <c r="J344" s="124"/>
      <c r="K344" s="98"/>
      <c r="L344" s="121"/>
      <c r="M344" s="270"/>
      <c r="N344" s="271"/>
      <c r="O344" s="271"/>
      <c r="P344" s="109"/>
      <c r="Q344" s="61"/>
      <c r="R344" s="61"/>
      <c r="NJ344" s="474"/>
      <c r="NK344" s="474"/>
    </row>
    <row r="345" spans="1:375" s="58" customFormat="1" ht="29.15" customHeight="1">
      <c r="A345" s="97"/>
      <c r="B345" s="298"/>
      <c r="C345" s="97"/>
      <c r="D345" s="97"/>
      <c r="E345" s="163"/>
      <c r="F345" s="133"/>
      <c r="G345" s="467"/>
      <c r="I345" s="99"/>
      <c r="J345" s="124"/>
      <c r="K345" s="98"/>
      <c r="L345" s="121"/>
      <c r="M345" s="270"/>
      <c r="N345" s="271"/>
      <c r="O345" s="271"/>
      <c r="P345" s="109"/>
      <c r="Q345" s="61"/>
      <c r="R345" s="61"/>
      <c r="NJ345" s="474"/>
      <c r="NK345" s="474"/>
    </row>
    <row r="346" spans="1:375" s="58" customFormat="1" ht="29.15" customHeight="1">
      <c r="A346" s="97"/>
      <c r="B346" s="298"/>
      <c r="C346" s="97"/>
      <c r="D346" s="97"/>
      <c r="E346" s="163"/>
      <c r="F346" s="133"/>
      <c r="G346" s="467"/>
      <c r="I346" s="99"/>
      <c r="J346" s="124"/>
      <c r="K346" s="98"/>
      <c r="L346" s="121"/>
      <c r="M346" s="270"/>
      <c r="N346" s="271"/>
      <c r="O346" s="271"/>
      <c r="P346" s="109"/>
      <c r="Q346" s="61"/>
      <c r="R346" s="61"/>
      <c r="NJ346" s="474"/>
      <c r="NK346" s="474"/>
    </row>
    <row r="347" spans="1:375" s="58" customFormat="1" ht="29.15" customHeight="1">
      <c r="A347" s="97"/>
      <c r="B347" s="298"/>
      <c r="C347" s="97"/>
      <c r="D347" s="97"/>
      <c r="E347" s="163"/>
      <c r="F347" s="133"/>
      <c r="G347" s="467"/>
      <c r="I347" s="99"/>
      <c r="J347" s="124"/>
      <c r="K347" s="98"/>
      <c r="L347" s="121"/>
      <c r="M347" s="270"/>
      <c r="N347" s="271"/>
      <c r="O347" s="271"/>
      <c r="P347" s="109"/>
      <c r="Q347" s="61"/>
      <c r="R347" s="61"/>
      <c r="NJ347" s="474"/>
      <c r="NK347" s="474"/>
    </row>
    <row r="348" spans="1:375" s="58" customFormat="1" ht="29.15" customHeight="1">
      <c r="A348" s="97"/>
      <c r="B348" s="298"/>
      <c r="C348" s="97"/>
      <c r="D348" s="97"/>
      <c r="E348" s="163"/>
      <c r="F348" s="133"/>
      <c r="G348" s="467"/>
      <c r="I348" s="99"/>
      <c r="J348" s="124"/>
      <c r="K348" s="98"/>
      <c r="L348" s="121"/>
      <c r="M348" s="270"/>
      <c r="N348" s="271"/>
      <c r="O348" s="271"/>
      <c r="P348" s="109"/>
      <c r="Q348" s="61"/>
      <c r="R348" s="61"/>
      <c r="NJ348" s="474"/>
      <c r="NK348" s="474"/>
    </row>
    <row r="349" spans="1:375" s="58" customFormat="1" ht="29.15" customHeight="1">
      <c r="A349" s="97"/>
      <c r="B349" s="298"/>
      <c r="C349" s="97"/>
      <c r="D349" s="97"/>
      <c r="E349" s="163"/>
      <c r="F349" s="133"/>
      <c r="G349" s="467"/>
      <c r="I349" s="99"/>
      <c r="J349" s="124"/>
      <c r="K349" s="98"/>
      <c r="L349" s="121"/>
      <c r="M349" s="270"/>
      <c r="N349" s="271"/>
      <c r="O349" s="271"/>
      <c r="P349" s="109"/>
      <c r="Q349" s="61"/>
      <c r="R349" s="61"/>
      <c r="NJ349" s="474"/>
      <c r="NK349" s="474"/>
    </row>
    <row r="350" spans="1:375" s="58" customFormat="1" ht="29.15" customHeight="1">
      <c r="A350" s="97"/>
      <c r="B350" s="298"/>
      <c r="C350" s="97"/>
      <c r="D350" s="97"/>
      <c r="E350" s="163"/>
      <c r="F350" s="133"/>
      <c r="G350" s="467"/>
      <c r="I350" s="99"/>
      <c r="J350" s="124"/>
      <c r="K350" s="98"/>
      <c r="L350" s="121"/>
      <c r="M350" s="270"/>
      <c r="N350" s="271"/>
      <c r="O350" s="271"/>
      <c r="P350" s="109"/>
      <c r="Q350" s="61"/>
      <c r="R350" s="61"/>
      <c r="NJ350" s="474"/>
      <c r="NK350" s="474"/>
    </row>
    <row r="351" spans="1:375" s="58" customFormat="1" ht="29.15" customHeight="1">
      <c r="A351" s="97"/>
      <c r="B351" s="298"/>
      <c r="C351" s="97"/>
      <c r="D351" s="97"/>
      <c r="E351" s="163"/>
      <c r="F351" s="133"/>
      <c r="G351" s="467"/>
      <c r="I351" s="99"/>
      <c r="J351" s="124"/>
      <c r="K351" s="98"/>
      <c r="L351" s="121"/>
      <c r="M351" s="270"/>
      <c r="N351" s="271"/>
      <c r="O351" s="271"/>
      <c r="P351" s="109"/>
      <c r="Q351" s="61"/>
      <c r="R351" s="61"/>
      <c r="NJ351" s="474"/>
      <c r="NK351" s="474"/>
    </row>
    <row r="352" spans="1:375" s="58" customFormat="1" ht="29.15" customHeight="1">
      <c r="A352" s="97"/>
      <c r="B352" s="298"/>
      <c r="C352" s="97"/>
      <c r="D352" s="97"/>
      <c r="E352" s="163"/>
      <c r="F352" s="133"/>
      <c r="G352" s="467"/>
      <c r="I352" s="99"/>
      <c r="J352" s="124"/>
      <c r="K352" s="98"/>
      <c r="L352" s="121"/>
      <c r="M352" s="270"/>
      <c r="N352" s="271"/>
      <c r="O352" s="271"/>
      <c r="P352" s="109"/>
      <c r="Q352" s="61"/>
      <c r="R352" s="61"/>
      <c r="NJ352" s="474"/>
      <c r="NK352" s="474"/>
    </row>
    <row r="353" spans="1:375" s="58" customFormat="1" ht="29.15" customHeight="1">
      <c r="A353" s="97"/>
      <c r="B353" s="298"/>
      <c r="C353" s="97"/>
      <c r="D353" s="97"/>
      <c r="E353" s="163"/>
      <c r="F353" s="133"/>
      <c r="G353" s="467"/>
      <c r="I353" s="99"/>
      <c r="J353" s="124"/>
      <c r="K353" s="98"/>
      <c r="L353" s="121"/>
      <c r="M353" s="270"/>
      <c r="N353" s="271"/>
      <c r="O353" s="271"/>
      <c r="P353" s="109"/>
      <c r="Q353" s="61"/>
      <c r="R353" s="61"/>
      <c r="NJ353" s="474"/>
      <c r="NK353" s="474"/>
    </row>
    <row r="354" spans="1:375" s="58" customFormat="1" ht="29.15" customHeight="1">
      <c r="A354" s="97"/>
      <c r="B354" s="298"/>
      <c r="C354" s="97"/>
      <c r="D354" s="97"/>
      <c r="E354" s="163"/>
      <c r="F354" s="133"/>
      <c r="G354" s="467"/>
      <c r="I354" s="99"/>
      <c r="J354" s="124"/>
      <c r="K354" s="98"/>
      <c r="L354" s="121"/>
      <c r="M354" s="270"/>
      <c r="N354" s="271"/>
      <c r="O354" s="271"/>
      <c r="P354" s="109"/>
      <c r="Q354" s="61"/>
      <c r="R354" s="61"/>
      <c r="NJ354" s="474"/>
      <c r="NK354" s="474"/>
    </row>
    <row r="355" spans="1:375" s="58" customFormat="1" ht="29.15" customHeight="1">
      <c r="A355" s="97"/>
      <c r="B355" s="298"/>
      <c r="C355" s="97"/>
      <c r="D355" s="97"/>
      <c r="E355" s="163"/>
      <c r="F355" s="133"/>
      <c r="G355" s="467"/>
      <c r="I355" s="99"/>
      <c r="J355" s="124"/>
      <c r="K355" s="98"/>
      <c r="L355" s="121"/>
      <c r="M355" s="270"/>
      <c r="N355" s="271"/>
      <c r="O355" s="271"/>
      <c r="P355" s="109"/>
      <c r="Q355" s="61"/>
      <c r="R355" s="61"/>
      <c r="NJ355" s="474"/>
      <c r="NK355" s="474"/>
    </row>
    <row r="356" spans="1:375" s="58" customFormat="1" ht="29.15" customHeight="1">
      <c r="A356" s="97"/>
      <c r="B356" s="298"/>
      <c r="C356" s="97"/>
      <c r="D356" s="97"/>
      <c r="E356" s="163"/>
      <c r="F356" s="133"/>
      <c r="G356" s="467"/>
      <c r="I356" s="99"/>
      <c r="J356" s="124"/>
      <c r="K356" s="98"/>
      <c r="L356" s="121"/>
      <c r="M356" s="270"/>
      <c r="N356" s="271"/>
      <c r="O356" s="271"/>
      <c r="P356" s="109"/>
      <c r="Q356" s="61"/>
      <c r="R356" s="61"/>
      <c r="NJ356" s="474"/>
      <c r="NK356" s="474"/>
    </row>
    <row r="357" spans="1:375" s="58" customFormat="1" ht="29.15" customHeight="1">
      <c r="A357" s="97"/>
      <c r="B357" s="298"/>
      <c r="C357" s="97"/>
      <c r="D357" s="97"/>
      <c r="E357" s="163"/>
      <c r="F357" s="133"/>
      <c r="G357" s="467"/>
      <c r="I357" s="99"/>
      <c r="J357" s="124"/>
      <c r="K357" s="98"/>
      <c r="L357" s="121"/>
      <c r="M357" s="270"/>
      <c r="N357" s="271"/>
      <c r="O357" s="271"/>
      <c r="P357" s="109"/>
      <c r="Q357" s="61"/>
      <c r="R357" s="61"/>
      <c r="NJ357" s="474"/>
      <c r="NK357" s="474"/>
    </row>
    <row r="358" spans="1:375" s="58" customFormat="1" ht="29.15" customHeight="1">
      <c r="A358" s="97"/>
      <c r="B358" s="298"/>
      <c r="C358" s="97"/>
      <c r="D358" s="97"/>
      <c r="E358" s="163"/>
      <c r="F358" s="133"/>
      <c r="G358" s="467"/>
      <c r="I358" s="99"/>
      <c r="J358" s="124"/>
      <c r="K358" s="98"/>
      <c r="L358" s="121"/>
      <c r="M358" s="270"/>
      <c r="N358" s="271"/>
      <c r="O358" s="271"/>
      <c r="P358" s="109"/>
      <c r="Q358" s="61"/>
      <c r="R358" s="61"/>
      <c r="NJ358" s="474"/>
      <c r="NK358" s="474"/>
    </row>
    <row r="359" spans="1:375" s="58" customFormat="1" ht="29.15" customHeight="1">
      <c r="A359" s="97"/>
      <c r="B359" s="298"/>
      <c r="C359" s="97"/>
      <c r="D359" s="97"/>
      <c r="E359" s="163"/>
      <c r="F359" s="133"/>
      <c r="G359" s="467"/>
      <c r="I359" s="99"/>
      <c r="J359" s="124"/>
      <c r="K359" s="98"/>
      <c r="L359" s="121"/>
      <c r="M359" s="270"/>
      <c r="N359" s="271"/>
      <c r="O359" s="271"/>
      <c r="P359" s="109"/>
      <c r="Q359" s="61"/>
      <c r="R359" s="61"/>
      <c r="NJ359" s="474"/>
      <c r="NK359" s="474"/>
    </row>
    <row r="360" spans="1:375" s="58" customFormat="1" ht="29.15" customHeight="1">
      <c r="A360" s="97"/>
      <c r="B360" s="298"/>
      <c r="C360" s="97"/>
      <c r="D360" s="97"/>
      <c r="E360" s="163"/>
      <c r="F360" s="133"/>
      <c r="G360" s="467"/>
      <c r="I360" s="99"/>
      <c r="J360" s="124"/>
      <c r="K360" s="98"/>
      <c r="L360" s="121"/>
      <c r="M360" s="270"/>
      <c r="N360" s="271"/>
      <c r="O360" s="271"/>
      <c r="P360" s="109"/>
      <c r="Q360" s="61"/>
      <c r="R360" s="61"/>
      <c r="NJ360" s="474"/>
      <c r="NK360" s="474"/>
    </row>
    <row r="361" spans="1:375" s="58" customFormat="1" ht="29.15" customHeight="1">
      <c r="A361" s="97"/>
      <c r="B361" s="298"/>
      <c r="C361" s="97"/>
      <c r="D361" s="97"/>
      <c r="E361" s="163"/>
      <c r="F361" s="133"/>
      <c r="G361" s="467"/>
      <c r="I361" s="99"/>
      <c r="J361" s="124"/>
      <c r="K361" s="98"/>
      <c r="L361" s="121"/>
      <c r="M361" s="270"/>
      <c r="N361" s="271"/>
      <c r="O361" s="271"/>
      <c r="P361" s="109"/>
      <c r="Q361" s="61"/>
      <c r="R361" s="61"/>
      <c r="NJ361" s="474"/>
      <c r="NK361" s="474"/>
    </row>
    <row r="362" spans="1:375" s="58" customFormat="1" ht="29.15" customHeight="1">
      <c r="A362" s="97"/>
      <c r="B362" s="298"/>
      <c r="C362" s="97"/>
      <c r="D362" s="97"/>
      <c r="E362" s="163"/>
      <c r="F362" s="133"/>
      <c r="G362" s="467"/>
      <c r="I362" s="99"/>
      <c r="J362" s="124"/>
      <c r="K362" s="98"/>
      <c r="L362" s="121"/>
      <c r="M362" s="270"/>
      <c r="N362" s="271"/>
      <c r="O362" s="271"/>
      <c r="P362" s="109"/>
      <c r="Q362" s="61"/>
      <c r="R362" s="61"/>
      <c r="NJ362" s="474"/>
      <c r="NK362" s="474"/>
    </row>
    <row r="363" spans="1:375" s="58" customFormat="1" ht="29.15" customHeight="1">
      <c r="A363" s="97"/>
      <c r="B363" s="298"/>
      <c r="C363" s="97"/>
      <c r="D363" s="97"/>
      <c r="E363" s="163"/>
      <c r="F363" s="133"/>
      <c r="G363" s="467"/>
      <c r="I363" s="99"/>
      <c r="J363" s="124"/>
      <c r="K363" s="98"/>
      <c r="L363" s="121"/>
      <c r="M363" s="270"/>
      <c r="N363" s="271"/>
      <c r="O363" s="271"/>
      <c r="P363" s="109"/>
      <c r="Q363" s="61"/>
      <c r="R363" s="61"/>
      <c r="NJ363" s="474"/>
      <c r="NK363" s="474"/>
    </row>
    <row r="364" spans="1:375" s="58" customFormat="1" ht="29.15" customHeight="1">
      <c r="A364" s="97"/>
      <c r="B364" s="298"/>
      <c r="C364" s="97"/>
      <c r="D364" s="97"/>
      <c r="E364" s="163"/>
      <c r="F364" s="133"/>
      <c r="G364" s="467"/>
      <c r="I364" s="99"/>
      <c r="J364" s="124"/>
      <c r="K364" s="98"/>
      <c r="L364" s="121"/>
      <c r="M364" s="270"/>
      <c r="N364" s="271"/>
      <c r="O364" s="271"/>
      <c r="P364" s="109"/>
      <c r="Q364" s="61"/>
      <c r="R364" s="61"/>
      <c r="NJ364" s="474"/>
      <c r="NK364" s="474"/>
    </row>
    <row r="365" spans="1:375" s="58" customFormat="1" ht="29.15" customHeight="1">
      <c r="A365" s="97"/>
      <c r="B365" s="298"/>
      <c r="C365" s="97"/>
      <c r="D365" s="97"/>
      <c r="E365" s="163"/>
      <c r="F365" s="133"/>
      <c r="G365" s="467"/>
      <c r="I365" s="99"/>
      <c r="J365" s="124"/>
      <c r="K365" s="98"/>
      <c r="L365" s="121"/>
      <c r="M365" s="270"/>
      <c r="N365" s="271"/>
      <c r="O365" s="271"/>
      <c r="P365" s="109"/>
      <c r="Q365" s="61"/>
      <c r="R365" s="61"/>
      <c r="NJ365" s="474"/>
      <c r="NK365" s="474"/>
    </row>
    <row r="366" spans="1:375" s="58" customFormat="1" ht="29.15" customHeight="1">
      <c r="A366" s="97"/>
      <c r="B366" s="298"/>
      <c r="C366" s="97"/>
      <c r="D366" s="97"/>
      <c r="E366" s="163"/>
      <c r="F366" s="133"/>
      <c r="G366" s="467"/>
      <c r="I366" s="99"/>
      <c r="J366" s="124"/>
      <c r="K366" s="98"/>
      <c r="L366" s="121"/>
      <c r="M366" s="270"/>
      <c r="N366" s="271"/>
      <c r="O366" s="271"/>
      <c r="P366" s="109"/>
      <c r="Q366" s="61"/>
      <c r="R366" s="61"/>
      <c r="NJ366" s="474"/>
      <c r="NK366" s="474"/>
    </row>
    <row r="367" spans="1:375" s="58" customFormat="1" ht="29.15" customHeight="1">
      <c r="A367" s="97"/>
      <c r="B367" s="298"/>
      <c r="C367" s="97"/>
      <c r="D367" s="97"/>
      <c r="E367" s="163"/>
      <c r="F367" s="133"/>
      <c r="G367" s="467"/>
      <c r="I367" s="99"/>
      <c r="J367" s="124"/>
      <c r="K367" s="98"/>
      <c r="L367" s="121"/>
      <c r="M367" s="270"/>
      <c r="N367" s="271"/>
      <c r="O367" s="271"/>
      <c r="P367" s="109"/>
      <c r="Q367" s="61"/>
      <c r="R367" s="61"/>
      <c r="NJ367" s="474"/>
      <c r="NK367" s="474"/>
    </row>
    <row r="368" spans="1:375" s="58" customFormat="1" ht="29.15" customHeight="1">
      <c r="A368" s="97"/>
      <c r="B368" s="298"/>
      <c r="C368" s="97"/>
      <c r="D368" s="97"/>
      <c r="E368" s="163"/>
      <c r="F368" s="133"/>
      <c r="G368" s="467"/>
      <c r="I368" s="99"/>
      <c r="J368" s="124"/>
      <c r="K368" s="98"/>
      <c r="L368" s="121"/>
      <c r="M368" s="270"/>
      <c r="N368" s="271"/>
      <c r="O368" s="271"/>
      <c r="P368" s="109"/>
      <c r="Q368" s="61"/>
      <c r="R368" s="61"/>
      <c r="NJ368" s="474"/>
      <c r="NK368" s="474"/>
    </row>
    <row r="369" spans="1:375" s="58" customFormat="1" ht="29.15" customHeight="1">
      <c r="A369" s="97"/>
      <c r="B369" s="298"/>
      <c r="C369" s="97"/>
      <c r="D369" s="97"/>
      <c r="E369" s="163"/>
      <c r="F369" s="133"/>
      <c r="G369" s="467"/>
      <c r="I369" s="99"/>
      <c r="J369" s="124"/>
      <c r="K369" s="98"/>
      <c r="L369" s="121"/>
      <c r="M369" s="270"/>
      <c r="N369" s="271"/>
      <c r="O369" s="271"/>
      <c r="P369" s="109"/>
      <c r="Q369" s="61"/>
      <c r="R369" s="61"/>
      <c r="NJ369" s="474"/>
      <c r="NK369" s="474"/>
    </row>
    <row r="370" spans="1:375" s="58" customFormat="1" ht="29.15" customHeight="1">
      <c r="A370" s="97"/>
      <c r="B370" s="298"/>
      <c r="C370" s="97"/>
      <c r="D370" s="97"/>
      <c r="E370" s="163"/>
      <c r="F370" s="133"/>
      <c r="G370" s="467"/>
      <c r="I370" s="99"/>
      <c r="J370" s="124"/>
      <c r="K370" s="98"/>
      <c r="L370" s="121"/>
      <c r="M370" s="270"/>
      <c r="N370" s="271"/>
      <c r="O370" s="271"/>
      <c r="P370" s="109"/>
      <c r="Q370" s="61"/>
      <c r="R370" s="61"/>
      <c r="NJ370" s="474"/>
      <c r="NK370" s="474"/>
    </row>
    <row r="371" spans="1:375" s="58" customFormat="1" ht="29.15" customHeight="1">
      <c r="A371" s="97"/>
      <c r="B371" s="298"/>
      <c r="C371" s="97"/>
      <c r="D371" s="97"/>
      <c r="E371" s="163"/>
      <c r="F371" s="133"/>
      <c r="G371" s="467"/>
      <c r="I371" s="99"/>
      <c r="J371" s="124"/>
      <c r="K371" s="98"/>
      <c r="L371" s="121"/>
      <c r="M371" s="270"/>
      <c r="N371" s="271"/>
      <c r="O371" s="271"/>
      <c r="P371" s="109"/>
      <c r="Q371" s="61"/>
      <c r="R371" s="61"/>
      <c r="NJ371" s="474"/>
      <c r="NK371" s="474"/>
    </row>
    <row r="372" spans="1:375" s="58" customFormat="1" ht="29.15" customHeight="1">
      <c r="A372" s="97"/>
      <c r="B372" s="298"/>
      <c r="C372" s="97"/>
      <c r="D372" s="97"/>
      <c r="E372" s="163"/>
      <c r="F372" s="133"/>
      <c r="G372" s="467"/>
      <c r="I372" s="99"/>
      <c r="J372" s="124"/>
      <c r="K372" s="98"/>
      <c r="L372" s="121"/>
      <c r="M372" s="270"/>
      <c r="N372" s="271"/>
      <c r="O372" s="271"/>
      <c r="P372" s="109"/>
      <c r="Q372" s="61"/>
      <c r="R372" s="61"/>
      <c r="NJ372" s="474"/>
      <c r="NK372" s="474"/>
    </row>
    <row r="373" spans="1:375" s="58" customFormat="1" ht="29.15" customHeight="1">
      <c r="A373" s="97"/>
      <c r="B373" s="298"/>
      <c r="C373" s="97"/>
      <c r="D373" s="97"/>
      <c r="E373" s="163"/>
      <c r="F373" s="133"/>
      <c r="G373" s="467"/>
      <c r="I373" s="99"/>
      <c r="J373" s="124"/>
      <c r="K373" s="98"/>
      <c r="L373" s="121"/>
      <c r="M373" s="270"/>
      <c r="N373" s="271"/>
      <c r="O373" s="271"/>
      <c r="P373" s="109"/>
      <c r="Q373" s="61"/>
      <c r="R373" s="61"/>
      <c r="NJ373" s="474"/>
      <c r="NK373" s="474"/>
    </row>
    <row r="374" spans="1:375" s="58" customFormat="1" ht="29.15" customHeight="1">
      <c r="A374" s="97"/>
      <c r="B374" s="298"/>
      <c r="C374" s="97"/>
      <c r="D374" s="97"/>
      <c r="E374" s="163"/>
      <c r="F374" s="133"/>
      <c r="G374" s="467"/>
      <c r="I374" s="99"/>
      <c r="J374" s="124"/>
      <c r="K374" s="98"/>
      <c r="L374" s="121"/>
      <c r="M374" s="270"/>
      <c r="N374" s="271"/>
      <c r="O374" s="271"/>
      <c r="P374" s="109"/>
      <c r="Q374" s="61"/>
      <c r="R374" s="61"/>
      <c r="NJ374" s="474"/>
      <c r="NK374" s="474"/>
    </row>
    <row r="375" spans="1:375" s="58" customFormat="1" ht="29.15" customHeight="1">
      <c r="A375" s="97"/>
      <c r="B375" s="298"/>
      <c r="C375" s="97"/>
      <c r="D375" s="97"/>
      <c r="E375" s="163"/>
      <c r="F375" s="133"/>
      <c r="G375" s="467"/>
      <c r="I375" s="99"/>
      <c r="J375" s="124"/>
      <c r="K375" s="98"/>
      <c r="L375" s="121"/>
      <c r="M375" s="270"/>
      <c r="N375" s="271"/>
      <c r="O375" s="271"/>
      <c r="P375" s="109"/>
      <c r="Q375" s="61"/>
      <c r="R375" s="61"/>
      <c r="NJ375" s="474"/>
      <c r="NK375" s="474"/>
    </row>
    <row r="376" spans="1:375" s="58" customFormat="1" ht="29.15" customHeight="1">
      <c r="A376" s="97"/>
      <c r="B376" s="298"/>
      <c r="C376" s="97"/>
      <c r="D376" s="97"/>
      <c r="E376" s="163"/>
      <c r="F376" s="133"/>
      <c r="G376" s="467"/>
      <c r="I376" s="99"/>
      <c r="J376" s="124"/>
      <c r="K376" s="98"/>
      <c r="L376" s="121"/>
      <c r="M376" s="270"/>
      <c r="N376" s="271"/>
      <c r="O376" s="271"/>
      <c r="P376" s="109"/>
      <c r="Q376" s="61"/>
      <c r="R376" s="61"/>
      <c r="NJ376" s="474"/>
      <c r="NK376" s="474"/>
    </row>
    <row r="377" spans="1:375" s="58" customFormat="1" ht="29.15" customHeight="1">
      <c r="A377" s="97"/>
      <c r="B377" s="298"/>
      <c r="C377" s="97"/>
      <c r="D377" s="97"/>
      <c r="E377" s="163"/>
      <c r="F377" s="133"/>
      <c r="G377" s="467"/>
      <c r="I377" s="99"/>
      <c r="J377" s="124"/>
      <c r="K377" s="98"/>
      <c r="L377" s="121"/>
      <c r="M377" s="270"/>
      <c r="N377" s="271"/>
      <c r="O377" s="271"/>
      <c r="P377" s="109"/>
      <c r="Q377" s="61"/>
      <c r="R377" s="61"/>
      <c r="NJ377" s="474"/>
      <c r="NK377" s="474"/>
    </row>
    <row r="378" spans="1:375" s="58" customFormat="1" ht="29.15" customHeight="1">
      <c r="A378" s="97"/>
      <c r="B378" s="298"/>
      <c r="C378" s="97"/>
      <c r="D378" s="97"/>
      <c r="E378" s="163"/>
      <c r="F378" s="133"/>
      <c r="G378" s="467"/>
      <c r="I378" s="99"/>
      <c r="J378" s="124"/>
      <c r="K378" s="98"/>
      <c r="L378" s="121"/>
      <c r="M378" s="270"/>
      <c r="N378" s="271"/>
      <c r="O378" s="271"/>
      <c r="P378" s="109"/>
      <c r="Q378" s="61"/>
      <c r="R378" s="61"/>
      <c r="NJ378" s="474"/>
      <c r="NK378" s="474"/>
    </row>
    <row r="379" spans="1:375" s="58" customFormat="1" ht="29.15" customHeight="1">
      <c r="A379" s="97"/>
      <c r="B379" s="298"/>
      <c r="C379" s="97"/>
      <c r="D379" s="97"/>
      <c r="E379" s="163"/>
      <c r="F379" s="133"/>
      <c r="G379" s="467"/>
      <c r="I379" s="99"/>
      <c r="J379" s="124"/>
      <c r="K379" s="98"/>
      <c r="L379" s="121"/>
      <c r="M379" s="270"/>
      <c r="N379" s="271"/>
      <c r="O379" s="271"/>
      <c r="P379" s="109"/>
      <c r="Q379" s="61"/>
      <c r="R379" s="61"/>
      <c r="NJ379" s="474"/>
      <c r="NK379" s="474"/>
    </row>
    <row r="380" spans="1:375" s="58" customFormat="1" ht="29.15" customHeight="1">
      <c r="A380" s="97"/>
      <c r="B380" s="298"/>
      <c r="C380" s="97"/>
      <c r="D380" s="97"/>
      <c r="E380" s="163"/>
      <c r="F380" s="133"/>
      <c r="G380" s="467"/>
      <c r="I380" s="99"/>
      <c r="J380" s="124"/>
      <c r="K380" s="98"/>
      <c r="L380" s="121"/>
      <c r="M380" s="270"/>
      <c r="N380" s="271"/>
      <c r="O380" s="271"/>
      <c r="P380" s="109"/>
      <c r="Q380" s="61"/>
      <c r="R380" s="61"/>
      <c r="NJ380" s="474"/>
      <c r="NK380" s="474"/>
    </row>
    <row r="381" spans="1:375" s="58" customFormat="1" ht="29.15" customHeight="1">
      <c r="A381" s="97"/>
      <c r="B381" s="298"/>
      <c r="C381" s="97"/>
      <c r="D381" s="97"/>
      <c r="E381" s="163"/>
      <c r="F381" s="133"/>
      <c r="G381" s="467"/>
      <c r="I381" s="99"/>
      <c r="J381" s="124"/>
      <c r="K381" s="98"/>
      <c r="L381" s="121"/>
      <c r="M381" s="270"/>
      <c r="N381" s="271"/>
      <c r="O381" s="271"/>
      <c r="P381" s="109"/>
      <c r="Q381" s="61"/>
      <c r="R381" s="61"/>
      <c r="NJ381" s="474"/>
      <c r="NK381" s="474"/>
    </row>
    <row r="382" spans="1:375" s="58" customFormat="1" ht="29.15" customHeight="1">
      <c r="A382" s="97"/>
      <c r="B382" s="298"/>
      <c r="C382" s="97"/>
      <c r="D382" s="97"/>
      <c r="E382" s="163"/>
      <c r="F382" s="133"/>
      <c r="G382" s="467"/>
      <c r="I382" s="99"/>
      <c r="J382" s="124"/>
      <c r="K382" s="98"/>
      <c r="L382" s="121"/>
      <c r="M382" s="270"/>
      <c r="N382" s="271"/>
      <c r="O382" s="271"/>
      <c r="P382" s="109"/>
      <c r="Q382" s="61"/>
      <c r="R382" s="61"/>
      <c r="NJ382" s="474"/>
      <c r="NK382" s="474"/>
    </row>
    <row r="383" spans="1:375" s="58" customFormat="1" ht="29.15" customHeight="1">
      <c r="A383" s="97"/>
      <c r="B383" s="298"/>
      <c r="C383" s="97"/>
      <c r="D383" s="97"/>
      <c r="E383" s="163"/>
      <c r="F383" s="133"/>
      <c r="G383" s="467"/>
      <c r="I383" s="99"/>
      <c r="J383" s="124"/>
      <c r="K383" s="98"/>
      <c r="L383" s="121"/>
      <c r="M383" s="270"/>
      <c r="N383" s="271"/>
      <c r="O383" s="271"/>
      <c r="P383" s="109"/>
      <c r="Q383" s="61"/>
      <c r="R383" s="61"/>
      <c r="NJ383" s="474"/>
      <c r="NK383" s="474"/>
    </row>
    <row r="384" spans="1:375" s="58" customFormat="1" ht="29.15" customHeight="1">
      <c r="A384" s="97"/>
      <c r="B384" s="298"/>
      <c r="C384" s="97"/>
      <c r="D384" s="97"/>
      <c r="E384" s="163"/>
      <c r="F384" s="133"/>
      <c r="G384" s="467"/>
      <c r="I384" s="99"/>
      <c r="J384" s="124"/>
      <c r="K384" s="98"/>
      <c r="L384" s="121"/>
      <c r="M384" s="270"/>
      <c r="N384" s="271"/>
      <c r="O384" s="271"/>
      <c r="P384" s="109"/>
      <c r="Q384" s="61"/>
      <c r="R384" s="61"/>
      <c r="NJ384" s="474"/>
      <c r="NK384" s="474"/>
    </row>
    <row r="385" spans="1:375" s="58" customFormat="1" ht="29.15" customHeight="1">
      <c r="A385" s="97"/>
      <c r="B385" s="298"/>
      <c r="C385" s="97"/>
      <c r="D385" s="97"/>
      <c r="E385" s="163"/>
      <c r="F385" s="133"/>
      <c r="G385" s="467"/>
      <c r="I385" s="99"/>
      <c r="J385" s="124"/>
      <c r="K385" s="98"/>
      <c r="L385" s="121"/>
      <c r="M385" s="270"/>
      <c r="N385" s="271"/>
      <c r="O385" s="271"/>
      <c r="P385" s="109"/>
      <c r="Q385" s="61"/>
      <c r="R385" s="61"/>
      <c r="NJ385" s="474"/>
      <c r="NK385" s="474"/>
    </row>
    <row r="386" spans="1:375" s="58" customFormat="1" ht="29.15" customHeight="1">
      <c r="A386" s="97"/>
      <c r="B386" s="298"/>
      <c r="C386" s="97"/>
      <c r="D386" s="97"/>
      <c r="E386" s="163"/>
      <c r="F386" s="133"/>
      <c r="G386" s="467"/>
      <c r="I386" s="99"/>
      <c r="J386" s="124"/>
      <c r="K386" s="98"/>
      <c r="L386" s="121"/>
      <c r="M386" s="270"/>
      <c r="N386" s="271"/>
      <c r="O386" s="271"/>
      <c r="P386" s="109"/>
      <c r="Q386" s="61"/>
      <c r="R386" s="61"/>
      <c r="NJ386" s="474"/>
      <c r="NK386" s="474"/>
    </row>
    <row r="387" spans="1:375" s="58" customFormat="1" ht="29.15" customHeight="1">
      <c r="A387" s="97"/>
      <c r="B387" s="298"/>
      <c r="C387" s="97"/>
      <c r="D387" s="97"/>
      <c r="E387" s="163"/>
      <c r="F387" s="133"/>
      <c r="G387" s="467"/>
      <c r="I387" s="99"/>
      <c r="J387" s="124"/>
      <c r="K387" s="98"/>
      <c r="L387" s="121"/>
      <c r="M387" s="270"/>
      <c r="N387" s="271"/>
      <c r="O387" s="271"/>
      <c r="P387" s="109"/>
      <c r="Q387" s="61"/>
      <c r="R387" s="61"/>
      <c r="NJ387" s="474"/>
      <c r="NK387" s="474"/>
    </row>
    <row r="388" spans="1:375" s="58" customFormat="1" ht="29.15" customHeight="1">
      <c r="A388" s="97"/>
      <c r="B388" s="298"/>
      <c r="C388" s="97"/>
      <c r="D388" s="97"/>
      <c r="E388" s="163"/>
      <c r="F388" s="133"/>
      <c r="G388" s="467"/>
      <c r="I388" s="99"/>
      <c r="J388" s="124"/>
      <c r="K388" s="98"/>
      <c r="L388" s="121"/>
      <c r="M388" s="270"/>
      <c r="N388" s="271"/>
      <c r="O388" s="271"/>
      <c r="P388" s="109"/>
      <c r="Q388" s="61"/>
      <c r="R388" s="61"/>
      <c r="NJ388" s="474"/>
      <c r="NK388" s="474"/>
    </row>
    <row r="389" spans="1:375" s="58" customFormat="1" ht="29.15" customHeight="1">
      <c r="A389" s="97"/>
      <c r="B389" s="298"/>
      <c r="C389" s="97"/>
      <c r="D389" s="97"/>
      <c r="E389" s="163"/>
      <c r="F389" s="133"/>
      <c r="G389" s="467"/>
      <c r="I389" s="99"/>
      <c r="J389" s="124"/>
      <c r="K389" s="98"/>
      <c r="L389" s="121"/>
      <c r="M389" s="270"/>
      <c r="N389" s="271"/>
      <c r="O389" s="271"/>
      <c r="P389" s="109"/>
      <c r="Q389" s="61"/>
      <c r="R389" s="61"/>
      <c r="NJ389" s="474"/>
      <c r="NK389" s="474"/>
    </row>
    <row r="390" spans="1:375" s="58" customFormat="1" ht="29.15" customHeight="1">
      <c r="A390" s="97"/>
      <c r="B390" s="298"/>
      <c r="C390" s="97"/>
      <c r="D390" s="97"/>
      <c r="E390" s="163"/>
      <c r="F390" s="133"/>
      <c r="G390" s="467"/>
      <c r="I390" s="99"/>
      <c r="J390" s="124"/>
      <c r="K390" s="98"/>
      <c r="L390" s="121"/>
      <c r="M390" s="270"/>
      <c r="N390" s="271"/>
      <c r="O390" s="271"/>
      <c r="P390" s="109"/>
      <c r="Q390" s="61"/>
      <c r="R390" s="61"/>
      <c r="NJ390" s="474"/>
      <c r="NK390" s="474"/>
    </row>
    <row r="391" spans="1:375" s="58" customFormat="1" ht="29.15" customHeight="1">
      <c r="A391" s="97"/>
      <c r="B391" s="298"/>
      <c r="C391" s="97"/>
      <c r="D391" s="97"/>
      <c r="E391" s="163"/>
      <c r="F391" s="133"/>
      <c r="G391" s="467"/>
      <c r="I391" s="99"/>
      <c r="J391" s="124"/>
      <c r="K391" s="98"/>
      <c r="L391" s="121"/>
      <c r="M391" s="270"/>
      <c r="N391" s="271"/>
      <c r="O391" s="271"/>
      <c r="P391" s="109"/>
      <c r="Q391" s="61"/>
      <c r="R391" s="61"/>
      <c r="NJ391" s="474"/>
      <c r="NK391" s="474"/>
    </row>
    <row r="392" spans="1:375" s="58" customFormat="1" ht="29.15" customHeight="1">
      <c r="A392" s="97"/>
      <c r="B392" s="298"/>
      <c r="C392" s="97"/>
      <c r="D392" s="97"/>
      <c r="E392" s="163"/>
      <c r="F392" s="133"/>
      <c r="G392" s="467"/>
      <c r="I392" s="99"/>
      <c r="J392" s="124"/>
      <c r="K392" s="98"/>
      <c r="L392" s="121"/>
      <c r="M392" s="270"/>
      <c r="N392" s="271"/>
      <c r="O392" s="271"/>
      <c r="P392" s="109"/>
      <c r="Q392" s="61"/>
      <c r="R392" s="61"/>
      <c r="NJ392" s="474"/>
      <c r="NK392" s="474"/>
    </row>
    <row r="393" spans="1:375" s="58" customFormat="1" ht="29.15" customHeight="1">
      <c r="A393" s="97"/>
      <c r="B393" s="298"/>
      <c r="C393" s="97"/>
      <c r="D393" s="97"/>
      <c r="E393" s="163"/>
      <c r="F393" s="133"/>
      <c r="G393" s="467"/>
      <c r="I393" s="99"/>
      <c r="J393" s="124"/>
      <c r="K393" s="98"/>
      <c r="L393" s="121"/>
      <c r="M393" s="270"/>
      <c r="N393" s="271"/>
      <c r="O393" s="271"/>
      <c r="P393" s="109"/>
      <c r="Q393" s="61"/>
      <c r="R393" s="61"/>
      <c r="NJ393" s="474"/>
      <c r="NK393" s="474"/>
    </row>
    <row r="394" spans="1:375" s="58" customFormat="1" ht="29.15" customHeight="1">
      <c r="A394" s="97"/>
      <c r="B394" s="298"/>
      <c r="C394" s="97"/>
      <c r="D394" s="97"/>
      <c r="E394" s="163"/>
      <c r="F394" s="133"/>
      <c r="G394" s="467"/>
      <c r="I394" s="99"/>
      <c r="J394" s="124"/>
      <c r="K394" s="98"/>
      <c r="L394" s="121"/>
      <c r="M394" s="270"/>
      <c r="N394" s="271"/>
      <c r="O394" s="271"/>
      <c r="P394" s="109"/>
      <c r="Q394" s="61"/>
      <c r="R394" s="61"/>
      <c r="NJ394" s="474"/>
      <c r="NK394" s="474"/>
    </row>
    <row r="395" spans="1:375" s="58" customFormat="1" ht="29.15" customHeight="1">
      <c r="A395" s="97"/>
      <c r="B395" s="298"/>
      <c r="C395" s="97"/>
      <c r="D395" s="97"/>
      <c r="E395" s="163"/>
      <c r="F395" s="133"/>
      <c r="G395" s="467"/>
      <c r="I395" s="99"/>
      <c r="J395" s="124"/>
      <c r="K395" s="98"/>
      <c r="L395" s="121"/>
      <c r="M395" s="270"/>
      <c r="N395" s="271"/>
      <c r="O395" s="271"/>
      <c r="P395" s="109"/>
      <c r="Q395" s="61"/>
      <c r="R395" s="61"/>
      <c r="NJ395" s="474"/>
      <c r="NK395" s="474"/>
    </row>
    <row r="396" spans="1:375" s="58" customFormat="1" ht="29.15" customHeight="1">
      <c r="A396" s="97"/>
      <c r="B396" s="298"/>
      <c r="C396" s="97"/>
      <c r="D396" s="97"/>
      <c r="E396" s="163"/>
      <c r="F396" s="133"/>
      <c r="G396" s="467"/>
      <c r="I396" s="99"/>
      <c r="J396" s="124"/>
      <c r="K396" s="98"/>
      <c r="L396" s="121"/>
      <c r="M396" s="270"/>
      <c r="N396" s="271"/>
      <c r="O396" s="271"/>
      <c r="P396" s="109"/>
      <c r="Q396" s="61"/>
      <c r="R396" s="61"/>
      <c r="NJ396" s="474"/>
      <c r="NK396" s="474"/>
    </row>
    <row r="397" spans="1:375" s="58" customFormat="1" ht="29.15" customHeight="1">
      <c r="A397" s="97"/>
      <c r="B397" s="298"/>
      <c r="C397" s="97"/>
      <c r="D397" s="97"/>
      <c r="E397" s="163"/>
      <c r="F397" s="133"/>
      <c r="G397" s="467"/>
      <c r="I397" s="99"/>
      <c r="J397" s="124"/>
      <c r="K397" s="98"/>
      <c r="L397" s="121"/>
      <c r="M397" s="270"/>
      <c r="N397" s="271"/>
      <c r="O397" s="271"/>
      <c r="P397" s="109"/>
      <c r="Q397" s="61"/>
      <c r="R397" s="61"/>
      <c r="NJ397" s="474"/>
      <c r="NK397" s="474"/>
    </row>
    <row r="398" spans="1:375" s="58" customFormat="1" ht="29.15" customHeight="1">
      <c r="A398" s="97"/>
      <c r="B398" s="298"/>
      <c r="C398" s="97"/>
      <c r="D398" s="97"/>
      <c r="E398" s="163"/>
      <c r="F398" s="133"/>
      <c r="G398" s="467"/>
      <c r="I398" s="99"/>
      <c r="J398" s="124"/>
      <c r="K398" s="98"/>
      <c r="L398" s="121"/>
      <c r="M398" s="270"/>
      <c r="N398" s="271"/>
      <c r="O398" s="271"/>
      <c r="P398" s="109"/>
      <c r="Q398" s="61"/>
      <c r="R398" s="61"/>
      <c r="NJ398" s="474"/>
      <c r="NK398" s="474"/>
    </row>
    <row r="399" spans="1:375" s="58" customFormat="1" ht="29.15" customHeight="1">
      <c r="A399" s="97"/>
      <c r="B399" s="298"/>
      <c r="C399" s="97"/>
      <c r="D399" s="97"/>
      <c r="E399" s="163"/>
      <c r="F399" s="133"/>
      <c r="G399" s="467"/>
      <c r="I399" s="99"/>
      <c r="J399" s="124"/>
      <c r="K399" s="98"/>
      <c r="L399" s="121"/>
      <c r="M399" s="270"/>
      <c r="N399" s="271"/>
      <c r="O399" s="271"/>
      <c r="P399" s="109"/>
      <c r="Q399" s="61"/>
      <c r="R399" s="61"/>
      <c r="NJ399" s="474"/>
      <c r="NK399" s="474"/>
    </row>
    <row r="400" spans="1:375" s="58" customFormat="1" ht="29.15" customHeight="1">
      <c r="A400" s="97"/>
      <c r="B400" s="298"/>
      <c r="C400" s="97"/>
      <c r="D400" s="97"/>
      <c r="E400" s="163"/>
      <c r="F400" s="133"/>
      <c r="G400" s="467"/>
      <c r="I400" s="99"/>
      <c r="J400" s="124"/>
      <c r="K400" s="98"/>
      <c r="L400" s="121"/>
      <c r="M400" s="270"/>
      <c r="N400" s="271"/>
      <c r="O400" s="271"/>
      <c r="P400" s="109"/>
      <c r="Q400" s="61"/>
      <c r="R400" s="61"/>
      <c r="NJ400" s="474"/>
      <c r="NK400" s="474"/>
    </row>
    <row r="401" spans="1:375" s="58" customFormat="1" ht="29.15" customHeight="1">
      <c r="A401" s="97"/>
      <c r="B401" s="298"/>
      <c r="C401" s="97"/>
      <c r="D401" s="97"/>
      <c r="E401" s="163"/>
      <c r="F401" s="133"/>
      <c r="G401" s="467"/>
      <c r="I401" s="99"/>
      <c r="J401" s="124"/>
      <c r="K401" s="98"/>
      <c r="L401" s="121"/>
      <c r="M401" s="270"/>
      <c r="N401" s="271"/>
      <c r="O401" s="271"/>
      <c r="P401" s="109"/>
      <c r="Q401" s="61"/>
      <c r="R401" s="61"/>
      <c r="NJ401" s="474"/>
      <c r="NK401" s="474"/>
    </row>
    <row r="402" spans="1:375" s="58" customFormat="1" ht="29.15" customHeight="1">
      <c r="A402" s="97"/>
      <c r="B402" s="298"/>
      <c r="C402" s="97"/>
      <c r="D402" s="97"/>
      <c r="E402" s="163"/>
      <c r="F402" s="133"/>
      <c r="G402" s="467"/>
      <c r="I402" s="99"/>
      <c r="J402" s="124"/>
      <c r="K402" s="98"/>
      <c r="L402" s="121"/>
      <c r="M402" s="270"/>
      <c r="N402" s="271"/>
      <c r="O402" s="271"/>
      <c r="P402" s="109"/>
      <c r="Q402" s="61"/>
      <c r="R402" s="61"/>
      <c r="NJ402" s="474"/>
      <c r="NK402" s="474"/>
    </row>
    <row r="403" spans="1:375" s="58" customFormat="1" ht="29.15" customHeight="1">
      <c r="A403" s="97"/>
      <c r="B403" s="298"/>
      <c r="C403" s="97"/>
      <c r="D403" s="97"/>
      <c r="E403" s="163"/>
      <c r="F403" s="133"/>
      <c r="G403" s="467"/>
      <c r="I403" s="99"/>
      <c r="J403" s="124"/>
      <c r="K403" s="98"/>
      <c r="L403" s="121"/>
      <c r="M403" s="270"/>
      <c r="N403" s="271"/>
      <c r="O403" s="271"/>
      <c r="P403" s="109"/>
      <c r="Q403" s="61"/>
      <c r="R403" s="61"/>
      <c r="NJ403" s="474"/>
      <c r="NK403" s="474"/>
    </row>
    <row r="404" spans="1:375" s="58" customFormat="1" ht="29.15" customHeight="1">
      <c r="A404" s="97"/>
      <c r="B404" s="298"/>
      <c r="C404" s="97"/>
      <c r="D404" s="97"/>
      <c r="E404" s="163"/>
      <c r="F404" s="133"/>
      <c r="G404" s="467"/>
      <c r="I404" s="99"/>
      <c r="J404" s="124"/>
      <c r="K404" s="98"/>
      <c r="L404" s="121"/>
      <c r="M404" s="270"/>
      <c r="N404" s="271"/>
      <c r="O404" s="271"/>
      <c r="P404" s="109"/>
      <c r="Q404" s="61"/>
      <c r="R404" s="61"/>
      <c r="NJ404" s="474"/>
      <c r="NK404" s="474"/>
    </row>
    <row r="405" spans="1:375" s="58" customFormat="1" ht="29.15" customHeight="1">
      <c r="A405" s="97"/>
      <c r="B405" s="298"/>
      <c r="C405" s="97"/>
      <c r="D405" s="97"/>
      <c r="E405" s="163"/>
      <c r="F405" s="133"/>
      <c r="G405" s="467"/>
      <c r="I405" s="99"/>
      <c r="J405" s="124"/>
      <c r="K405" s="98"/>
      <c r="L405" s="121"/>
      <c r="M405" s="270"/>
      <c r="N405" s="271"/>
      <c r="O405" s="271"/>
      <c r="P405" s="109"/>
      <c r="Q405" s="61"/>
      <c r="R405" s="61"/>
      <c r="NJ405" s="474"/>
      <c r="NK405" s="474"/>
    </row>
    <row r="406" spans="1:375" s="58" customFormat="1" ht="29.15" customHeight="1">
      <c r="A406" s="97"/>
      <c r="B406" s="298"/>
      <c r="C406" s="97"/>
      <c r="D406" s="97"/>
      <c r="E406" s="163"/>
      <c r="F406" s="133"/>
      <c r="G406" s="467"/>
      <c r="I406" s="99"/>
      <c r="J406" s="124"/>
      <c r="K406" s="98"/>
      <c r="L406" s="121"/>
      <c r="M406" s="270"/>
      <c r="N406" s="271"/>
      <c r="O406" s="271"/>
      <c r="P406" s="109"/>
      <c r="Q406" s="61"/>
      <c r="R406" s="61"/>
      <c r="NJ406" s="474"/>
      <c r="NK406" s="474"/>
    </row>
    <row r="407" spans="1:375" s="58" customFormat="1" ht="29.15" customHeight="1">
      <c r="A407" s="97"/>
      <c r="B407" s="298"/>
      <c r="C407" s="97"/>
      <c r="D407" s="97"/>
      <c r="E407" s="163"/>
      <c r="F407" s="133"/>
      <c r="G407" s="467"/>
      <c r="I407" s="99"/>
      <c r="J407" s="124"/>
      <c r="K407" s="98"/>
      <c r="L407" s="121"/>
      <c r="M407" s="270"/>
      <c r="N407" s="271"/>
      <c r="O407" s="271"/>
      <c r="P407" s="109"/>
      <c r="Q407" s="61"/>
      <c r="R407" s="61"/>
      <c r="NJ407" s="474"/>
      <c r="NK407" s="474"/>
    </row>
    <row r="408" spans="1:375" s="58" customFormat="1" ht="29.15" customHeight="1">
      <c r="A408" s="97"/>
      <c r="B408" s="298"/>
      <c r="C408" s="97"/>
      <c r="D408" s="97"/>
      <c r="E408" s="163"/>
      <c r="F408" s="133"/>
      <c r="G408" s="467"/>
      <c r="I408" s="99"/>
      <c r="J408" s="124"/>
      <c r="K408" s="98"/>
      <c r="L408" s="121"/>
      <c r="M408" s="270"/>
      <c r="N408" s="271"/>
      <c r="O408" s="271"/>
      <c r="P408" s="109"/>
      <c r="Q408" s="61"/>
      <c r="R408" s="61"/>
      <c r="NJ408" s="474"/>
      <c r="NK408" s="474"/>
    </row>
    <row r="409" spans="1:375" s="58" customFormat="1" ht="29.15" customHeight="1">
      <c r="A409" s="97"/>
      <c r="B409" s="298"/>
      <c r="C409" s="97"/>
      <c r="D409" s="97"/>
      <c r="E409" s="163"/>
      <c r="F409" s="133"/>
      <c r="G409" s="467"/>
      <c r="I409" s="99"/>
      <c r="J409" s="124"/>
      <c r="K409" s="98"/>
      <c r="L409" s="121"/>
      <c r="M409" s="270"/>
      <c r="N409" s="271"/>
      <c r="O409" s="271"/>
      <c r="P409" s="109"/>
      <c r="Q409" s="61"/>
      <c r="R409" s="61"/>
      <c r="NJ409" s="474"/>
      <c r="NK409" s="474"/>
    </row>
    <row r="410" spans="1:375" s="58" customFormat="1" ht="29.15" customHeight="1">
      <c r="A410" s="97"/>
      <c r="B410" s="298"/>
      <c r="C410" s="97"/>
      <c r="D410" s="97"/>
      <c r="E410" s="163"/>
      <c r="F410" s="133"/>
      <c r="G410" s="467"/>
      <c r="I410" s="99"/>
      <c r="J410" s="124"/>
      <c r="K410" s="98"/>
      <c r="L410" s="121"/>
      <c r="M410" s="270"/>
      <c r="N410" s="271"/>
      <c r="O410" s="271"/>
      <c r="P410" s="109"/>
      <c r="Q410" s="61"/>
      <c r="R410" s="61"/>
      <c r="NJ410" s="474"/>
      <c r="NK410" s="474"/>
    </row>
    <row r="411" spans="1:375" s="58" customFormat="1" ht="29.15" customHeight="1">
      <c r="A411" s="97"/>
      <c r="B411" s="298"/>
      <c r="C411" s="97"/>
      <c r="D411" s="97"/>
      <c r="E411" s="163"/>
      <c r="F411" s="133"/>
      <c r="G411" s="467"/>
      <c r="I411" s="99"/>
      <c r="J411" s="124"/>
      <c r="K411" s="98"/>
      <c r="L411" s="121"/>
      <c r="M411" s="270"/>
      <c r="N411" s="271"/>
      <c r="O411" s="271"/>
      <c r="P411" s="109"/>
      <c r="Q411" s="61"/>
      <c r="R411" s="61"/>
      <c r="NJ411" s="474"/>
      <c r="NK411" s="474"/>
    </row>
    <row r="412" spans="1:375" s="58" customFormat="1" ht="29.15" customHeight="1">
      <c r="A412" s="97"/>
      <c r="B412" s="298"/>
      <c r="C412" s="97"/>
      <c r="D412" s="97"/>
      <c r="E412" s="163"/>
      <c r="F412" s="133"/>
      <c r="G412" s="467"/>
      <c r="I412" s="99"/>
      <c r="J412" s="124"/>
      <c r="K412" s="98"/>
      <c r="L412" s="121"/>
      <c r="M412" s="270"/>
      <c r="N412" s="271"/>
      <c r="O412" s="271"/>
      <c r="P412" s="109"/>
      <c r="Q412" s="61"/>
      <c r="R412" s="61"/>
      <c r="NJ412" s="474"/>
      <c r="NK412" s="474"/>
    </row>
    <row r="413" spans="1:375" s="58" customFormat="1" ht="29.15" customHeight="1">
      <c r="A413" s="97"/>
      <c r="B413" s="298"/>
      <c r="C413" s="97"/>
      <c r="D413" s="97"/>
      <c r="E413" s="163"/>
      <c r="F413" s="133"/>
      <c r="G413" s="467"/>
      <c r="I413" s="99"/>
      <c r="J413" s="124"/>
      <c r="K413" s="98"/>
      <c r="L413" s="121"/>
      <c r="M413" s="270"/>
      <c r="N413" s="271"/>
      <c r="O413" s="271"/>
      <c r="P413" s="109"/>
      <c r="Q413" s="61"/>
      <c r="R413" s="61"/>
      <c r="NJ413" s="474"/>
      <c r="NK413" s="474"/>
    </row>
    <row r="414" spans="1:375" s="58" customFormat="1" ht="29.15" customHeight="1">
      <c r="A414" s="97"/>
      <c r="B414" s="298"/>
      <c r="C414" s="97"/>
      <c r="D414" s="97"/>
      <c r="E414" s="163"/>
      <c r="F414" s="133"/>
      <c r="G414" s="467"/>
      <c r="I414" s="99"/>
      <c r="J414" s="124"/>
      <c r="K414" s="98"/>
      <c r="L414" s="121"/>
      <c r="M414" s="270"/>
      <c r="N414" s="271"/>
      <c r="O414" s="271"/>
      <c r="P414" s="109"/>
      <c r="Q414" s="61"/>
      <c r="R414" s="61"/>
      <c r="NJ414" s="474"/>
      <c r="NK414" s="474"/>
    </row>
    <row r="415" spans="1:375" s="58" customFormat="1" ht="29.15" customHeight="1">
      <c r="A415" s="97"/>
      <c r="B415" s="298"/>
      <c r="C415" s="97"/>
      <c r="D415" s="97"/>
      <c r="E415" s="163"/>
      <c r="F415" s="133"/>
      <c r="G415" s="467"/>
      <c r="I415" s="99"/>
      <c r="J415" s="124"/>
      <c r="K415" s="98"/>
      <c r="L415" s="121"/>
      <c r="M415" s="270"/>
      <c r="N415" s="271"/>
      <c r="O415" s="271"/>
      <c r="P415" s="109"/>
      <c r="Q415" s="61"/>
      <c r="R415" s="61"/>
      <c r="NJ415" s="474"/>
      <c r="NK415" s="474"/>
    </row>
    <row r="416" spans="1:375" s="58" customFormat="1" ht="29.15" customHeight="1">
      <c r="A416" s="97"/>
      <c r="B416" s="298"/>
      <c r="C416" s="97"/>
      <c r="D416" s="97"/>
      <c r="E416" s="163"/>
      <c r="F416" s="133"/>
      <c r="G416" s="467"/>
      <c r="I416" s="99"/>
      <c r="J416" s="124"/>
      <c r="K416" s="98"/>
      <c r="L416" s="121"/>
      <c r="M416" s="270"/>
      <c r="N416" s="271"/>
      <c r="O416" s="271"/>
      <c r="P416" s="109"/>
      <c r="Q416" s="61"/>
      <c r="R416" s="61"/>
      <c r="NJ416" s="474"/>
      <c r="NK416" s="474"/>
    </row>
    <row r="417" spans="1:375" s="58" customFormat="1" ht="29.15" customHeight="1">
      <c r="A417" s="97"/>
      <c r="B417" s="298"/>
      <c r="C417" s="97"/>
      <c r="D417" s="97"/>
      <c r="E417" s="163"/>
      <c r="F417" s="133"/>
      <c r="G417" s="467"/>
      <c r="I417" s="99"/>
      <c r="J417" s="124"/>
      <c r="K417" s="98"/>
      <c r="L417" s="121"/>
      <c r="M417" s="270"/>
      <c r="N417" s="271"/>
      <c r="O417" s="271"/>
      <c r="P417" s="109"/>
      <c r="Q417" s="61"/>
      <c r="R417" s="61"/>
      <c r="NJ417" s="474"/>
      <c r="NK417" s="474"/>
    </row>
    <row r="418" spans="1:375" s="58" customFormat="1" ht="29.15" customHeight="1">
      <c r="A418" s="97"/>
      <c r="B418" s="298"/>
      <c r="C418" s="97"/>
      <c r="D418" s="97"/>
      <c r="E418" s="163"/>
      <c r="F418" s="133"/>
      <c r="G418" s="467"/>
      <c r="I418" s="99"/>
      <c r="J418" s="124"/>
      <c r="K418" s="98"/>
      <c r="L418" s="121"/>
      <c r="M418" s="270"/>
      <c r="N418" s="271"/>
      <c r="O418" s="271"/>
      <c r="P418" s="109"/>
      <c r="Q418" s="61"/>
      <c r="R418" s="61"/>
      <c r="NJ418" s="474"/>
      <c r="NK418" s="474"/>
    </row>
    <row r="419" spans="1:375" s="58" customFormat="1" ht="29.15" customHeight="1">
      <c r="A419" s="97"/>
      <c r="B419" s="298"/>
      <c r="C419" s="97"/>
      <c r="D419" s="97"/>
      <c r="E419" s="163"/>
      <c r="F419" s="133"/>
      <c r="G419" s="467"/>
      <c r="I419" s="99"/>
      <c r="J419" s="124"/>
      <c r="K419" s="98"/>
      <c r="L419" s="121"/>
      <c r="M419" s="270"/>
      <c r="N419" s="271"/>
      <c r="O419" s="271"/>
      <c r="P419" s="109"/>
      <c r="Q419" s="61"/>
      <c r="R419" s="61"/>
      <c r="NJ419" s="474"/>
      <c r="NK419" s="474"/>
    </row>
    <row r="420" spans="1:375" s="58" customFormat="1" ht="29.15" customHeight="1">
      <c r="A420" s="97"/>
      <c r="B420" s="298"/>
      <c r="C420" s="97"/>
      <c r="D420" s="97"/>
      <c r="E420" s="163"/>
      <c r="F420" s="133"/>
      <c r="G420" s="467"/>
      <c r="I420" s="99"/>
      <c r="J420" s="124"/>
      <c r="K420" s="98"/>
      <c r="L420" s="121"/>
      <c r="M420" s="270"/>
      <c r="N420" s="271"/>
      <c r="O420" s="271"/>
      <c r="P420" s="109"/>
      <c r="Q420" s="61"/>
      <c r="R420" s="61"/>
      <c r="NJ420" s="474"/>
      <c r="NK420" s="474"/>
    </row>
    <row r="421" spans="1:375" s="58" customFormat="1" ht="29.15" customHeight="1">
      <c r="A421" s="97"/>
      <c r="B421" s="298"/>
      <c r="C421" s="97"/>
      <c r="D421" s="97"/>
      <c r="E421" s="163"/>
      <c r="F421" s="133"/>
      <c r="G421" s="467"/>
      <c r="I421" s="99"/>
      <c r="J421" s="124"/>
      <c r="K421" s="98"/>
      <c r="L421" s="121"/>
      <c r="M421" s="270"/>
      <c r="N421" s="271"/>
      <c r="O421" s="271"/>
      <c r="P421" s="109"/>
      <c r="Q421" s="61"/>
      <c r="R421" s="61"/>
      <c r="NJ421" s="474"/>
      <c r="NK421" s="474"/>
    </row>
    <row r="422" spans="1:375" s="58" customFormat="1" ht="29.15" customHeight="1">
      <c r="A422" s="97"/>
      <c r="B422" s="298"/>
      <c r="C422" s="97"/>
      <c r="D422" s="97"/>
      <c r="E422" s="163"/>
      <c r="F422" s="133"/>
      <c r="G422" s="467"/>
      <c r="I422" s="99"/>
      <c r="J422" s="124"/>
      <c r="K422" s="98"/>
      <c r="L422" s="121"/>
      <c r="M422" s="270"/>
      <c r="N422" s="271"/>
      <c r="O422" s="271"/>
      <c r="P422" s="109"/>
      <c r="Q422" s="61"/>
      <c r="R422" s="61"/>
      <c r="NJ422" s="474"/>
      <c r="NK422" s="474"/>
    </row>
    <row r="423" spans="1:375" s="58" customFormat="1" ht="29.15" customHeight="1">
      <c r="A423" s="97"/>
      <c r="B423" s="298"/>
      <c r="C423" s="97"/>
      <c r="D423" s="97"/>
      <c r="E423" s="163"/>
      <c r="F423" s="133"/>
      <c r="G423" s="467"/>
      <c r="I423" s="99"/>
      <c r="J423" s="124"/>
      <c r="K423" s="98"/>
      <c r="L423" s="121"/>
      <c r="M423" s="270"/>
      <c r="N423" s="271"/>
      <c r="O423" s="271"/>
      <c r="P423" s="109"/>
      <c r="Q423" s="61"/>
      <c r="R423" s="61"/>
      <c r="NJ423" s="474"/>
      <c r="NK423" s="474"/>
    </row>
    <row r="424" spans="1:375" s="58" customFormat="1" ht="29.15" customHeight="1">
      <c r="A424" s="97"/>
      <c r="B424" s="298"/>
      <c r="C424" s="97"/>
      <c r="D424" s="97"/>
      <c r="E424" s="163"/>
      <c r="F424" s="133"/>
      <c r="G424" s="467"/>
      <c r="I424" s="99"/>
      <c r="J424" s="124"/>
      <c r="K424" s="98"/>
      <c r="L424" s="121"/>
      <c r="M424" s="270"/>
      <c r="N424" s="271"/>
      <c r="O424" s="271"/>
      <c r="P424" s="109"/>
      <c r="Q424" s="61"/>
      <c r="R424" s="61"/>
      <c r="NJ424" s="474"/>
      <c r="NK424" s="474"/>
    </row>
    <row r="425" spans="1:375" s="58" customFormat="1" ht="29.15" customHeight="1">
      <c r="A425" s="97"/>
      <c r="B425" s="298"/>
      <c r="C425" s="97"/>
      <c r="D425" s="97"/>
      <c r="E425" s="163"/>
      <c r="F425" s="133"/>
      <c r="G425" s="467"/>
      <c r="I425" s="99"/>
      <c r="J425" s="124"/>
      <c r="K425" s="98"/>
      <c r="L425" s="121"/>
      <c r="M425" s="270"/>
      <c r="N425" s="271"/>
      <c r="O425" s="271"/>
      <c r="P425" s="109"/>
      <c r="Q425" s="61"/>
      <c r="R425" s="61"/>
      <c r="NJ425" s="474"/>
      <c r="NK425" s="474"/>
    </row>
    <row r="426" spans="1:375" s="58" customFormat="1" ht="29.15" customHeight="1">
      <c r="A426" s="97"/>
      <c r="B426" s="298"/>
      <c r="C426" s="97"/>
      <c r="D426" s="97"/>
      <c r="E426" s="163"/>
      <c r="F426" s="133"/>
      <c r="G426" s="467"/>
      <c r="I426" s="99"/>
      <c r="J426" s="124"/>
      <c r="K426" s="98"/>
      <c r="L426" s="121"/>
      <c r="M426" s="270"/>
      <c r="N426" s="271"/>
      <c r="O426" s="271"/>
      <c r="P426" s="109"/>
      <c r="Q426" s="61"/>
      <c r="R426" s="61"/>
      <c r="NJ426" s="474"/>
      <c r="NK426" s="474"/>
    </row>
    <row r="427" spans="1:375" s="58" customFormat="1" ht="29.15" customHeight="1">
      <c r="A427" s="97"/>
      <c r="B427" s="298"/>
      <c r="C427" s="97"/>
      <c r="D427" s="97"/>
      <c r="E427" s="163"/>
      <c r="F427" s="133"/>
      <c r="G427" s="467"/>
      <c r="I427" s="99"/>
      <c r="J427" s="124"/>
      <c r="K427" s="98"/>
      <c r="L427" s="121"/>
      <c r="M427" s="270"/>
      <c r="N427" s="271"/>
      <c r="O427" s="271"/>
      <c r="P427" s="109"/>
      <c r="Q427" s="61"/>
      <c r="R427" s="61"/>
      <c r="NJ427" s="474"/>
      <c r="NK427" s="474"/>
    </row>
    <row r="428" spans="1:375" s="58" customFormat="1" ht="29.15" customHeight="1">
      <c r="A428" s="97"/>
      <c r="B428" s="298"/>
      <c r="C428" s="97"/>
      <c r="D428" s="97"/>
      <c r="E428" s="163"/>
      <c r="F428" s="133"/>
      <c r="G428" s="467"/>
      <c r="I428" s="99"/>
      <c r="J428" s="124"/>
      <c r="K428" s="98"/>
      <c r="L428" s="121"/>
      <c r="M428" s="270"/>
      <c r="N428" s="271"/>
      <c r="O428" s="271"/>
      <c r="P428" s="109"/>
      <c r="Q428" s="61"/>
      <c r="R428" s="61"/>
      <c r="NJ428" s="474"/>
      <c r="NK428" s="474"/>
    </row>
    <row r="429" spans="1:375" s="58" customFormat="1" ht="29.15" customHeight="1">
      <c r="A429" s="97"/>
      <c r="B429" s="298"/>
      <c r="C429" s="97"/>
      <c r="D429" s="97"/>
      <c r="E429" s="163"/>
      <c r="F429" s="133"/>
      <c r="G429" s="467"/>
      <c r="I429" s="99"/>
      <c r="J429" s="124"/>
      <c r="K429" s="98"/>
      <c r="L429" s="121"/>
      <c r="M429" s="270"/>
      <c r="N429" s="271"/>
      <c r="O429" s="271"/>
      <c r="P429" s="109"/>
      <c r="Q429" s="61"/>
      <c r="R429" s="61"/>
      <c r="NJ429" s="474"/>
      <c r="NK429" s="474"/>
    </row>
    <row r="430" spans="1:375" s="58" customFormat="1" ht="29.15" customHeight="1">
      <c r="A430" s="97"/>
      <c r="B430" s="298"/>
      <c r="C430" s="97"/>
      <c r="D430" s="97"/>
      <c r="E430" s="163"/>
      <c r="F430" s="133"/>
      <c r="G430" s="467"/>
      <c r="I430" s="99"/>
      <c r="J430" s="124"/>
      <c r="K430" s="98"/>
      <c r="L430" s="121"/>
      <c r="M430" s="270"/>
      <c r="N430" s="271"/>
      <c r="O430" s="271"/>
      <c r="P430" s="109"/>
      <c r="Q430" s="61"/>
      <c r="R430" s="61"/>
      <c r="NJ430" s="474"/>
      <c r="NK430" s="474"/>
    </row>
    <row r="431" spans="1:375" s="58" customFormat="1" ht="29.15" customHeight="1">
      <c r="A431" s="97"/>
      <c r="B431" s="298"/>
      <c r="C431" s="97"/>
      <c r="D431" s="97"/>
      <c r="E431" s="163"/>
      <c r="F431" s="133"/>
      <c r="G431" s="467"/>
      <c r="I431" s="99"/>
      <c r="J431" s="124"/>
      <c r="K431" s="98"/>
      <c r="L431" s="121"/>
      <c r="M431" s="270"/>
      <c r="N431" s="271"/>
      <c r="O431" s="271"/>
      <c r="P431" s="109"/>
      <c r="Q431" s="61"/>
      <c r="R431" s="61"/>
      <c r="NJ431" s="474"/>
      <c r="NK431" s="474"/>
    </row>
    <row r="432" spans="1:375" s="58" customFormat="1" ht="29.15" customHeight="1">
      <c r="A432" s="97"/>
      <c r="B432" s="298"/>
      <c r="C432" s="97"/>
      <c r="D432" s="97"/>
      <c r="E432" s="163"/>
      <c r="F432" s="133"/>
      <c r="G432" s="467"/>
      <c r="I432" s="99"/>
      <c r="J432" s="124"/>
      <c r="K432" s="98"/>
      <c r="L432" s="121"/>
      <c r="M432" s="270"/>
      <c r="N432" s="271"/>
      <c r="O432" s="271"/>
      <c r="P432" s="109"/>
      <c r="Q432" s="61"/>
      <c r="R432" s="61"/>
      <c r="NJ432" s="474"/>
      <c r="NK432" s="474"/>
    </row>
    <row r="433" spans="1:375" s="58" customFormat="1" ht="29.15" customHeight="1">
      <c r="A433" s="97"/>
      <c r="B433" s="298"/>
      <c r="C433" s="97"/>
      <c r="D433" s="97"/>
      <c r="E433" s="163"/>
      <c r="F433" s="133"/>
      <c r="G433" s="467"/>
      <c r="I433" s="99"/>
      <c r="J433" s="124"/>
      <c r="K433" s="98"/>
      <c r="L433" s="121"/>
      <c r="M433" s="270"/>
      <c r="N433" s="271"/>
      <c r="O433" s="271"/>
      <c r="P433" s="109"/>
      <c r="Q433" s="61"/>
      <c r="R433" s="61"/>
      <c r="NJ433" s="474"/>
      <c r="NK433" s="474"/>
    </row>
    <row r="434" spans="1:375" s="58" customFormat="1" ht="29.15" customHeight="1">
      <c r="A434" s="97"/>
      <c r="B434" s="298"/>
      <c r="C434" s="97"/>
      <c r="D434" s="97"/>
      <c r="E434" s="163"/>
      <c r="F434" s="133"/>
      <c r="G434" s="467"/>
      <c r="I434" s="99"/>
      <c r="J434" s="124"/>
      <c r="K434" s="98"/>
      <c r="L434" s="121"/>
      <c r="M434" s="270"/>
      <c r="N434" s="271"/>
      <c r="O434" s="271"/>
      <c r="P434" s="109"/>
      <c r="Q434" s="61"/>
      <c r="R434" s="61"/>
      <c r="NJ434" s="474"/>
      <c r="NK434" s="474"/>
    </row>
    <row r="435" spans="1:375" s="58" customFormat="1" ht="29.15" customHeight="1">
      <c r="A435" s="97"/>
      <c r="B435" s="298"/>
      <c r="C435" s="97"/>
      <c r="D435" s="97"/>
      <c r="E435" s="163"/>
      <c r="F435" s="133"/>
      <c r="G435" s="467"/>
      <c r="I435" s="99"/>
      <c r="J435" s="124"/>
      <c r="K435" s="98"/>
      <c r="L435" s="121"/>
      <c r="M435" s="270"/>
      <c r="N435" s="271"/>
      <c r="O435" s="271"/>
      <c r="P435" s="109"/>
      <c r="Q435" s="61"/>
      <c r="R435" s="61"/>
      <c r="NJ435" s="474"/>
      <c r="NK435" s="474"/>
    </row>
    <row r="436" spans="1:375" s="58" customFormat="1" ht="29.15" customHeight="1">
      <c r="A436" s="97"/>
      <c r="B436" s="298"/>
      <c r="C436" s="97"/>
      <c r="D436" s="97"/>
      <c r="E436" s="163"/>
      <c r="F436" s="133"/>
      <c r="G436" s="467"/>
      <c r="I436" s="99"/>
      <c r="J436" s="124"/>
      <c r="K436" s="98"/>
      <c r="L436" s="121"/>
      <c r="M436" s="270"/>
      <c r="N436" s="271"/>
      <c r="O436" s="271"/>
      <c r="P436" s="109"/>
      <c r="Q436" s="61"/>
      <c r="R436" s="61"/>
      <c r="NJ436" s="474"/>
      <c r="NK436" s="474"/>
    </row>
    <row r="437" spans="1:375" s="58" customFormat="1" ht="29.15" customHeight="1">
      <c r="A437" s="97"/>
      <c r="B437" s="298"/>
      <c r="C437" s="97"/>
      <c r="D437" s="97"/>
      <c r="E437" s="163"/>
      <c r="F437" s="133"/>
      <c r="G437" s="467"/>
      <c r="I437" s="99"/>
      <c r="J437" s="124"/>
      <c r="K437" s="98"/>
      <c r="L437" s="121"/>
      <c r="M437" s="270"/>
      <c r="N437" s="271"/>
      <c r="O437" s="271"/>
      <c r="P437" s="109"/>
      <c r="Q437" s="61"/>
      <c r="R437" s="61"/>
      <c r="NJ437" s="474"/>
      <c r="NK437" s="474"/>
    </row>
    <row r="438" spans="1:375" s="58" customFormat="1" ht="29.15" customHeight="1">
      <c r="A438" s="97"/>
      <c r="B438" s="298"/>
      <c r="C438" s="97"/>
      <c r="D438" s="97"/>
      <c r="E438" s="163"/>
      <c r="F438" s="133"/>
      <c r="G438" s="467"/>
      <c r="I438" s="99"/>
      <c r="J438" s="124"/>
      <c r="K438" s="98"/>
      <c r="L438" s="121"/>
      <c r="M438" s="270"/>
      <c r="N438" s="271"/>
      <c r="O438" s="271"/>
      <c r="P438" s="109"/>
      <c r="Q438" s="61"/>
      <c r="R438" s="61"/>
      <c r="NJ438" s="474"/>
      <c r="NK438" s="474"/>
    </row>
    <row r="439" spans="1:375" s="58" customFormat="1" ht="29.15" customHeight="1">
      <c r="A439" s="97"/>
      <c r="B439" s="298"/>
      <c r="C439" s="97"/>
      <c r="D439" s="97"/>
      <c r="E439" s="163"/>
      <c r="F439" s="133"/>
      <c r="G439" s="467"/>
      <c r="I439" s="99"/>
      <c r="J439" s="124"/>
      <c r="K439" s="98"/>
      <c r="L439" s="121"/>
      <c r="M439" s="270"/>
      <c r="N439" s="271"/>
      <c r="O439" s="271"/>
      <c r="P439" s="109"/>
      <c r="Q439" s="61"/>
      <c r="R439" s="61"/>
      <c r="NJ439" s="474"/>
      <c r="NK439" s="474"/>
    </row>
    <row r="440" spans="1:375" s="58" customFormat="1" ht="29.15" customHeight="1">
      <c r="A440" s="97"/>
      <c r="B440" s="298"/>
      <c r="C440" s="97"/>
      <c r="D440" s="97"/>
      <c r="E440" s="163"/>
      <c r="F440" s="133"/>
      <c r="G440" s="467"/>
      <c r="I440" s="99"/>
      <c r="J440" s="124"/>
      <c r="K440" s="98"/>
      <c r="L440" s="121"/>
      <c r="M440" s="270"/>
      <c r="N440" s="271"/>
      <c r="O440" s="271"/>
      <c r="P440" s="109"/>
      <c r="Q440" s="61"/>
      <c r="R440" s="61"/>
      <c r="NJ440" s="474"/>
      <c r="NK440" s="474"/>
    </row>
    <row r="441" spans="1:375" s="58" customFormat="1" ht="29.15" customHeight="1">
      <c r="A441" s="97"/>
      <c r="B441" s="298"/>
      <c r="C441" s="97"/>
      <c r="D441" s="97"/>
      <c r="E441" s="163"/>
      <c r="F441" s="133"/>
      <c r="G441" s="467"/>
      <c r="I441" s="99"/>
      <c r="J441" s="124"/>
      <c r="K441" s="98"/>
      <c r="L441" s="121"/>
      <c r="M441" s="270"/>
      <c r="N441" s="271"/>
      <c r="O441" s="271"/>
      <c r="P441" s="109"/>
      <c r="Q441" s="61"/>
      <c r="R441" s="61"/>
      <c r="NJ441" s="474"/>
      <c r="NK441" s="474"/>
    </row>
    <row r="442" spans="1:375" s="58" customFormat="1" ht="29.15" customHeight="1">
      <c r="A442" s="97"/>
      <c r="B442" s="298"/>
      <c r="C442" s="97"/>
      <c r="D442" s="97"/>
      <c r="E442" s="163"/>
      <c r="F442" s="133"/>
      <c r="G442" s="467"/>
      <c r="I442" s="99"/>
      <c r="J442" s="124"/>
      <c r="K442" s="98"/>
      <c r="L442" s="121"/>
      <c r="M442" s="270"/>
      <c r="N442" s="271"/>
      <c r="O442" s="271"/>
      <c r="P442" s="109"/>
      <c r="Q442" s="61"/>
      <c r="R442" s="61"/>
      <c r="NJ442" s="474"/>
      <c r="NK442" s="474"/>
    </row>
    <row r="443" spans="1:375" s="58" customFormat="1" ht="29.15" customHeight="1">
      <c r="A443" s="97"/>
      <c r="B443" s="298"/>
      <c r="C443" s="97"/>
      <c r="D443" s="97"/>
      <c r="E443" s="163"/>
      <c r="F443" s="133"/>
      <c r="G443" s="467"/>
      <c r="I443" s="99"/>
      <c r="J443" s="124"/>
      <c r="K443" s="98"/>
      <c r="L443" s="121"/>
      <c r="M443" s="270"/>
      <c r="N443" s="271"/>
      <c r="O443" s="271"/>
      <c r="P443" s="109"/>
      <c r="Q443" s="61"/>
      <c r="R443" s="61"/>
      <c r="NJ443" s="474"/>
      <c r="NK443" s="474"/>
    </row>
    <row r="444" spans="1:375" s="58" customFormat="1" ht="29.15" customHeight="1">
      <c r="A444" s="97"/>
      <c r="B444" s="298"/>
      <c r="C444" s="97"/>
      <c r="D444" s="97"/>
      <c r="E444" s="163"/>
      <c r="F444" s="133"/>
      <c r="G444" s="467"/>
      <c r="I444" s="99"/>
      <c r="J444" s="124"/>
      <c r="K444" s="98"/>
      <c r="L444" s="121"/>
      <c r="M444" s="270"/>
      <c r="N444" s="271"/>
      <c r="O444" s="271"/>
      <c r="P444" s="109"/>
      <c r="Q444" s="61"/>
      <c r="R444" s="61"/>
      <c r="NJ444" s="474"/>
      <c r="NK444" s="474"/>
    </row>
    <row r="445" spans="1:375" s="58" customFormat="1" ht="29.15" customHeight="1">
      <c r="A445" s="97"/>
      <c r="B445" s="298"/>
      <c r="C445" s="97"/>
      <c r="D445" s="97"/>
      <c r="E445" s="163"/>
      <c r="F445" s="133"/>
      <c r="G445" s="467"/>
      <c r="I445" s="99"/>
      <c r="J445" s="124"/>
      <c r="K445" s="98"/>
      <c r="L445" s="121"/>
      <c r="M445" s="270"/>
      <c r="N445" s="271"/>
      <c r="O445" s="271"/>
      <c r="P445" s="109"/>
      <c r="Q445" s="61"/>
      <c r="R445" s="61"/>
      <c r="NJ445" s="474"/>
      <c r="NK445" s="474"/>
    </row>
    <row r="446" spans="1:375" s="58" customFormat="1" ht="29.15" customHeight="1">
      <c r="A446" s="97"/>
      <c r="B446" s="298"/>
      <c r="C446" s="97"/>
      <c r="D446" s="97"/>
      <c r="E446" s="163"/>
      <c r="F446" s="133"/>
      <c r="G446" s="467"/>
      <c r="I446" s="99"/>
      <c r="J446" s="124"/>
      <c r="K446" s="98"/>
      <c r="L446" s="121"/>
      <c r="M446" s="270"/>
      <c r="N446" s="271"/>
      <c r="O446" s="271"/>
      <c r="P446" s="109"/>
      <c r="Q446" s="61"/>
      <c r="R446" s="61"/>
      <c r="NJ446" s="474"/>
      <c r="NK446" s="474"/>
    </row>
    <row r="447" spans="1:375" s="58" customFormat="1" ht="29.15" customHeight="1">
      <c r="A447" s="97"/>
      <c r="B447" s="298"/>
      <c r="C447" s="97"/>
      <c r="D447" s="97"/>
      <c r="E447" s="163"/>
      <c r="F447" s="133"/>
      <c r="G447" s="467"/>
      <c r="I447" s="99"/>
      <c r="J447" s="124"/>
      <c r="K447" s="98"/>
      <c r="L447" s="121"/>
      <c r="M447" s="270"/>
      <c r="N447" s="271"/>
      <c r="O447" s="271"/>
      <c r="P447" s="109"/>
      <c r="Q447" s="61"/>
      <c r="R447" s="61"/>
      <c r="NJ447" s="474"/>
      <c r="NK447" s="474"/>
    </row>
    <row r="448" spans="1:375" s="58" customFormat="1" ht="29.15" customHeight="1">
      <c r="A448" s="97"/>
      <c r="B448" s="298"/>
      <c r="C448" s="97"/>
      <c r="D448" s="97"/>
      <c r="E448" s="163"/>
      <c r="F448" s="133"/>
      <c r="G448" s="467"/>
      <c r="I448" s="99"/>
      <c r="J448" s="124"/>
      <c r="K448" s="98"/>
      <c r="L448" s="121"/>
      <c r="M448" s="270"/>
      <c r="N448" s="271"/>
      <c r="O448" s="271"/>
      <c r="P448" s="109"/>
      <c r="Q448" s="61"/>
      <c r="R448" s="61"/>
      <c r="NJ448" s="474"/>
      <c r="NK448" s="474"/>
    </row>
    <row r="449" spans="1:375" s="58" customFormat="1" ht="29.15" customHeight="1">
      <c r="A449" s="97"/>
      <c r="B449" s="298"/>
      <c r="C449" s="97"/>
      <c r="D449" s="97"/>
      <c r="E449" s="163"/>
      <c r="F449" s="133"/>
      <c r="G449" s="467"/>
      <c r="I449" s="99"/>
      <c r="J449" s="124"/>
      <c r="K449" s="98"/>
      <c r="L449" s="121"/>
      <c r="M449" s="270"/>
      <c r="N449" s="271"/>
      <c r="O449" s="271"/>
      <c r="P449" s="109"/>
      <c r="Q449" s="61"/>
      <c r="R449" s="61"/>
      <c r="NJ449" s="474"/>
      <c r="NK449" s="474"/>
    </row>
    <row r="450" spans="1:375" s="58" customFormat="1" ht="29.15" customHeight="1">
      <c r="A450" s="97"/>
      <c r="B450" s="298"/>
      <c r="C450" s="97"/>
      <c r="D450" s="97"/>
      <c r="E450" s="163"/>
      <c r="F450" s="133"/>
      <c r="G450" s="467"/>
      <c r="I450" s="99"/>
      <c r="J450" s="124"/>
      <c r="K450" s="98"/>
      <c r="L450" s="121"/>
      <c r="M450" s="270"/>
      <c r="N450" s="271"/>
      <c r="O450" s="271"/>
      <c r="P450" s="109"/>
      <c r="Q450" s="61"/>
      <c r="R450" s="61"/>
      <c r="NJ450" s="474"/>
      <c r="NK450" s="474"/>
    </row>
    <row r="451" spans="1:375" s="58" customFormat="1" ht="29.15" customHeight="1">
      <c r="A451" s="97"/>
      <c r="B451" s="298"/>
      <c r="C451" s="97"/>
      <c r="D451" s="97"/>
      <c r="E451" s="163"/>
      <c r="F451" s="133"/>
      <c r="G451" s="467"/>
      <c r="I451" s="99"/>
      <c r="J451" s="124"/>
      <c r="K451" s="98"/>
      <c r="L451" s="121"/>
      <c r="M451" s="270"/>
      <c r="N451" s="271"/>
      <c r="O451" s="271"/>
      <c r="P451" s="109"/>
      <c r="Q451" s="61"/>
      <c r="R451" s="61"/>
      <c r="NJ451" s="474"/>
      <c r="NK451" s="474"/>
    </row>
    <row r="452" spans="1:375" s="58" customFormat="1" ht="29.15" customHeight="1">
      <c r="A452" s="97"/>
      <c r="B452" s="298"/>
      <c r="C452" s="97"/>
      <c r="D452" s="97"/>
      <c r="E452" s="163"/>
      <c r="F452" s="133"/>
      <c r="G452" s="467"/>
      <c r="I452" s="99"/>
      <c r="J452" s="124"/>
      <c r="K452" s="98"/>
      <c r="L452" s="121"/>
      <c r="M452" s="270"/>
      <c r="N452" s="271"/>
      <c r="O452" s="271"/>
      <c r="P452" s="109"/>
      <c r="Q452" s="61"/>
      <c r="R452" s="61"/>
      <c r="NJ452" s="474"/>
      <c r="NK452" s="474"/>
    </row>
    <row r="453" spans="1:375" s="58" customFormat="1" ht="29.15" customHeight="1">
      <c r="A453" s="97"/>
      <c r="B453" s="298"/>
      <c r="C453" s="97"/>
      <c r="D453" s="97"/>
      <c r="E453" s="163"/>
      <c r="F453" s="133"/>
      <c r="G453" s="467"/>
      <c r="I453" s="99"/>
      <c r="J453" s="124"/>
      <c r="K453" s="98"/>
      <c r="L453" s="121"/>
      <c r="M453" s="270"/>
      <c r="N453" s="271"/>
      <c r="O453" s="271"/>
      <c r="P453" s="109"/>
      <c r="Q453" s="61"/>
      <c r="R453" s="61"/>
      <c r="NJ453" s="474"/>
      <c r="NK453" s="474"/>
    </row>
    <row r="454" spans="1:375" s="58" customFormat="1" ht="29.15" customHeight="1">
      <c r="A454" s="97"/>
      <c r="B454" s="298"/>
      <c r="C454" s="97"/>
      <c r="D454" s="97"/>
      <c r="E454" s="163"/>
      <c r="F454" s="133"/>
      <c r="G454" s="467"/>
      <c r="I454" s="99"/>
      <c r="J454" s="124"/>
      <c r="K454" s="98"/>
      <c r="L454" s="121"/>
      <c r="M454" s="270"/>
      <c r="N454" s="271"/>
      <c r="O454" s="271"/>
      <c r="P454" s="109"/>
      <c r="Q454" s="61"/>
      <c r="R454" s="61"/>
      <c r="NJ454" s="474"/>
      <c r="NK454" s="474"/>
    </row>
    <row r="455" spans="1:375" s="58" customFormat="1">
      <c r="A455" s="97"/>
      <c r="B455" s="298"/>
      <c r="C455" s="97"/>
      <c r="D455" s="97"/>
      <c r="E455" s="163"/>
      <c r="F455" s="133"/>
      <c r="G455" s="467"/>
      <c r="I455" s="99"/>
      <c r="J455" s="124"/>
      <c r="K455" s="98"/>
      <c r="M455" s="270"/>
      <c r="N455" s="271"/>
      <c r="O455" s="271"/>
      <c r="P455" s="109"/>
      <c r="Q455" s="61"/>
      <c r="R455" s="61"/>
      <c r="NJ455" s="474"/>
      <c r="NK455" s="474"/>
    </row>
    <row r="456" spans="1:375" s="58" customFormat="1">
      <c r="A456" s="97"/>
      <c r="B456" s="298"/>
      <c r="C456" s="97"/>
      <c r="D456" s="97"/>
      <c r="E456" s="163"/>
      <c r="F456" s="133"/>
      <c r="G456" s="467"/>
      <c r="I456" s="99"/>
      <c r="J456" s="124"/>
      <c r="K456" s="98"/>
      <c r="M456" s="270"/>
      <c r="N456" s="271"/>
      <c r="O456" s="271"/>
      <c r="P456" s="109"/>
      <c r="Q456" s="61"/>
      <c r="R456" s="61"/>
      <c r="NJ456" s="474"/>
      <c r="NK456" s="474"/>
    </row>
    <row r="457" spans="1:375" s="58" customFormat="1">
      <c r="A457" s="97"/>
      <c r="B457" s="298"/>
      <c r="C457" s="97"/>
      <c r="D457" s="97"/>
      <c r="E457" s="163"/>
      <c r="F457" s="133"/>
      <c r="G457" s="467"/>
      <c r="I457" s="99"/>
      <c r="J457" s="124"/>
      <c r="K457" s="98"/>
      <c r="M457" s="270"/>
      <c r="N457" s="271"/>
      <c r="O457" s="271"/>
      <c r="P457" s="109"/>
      <c r="Q457" s="61"/>
      <c r="R457" s="61"/>
      <c r="NJ457" s="474"/>
      <c r="NK457" s="474"/>
    </row>
    <row r="458" spans="1:375" s="58" customFormat="1">
      <c r="A458" s="97"/>
      <c r="B458" s="298"/>
      <c r="C458" s="97"/>
      <c r="D458" s="97"/>
      <c r="E458" s="163"/>
      <c r="F458" s="133"/>
      <c r="G458" s="467"/>
      <c r="I458" s="99"/>
      <c r="J458" s="124"/>
      <c r="K458" s="98"/>
      <c r="M458" s="270"/>
      <c r="N458" s="271"/>
      <c r="O458" s="271"/>
      <c r="P458" s="109"/>
      <c r="Q458" s="61"/>
      <c r="R458" s="61"/>
      <c r="NJ458" s="474"/>
      <c r="NK458" s="474"/>
    </row>
    <row r="459" spans="1:375" s="58" customFormat="1">
      <c r="A459" s="97"/>
      <c r="B459" s="298"/>
      <c r="C459" s="97"/>
      <c r="D459" s="97"/>
      <c r="E459" s="163"/>
      <c r="F459" s="133"/>
      <c r="G459" s="467"/>
      <c r="I459" s="99"/>
      <c r="J459" s="124"/>
      <c r="K459" s="98"/>
      <c r="M459" s="270"/>
      <c r="N459" s="271"/>
      <c r="O459" s="271"/>
      <c r="P459" s="109"/>
      <c r="Q459" s="61"/>
      <c r="R459" s="61"/>
      <c r="NJ459" s="474"/>
      <c r="NK459" s="474"/>
    </row>
    <row r="460" spans="1:375" s="58" customFormat="1">
      <c r="A460" s="97"/>
      <c r="B460" s="298"/>
      <c r="C460" s="97"/>
      <c r="D460" s="97"/>
      <c r="E460" s="163"/>
      <c r="F460" s="133"/>
      <c r="G460" s="467"/>
      <c r="I460" s="99"/>
      <c r="J460" s="124"/>
      <c r="K460" s="98"/>
      <c r="M460" s="270"/>
      <c r="N460" s="271"/>
      <c r="O460" s="271"/>
      <c r="P460" s="109"/>
      <c r="Q460" s="61"/>
      <c r="R460" s="61"/>
      <c r="NJ460" s="474"/>
      <c r="NK460" s="474"/>
    </row>
    <row r="461" spans="1:375" s="58" customFormat="1">
      <c r="A461" s="97"/>
      <c r="B461" s="298"/>
      <c r="C461" s="97"/>
      <c r="D461" s="97"/>
      <c r="E461" s="163"/>
      <c r="F461" s="133"/>
      <c r="G461" s="467"/>
      <c r="I461" s="99"/>
      <c r="J461" s="124"/>
      <c r="K461" s="98"/>
      <c r="M461" s="270"/>
      <c r="N461" s="271"/>
      <c r="O461" s="271"/>
      <c r="P461" s="109"/>
      <c r="Q461" s="61"/>
      <c r="R461" s="61"/>
      <c r="NJ461" s="474"/>
      <c r="NK461" s="474"/>
    </row>
    <row r="462" spans="1:375" s="58" customFormat="1">
      <c r="A462" s="97"/>
      <c r="B462" s="298"/>
      <c r="C462" s="97"/>
      <c r="D462" s="97"/>
      <c r="E462" s="163"/>
      <c r="F462" s="133"/>
      <c r="G462" s="467"/>
      <c r="I462" s="99"/>
      <c r="J462" s="124"/>
      <c r="K462" s="98"/>
      <c r="M462" s="270"/>
      <c r="N462" s="271"/>
      <c r="O462" s="271"/>
      <c r="P462" s="109"/>
      <c r="Q462" s="61"/>
      <c r="R462" s="61"/>
      <c r="NJ462" s="474"/>
      <c r="NK462" s="474"/>
    </row>
    <row r="463" spans="1:375" s="58" customFormat="1">
      <c r="A463" s="97"/>
      <c r="B463" s="298"/>
      <c r="C463" s="97"/>
      <c r="D463" s="97"/>
      <c r="E463" s="163"/>
      <c r="F463" s="133"/>
      <c r="G463" s="467"/>
      <c r="I463" s="99"/>
      <c r="J463" s="124"/>
      <c r="K463" s="98"/>
      <c r="M463" s="270"/>
      <c r="N463" s="271"/>
      <c r="O463" s="271"/>
      <c r="P463" s="109"/>
      <c r="Q463" s="61"/>
      <c r="R463" s="61"/>
      <c r="NJ463" s="474"/>
      <c r="NK463" s="474"/>
    </row>
    <row r="464" spans="1:375" s="58" customFormat="1">
      <c r="A464" s="97"/>
      <c r="B464" s="298"/>
      <c r="C464" s="97"/>
      <c r="D464" s="97"/>
      <c r="E464" s="163"/>
      <c r="F464" s="133"/>
      <c r="G464" s="467"/>
      <c r="I464" s="99"/>
      <c r="J464" s="124"/>
      <c r="K464" s="98"/>
      <c r="M464" s="270"/>
      <c r="N464" s="271"/>
      <c r="O464" s="271"/>
      <c r="P464" s="109"/>
      <c r="Q464" s="61"/>
      <c r="R464" s="61"/>
      <c r="NJ464" s="474"/>
      <c r="NK464" s="474"/>
    </row>
    <row r="465" spans="1:375" s="58" customFormat="1">
      <c r="A465" s="97"/>
      <c r="B465" s="298"/>
      <c r="C465" s="97"/>
      <c r="D465" s="97"/>
      <c r="E465" s="163"/>
      <c r="F465" s="133"/>
      <c r="G465" s="467"/>
      <c r="I465" s="99"/>
      <c r="J465" s="124"/>
      <c r="K465" s="98"/>
      <c r="M465" s="270"/>
      <c r="N465" s="271"/>
      <c r="O465" s="271"/>
      <c r="P465" s="109"/>
      <c r="Q465" s="61"/>
      <c r="R465" s="61"/>
      <c r="NJ465" s="474"/>
      <c r="NK465" s="474"/>
    </row>
    <row r="466" spans="1:375" s="58" customFormat="1">
      <c r="A466" s="97"/>
      <c r="B466" s="298"/>
      <c r="C466" s="97"/>
      <c r="D466" s="97"/>
      <c r="E466" s="163"/>
      <c r="F466" s="133"/>
      <c r="G466" s="467"/>
      <c r="I466" s="99"/>
      <c r="J466" s="124"/>
      <c r="K466" s="98"/>
      <c r="M466" s="270"/>
      <c r="N466" s="271"/>
      <c r="O466" s="271"/>
      <c r="P466" s="109"/>
      <c r="Q466" s="61"/>
      <c r="R466" s="61"/>
      <c r="NJ466" s="474"/>
      <c r="NK466" s="474"/>
    </row>
    <row r="467" spans="1:375" s="58" customFormat="1">
      <c r="A467" s="97"/>
      <c r="B467" s="298"/>
      <c r="C467" s="97"/>
      <c r="D467" s="97"/>
      <c r="E467" s="163"/>
      <c r="F467" s="133"/>
      <c r="G467" s="467"/>
      <c r="I467" s="99"/>
      <c r="J467" s="124"/>
      <c r="K467" s="98"/>
      <c r="M467" s="270"/>
      <c r="N467" s="271"/>
      <c r="O467" s="271"/>
      <c r="P467" s="109"/>
      <c r="Q467" s="61"/>
      <c r="R467" s="61"/>
      <c r="NJ467" s="474"/>
      <c r="NK467" s="474"/>
    </row>
    <row r="468" spans="1:375" s="58" customFormat="1">
      <c r="A468" s="97"/>
      <c r="B468" s="298"/>
      <c r="C468" s="97"/>
      <c r="D468" s="97"/>
      <c r="E468" s="163"/>
      <c r="F468" s="133"/>
      <c r="G468" s="467"/>
      <c r="I468" s="99"/>
      <c r="J468" s="124"/>
      <c r="K468" s="98"/>
      <c r="M468" s="270"/>
      <c r="N468" s="271"/>
      <c r="O468" s="271"/>
      <c r="P468" s="109"/>
      <c r="Q468" s="61"/>
      <c r="R468" s="61"/>
      <c r="NJ468" s="474"/>
      <c r="NK468" s="474"/>
    </row>
    <row r="469" spans="1:375" s="58" customFormat="1">
      <c r="A469" s="97"/>
      <c r="B469" s="298"/>
      <c r="C469" s="97"/>
      <c r="D469" s="97"/>
      <c r="E469" s="163"/>
      <c r="F469" s="133"/>
      <c r="G469" s="467"/>
      <c r="I469" s="99"/>
      <c r="J469" s="124"/>
      <c r="K469" s="98"/>
      <c r="M469" s="270"/>
      <c r="N469" s="271"/>
      <c r="O469" s="271"/>
      <c r="P469" s="109"/>
      <c r="Q469" s="61"/>
      <c r="R469" s="61"/>
      <c r="NJ469" s="474"/>
      <c r="NK469" s="474"/>
    </row>
    <row r="470" spans="1:375" s="58" customFormat="1">
      <c r="A470" s="97"/>
      <c r="B470" s="298"/>
      <c r="C470" s="97"/>
      <c r="D470" s="97"/>
      <c r="E470" s="163"/>
      <c r="F470" s="133"/>
      <c r="G470" s="467"/>
      <c r="I470" s="99"/>
      <c r="J470" s="124"/>
      <c r="K470" s="98"/>
      <c r="M470" s="270"/>
      <c r="N470" s="271"/>
      <c r="O470" s="271"/>
      <c r="P470" s="109"/>
      <c r="Q470" s="61"/>
      <c r="R470" s="61"/>
      <c r="NJ470" s="474"/>
      <c r="NK470" s="474"/>
    </row>
    <row r="471" spans="1:375" s="58" customFormat="1">
      <c r="A471" s="97"/>
      <c r="B471" s="298"/>
      <c r="C471" s="97"/>
      <c r="D471" s="97"/>
      <c r="E471" s="163"/>
      <c r="F471" s="133"/>
      <c r="G471" s="467"/>
      <c r="I471" s="99"/>
      <c r="J471" s="124"/>
      <c r="K471" s="98"/>
      <c r="M471" s="270"/>
      <c r="N471" s="271"/>
      <c r="O471" s="271"/>
      <c r="P471" s="109"/>
      <c r="Q471" s="61"/>
      <c r="R471" s="61"/>
      <c r="NJ471" s="474"/>
      <c r="NK471" s="474"/>
    </row>
    <row r="472" spans="1:375" s="58" customFormat="1">
      <c r="A472" s="97"/>
      <c r="B472" s="298"/>
      <c r="C472" s="97"/>
      <c r="D472" s="97"/>
      <c r="E472" s="163"/>
      <c r="F472" s="133"/>
      <c r="G472" s="467"/>
      <c r="I472" s="99"/>
      <c r="J472" s="124"/>
      <c r="K472" s="98"/>
      <c r="M472" s="270"/>
      <c r="N472" s="271"/>
      <c r="O472" s="271"/>
      <c r="P472" s="109"/>
      <c r="Q472" s="61"/>
      <c r="R472" s="61"/>
      <c r="NJ472" s="474"/>
      <c r="NK472" s="474"/>
    </row>
    <row r="473" spans="1:375" s="58" customFormat="1">
      <c r="A473" s="97"/>
      <c r="B473" s="298"/>
      <c r="C473" s="97"/>
      <c r="D473" s="97"/>
      <c r="E473" s="163"/>
      <c r="F473" s="133"/>
      <c r="G473" s="467"/>
      <c r="I473" s="99"/>
      <c r="J473" s="124"/>
      <c r="K473" s="98"/>
      <c r="M473" s="270"/>
      <c r="N473" s="271"/>
      <c r="O473" s="271"/>
      <c r="P473" s="109"/>
      <c r="Q473" s="61"/>
      <c r="R473" s="61"/>
      <c r="NJ473" s="474"/>
      <c r="NK473" s="474"/>
    </row>
    <row r="474" spans="1:375" s="58" customFormat="1">
      <c r="A474" s="97"/>
      <c r="B474" s="298"/>
      <c r="C474" s="97"/>
      <c r="D474" s="97"/>
      <c r="E474" s="163"/>
      <c r="F474" s="133"/>
      <c r="G474" s="467"/>
      <c r="I474" s="99"/>
      <c r="J474" s="124"/>
      <c r="K474" s="98"/>
      <c r="M474" s="270"/>
      <c r="N474" s="271"/>
      <c r="O474" s="271"/>
      <c r="P474" s="109"/>
      <c r="Q474" s="61"/>
      <c r="R474" s="61"/>
      <c r="NJ474" s="474"/>
      <c r="NK474" s="474"/>
    </row>
    <row r="475" spans="1:375" s="58" customFormat="1">
      <c r="A475" s="97"/>
      <c r="B475" s="298"/>
      <c r="C475" s="97"/>
      <c r="D475" s="97"/>
      <c r="E475" s="163"/>
      <c r="F475" s="133"/>
      <c r="G475" s="467"/>
      <c r="I475" s="99"/>
      <c r="J475" s="124"/>
      <c r="K475" s="98"/>
      <c r="M475" s="270"/>
      <c r="N475" s="271"/>
      <c r="O475" s="271"/>
      <c r="P475" s="109"/>
      <c r="Q475" s="61"/>
      <c r="R475" s="61"/>
      <c r="NJ475" s="474"/>
      <c r="NK475" s="474"/>
    </row>
    <row r="476" spans="1:375" s="58" customFormat="1">
      <c r="A476" s="97"/>
      <c r="B476" s="298"/>
      <c r="C476" s="97"/>
      <c r="D476" s="97"/>
      <c r="E476" s="163"/>
      <c r="F476" s="133"/>
      <c r="G476" s="467"/>
      <c r="I476" s="99"/>
      <c r="J476" s="124"/>
      <c r="K476" s="98"/>
      <c r="M476" s="270"/>
      <c r="N476" s="271"/>
      <c r="O476" s="271"/>
      <c r="P476" s="109"/>
      <c r="Q476" s="61"/>
      <c r="R476" s="61"/>
      <c r="NJ476" s="474"/>
      <c r="NK476" s="474"/>
    </row>
    <row r="477" spans="1:375" s="58" customFormat="1">
      <c r="A477" s="97"/>
      <c r="B477" s="298"/>
      <c r="C477" s="97"/>
      <c r="D477" s="97"/>
      <c r="E477" s="163"/>
      <c r="F477" s="133"/>
      <c r="G477" s="467"/>
      <c r="I477" s="99"/>
      <c r="J477" s="124"/>
      <c r="K477" s="98"/>
      <c r="M477" s="270"/>
      <c r="N477" s="271"/>
      <c r="O477" s="271"/>
      <c r="P477" s="109"/>
      <c r="Q477" s="61"/>
      <c r="R477" s="61"/>
      <c r="NJ477" s="474"/>
      <c r="NK477" s="474"/>
    </row>
    <row r="478" spans="1:375" s="58" customFormat="1">
      <c r="A478" s="97"/>
      <c r="B478" s="298"/>
      <c r="C478" s="97"/>
      <c r="D478" s="97"/>
      <c r="E478" s="163"/>
      <c r="F478" s="133"/>
      <c r="G478" s="467"/>
      <c r="I478" s="99"/>
      <c r="J478" s="124"/>
      <c r="K478" s="98"/>
      <c r="M478" s="270"/>
      <c r="N478" s="271"/>
      <c r="O478" s="271"/>
      <c r="P478" s="109"/>
      <c r="Q478" s="61"/>
      <c r="R478" s="61"/>
      <c r="NJ478" s="474"/>
      <c r="NK478" s="474"/>
    </row>
    <row r="479" spans="1:375" s="58" customFormat="1">
      <c r="A479" s="97"/>
      <c r="B479" s="298"/>
      <c r="C479" s="97"/>
      <c r="D479" s="97"/>
      <c r="E479" s="163"/>
      <c r="F479" s="133"/>
      <c r="G479" s="467"/>
      <c r="I479" s="99"/>
      <c r="J479" s="124"/>
      <c r="K479" s="98"/>
      <c r="M479" s="270"/>
      <c r="N479" s="271"/>
      <c r="O479" s="271"/>
      <c r="P479" s="109"/>
      <c r="Q479" s="61"/>
      <c r="R479" s="61"/>
      <c r="NJ479" s="474"/>
      <c r="NK479" s="474"/>
    </row>
    <row r="480" spans="1:375" s="58" customFormat="1">
      <c r="A480" s="97"/>
      <c r="B480" s="298"/>
      <c r="C480" s="97"/>
      <c r="D480" s="97"/>
      <c r="E480" s="163"/>
      <c r="F480" s="133"/>
      <c r="G480" s="467"/>
      <c r="I480" s="99"/>
      <c r="J480" s="124"/>
      <c r="K480" s="98"/>
      <c r="M480" s="270"/>
      <c r="N480" s="271"/>
      <c r="O480" s="271"/>
      <c r="P480" s="109"/>
      <c r="Q480" s="61"/>
      <c r="R480" s="61"/>
      <c r="NJ480" s="474"/>
      <c r="NK480" s="474"/>
    </row>
    <row r="481" spans="1:375" s="58" customFormat="1">
      <c r="A481" s="97"/>
      <c r="B481" s="298"/>
      <c r="C481" s="97"/>
      <c r="D481" s="97"/>
      <c r="E481" s="163"/>
      <c r="F481" s="133"/>
      <c r="G481" s="467"/>
      <c r="I481" s="99"/>
      <c r="J481" s="124"/>
      <c r="K481" s="98"/>
      <c r="M481" s="270"/>
      <c r="N481" s="271"/>
      <c r="O481" s="271"/>
      <c r="P481" s="109"/>
      <c r="Q481" s="61"/>
      <c r="R481" s="61"/>
      <c r="NJ481" s="474"/>
      <c r="NK481" s="474"/>
    </row>
    <row r="482" spans="1:375" s="58" customFormat="1">
      <c r="A482" s="97"/>
      <c r="B482" s="298"/>
      <c r="C482" s="97"/>
      <c r="D482" s="97"/>
      <c r="E482" s="163"/>
      <c r="F482" s="133"/>
      <c r="G482" s="467"/>
      <c r="I482" s="99"/>
      <c r="J482" s="124"/>
      <c r="K482" s="98"/>
      <c r="M482" s="270"/>
      <c r="N482" s="271"/>
      <c r="O482" s="271"/>
      <c r="P482" s="109"/>
      <c r="Q482" s="61"/>
      <c r="R482" s="61"/>
      <c r="NJ482" s="474"/>
      <c r="NK482" s="474"/>
    </row>
    <row r="483" spans="1:375" s="58" customFormat="1">
      <c r="A483" s="97"/>
      <c r="B483" s="298"/>
      <c r="C483" s="97"/>
      <c r="D483" s="97"/>
      <c r="E483" s="163"/>
      <c r="F483" s="133"/>
      <c r="G483" s="467"/>
      <c r="I483" s="99"/>
      <c r="J483" s="124"/>
      <c r="K483" s="98"/>
      <c r="M483" s="270"/>
      <c r="N483" s="271"/>
      <c r="O483" s="271"/>
      <c r="P483" s="109"/>
      <c r="Q483" s="61"/>
      <c r="R483" s="61"/>
      <c r="NJ483" s="474"/>
      <c r="NK483" s="474"/>
    </row>
    <row r="484" spans="1:375" s="58" customFormat="1">
      <c r="A484" s="97"/>
      <c r="B484" s="298"/>
      <c r="C484" s="97"/>
      <c r="D484" s="97"/>
      <c r="E484" s="163"/>
      <c r="F484" s="133"/>
      <c r="G484" s="467"/>
      <c r="I484" s="99"/>
      <c r="J484" s="124"/>
      <c r="K484" s="98"/>
      <c r="M484" s="270"/>
      <c r="N484" s="271"/>
      <c r="O484" s="271"/>
      <c r="P484" s="109"/>
      <c r="Q484" s="61"/>
      <c r="R484" s="61"/>
      <c r="NJ484" s="474"/>
      <c r="NK484" s="474"/>
    </row>
    <row r="485" spans="1:375" s="58" customFormat="1">
      <c r="A485" s="97"/>
      <c r="B485" s="298"/>
      <c r="C485" s="97"/>
      <c r="D485" s="97"/>
      <c r="E485" s="163"/>
      <c r="F485" s="133"/>
      <c r="G485" s="467"/>
      <c r="I485" s="99"/>
      <c r="J485" s="124"/>
      <c r="K485" s="98"/>
      <c r="M485" s="270"/>
      <c r="N485" s="271"/>
      <c r="O485" s="271"/>
      <c r="P485" s="109"/>
      <c r="Q485" s="61"/>
      <c r="R485" s="61"/>
      <c r="NJ485" s="474"/>
      <c r="NK485" s="474"/>
    </row>
    <row r="486" spans="1:375" s="58" customFormat="1">
      <c r="A486" s="97"/>
      <c r="B486" s="298"/>
      <c r="C486" s="97"/>
      <c r="D486" s="97"/>
      <c r="E486" s="163"/>
      <c r="F486" s="133"/>
      <c r="G486" s="467"/>
      <c r="I486" s="99"/>
      <c r="J486" s="123"/>
      <c r="K486" s="98"/>
      <c r="M486" s="270"/>
      <c r="N486" s="271"/>
      <c r="O486" s="271"/>
      <c r="P486" s="109"/>
      <c r="Q486" s="61"/>
      <c r="R486" s="61"/>
      <c r="NJ486" s="474"/>
      <c r="NK486" s="474"/>
    </row>
    <row r="487" spans="1:375" s="58" customFormat="1">
      <c r="A487" s="97"/>
      <c r="B487" s="298"/>
      <c r="C487" s="97"/>
      <c r="D487" s="97"/>
      <c r="E487" s="163"/>
      <c r="F487" s="133"/>
      <c r="G487" s="467"/>
      <c r="I487" s="99"/>
      <c r="J487" s="123"/>
      <c r="K487" s="98"/>
      <c r="M487" s="270"/>
      <c r="N487" s="271"/>
      <c r="O487" s="271"/>
      <c r="P487" s="109"/>
      <c r="Q487" s="61"/>
      <c r="R487" s="61"/>
      <c r="NJ487" s="474"/>
      <c r="NK487" s="474"/>
    </row>
    <row r="488" spans="1:375" s="58" customFormat="1">
      <c r="A488" s="97"/>
      <c r="B488" s="298"/>
      <c r="C488" s="97"/>
      <c r="D488" s="97"/>
      <c r="E488" s="163"/>
      <c r="F488" s="133"/>
      <c r="G488" s="467"/>
      <c r="I488" s="99"/>
      <c r="J488" s="123"/>
      <c r="K488" s="98"/>
      <c r="M488" s="270"/>
      <c r="N488" s="271"/>
      <c r="O488" s="271"/>
      <c r="P488" s="109"/>
      <c r="Q488" s="61"/>
      <c r="R488" s="61"/>
      <c r="NJ488" s="474"/>
      <c r="NK488" s="474"/>
    </row>
    <row r="489" spans="1:375" s="58" customFormat="1">
      <c r="A489" s="97"/>
      <c r="B489" s="298"/>
      <c r="C489" s="97"/>
      <c r="D489" s="97"/>
      <c r="E489" s="163"/>
      <c r="F489" s="133"/>
      <c r="G489" s="467"/>
      <c r="I489" s="99"/>
      <c r="J489" s="123"/>
      <c r="K489" s="98"/>
      <c r="M489" s="270"/>
      <c r="N489" s="271"/>
      <c r="O489" s="271"/>
      <c r="P489" s="109"/>
      <c r="Q489" s="61"/>
      <c r="R489" s="61"/>
      <c r="NJ489" s="474"/>
      <c r="NK489" s="474"/>
    </row>
    <row r="490" spans="1:375" s="58" customFormat="1">
      <c r="A490" s="97"/>
      <c r="B490" s="298"/>
      <c r="C490" s="97"/>
      <c r="D490" s="97"/>
      <c r="E490" s="163"/>
      <c r="F490" s="133"/>
      <c r="G490" s="467"/>
      <c r="I490" s="99"/>
      <c r="J490" s="123"/>
      <c r="K490" s="98"/>
      <c r="M490" s="270"/>
      <c r="N490" s="271"/>
      <c r="O490" s="271"/>
      <c r="P490" s="109"/>
      <c r="Q490" s="61"/>
      <c r="R490" s="61"/>
      <c r="NJ490" s="474"/>
      <c r="NK490" s="474"/>
    </row>
    <row r="491" spans="1:375" s="58" customFormat="1">
      <c r="A491" s="97"/>
      <c r="B491" s="298"/>
      <c r="C491" s="97"/>
      <c r="D491" s="97"/>
      <c r="E491" s="163"/>
      <c r="F491" s="133"/>
      <c r="G491" s="467"/>
      <c r="I491" s="99"/>
      <c r="J491" s="123"/>
      <c r="K491" s="98"/>
      <c r="M491" s="270"/>
      <c r="N491" s="271"/>
      <c r="O491" s="271"/>
      <c r="P491" s="109"/>
      <c r="Q491" s="61"/>
      <c r="R491" s="61"/>
      <c r="NJ491" s="474"/>
      <c r="NK491" s="474"/>
    </row>
    <row r="492" spans="1:375" s="58" customFormat="1">
      <c r="A492" s="97"/>
      <c r="B492" s="298"/>
      <c r="C492" s="97"/>
      <c r="D492" s="97"/>
      <c r="E492" s="163"/>
      <c r="F492" s="133"/>
      <c r="G492" s="467"/>
      <c r="I492" s="99"/>
      <c r="J492" s="123"/>
      <c r="K492" s="98"/>
      <c r="M492" s="270"/>
      <c r="N492" s="271"/>
      <c r="O492" s="271"/>
      <c r="P492" s="109"/>
      <c r="Q492" s="61"/>
      <c r="R492" s="61"/>
      <c r="NJ492" s="474"/>
      <c r="NK492" s="474"/>
    </row>
    <row r="493" spans="1:375" s="58" customFormat="1">
      <c r="A493" s="97"/>
      <c r="B493" s="298"/>
      <c r="C493" s="97"/>
      <c r="D493" s="97"/>
      <c r="E493" s="163"/>
      <c r="F493" s="133"/>
      <c r="G493" s="467"/>
      <c r="I493" s="99"/>
      <c r="J493" s="123"/>
      <c r="K493" s="98"/>
      <c r="M493" s="270"/>
      <c r="N493" s="271"/>
      <c r="O493" s="271"/>
      <c r="P493" s="109"/>
      <c r="Q493" s="61"/>
      <c r="R493" s="61"/>
      <c r="NJ493" s="474"/>
      <c r="NK493" s="474"/>
    </row>
    <row r="494" spans="1:375" s="58" customFormat="1">
      <c r="A494" s="97"/>
      <c r="B494" s="298"/>
      <c r="C494" s="97"/>
      <c r="D494" s="97"/>
      <c r="E494" s="163"/>
      <c r="F494" s="133"/>
      <c r="G494" s="467"/>
      <c r="I494" s="99"/>
      <c r="J494" s="123"/>
      <c r="K494" s="98"/>
      <c r="M494" s="270"/>
      <c r="N494" s="271"/>
      <c r="O494" s="271"/>
      <c r="P494" s="109"/>
      <c r="Q494" s="61"/>
      <c r="R494" s="61"/>
      <c r="NJ494" s="474"/>
      <c r="NK494" s="474"/>
    </row>
    <row r="495" spans="1:375" s="58" customFormat="1">
      <c r="A495" s="97"/>
      <c r="B495" s="298"/>
      <c r="C495" s="97"/>
      <c r="D495" s="97"/>
      <c r="E495" s="163"/>
      <c r="F495" s="133"/>
      <c r="G495" s="467"/>
      <c r="I495" s="99"/>
      <c r="J495" s="123"/>
      <c r="K495" s="98"/>
      <c r="M495" s="270"/>
      <c r="N495" s="271"/>
      <c r="O495" s="271"/>
      <c r="P495" s="109"/>
      <c r="Q495" s="61"/>
      <c r="R495" s="61"/>
      <c r="NJ495" s="474"/>
      <c r="NK495" s="474"/>
    </row>
    <row r="496" spans="1:375" s="58" customFormat="1">
      <c r="A496" s="97"/>
      <c r="B496" s="298"/>
      <c r="C496" s="97"/>
      <c r="D496" s="97"/>
      <c r="E496" s="163"/>
      <c r="F496" s="133"/>
      <c r="G496" s="467"/>
      <c r="I496" s="99"/>
      <c r="J496" s="123"/>
      <c r="K496" s="98"/>
      <c r="M496" s="270"/>
      <c r="N496" s="271"/>
      <c r="O496" s="271"/>
      <c r="P496" s="109"/>
      <c r="Q496" s="61"/>
      <c r="R496" s="61"/>
      <c r="NJ496" s="474"/>
      <c r="NK496" s="474"/>
    </row>
    <row r="497" spans="1:375" s="58" customFormat="1">
      <c r="A497" s="97"/>
      <c r="B497" s="298"/>
      <c r="C497" s="97"/>
      <c r="D497" s="97"/>
      <c r="E497" s="163"/>
      <c r="F497" s="133"/>
      <c r="G497" s="467"/>
      <c r="I497" s="99"/>
      <c r="J497" s="123"/>
      <c r="K497" s="98"/>
      <c r="M497" s="270"/>
      <c r="N497" s="271"/>
      <c r="O497" s="271"/>
      <c r="P497" s="109"/>
      <c r="Q497" s="61"/>
      <c r="R497" s="61"/>
      <c r="NJ497" s="474"/>
      <c r="NK497" s="474"/>
    </row>
    <row r="498" spans="1:375" s="58" customFormat="1">
      <c r="A498" s="97"/>
      <c r="B498" s="298"/>
      <c r="C498" s="97"/>
      <c r="D498" s="97"/>
      <c r="E498" s="163"/>
      <c r="F498" s="133"/>
      <c r="G498" s="467"/>
      <c r="I498" s="99"/>
      <c r="J498" s="123"/>
      <c r="K498" s="98"/>
      <c r="M498" s="270"/>
      <c r="N498" s="271"/>
      <c r="O498" s="271"/>
      <c r="P498" s="109"/>
      <c r="Q498" s="61"/>
      <c r="R498" s="61"/>
      <c r="NJ498" s="474"/>
      <c r="NK498" s="474"/>
    </row>
    <row r="499" spans="1:375" s="58" customFormat="1">
      <c r="A499" s="97"/>
      <c r="B499" s="298"/>
      <c r="C499" s="97"/>
      <c r="D499" s="97"/>
      <c r="E499" s="163"/>
      <c r="F499" s="133"/>
      <c r="G499" s="467"/>
      <c r="I499" s="99"/>
      <c r="J499" s="123"/>
      <c r="K499" s="98"/>
      <c r="M499" s="270"/>
      <c r="N499" s="271"/>
      <c r="O499" s="271"/>
      <c r="P499" s="109"/>
      <c r="Q499" s="61"/>
      <c r="R499" s="61"/>
      <c r="NJ499" s="474"/>
      <c r="NK499" s="474"/>
    </row>
    <row r="500" spans="1:375" s="58" customFormat="1" ht="27.65" customHeight="1">
      <c r="A500" s="97"/>
      <c r="B500" s="298"/>
      <c r="C500" s="97"/>
      <c r="D500" s="97"/>
      <c r="E500" s="163"/>
      <c r="F500" s="133"/>
      <c r="G500" s="467"/>
      <c r="I500" s="99"/>
      <c r="J500" s="123"/>
      <c r="K500" s="98"/>
      <c r="M500" s="270"/>
      <c r="N500" s="271"/>
      <c r="O500" s="271"/>
      <c r="P500" s="109"/>
      <c r="Q500" s="61"/>
      <c r="R500" s="61"/>
      <c r="NJ500" s="474"/>
      <c r="NK500" s="474"/>
    </row>
    <row r="501" spans="1:375" s="337" customFormat="1">
      <c r="A501" s="334"/>
      <c r="B501" s="298"/>
      <c r="C501" s="334"/>
      <c r="D501" s="334"/>
      <c r="E501" s="335"/>
      <c r="F501" s="133"/>
      <c r="G501" s="467"/>
      <c r="H501" s="58"/>
      <c r="I501" s="336"/>
      <c r="J501" s="123"/>
      <c r="K501" s="98"/>
      <c r="M501" s="270"/>
      <c r="N501" s="271"/>
      <c r="O501" s="271"/>
      <c r="P501" s="109"/>
      <c r="Q501" s="61"/>
      <c r="R501" s="67"/>
      <c r="KC501" s="59"/>
      <c r="ME501" s="58"/>
      <c r="ND501" s="58"/>
      <c r="NJ501" s="474"/>
      <c r="NK501" s="474"/>
    </row>
    <row r="502" spans="1:375" s="58" customFormat="1">
      <c r="A502" s="97"/>
      <c r="B502" s="298"/>
      <c r="C502" s="97"/>
      <c r="D502" s="97"/>
      <c r="E502" s="163"/>
      <c r="F502" s="331"/>
      <c r="G502" s="467"/>
      <c r="I502" s="99"/>
      <c r="J502" s="124"/>
      <c r="K502" s="98"/>
      <c r="M502" s="270"/>
      <c r="N502" s="271"/>
      <c r="O502" s="271"/>
      <c r="P502" s="109"/>
      <c r="Q502" s="61"/>
      <c r="R502" s="61"/>
      <c r="NJ502" s="474"/>
      <c r="NK502" s="474"/>
    </row>
    <row r="503" spans="1:375" s="58" customFormat="1">
      <c r="A503" s="97"/>
      <c r="B503" s="298"/>
      <c r="C503" s="97"/>
      <c r="D503" s="97"/>
      <c r="E503" s="163"/>
      <c r="F503" s="331"/>
      <c r="G503" s="467"/>
      <c r="I503" s="99"/>
      <c r="J503" s="124"/>
      <c r="K503" s="98"/>
      <c r="M503" s="338"/>
      <c r="N503" s="59"/>
      <c r="O503" s="339"/>
      <c r="P503" s="109"/>
      <c r="Q503" s="61"/>
      <c r="R503" s="67"/>
      <c r="NJ503" s="474"/>
      <c r="NK503" s="474"/>
    </row>
    <row r="504" spans="1:375">
      <c r="I504" s="116"/>
      <c r="K504" s="62"/>
      <c r="L504" s="65"/>
      <c r="M504" s="66"/>
      <c r="N504" s="67"/>
      <c r="O504" s="67"/>
      <c r="Q504" s="61"/>
      <c r="R504" s="67"/>
      <c r="S504" s="65"/>
    </row>
    <row r="505" spans="1:375">
      <c r="I505" s="116"/>
      <c r="K505" s="62"/>
      <c r="L505" s="65"/>
      <c r="M505" s="66"/>
      <c r="N505" s="67"/>
      <c r="O505" s="67"/>
      <c r="Q505" s="61"/>
      <c r="R505" s="67"/>
      <c r="S505" s="65"/>
    </row>
    <row r="506" spans="1:375">
      <c r="I506" s="116"/>
      <c r="K506" s="62"/>
      <c r="L506" s="65"/>
      <c r="M506" s="66"/>
      <c r="N506" s="67"/>
      <c r="O506" s="67"/>
      <c r="Q506" s="61"/>
      <c r="R506" s="67"/>
      <c r="S506" s="65"/>
    </row>
    <row r="507" spans="1:375">
      <c r="I507" s="116"/>
      <c r="K507" s="62"/>
      <c r="L507" s="65"/>
      <c r="M507" s="66"/>
      <c r="N507" s="67"/>
      <c r="O507" s="67"/>
      <c r="Q507" s="61"/>
      <c r="R507" s="67"/>
      <c r="S507" s="65"/>
    </row>
    <row r="508" spans="1:375">
      <c r="I508" s="116"/>
      <c r="K508" s="62"/>
      <c r="L508" s="65"/>
      <c r="M508" s="66"/>
      <c r="N508" s="67"/>
      <c r="O508" s="67"/>
      <c r="Q508" s="61"/>
      <c r="R508" s="67"/>
      <c r="S508" s="65"/>
    </row>
    <row r="509" spans="1:375">
      <c r="I509" s="116"/>
      <c r="K509" s="62"/>
      <c r="L509" s="65"/>
      <c r="M509" s="66"/>
      <c r="N509" s="67"/>
      <c r="O509" s="67"/>
      <c r="Q509" s="61"/>
      <c r="R509" s="67"/>
      <c r="S509" s="65"/>
    </row>
    <row r="510" spans="1:375">
      <c r="I510" s="116"/>
      <c r="K510" s="62"/>
      <c r="L510" s="65"/>
      <c r="M510" s="66"/>
      <c r="N510" s="67"/>
      <c r="O510" s="67"/>
      <c r="Q510" s="61"/>
      <c r="R510" s="67"/>
      <c r="S510" s="65"/>
    </row>
    <row r="511" spans="1:375">
      <c r="I511" s="116"/>
      <c r="K511" s="62"/>
      <c r="L511" s="65"/>
      <c r="M511" s="66"/>
      <c r="N511" s="67"/>
      <c r="O511" s="67"/>
      <c r="Q511" s="61"/>
      <c r="R511" s="67"/>
      <c r="S511" s="65"/>
    </row>
    <row r="512" spans="1:375" ht="17.5" customHeight="1" thickBot="1">
      <c r="A512" s="327"/>
      <c r="B512" s="328"/>
      <c r="C512" s="327"/>
      <c r="E512" s="329"/>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7"/>
      <c r="JZ1010" s="59"/>
    </row>
    <row r="1011" spans="1:286" ht="17.5" customHeight="1" thickTop="1"/>
  </sheetData>
  <autoFilter ref="A11:NK500" xr:uid="{55B9EFF4-8899-4160-A521-B001E8A981BB}"/>
  <mergeCells count="6">
    <mergeCell ref="Q1:Q2"/>
    <mergeCell ref="G4:H4"/>
    <mergeCell ref="Q9:R10"/>
    <mergeCell ref="F9:F10"/>
    <mergeCell ref="G10:H10"/>
    <mergeCell ref="G9:H9"/>
  </mergeCells>
  <conditionalFormatting sqref="T14:V14">
    <cfRule type="expression" dxfId="228" priority="9">
      <formula>COUNTIF(14:14,"*"&amp;_xlfn.REGEXEXTRACT(T14,"\d{12}")&amp;"*")&gt;1</formula>
    </cfRule>
  </conditionalFormatting>
  <conditionalFormatting sqref="I134">
    <cfRule type="containsText" dxfId="227" priority="8" operator="containsText" text="企微">
      <formula>NOT(ISERROR(SEARCH("企微",I134)))</formula>
    </cfRule>
  </conditionalFormatting>
  <conditionalFormatting sqref="I11">
    <cfRule type="notContainsBlanks" dxfId="226" priority="7">
      <formula>LEN(TRIM(I11))&gt;0</formula>
    </cfRule>
  </conditionalFormatting>
  <conditionalFormatting sqref="S10">
    <cfRule type="notContainsBlanks" dxfId="225" priority="6">
      <formula>LEN(TRIM(S10))&gt;0</formula>
    </cfRule>
  </conditionalFormatting>
  <conditionalFormatting sqref="G9:H9">
    <cfRule type="notContainsBlanks" dxfId="224"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3" priority="3"/>
  </conditionalFormatting>
  <conditionalFormatting sqref="F1:F10 F12:F1048576">
    <cfRule type="containsText" dxfId="222" priority="1" operator="containsText" text="B">
      <formula>NOT(ISERROR(SEARCH("B",F1)))</formula>
    </cfRule>
    <cfRule type="containsText" dxfId="221"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4" t="s">
        <v>3055</v>
      </c>
      <c r="D1" s="102">
        <f>COUNTIF(E6:E1048576,"*长宁*")</f>
        <v>154</v>
      </c>
      <c r="E1" s="353" t="s">
        <v>3011</v>
      </c>
      <c r="F1" s="101">
        <f>COUNTIF(A6:A1048576,"*A*")</f>
        <v>24</v>
      </c>
      <c r="G1" s="355"/>
      <c r="H1" s="356">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4" t="s">
        <v>2</v>
      </c>
      <c r="D2" s="102">
        <f>COUNTIF(E6:E1048576,"*普陀*")</f>
        <v>33</v>
      </c>
      <c r="E2" s="353" t="s">
        <v>3008</v>
      </c>
      <c r="F2" s="101">
        <f>COUNTIF(A6:A1048576,"*B*")</f>
        <v>117</v>
      </c>
      <c r="G2" s="231"/>
      <c r="H2" s="357">
        <v>3</v>
      </c>
      <c r="I2" s="357">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4" t="s">
        <v>5</v>
      </c>
      <c r="B3" s="102">
        <f>COUNTIF(E6:E1048576,"*静安*")</f>
        <v>13</v>
      </c>
      <c r="C3" s="354" t="s">
        <v>11</v>
      </c>
      <c r="D3" s="102">
        <f>COUNTIF(E6:E1048576,"*闵行*")</f>
        <v>40</v>
      </c>
      <c r="E3" s="353" t="s">
        <v>2764</v>
      </c>
      <c r="F3" s="101">
        <f>COUNTIF(A6:A1048576,"*C*")</f>
        <v>110</v>
      </c>
      <c r="G3" s="435"/>
      <c r="H3" s="436">
        <v>297</v>
      </c>
      <c r="I3" s="437"/>
      <c r="J3" s="149" t="s">
        <v>8089</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4" t="s">
        <v>1463</v>
      </c>
      <c r="B4" s="102">
        <f>COUNTIF(E6:E1048576,"*浦东*")</f>
        <v>17</v>
      </c>
      <c r="C4" s="354" t="s">
        <v>8</v>
      </c>
      <c r="D4" s="102">
        <f>COUNTIF(E6:E1048576,"*徐汇*")</f>
        <v>15</v>
      </c>
      <c r="E4" s="353" t="s">
        <v>3086</v>
      </c>
      <c r="F4" s="101">
        <f>COUNTIF(A6:A1048576,"*D*")</f>
        <v>37</v>
      </c>
      <c r="G4" s="435"/>
      <c r="H4" s="438"/>
      <c r="I4" s="439"/>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3475</v>
      </c>
      <c r="K5" s="307" t="s">
        <v>1470</v>
      </c>
      <c r="L5" s="321" t="s">
        <v>7627</v>
      </c>
      <c r="M5" s="147"/>
      <c r="N5" s="106" t="s">
        <v>8311</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8" customFormat="1" ht="29.15" customHeight="1">
      <c r="A6" s="105" t="s">
        <v>8165</v>
      </c>
      <c r="B6" s="105">
        <v>3</v>
      </c>
      <c r="C6" s="237">
        <v>1100</v>
      </c>
      <c r="D6" s="301" t="s">
        <v>8256</v>
      </c>
      <c r="E6" s="98" t="s">
        <v>8028</v>
      </c>
      <c r="F6" s="238" t="s">
        <v>8531</v>
      </c>
      <c r="G6" s="239">
        <v>46082</v>
      </c>
      <c r="H6" s="98"/>
      <c r="I6" s="98"/>
      <c r="J6" s="98"/>
      <c r="K6" s="240" t="s">
        <v>8532</v>
      </c>
      <c r="L6" s="259" t="s">
        <v>8290</v>
      </c>
      <c r="M6" s="358" t="s">
        <v>8244</v>
      </c>
      <c r="N6" s="358">
        <v>1</v>
      </c>
      <c r="Q6" s="358" t="s">
        <v>8239</v>
      </c>
      <c r="CR6" s="359"/>
      <c r="DI6" s="358" t="s">
        <v>8241</v>
      </c>
      <c r="DJ6" s="358" t="s">
        <v>8534</v>
      </c>
    </row>
    <row r="7" spans="1:1567" ht="29.15" customHeight="1">
      <c r="A7" s="105" t="s">
        <v>8165</v>
      </c>
      <c r="B7" s="105">
        <v>3</v>
      </c>
      <c r="C7" s="237">
        <v>1200</v>
      </c>
      <c r="D7" s="100" t="s">
        <v>8257</v>
      </c>
      <c r="E7" s="98" t="s">
        <v>8028</v>
      </c>
      <c r="F7" s="238" t="s">
        <v>8258</v>
      </c>
      <c r="G7" s="239">
        <v>46082</v>
      </c>
      <c r="H7" s="98"/>
      <c r="I7" s="98"/>
      <c r="J7" s="98"/>
      <c r="K7" s="240" t="s">
        <v>2790</v>
      </c>
      <c r="L7" s="259" t="s">
        <v>8291</v>
      </c>
      <c r="M7" s="65">
        <v>107114473451</v>
      </c>
      <c r="Q7" s="65" t="s">
        <v>8245</v>
      </c>
      <c r="DI7" s="65" t="s">
        <v>8173</v>
      </c>
    </row>
    <row r="8" spans="1:1567" ht="29.15" customHeight="1">
      <c r="A8" s="105" t="s">
        <v>8165</v>
      </c>
      <c r="B8" s="105">
        <v>3</v>
      </c>
      <c r="C8" s="237">
        <v>1100</v>
      </c>
      <c r="D8" s="100" t="s">
        <v>8260</v>
      </c>
      <c r="E8" s="98" t="s">
        <v>8197</v>
      </c>
      <c r="F8" s="238" t="s">
        <v>8261</v>
      </c>
      <c r="G8" s="239">
        <v>46082</v>
      </c>
      <c r="H8" s="98"/>
      <c r="I8" s="98"/>
      <c r="J8" s="98"/>
      <c r="K8" s="240" t="s">
        <v>8259</v>
      </c>
      <c r="L8" s="259" t="s">
        <v>8295</v>
      </c>
      <c r="M8" s="65">
        <v>107114471254</v>
      </c>
      <c r="Q8" s="65" t="s">
        <v>8294</v>
      </c>
      <c r="DI8" s="65" t="s">
        <v>8296</v>
      </c>
    </row>
    <row r="9" spans="1:1567" ht="29.15" customHeight="1">
      <c r="A9" s="105" t="s">
        <v>8268</v>
      </c>
      <c r="B9" s="105">
        <v>3</v>
      </c>
      <c r="C9" s="237">
        <v>1500</v>
      </c>
      <c r="D9" s="100" t="s">
        <v>8262</v>
      </c>
      <c r="E9" s="98" t="s">
        <v>8191</v>
      </c>
      <c r="F9" s="238" t="s">
        <v>8263</v>
      </c>
      <c r="G9" s="239">
        <v>46080</v>
      </c>
      <c r="H9" s="98"/>
      <c r="I9" s="98"/>
      <c r="J9" s="98"/>
      <c r="K9" s="240" t="s">
        <v>8259</v>
      </c>
      <c r="L9" s="259" t="s">
        <v>8272</v>
      </c>
      <c r="M9" s="65">
        <v>107115110585</v>
      </c>
      <c r="Q9" s="65" t="s">
        <v>8271</v>
      </c>
      <c r="DI9" s="65" t="s">
        <v>8092</v>
      </c>
    </row>
    <row r="10" spans="1:1567" ht="29.15" customHeight="1">
      <c r="A10" s="105" t="s">
        <v>8268</v>
      </c>
      <c r="B10" s="105">
        <v>23</v>
      </c>
      <c r="C10" s="237">
        <v>900</v>
      </c>
      <c r="D10" s="100" t="s">
        <v>8264</v>
      </c>
      <c r="E10" s="98" t="s">
        <v>8151</v>
      </c>
      <c r="F10" s="238" t="s">
        <v>8265</v>
      </c>
      <c r="G10" s="239">
        <v>46080</v>
      </c>
      <c r="H10" s="98"/>
      <c r="I10" s="98"/>
      <c r="J10" s="98"/>
      <c r="K10" s="240" t="s">
        <v>8259</v>
      </c>
      <c r="L10" s="259" t="s">
        <v>8276</v>
      </c>
      <c r="M10" s="65">
        <v>107113514657</v>
      </c>
      <c r="Q10" s="65" t="s">
        <v>8275</v>
      </c>
      <c r="DI10" s="65" t="s">
        <v>8277</v>
      </c>
    </row>
    <row r="11" spans="1:1567" ht="29.15" customHeight="1">
      <c r="A11" s="105" t="s">
        <v>8268</v>
      </c>
      <c r="B11" s="105">
        <v>2</v>
      </c>
      <c r="C11" s="237">
        <v>600</v>
      </c>
      <c r="D11" s="100" t="s">
        <v>8266</v>
      </c>
      <c r="E11" s="98" t="s">
        <v>8197</v>
      </c>
      <c r="F11" s="238" t="s">
        <v>8267</v>
      </c>
      <c r="G11" s="239">
        <v>46079</v>
      </c>
      <c r="H11" s="98"/>
      <c r="I11" s="98"/>
      <c r="J11" s="98"/>
      <c r="K11" s="240" t="s">
        <v>8259</v>
      </c>
      <c r="L11" s="259" t="s">
        <v>8281</v>
      </c>
      <c r="M11" s="65">
        <v>107114503531</v>
      </c>
      <c r="Q11" s="65" t="s">
        <v>8280</v>
      </c>
      <c r="DI11" s="65" t="s">
        <v>8282</v>
      </c>
    </row>
    <row r="12" spans="1:1567" ht="29.15" customHeight="1">
      <c r="A12" s="105" t="s">
        <v>8268</v>
      </c>
      <c r="B12" s="105">
        <v>4</v>
      </c>
      <c r="C12" s="237">
        <v>2000</v>
      </c>
      <c r="D12" s="100" t="s">
        <v>8269</v>
      </c>
      <c r="E12" s="98" t="s">
        <v>8028</v>
      </c>
      <c r="F12" s="302" t="s">
        <v>8270</v>
      </c>
      <c r="G12" s="239">
        <v>46078</v>
      </c>
      <c r="H12" s="98"/>
      <c r="I12" s="98"/>
      <c r="J12" s="98"/>
      <c r="K12" s="240" t="s">
        <v>8259</v>
      </c>
      <c r="L12" s="259" t="s">
        <v>8286</v>
      </c>
      <c r="M12" s="65">
        <v>107114871591</v>
      </c>
      <c r="Q12" s="65" t="s">
        <v>8285</v>
      </c>
      <c r="DI12" s="65" t="s">
        <v>8287</v>
      </c>
    </row>
    <row r="13" spans="1:1567" ht="29.15" customHeight="1">
      <c r="A13" s="105" t="s">
        <v>8025</v>
      </c>
      <c r="B13" s="105">
        <v>4</v>
      </c>
      <c r="C13" s="237">
        <v>1800</v>
      </c>
      <c r="D13" s="100" t="s">
        <v>8026</v>
      </c>
      <c r="E13" s="98" t="s">
        <v>8028</v>
      </c>
      <c r="F13" s="238" t="s">
        <v>8027</v>
      </c>
      <c r="G13" s="239">
        <v>46076</v>
      </c>
      <c r="H13" s="98"/>
      <c r="I13" s="98"/>
      <c r="J13" s="98"/>
      <c r="K13" s="240" t="s">
        <v>2790</v>
      </c>
      <c r="L13" s="259" t="s">
        <v>8229</v>
      </c>
      <c r="M13" s="65" t="s">
        <v>8228</v>
      </c>
      <c r="Q13" s="65" t="s">
        <v>8227</v>
      </c>
      <c r="BR13" s="65" t="s">
        <v>1503</v>
      </c>
      <c r="BU13" s="65" t="s">
        <v>1504</v>
      </c>
      <c r="BV13" s="65" t="s">
        <v>93</v>
      </c>
      <c r="BW13" s="65" t="s">
        <v>66</v>
      </c>
      <c r="BY13" s="65" t="s">
        <v>2772</v>
      </c>
      <c r="CC13" s="65" t="s">
        <v>3066</v>
      </c>
      <c r="CF13" s="65" t="s">
        <v>3103</v>
      </c>
      <c r="DI13" s="65" t="s">
        <v>8184</v>
      </c>
    </row>
    <row r="14" spans="1:1567" ht="29.15" customHeight="1">
      <c r="A14" s="105" t="s">
        <v>8025</v>
      </c>
      <c r="B14" s="105">
        <v>2</v>
      </c>
      <c r="C14" s="237">
        <v>1000</v>
      </c>
      <c r="D14" s="100" t="s">
        <v>8029</v>
      </c>
      <c r="E14" s="98" t="s">
        <v>8028</v>
      </c>
      <c r="F14" s="238" t="s">
        <v>8030</v>
      </c>
      <c r="G14" s="239">
        <v>46076</v>
      </c>
      <c r="H14" s="98"/>
      <c r="I14" s="98"/>
      <c r="J14" s="98"/>
      <c r="K14" s="240" t="s">
        <v>2790</v>
      </c>
      <c r="L14" s="259" t="s">
        <v>8232</v>
      </c>
      <c r="M14" s="65">
        <v>107114254985</v>
      </c>
      <c r="Q14" s="65" t="s">
        <v>8231</v>
      </c>
      <c r="CR14" s="107"/>
      <c r="DI14" s="65" t="s">
        <v>8233</v>
      </c>
    </row>
    <row r="15" spans="1:1567" ht="29.15" customHeight="1">
      <c r="A15" s="105" t="s">
        <v>8031</v>
      </c>
      <c r="B15" s="105">
        <v>3</v>
      </c>
      <c r="C15" s="237">
        <v>750</v>
      </c>
      <c r="D15" s="100" t="s">
        <v>8032</v>
      </c>
      <c r="E15" s="98" t="s">
        <v>8028</v>
      </c>
      <c r="F15" s="238" t="s">
        <v>8033</v>
      </c>
      <c r="G15" s="239">
        <v>46075</v>
      </c>
      <c r="H15" s="98"/>
      <c r="I15" s="98"/>
      <c r="J15" s="98"/>
      <c r="K15" s="240" t="s">
        <v>2790</v>
      </c>
      <c r="L15" s="259" t="s">
        <v>8300</v>
      </c>
      <c r="M15" s="65">
        <v>107113661563</v>
      </c>
      <c r="Q15" s="65" t="s">
        <v>8299</v>
      </c>
      <c r="CR15" s="107"/>
      <c r="DI15" s="65" t="s">
        <v>8301</v>
      </c>
    </row>
    <row r="16" spans="1:1567" ht="29.15" customHeight="1">
      <c r="A16" s="105" t="s">
        <v>8031</v>
      </c>
      <c r="B16" s="105">
        <v>32</v>
      </c>
      <c r="C16" s="237">
        <v>1400</v>
      </c>
      <c r="D16" s="100" t="s">
        <v>8034</v>
      </c>
      <c r="E16" s="98" t="s">
        <v>8028</v>
      </c>
      <c r="F16" s="238" t="s">
        <v>8035</v>
      </c>
      <c r="G16" s="239">
        <v>46071</v>
      </c>
      <c r="H16" s="98"/>
      <c r="I16" s="98"/>
      <c r="J16" s="98"/>
      <c r="K16" s="240" t="s">
        <v>2790</v>
      </c>
      <c r="L16" s="259" t="s">
        <v>8304</v>
      </c>
      <c r="M16" s="65">
        <v>107114223724</v>
      </c>
      <c r="Q16" s="65" t="s">
        <v>8303</v>
      </c>
      <c r="CR16" s="107"/>
      <c r="DI16" s="65" t="s">
        <v>8305</v>
      </c>
    </row>
    <row r="17" spans="1:113" ht="29.15" customHeight="1">
      <c r="A17" s="105" t="s">
        <v>8031</v>
      </c>
      <c r="B17" s="105">
        <v>23</v>
      </c>
      <c r="C17" s="237">
        <v>800</v>
      </c>
      <c r="D17" s="100" t="s">
        <v>8036</v>
      </c>
      <c r="E17" s="98" t="s">
        <v>8038</v>
      </c>
      <c r="F17" s="238" t="s">
        <v>8037</v>
      </c>
      <c r="G17" s="239">
        <v>46070</v>
      </c>
      <c r="H17" s="98"/>
      <c r="I17" s="98"/>
      <c r="J17" s="98"/>
      <c r="K17" s="240" t="s">
        <v>2790</v>
      </c>
      <c r="L17" s="259" t="s">
        <v>8308</v>
      </c>
      <c r="M17" s="65">
        <v>107113208009</v>
      </c>
      <c r="Q17" s="65" t="s">
        <v>8307</v>
      </c>
      <c r="CR17" s="107"/>
      <c r="DI17" s="65" t="s">
        <v>8309</v>
      </c>
    </row>
    <row r="18" spans="1:113" ht="29.15" customHeight="1">
      <c r="A18" s="105" t="s">
        <v>8025</v>
      </c>
      <c r="B18" s="105">
        <v>12</v>
      </c>
      <c r="C18" s="237">
        <v>800</v>
      </c>
      <c r="D18" s="100" t="s">
        <v>8039</v>
      </c>
      <c r="E18" s="98" t="s">
        <v>8040</v>
      </c>
      <c r="F18" s="238" t="s">
        <v>8041</v>
      </c>
      <c r="G18" s="239">
        <v>46069</v>
      </c>
      <c r="H18" s="98"/>
      <c r="I18" s="98"/>
      <c r="J18" s="98"/>
      <c r="K18" s="240" t="s">
        <v>2790</v>
      </c>
      <c r="L18" s="259" t="s">
        <v>8236</v>
      </c>
      <c r="M18" s="65">
        <v>107114146336</v>
      </c>
      <c r="Q18" s="65" t="s">
        <v>8235</v>
      </c>
      <c r="CR18" s="107"/>
      <c r="DI18" s="65" t="s">
        <v>8237</v>
      </c>
    </row>
    <row r="19" spans="1:113" ht="29.15" customHeight="1">
      <c r="A19" s="105" t="s">
        <v>8025</v>
      </c>
      <c r="B19" s="105">
        <v>3</v>
      </c>
      <c r="C19" s="237">
        <v>1100</v>
      </c>
      <c r="D19" s="100" t="s">
        <v>8042</v>
      </c>
      <c r="E19" s="98" t="s">
        <v>8028</v>
      </c>
      <c r="F19" s="238" t="s">
        <v>8043</v>
      </c>
      <c r="G19" s="239">
        <v>46068</v>
      </c>
      <c r="H19" s="98"/>
      <c r="I19" s="98"/>
      <c r="J19" s="98"/>
      <c r="K19" s="240" t="s">
        <v>2790</v>
      </c>
      <c r="L19" s="259" t="s">
        <v>8240</v>
      </c>
      <c r="M19" s="65" t="s">
        <v>8244</v>
      </c>
      <c r="Q19" s="65" t="s">
        <v>8239</v>
      </c>
      <c r="CR19" s="107"/>
      <c r="DI19" s="65" t="s">
        <v>8243</v>
      </c>
    </row>
    <row r="20" spans="1:113" ht="29.15" customHeight="1">
      <c r="A20" s="105" t="s">
        <v>8025</v>
      </c>
      <c r="B20" s="105">
        <v>3</v>
      </c>
      <c r="C20" s="237">
        <v>1300</v>
      </c>
      <c r="D20" s="100" t="s">
        <v>8048</v>
      </c>
      <c r="E20" s="98" t="s">
        <v>8028</v>
      </c>
      <c r="F20" s="238" t="s">
        <v>8049</v>
      </c>
      <c r="G20" s="239">
        <v>46066</v>
      </c>
      <c r="H20" s="98"/>
      <c r="I20" s="98"/>
      <c r="J20" s="98"/>
      <c r="K20" s="240" t="s">
        <v>2790</v>
      </c>
      <c r="L20" s="259" t="s">
        <v>8246</v>
      </c>
      <c r="M20" s="65">
        <v>107114473451</v>
      </c>
      <c r="Q20" s="65" t="s">
        <v>8245</v>
      </c>
      <c r="CR20" s="107"/>
      <c r="DI20" s="65" t="s">
        <v>8173</v>
      </c>
    </row>
    <row r="21" spans="1:113" ht="29.15" customHeight="1">
      <c r="A21" s="105" t="s">
        <v>8044</v>
      </c>
      <c r="B21" s="105">
        <v>34</v>
      </c>
      <c r="C21" s="237">
        <v>1300</v>
      </c>
      <c r="D21" s="301" t="s">
        <v>8045</v>
      </c>
      <c r="E21" s="98" t="s">
        <v>8047</v>
      </c>
      <c r="F21" s="238" t="s">
        <v>8046</v>
      </c>
      <c r="G21" s="239">
        <v>46066</v>
      </c>
      <c r="H21" s="98"/>
      <c r="I21" s="98"/>
      <c r="J21" s="98"/>
      <c r="K21" s="240" t="s">
        <v>2790</v>
      </c>
      <c r="L21" s="98"/>
      <c r="CR21" s="107"/>
    </row>
    <row r="22" spans="1:113" ht="29.15" customHeight="1">
      <c r="A22" s="105" t="s">
        <v>8031</v>
      </c>
      <c r="B22" s="105">
        <v>3</v>
      </c>
      <c r="C22" s="237">
        <v>1500</v>
      </c>
      <c r="D22" s="100" t="s">
        <v>8050</v>
      </c>
      <c r="E22" s="98" t="s">
        <v>8028</v>
      </c>
      <c r="F22" s="238" t="s">
        <v>8051</v>
      </c>
      <c r="G22" s="239">
        <v>46060</v>
      </c>
      <c r="H22" s="98"/>
      <c r="I22" s="98"/>
      <c r="J22" s="98"/>
      <c r="K22" s="240" t="s">
        <v>2790</v>
      </c>
      <c r="L22" s="98"/>
      <c r="M22" s="65" t="s">
        <v>8313</v>
      </c>
      <c r="N22" s="65">
        <v>1</v>
      </c>
      <c r="O22" s="65" t="s">
        <v>8223</v>
      </c>
      <c r="CR22" s="107"/>
      <c r="DI22" s="65" t="s">
        <v>8206</v>
      </c>
    </row>
    <row r="23" spans="1:113" ht="29.15" customHeight="1">
      <c r="A23" s="105" t="s">
        <v>8044</v>
      </c>
      <c r="B23" s="105">
        <v>3</v>
      </c>
      <c r="C23" s="237">
        <v>1500</v>
      </c>
      <c r="D23" s="301" t="s">
        <v>8052</v>
      </c>
      <c r="E23" s="98" t="s">
        <v>8028</v>
      </c>
      <c r="F23" s="238" t="s">
        <v>8053</v>
      </c>
      <c r="G23" s="239">
        <v>46060</v>
      </c>
      <c r="H23" s="98"/>
      <c r="I23" s="98"/>
      <c r="J23" s="98"/>
      <c r="K23" s="240" t="s">
        <v>2790</v>
      </c>
      <c r="L23" s="98"/>
      <c r="CR23" s="107"/>
    </row>
    <row r="24" spans="1:113" ht="29.15" customHeight="1">
      <c r="A24" s="105" t="s">
        <v>8031</v>
      </c>
      <c r="B24" s="105">
        <v>3</v>
      </c>
      <c r="C24" s="237">
        <v>800</v>
      </c>
      <c r="D24" s="301" t="s">
        <v>8054</v>
      </c>
      <c r="E24" s="98" t="s">
        <v>8056</v>
      </c>
      <c r="F24" s="238" t="s">
        <v>8055</v>
      </c>
      <c r="G24" s="239">
        <v>46059</v>
      </c>
      <c r="H24" s="98"/>
      <c r="I24" s="98"/>
      <c r="J24" s="98"/>
      <c r="K24" s="240" t="s">
        <v>2790</v>
      </c>
      <c r="L24" s="98"/>
    </row>
    <row r="25" spans="1:113" ht="29.15" customHeight="1">
      <c r="A25" s="105" t="s">
        <v>8031</v>
      </c>
      <c r="B25" s="105">
        <v>3</v>
      </c>
      <c r="C25" s="237">
        <v>1500</v>
      </c>
      <c r="D25" s="301" t="s">
        <v>8057</v>
      </c>
      <c r="E25" s="98" t="s">
        <v>8059</v>
      </c>
      <c r="F25" s="238" t="s">
        <v>8058</v>
      </c>
      <c r="G25" s="239">
        <v>46059</v>
      </c>
      <c r="H25" s="98"/>
      <c r="I25" s="98"/>
      <c r="J25" s="98"/>
      <c r="K25" s="240" t="s">
        <v>2790</v>
      </c>
      <c r="L25" s="98"/>
    </row>
    <row r="26" spans="1:113" ht="29.15" customHeight="1">
      <c r="A26" s="105" t="s">
        <v>8025</v>
      </c>
      <c r="B26" s="105">
        <v>3</v>
      </c>
      <c r="C26" s="237">
        <v>1500</v>
      </c>
      <c r="D26" s="100" t="s">
        <v>8060</v>
      </c>
      <c r="E26" s="98" t="s">
        <v>8038</v>
      </c>
      <c r="F26" s="238" t="s">
        <v>8061</v>
      </c>
      <c r="G26" s="239">
        <v>46053</v>
      </c>
      <c r="H26" s="98"/>
      <c r="I26" s="98"/>
      <c r="J26" s="98"/>
      <c r="K26" s="240" t="s">
        <v>2790</v>
      </c>
      <c r="L26" s="259" t="s">
        <v>8249</v>
      </c>
      <c r="M26" s="65">
        <v>107113022825</v>
      </c>
      <c r="Q26" s="65" t="s">
        <v>8248</v>
      </c>
      <c r="DI26" s="65" t="s">
        <v>8250</v>
      </c>
    </row>
    <row r="27" spans="1:113" ht="29.15" customHeight="1">
      <c r="A27" s="105" t="s">
        <v>8031</v>
      </c>
      <c r="B27" s="105">
        <v>2</v>
      </c>
      <c r="C27" s="237">
        <v>800</v>
      </c>
      <c r="D27" s="301" t="s">
        <v>8062</v>
      </c>
      <c r="E27" s="98" t="s">
        <v>8028</v>
      </c>
      <c r="F27" s="238" t="s">
        <v>8063</v>
      </c>
      <c r="G27" s="239">
        <v>46050</v>
      </c>
      <c r="H27" s="98"/>
      <c r="I27" s="98"/>
      <c r="J27" s="98"/>
      <c r="K27" s="240" t="s">
        <v>2790</v>
      </c>
      <c r="L27" s="98"/>
    </row>
    <row r="28" spans="1:113" ht="29.15" customHeight="1">
      <c r="A28" s="105" t="s">
        <v>8044</v>
      </c>
      <c r="B28" s="105">
        <v>3</v>
      </c>
      <c r="C28" s="237">
        <v>800</v>
      </c>
      <c r="D28" s="301" t="s">
        <v>8064</v>
      </c>
      <c r="E28" s="98" t="s">
        <v>8038</v>
      </c>
      <c r="F28" s="238" t="s">
        <v>8065</v>
      </c>
      <c r="G28" s="239">
        <v>46038</v>
      </c>
      <c r="H28" s="98"/>
      <c r="I28" s="98"/>
      <c r="J28" s="98"/>
      <c r="K28" s="240" t="s">
        <v>2790</v>
      </c>
      <c r="L28" s="98"/>
    </row>
    <row r="29" spans="1:113" ht="29.15" customHeight="1">
      <c r="A29" s="105" t="s">
        <v>8031</v>
      </c>
      <c r="B29" s="105">
        <v>23</v>
      </c>
      <c r="C29" s="237">
        <v>1200</v>
      </c>
      <c r="D29" s="301" t="s">
        <v>8066</v>
      </c>
      <c r="E29" s="98" t="s">
        <v>8028</v>
      </c>
      <c r="F29" s="238" t="s">
        <v>8067</v>
      </c>
      <c r="G29" s="239">
        <v>46037</v>
      </c>
      <c r="H29" s="98"/>
      <c r="I29" s="98"/>
      <c r="J29" s="98"/>
      <c r="K29" s="240" t="s">
        <v>2790</v>
      </c>
      <c r="L29" s="98"/>
    </row>
    <row r="30" spans="1:113" ht="29.15" customHeight="1">
      <c r="A30" s="105" t="s">
        <v>8031</v>
      </c>
      <c r="B30" s="105">
        <v>3</v>
      </c>
      <c r="C30" s="237">
        <v>1200</v>
      </c>
      <c r="D30" s="301" t="s">
        <v>8068</v>
      </c>
      <c r="E30" s="98" t="s">
        <v>8028</v>
      </c>
      <c r="F30" s="238" t="s">
        <v>8069</v>
      </c>
      <c r="G30" s="239">
        <v>46035</v>
      </c>
      <c r="H30" s="98"/>
      <c r="I30" s="98"/>
      <c r="J30" s="98"/>
      <c r="K30" s="240" t="s">
        <v>2790</v>
      </c>
      <c r="L30" s="98"/>
    </row>
    <row r="31" spans="1:113" ht="29.15" customHeight="1">
      <c r="A31" s="105" t="s">
        <v>8025</v>
      </c>
      <c r="B31" s="105">
        <v>3</v>
      </c>
      <c r="C31" s="237">
        <v>1300</v>
      </c>
      <c r="D31" s="100" t="s">
        <v>8070</v>
      </c>
      <c r="E31" s="98" t="s">
        <v>8028</v>
      </c>
      <c r="F31" s="238" t="s">
        <v>8071</v>
      </c>
      <c r="G31" s="239">
        <v>46032</v>
      </c>
      <c r="H31" s="98"/>
      <c r="I31" s="98"/>
      <c r="J31" s="98"/>
      <c r="K31" s="240" t="s">
        <v>2790</v>
      </c>
      <c r="L31" s="259" t="s">
        <v>8253</v>
      </c>
      <c r="M31" s="65">
        <v>107112273229</v>
      </c>
      <c r="Q31" s="65" t="s">
        <v>8252</v>
      </c>
      <c r="DI31" s="65" t="s">
        <v>8254</v>
      </c>
    </row>
    <row r="32" spans="1:113" ht="29.15" customHeight="1">
      <c r="A32" s="105" t="s">
        <v>8031</v>
      </c>
      <c r="B32" s="105">
        <v>4</v>
      </c>
      <c r="C32" s="237">
        <v>2000</v>
      </c>
      <c r="D32" s="301" t="s">
        <v>8072</v>
      </c>
      <c r="E32" s="98" t="s">
        <v>8028</v>
      </c>
      <c r="F32" s="302" t="s">
        <v>8073</v>
      </c>
      <c r="G32" s="239">
        <v>46030</v>
      </c>
      <c r="H32" s="98"/>
      <c r="I32" s="98"/>
      <c r="J32" s="98"/>
      <c r="K32" s="240" t="s">
        <v>2790</v>
      </c>
      <c r="L32" s="98"/>
    </row>
    <row r="33" spans="1:113" ht="29.15" customHeight="1">
      <c r="A33" s="105" t="s">
        <v>8031</v>
      </c>
      <c r="B33" s="105">
        <v>3</v>
      </c>
      <c r="C33" s="237">
        <v>1500</v>
      </c>
      <c r="D33" s="301" t="s">
        <v>8074</v>
      </c>
      <c r="E33" s="98" t="s">
        <v>8028</v>
      </c>
      <c r="F33" s="238" t="s">
        <v>8075</v>
      </c>
      <c r="G33" s="239">
        <v>46024</v>
      </c>
      <c r="H33" s="98"/>
      <c r="I33" s="98"/>
      <c r="J33" s="98"/>
      <c r="K33" s="240" t="s">
        <v>2790</v>
      </c>
      <c r="L33" s="98"/>
    </row>
    <row r="34" spans="1:113" ht="29.15" customHeight="1">
      <c r="A34" s="105" t="s">
        <v>8031</v>
      </c>
      <c r="B34" s="105">
        <v>3</v>
      </c>
      <c r="C34" s="237">
        <v>800</v>
      </c>
      <c r="D34" s="301" t="s">
        <v>8076</v>
      </c>
      <c r="E34" s="98" t="s">
        <v>8038</v>
      </c>
      <c r="F34" s="238" t="s">
        <v>8077</v>
      </c>
      <c r="G34" s="239">
        <v>46021</v>
      </c>
      <c r="H34" s="98"/>
      <c r="I34" s="98"/>
      <c r="J34" s="98"/>
      <c r="K34" s="240" t="s">
        <v>2790</v>
      </c>
      <c r="L34" s="98"/>
    </row>
    <row r="35" spans="1:113" ht="29.15" customHeight="1">
      <c r="A35" s="105" t="s">
        <v>1</v>
      </c>
      <c r="B35" s="105" t="s">
        <v>1546</v>
      </c>
      <c r="C35" s="237">
        <v>1400</v>
      </c>
      <c r="D35" s="100" t="s">
        <v>3345</v>
      </c>
      <c r="E35" s="98" t="s">
        <v>8040</v>
      </c>
      <c r="F35" s="238" t="s">
        <v>3346</v>
      </c>
      <c r="G35" s="239">
        <v>46007</v>
      </c>
      <c r="H35" s="98" t="s">
        <v>1501</v>
      </c>
      <c r="I35" s="98" t="s">
        <v>1502</v>
      </c>
      <c r="J35" s="98" t="s">
        <v>3476</v>
      </c>
      <c r="K35" s="240" t="s">
        <v>2790</v>
      </c>
      <c r="L35" s="259" t="s">
        <v>8085</v>
      </c>
      <c r="M35" s="65" t="s">
        <v>8157</v>
      </c>
      <c r="CR35" s="107"/>
      <c r="CW35" s="65" t="s">
        <v>3373</v>
      </c>
      <c r="CX35" s="65" t="s">
        <v>3374</v>
      </c>
      <c r="CZ35" s="65" t="s">
        <v>3427</v>
      </c>
      <c r="DC35" s="65" t="s">
        <v>7666</v>
      </c>
      <c r="DD35" s="65" t="s">
        <v>8084</v>
      </c>
      <c r="DG35" s="65" t="s">
        <v>8086</v>
      </c>
      <c r="DI35" s="65" t="s">
        <v>8156</v>
      </c>
    </row>
    <row r="36" spans="1:113" ht="29.15" customHeight="1">
      <c r="A36" s="105" t="s">
        <v>4</v>
      </c>
      <c r="B36" s="105">
        <v>3</v>
      </c>
      <c r="C36" s="237">
        <v>1000</v>
      </c>
      <c r="D36" s="301" t="s">
        <v>3343</v>
      </c>
      <c r="E36" s="98" t="s">
        <v>595</v>
      </c>
      <c r="F36" s="238" t="s">
        <v>3344</v>
      </c>
      <c r="G36" s="239">
        <v>46004</v>
      </c>
      <c r="H36" s="98" t="s">
        <v>1502</v>
      </c>
      <c r="I36" s="98" t="s">
        <v>1530</v>
      </c>
      <c r="J36" s="98"/>
      <c r="K36" s="240" t="s">
        <v>2790</v>
      </c>
      <c r="L36" s="98"/>
      <c r="CR36" s="107"/>
    </row>
    <row r="37" spans="1:113" ht="29.15" customHeight="1">
      <c r="A37" s="105" t="s">
        <v>1</v>
      </c>
      <c r="B37" s="105">
        <v>3</v>
      </c>
      <c r="C37" s="237">
        <v>1000</v>
      </c>
      <c r="D37" s="100" t="s">
        <v>3375</v>
      </c>
      <c r="E37" s="98" t="s">
        <v>1383</v>
      </c>
      <c r="F37" s="238" t="s">
        <v>3376</v>
      </c>
      <c r="G37" s="239">
        <v>46003</v>
      </c>
      <c r="H37" s="98" t="s">
        <v>1502</v>
      </c>
      <c r="I37" s="98" t="s">
        <v>1530</v>
      </c>
      <c r="J37" s="98"/>
      <c r="K37" s="240" t="s">
        <v>2801</v>
      </c>
      <c r="L37" s="259" t="s">
        <v>8159</v>
      </c>
      <c r="M37" s="65" t="s">
        <v>8162</v>
      </c>
      <c r="CR37" s="107"/>
      <c r="CW37" s="65" t="s">
        <v>3355</v>
      </c>
      <c r="CX37" s="65" t="s">
        <v>3377</v>
      </c>
      <c r="DC37" s="65" t="s">
        <v>7668</v>
      </c>
      <c r="DD37" s="65" t="s">
        <v>8087</v>
      </c>
      <c r="DG37" s="65" t="s">
        <v>8088</v>
      </c>
      <c r="DH37" s="65" t="s">
        <v>8158</v>
      </c>
      <c r="DI37" s="65" t="s">
        <v>8161</v>
      </c>
    </row>
    <row r="38" spans="1:113" ht="29.15" customHeight="1">
      <c r="A38" s="105" t="s">
        <v>4</v>
      </c>
      <c r="B38" s="105" t="s">
        <v>1508</v>
      </c>
      <c r="C38" s="237">
        <v>1500</v>
      </c>
      <c r="D38" s="301" t="s">
        <v>3341</v>
      </c>
      <c r="E38" s="98" t="s">
        <v>94</v>
      </c>
      <c r="F38" s="238" t="s">
        <v>3342</v>
      </c>
      <c r="G38" s="239">
        <v>46003</v>
      </c>
      <c r="H38" s="98"/>
      <c r="I38" s="98"/>
      <c r="J38" s="98"/>
      <c r="K38" s="240" t="s">
        <v>2801</v>
      </c>
      <c r="L38" s="98"/>
      <c r="M38" s="65" t="s">
        <v>7752</v>
      </c>
      <c r="CR38" s="107"/>
      <c r="CW38" s="65" t="s">
        <v>3356</v>
      </c>
      <c r="CZ38" s="65" t="s">
        <v>3427</v>
      </c>
    </row>
    <row r="39" spans="1:113" ht="29.15" customHeight="1">
      <c r="A39" s="105" t="s">
        <v>6</v>
      </c>
      <c r="B39" s="105" t="s">
        <v>1596</v>
      </c>
      <c r="C39" s="237">
        <v>900</v>
      </c>
      <c r="D39" s="301" t="s">
        <v>3339</v>
      </c>
      <c r="E39" s="98" t="s">
        <v>243</v>
      </c>
      <c r="F39" s="238" t="s">
        <v>3340</v>
      </c>
      <c r="G39" s="239">
        <v>46003</v>
      </c>
      <c r="H39" s="98"/>
      <c r="I39" s="98"/>
      <c r="J39" s="98"/>
      <c r="K39" s="240" t="s">
        <v>2801</v>
      </c>
      <c r="L39" s="98"/>
      <c r="CW39" s="65" t="s">
        <v>3355</v>
      </c>
    </row>
    <row r="40" spans="1:113" ht="29.15" customHeight="1">
      <c r="A40" s="105" t="s">
        <v>8165</v>
      </c>
      <c r="B40" s="105">
        <v>3</v>
      </c>
      <c r="C40" s="237">
        <v>1400</v>
      </c>
      <c r="D40" s="100" t="s">
        <v>3282</v>
      </c>
      <c r="E40" s="98" t="s">
        <v>48</v>
      </c>
      <c r="F40" s="238" t="s">
        <v>3283</v>
      </c>
      <c r="G40" s="239">
        <v>46002</v>
      </c>
      <c r="H40" s="98" t="s">
        <v>1501</v>
      </c>
      <c r="I40" s="98" t="s">
        <v>1502</v>
      </c>
      <c r="J40" s="98" t="s">
        <v>3447</v>
      </c>
      <c r="K40" s="240" t="s">
        <v>2801</v>
      </c>
      <c r="L40" s="259" t="s">
        <v>8091</v>
      </c>
      <c r="M40" s="65" t="s">
        <v>8166</v>
      </c>
      <c r="P40" s="65" t="s">
        <v>8163</v>
      </c>
      <c r="BU40" s="65" t="s">
        <v>8090</v>
      </c>
      <c r="CR40" s="107"/>
      <c r="CS40" s="65" t="s">
        <v>3300</v>
      </c>
      <c r="CT40" s="65" t="s">
        <v>3336</v>
      </c>
      <c r="CW40" s="65" t="s">
        <v>3356</v>
      </c>
      <c r="CX40" s="65" t="s">
        <v>3378</v>
      </c>
      <c r="CZ40" s="65" t="s">
        <v>3427</v>
      </c>
      <c r="DB40" s="65" t="s">
        <v>3257</v>
      </c>
      <c r="DC40" s="65" t="s">
        <v>7667</v>
      </c>
      <c r="DG40" s="65" t="s">
        <v>8092</v>
      </c>
      <c r="DI40" s="65" t="s">
        <v>8174</v>
      </c>
    </row>
    <row r="41" spans="1:113" ht="29.15" customHeight="1">
      <c r="A41" s="105" t="s">
        <v>4</v>
      </c>
      <c r="B41" s="105" t="s">
        <v>1546</v>
      </c>
      <c r="C41" s="237">
        <v>1000</v>
      </c>
      <c r="D41" s="301" t="s">
        <v>3292</v>
      </c>
      <c r="E41" s="98" t="s">
        <v>48</v>
      </c>
      <c r="F41" s="238" t="s">
        <v>3293</v>
      </c>
      <c r="G41" s="239">
        <v>46002</v>
      </c>
      <c r="H41" s="98" t="s">
        <v>1501</v>
      </c>
      <c r="I41" s="98" t="s">
        <v>1502</v>
      </c>
      <c r="J41" s="98"/>
      <c r="K41" s="240" t="s">
        <v>2790</v>
      </c>
      <c r="L41" s="98"/>
      <c r="M41" s="65" t="s">
        <v>7753</v>
      </c>
      <c r="CR41" s="107"/>
      <c r="CS41" s="65" t="s">
        <v>3299</v>
      </c>
      <c r="CW41" s="65" t="s">
        <v>3352</v>
      </c>
      <c r="CY41" s="65" t="s">
        <v>3419</v>
      </c>
    </row>
    <row r="42" spans="1:113" ht="29.15" customHeight="1">
      <c r="A42" s="105" t="s">
        <v>6</v>
      </c>
      <c r="B42" s="105">
        <v>3</v>
      </c>
      <c r="C42" s="237">
        <v>1200</v>
      </c>
      <c r="D42" s="301" t="s">
        <v>3292</v>
      </c>
      <c r="E42" s="98" t="s">
        <v>94</v>
      </c>
      <c r="F42" s="238" t="s">
        <v>3338</v>
      </c>
      <c r="G42" s="239">
        <v>46002</v>
      </c>
      <c r="H42" s="98" t="s">
        <v>1530</v>
      </c>
      <c r="I42" s="98" t="s">
        <v>1531</v>
      </c>
      <c r="J42" s="98"/>
      <c r="K42" s="240" t="s">
        <v>2790</v>
      </c>
      <c r="L42" s="98"/>
    </row>
    <row r="43" spans="1:113" ht="29.15" customHeight="1">
      <c r="A43" s="105" t="s">
        <v>4</v>
      </c>
      <c r="B43" s="105">
        <v>3</v>
      </c>
      <c r="C43" s="237">
        <v>800</v>
      </c>
      <c r="D43" s="301" t="s">
        <v>3294</v>
      </c>
      <c r="E43" s="98" t="s">
        <v>367</v>
      </c>
      <c r="F43" s="238" t="s">
        <v>3295</v>
      </c>
      <c r="G43" s="239">
        <v>45997</v>
      </c>
      <c r="H43" s="98" t="s">
        <v>1637</v>
      </c>
      <c r="I43" s="98" t="s">
        <v>1568</v>
      </c>
      <c r="J43" s="98"/>
      <c r="K43" s="240" t="s">
        <v>2801</v>
      </c>
      <c r="L43" s="98"/>
      <c r="M43" s="65">
        <v>107113080629</v>
      </c>
      <c r="CR43" s="107"/>
      <c r="CS43" s="65" t="s">
        <v>3301</v>
      </c>
      <c r="CW43" s="65" t="s">
        <v>3355</v>
      </c>
    </row>
    <row r="44" spans="1:113" ht="29.15" customHeight="1">
      <c r="A44" s="105" t="s">
        <v>4</v>
      </c>
      <c r="B44" s="105">
        <v>3</v>
      </c>
      <c r="C44" s="237">
        <v>1000</v>
      </c>
      <c r="D44" s="301" t="s">
        <v>3288</v>
      </c>
      <c r="E44" s="98" t="s">
        <v>243</v>
      </c>
      <c r="F44" s="238" t="s">
        <v>3289</v>
      </c>
      <c r="G44" s="239">
        <v>45995</v>
      </c>
      <c r="H44" s="98"/>
      <c r="I44" s="98"/>
      <c r="J44" s="98"/>
      <c r="K44" s="240" t="s">
        <v>2790</v>
      </c>
      <c r="L44" s="98"/>
      <c r="M44" s="65">
        <v>107112143629</v>
      </c>
      <c r="CR44" s="107"/>
      <c r="CS44" s="65" t="s">
        <v>3302</v>
      </c>
    </row>
    <row r="45" spans="1:113" ht="29.15" customHeight="1">
      <c r="A45" s="105" t="s">
        <v>4</v>
      </c>
      <c r="B45" s="105">
        <v>3</v>
      </c>
      <c r="C45" s="237">
        <v>1600</v>
      </c>
      <c r="D45" s="301" t="s">
        <v>3286</v>
      </c>
      <c r="E45" s="98" t="s">
        <v>367</v>
      </c>
      <c r="F45" s="238" t="s">
        <v>3287</v>
      </c>
      <c r="G45" s="239">
        <v>45995</v>
      </c>
      <c r="H45" s="98" t="s">
        <v>1598</v>
      </c>
      <c r="I45" s="98" t="s">
        <v>1599</v>
      </c>
      <c r="J45" s="98"/>
      <c r="K45" s="240" t="s">
        <v>2790</v>
      </c>
      <c r="L45" s="98"/>
      <c r="M45" s="65" t="s">
        <v>7754</v>
      </c>
      <c r="CR45" s="107"/>
      <c r="CS45" s="65" t="s">
        <v>3303</v>
      </c>
      <c r="CV45" s="65" t="s">
        <v>3349</v>
      </c>
      <c r="CZ45" s="65" t="s">
        <v>3427</v>
      </c>
    </row>
    <row r="46" spans="1:113" ht="29.15" customHeight="1">
      <c r="A46" s="105" t="s">
        <v>4</v>
      </c>
      <c r="B46" s="105">
        <v>3</v>
      </c>
      <c r="C46" s="237">
        <v>1100</v>
      </c>
      <c r="D46" s="301" t="s">
        <v>3290</v>
      </c>
      <c r="E46" s="98" t="s">
        <v>48</v>
      </c>
      <c r="F46" s="238" t="s">
        <v>3291</v>
      </c>
      <c r="G46" s="239">
        <v>45994</v>
      </c>
      <c r="H46" s="98"/>
      <c r="I46" s="98"/>
      <c r="J46" s="98"/>
      <c r="K46" s="240" t="s">
        <v>2790</v>
      </c>
      <c r="L46" s="98"/>
      <c r="M46" s="65" t="s">
        <v>7632</v>
      </c>
      <c r="CR46" s="107"/>
      <c r="CS46" s="65" t="s">
        <v>3304</v>
      </c>
      <c r="CW46" s="65" t="s">
        <v>3361</v>
      </c>
      <c r="CY46" s="65" t="s">
        <v>3419</v>
      </c>
    </row>
    <row r="47" spans="1:113" ht="29.15" customHeight="1">
      <c r="A47" s="105" t="s">
        <v>4</v>
      </c>
      <c r="B47" s="105">
        <v>4</v>
      </c>
      <c r="C47" s="237">
        <v>1000</v>
      </c>
      <c r="D47" s="301" t="s">
        <v>3284</v>
      </c>
      <c r="E47" s="98" t="s">
        <v>94</v>
      </c>
      <c r="F47" s="238" t="s">
        <v>3285</v>
      </c>
      <c r="G47" s="239">
        <v>45991</v>
      </c>
      <c r="H47" s="98"/>
      <c r="I47" s="98"/>
      <c r="J47" s="98"/>
      <c r="K47" s="240" t="s">
        <v>2801</v>
      </c>
      <c r="L47" s="98"/>
      <c r="M47" s="65">
        <v>107113450498</v>
      </c>
      <c r="CR47" s="107"/>
      <c r="CS47" s="65" t="s">
        <v>3305</v>
      </c>
      <c r="CW47" s="65" t="s">
        <v>3355</v>
      </c>
    </row>
    <row r="48" spans="1:113" ht="29.15" customHeight="1">
      <c r="A48" s="105" t="s">
        <v>6</v>
      </c>
      <c r="B48" s="105">
        <v>2</v>
      </c>
      <c r="C48" s="237">
        <v>900</v>
      </c>
      <c r="D48" s="301" t="s">
        <v>3245</v>
      </c>
      <c r="E48" s="98" t="s">
        <v>48</v>
      </c>
      <c r="F48" s="238" t="s">
        <v>3246</v>
      </c>
      <c r="G48" s="239">
        <v>45986</v>
      </c>
      <c r="H48" s="98"/>
      <c r="I48" s="98"/>
      <c r="J48" s="98"/>
      <c r="K48" s="240" t="s">
        <v>2790</v>
      </c>
      <c r="L48" s="98"/>
      <c r="M48" s="65" t="s">
        <v>7809</v>
      </c>
      <c r="CP48" s="65" t="s">
        <v>3269</v>
      </c>
      <c r="CQ48" s="65" t="s">
        <v>3277</v>
      </c>
      <c r="CS48" s="65" t="s">
        <v>3306</v>
      </c>
      <c r="CT48" s="65" t="s">
        <v>3334</v>
      </c>
    </row>
    <row r="49" spans="1:113" ht="29.15" customHeight="1">
      <c r="A49" s="105" t="s">
        <v>8093</v>
      </c>
      <c r="B49" s="105">
        <v>3</v>
      </c>
      <c r="C49" s="237">
        <v>1200</v>
      </c>
      <c r="D49" s="100" t="s">
        <v>3241</v>
      </c>
      <c r="E49" s="98" t="s">
        <v>94</v>
      </c>
      <c r="F49" s="238" t="s">
        <v>3242</v>
      </c>
      <c r="G49" s="239">
        <v>45985</v>
      </c>
      <c r="H49" s="98"/>
      <c r="I49" s="98"/>
      <c r="J49" s="98"/>
      <c r="K49" s="240" t="s">
        <v>2801</v>
      </c>
      <c r="L49" s="259" t="s">
        <v>8168</v>
      </c>
      <c r="M49" s="65" t="s">
        <v>8171</v>
      </c>
      <c r="CP49" s="65" t="s">
        <v>3270</v>
      </c>
      <c r="CQ49" s="65" t="s">
        <v>3277</v>
      </c>
      <c r="CS49" s="65" t="s">
        <v>3308</v>
      </c>
      <c r="CT49" s="65" t="s">
        <v>3336</v>
      </c>
      <c r="CW49" s="65" t="s">
        <v>3355</v>
      </c>
      <c r="CX49" s="65" t="s">
        <v>3379</v>
      </c>
      <c r="CZ49" s="65" t="s">
        <v>3427</v>
      </c>
      <c r="DB49" s="65" t="s">
        <v>3448</v>
      </c>
      <c r="DD49" s="65" t="s">
        <v>7670</v>
      </c>
      <c r="DE49" s="65" t="s">
        <v>7873</v>
      </c>
      <c r="DG49" s="65" t="s">
        <v>8167</v>
      </c>
      <c r="DI49" s="65" t="s">
        <v>8170</v>
      </c>
    </row>
    <row r="50" spans="1:113" ht="29.15" customHeight="1">
      <c r="A50" s="105" t="s">
        <v>6</v>
      </c>
      <c r="B50" s="105">
        <v>2</v>
      </c>
      <c r="C50" s="237">
        <v>900</v>
      </c>
      <c r="D50" s="301" t="s">
        <v>3243</v>
      </c>
      <c r="E50" s="98" t="s">
        <v>185</v>
      </c>
      <c r="F50" s="238" t="s">
        <v>3244</v>
      </c>
      <c r="G50" s="239">
        <v>45985</v>
      </c>
      <c r="H50" s="98"/>
      <c r="I50" s="98"/>
      <c r="J50" s="98"/>
      <c r="K50" s="240" t="s">
        <v>2790</v>
      </c>
      <c r="L50" s="98"/>
      <c r="M50" s="65" t="s">
        <v>7810</v>
      </c>
      <c r="CP50" s="65" t="s">
        <v>3269</v>
      </c>
      <c r="CS50" s="65" t="s">
        <v>3307</v>
      </c>
    </row>
    <row r="51" spans="1:113" ht="29.15" customHeight="1">
      <c r="A51" s="105" t="s">
        <v>4</v>
      </c>
      <c r="B51" s="105">
        <v>3</v>
      </c>
      <c r="C51" s="237">
        <v>1000</v>
      </c>
      <c r="D51" s="301" t="s">
        <v>3239</v>
      </c>
      <c r="E51" s="98" t="s">
        <v>48</v>
      </c>
      <c r="F51" s="238" t="s">
        <v>3240</v>
      </c>
      <c r="G51" s="239">
        <v>45983</v>
      </c>
      <c r="H51" s="98"/>
      <c r="I51" s="98"/>
      <c r="J51" s="98"/>
      <c r="K51" s="240" t="s">
        <v>2790</v>
      </c>
      <c r="L51" s="98"/>
      <c r="M51" s="65" t="s">
        <v>7755</v>
      </c>
      <c r="CQ51" s="65" t="s">
        <v>3277</v>
      </c>
      <c r="CR51" s="107" t="s">
        <v>3280</v>
      </c>
      <c r="CS51" s="65" t="s">
        <v>3309</v>
      </c>
      <c r="CY51" s="65" t="s">
        <v>3419</v>
      </c>
    </row>
    <row r="52" spans="1:113" ht="29.15" customHeight="1">
      <c r="A52" s="105" t="s">
        <v>4</v>
      </c>
      <c r="B52" s="105">
        <v>3</v>
      </c>
      <c r="C52" s="237">
        <v>1600</v>
      </c>
      <c r="D52" s="301" t="s">
        <v>3237</v>
      </c>
      <c r="E52" s="98" t="s">
        <v>3174</v>
      </c>
      <c r="F52" s="238" t="s">
        <v>3238</v>
      </c>
      <c r="G52" s="239">
        <v>45983</v>
      </c>
      <c r="H52" s="98"/>
      <c r="I52" s="98"/>
      <c r="J52" s="98"/>
      <c r="K52" s="240" t="s">
        <v>2790</v>
      </c>
      <c r="L52" s="98"/>
      <c r="M52" s="65" t="s">
        <v>7756</v>
      </c>
      <c r="CP52" s="65" t="s">
        <v>3271</v>
      </c>
      <c r="CS52" s="65" t="s">
        <v>3310</v>
      </c>
      <c r="CV52" s="65" t="s">
        <v>3349</v>
      </c>
      <c r="CW52" s="65" t="s">
        <v>3372</v>
      </c>
      <c r="CZ52" s="65" t="s">
        <v>3427</v>
      </c>
    </row>
    <row r="53" spans="1:113" ht="29.15" customHeight="1">
      <c r="A53" s="105" t="s">
        <v>4</v>
      </c>
      <c r="B53" s="105">
        <v>2</v>
      </c>
      <c r="C53" s="237">
        <v>900</v>
      </c>
      <c r="D53" s="301" t="s">
        <v>3235</v>
      </c>
      <c r="E53" s="98" t="s">
        <v>94</v>
      </c>
      <c r="F53" s="238" t="s">
        <v>3236</v>
      </c>
      <c r="G53" s="239">
        <v>45982</v>
      </c>
      <c r="H53" s="98"/>
      <c r="I53" s="98"/>
      <c r="J53" s="98"/>
      <c r="K53" s="240" t="s">
        <v>2790</v>
      </c>
      <c r="L53" s="98"/>
      <c r="M53" s="65" t="s">
        <v>7749</v>
      </c>
      <c r="CP53" s="65" t="s">
        <v>3269</v>
      </c>
      <c r="CQ53" s="65" t="s">
        <v>3277</v>
      </c>
      <c r="CR53" s="65" t="s">
        <v>3279</v>
      </c>
      <c r="CS53" s="65" t="s">
        <v>3311</v>
      </c>
      <c r="CT53" s="65" t="s">
        <v>3334</v>
      </c>
    </row>
    <row r="54" spans="1:113" ht="29.15" customHeight="1">
      <c r="A54" s="105" t="s">
        <v>4</v>
      </c>
      <c r="B54" s="105">
        <v>2</v>
      </c>
      <c r="C54" s="237">
        <v>850</v>
      </c>
      <c r="D54" s="301" t="s">
        <v>3234</v>
      </c>
      <c r="E54" s="98" t="s">
        <v>94</v>
      </c>
      <c r="F54" s="302" t="s">
        <v>3263</v>
      </c>
      <c r="G54" s="239">
        <v>45979</v>
      </c>
      <c r="H54" s="98"/>
      <c r="I54" s="98"/>
      <c r="J54" s="98"/>
      <c r="K54" s="240" t="s">
        <v>2790</v>
      </c>
      <c r="L54" s="98"/>
      <c r="M54" s="65" t="s">
        <v>7750</v>
      </c>
      <c r="CQ54" s="65" t="s">
        <v>3277</v>
      </c>
      <c r="CS54" s="65" t="s">
        <v>3312</v>
      </c>
      <c r="CT54" s="65" t="s">
        <v>3334</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7757</v>
      </c>
      <c r="CQ55" s="65" t="s">
        <v>3277</v>
      </c>
      <c r="CS55" s="65" t="s">
        <v>3313</v>
      </c>
      <c r="CY55" s="65" t="s">
        <v>3419</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7811</v>
      </c>
      <c r="CP56" s="65" t="s">
        <v>3272</v>
      </c>
      <c r="CQ56" s="65" t="s">
        <v>3277</v>
      </c>
      <c r="CR56" s="65" t="s">
        <v>3279</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7656</v>
      </c>
      <c r="CQ57" s="65" t="s">
        <v>3277</v>
      </c>
      <c r="CR57" s="65" t="s">
        <v>3279</v>
      </c>
      <c r="CT57" s="65" t="s">
        <v>3336</v>
      </c>
      <c r="CW57" s="65" t="s">
        <v>3361</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7633</v>
      </c>
      <c r="CQ58" s="65" t="s">
        <v>3277</v>
      </c>
      <c r="CR58" s="107" t="s">
        <v>3281</v>
      </c>
      <c r="CS58" s="65" t="s">
        <v>3314</v>
      </c>
      <c r="CT58" s="65" t="s">
        <v>3336</v>
      </c>
      <c r="CZ58" s="65" t="s">
        <v>3427</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7751</v>
      </c>
      <c r="CQ59" s="65" t="s">
        <v>3277</v>
      </c>
      <c r="CS59" s="65" t="s">
        <v>3316</v>
      </c>
      <c r="CT59" s="65" t="s">
        <v>3336</v>
      </c>
      <c r="CV59" s="65" t="s">
        <v>3349</v>
      </c>
      <c r="CW59" s="65" t="s">
        <v>3351</v>
      </c>
      <c r="CZ59" s="65" t="s">
        <v>3427</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7758</v>
      </c>
      <c r="CS60" s="65" t="s">
        <v>3315</v>
      </c>
      <c r="CZ60" s="65" t="s">
        <v>3427</v>
      </c>
    </row>
    <row r="61" spans="1:113" ht="29.15" customHeight="1">
      <c r="A61" s="105" t="s">
        <v>4</v>
      </c>
      <c r="B61" s="105" t="s">
        <v>1671</v>
      </c>
      <c r="C61" s="237">
        <v>1500</v>
      </c>
      <c r="D61" s="301" t="s">
        <v>3204</v>
      </c>
      <c r="E61" s="98" t="s">
        <v>94</v>
      </c>
      <c r="F61" s="238" t="s">
        <v>3264</v>
      </c>
      <c r="G61" s="239">
        <v>45972</v>
      </c>
      <c r="H61" s="98"/>
      <c r="I61" s="98"/>
      <c r="J61" s="98"/>
      <c r="K61" s="240" t="s">
        <v>2790</v>
      </c>
      <c r="L61" s="98"/>
      <c r="M61" s="65" t="s">
        <v>7759</v>
      </c>
      <c r="CQ61" s="65" t="s">
        <v>3277</v>
      </c>
      <c r="CR61" s="65" t="s">
        <v>3279</v>
      </c>
      <c r="CW61" s="65" t="s">
        <v>3363</v>
      </c>
      <c r="CZ61" s="65" t="s">
        <v>3427</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3279</v>
      </c>
      <c r="CV62" s="65" t="s">
        <v>3349</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3439</v>
      </c>
      <c r="E65" s="98" t="s">
        <v>48</v>
      </c>
      <c r="F65" s="238" t="s">
        <v>3440</v>
      </c>
      <c r="G65" s="239">
        <v>45963</v>
      </c>
      <c r="H65" s="98"/>
      <c r="I65" s="98"/>
      <c r="J65" s="98"/>
      <c r="K65" s="240" t="s">
        <v>2790</v>
      </c>
      <c r="L65" s="98"/>
      <c r="M65" s="65" t="s">
        <v>7760</v>
      </c>
      <c r="CQ65" s="65" t="s">
        <v>3277</v>
      </c>
      <c r="CT65" s="65" t="s">
        <v>3335</v>
      </c>
      <c r="DA65" s="65" t="s">
        <v>3438</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3277</v>
      </c>
      <c r="CR66" s="65" t="s">
        <v>3279</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7761</v>
      </c>
      <c r="CJ68" s="65" t="s">
        <v>3181</v>
      </c>
      <c r="CL68" s="65" t="s">
        <v>3193</v>
      </c>
      <c r="CQ68" s="65" t="s">
        <v>3277</v>
      </c>
      <c r="CR68" s="65" t="s">
        <v>3279</v>
      </c>
      <c r="CW68" s="65" t="s">
        <v>3351</v>
      </c>
      <c r="CZ68" s="65" t="s">
        <v>3427</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7812</v>
      </c>
      <c r="CI70" s="65" t="s">
        <v>3148</v>
      </c>
      <c r="CJ70" s="65" t="s">
        <v>3181</v>
      </c>
      <c r="CL70" s="65" t="s">
        <v>3193</v>
      </c>
      <c r="CQ70" s="65" t="s">
        <v>3277</v>
      </c>
      <c r="CR70" s="65" t="s">
        <v>3279</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7634</v>
      </c>
      <c r="CQ71" s="65" t="s">
        <v>3277</v>
      </c>
      <c r="CT71" s="65" t="s">
        <v>3336</v>
      </c>
      <c r="CW71" s="65" t="s">
        <v>3361</v>
      </c>
      <c r="CY71" s="65" t="s">
        <v>3419</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7635</v>
      </c>
      <c r="CQ72" s="65" t="s">
        <v>3277</v>
      </c>
      <c r="CR72" s="65" t="s">
        <v>3279</v>
      </c>
      <c r="CT72" s="65" t="s">
        <v>3336</v>
      </c>
      <c r="CW72" s="65" t="s">
        <v>3372</v>
      </c>
      <c r="CZ72" s="65" t="s">
        <v>3427</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3277</v>
      </c>
      <c r="CR73" s="65" t="s">
        <v>3279</v>
      </c>
    </row>
    <row r="74" spans="1:105" ht="29.15" customHeight="1">
      <c r="A74" s="105" t="s">
        <v>3430</v>
      </c>
      <c r="B74" s="105" t="s">
        <v>1508</v>
      </c>
      <c r="C74" s="237">
        <v>1200</v>
      </c>
      <c r="D74" s="301" t="s">
        <v>3080</v>
      </c>
      <c r="E74" s="98" t="s">
        <v>3173</v>
      </c>
      <c r="F74" s="238" t="s">
        <v>3081</v>
      </c>
      <c r="G74" s="239">
        <v>45948</v>
      </c>
      <c r="H74" s="98"/>
      <c r="I74" s="98"/>
      <c r="J74" s="98"/>
      <c r="K74" s="240" t="s">
        <v>2801</v>
      </c>
      <c r="L74" s="98"/>
      <c r="M74" s="65" t="s">
        <v>7762</v>
      </c>
      <c r="CH74" s="65" t="s">
        <v>3138</v>
      </c>
      <c r="CI74" s="65" t="s">
        <v>3155</v>
      </c>
      <c r="CJ74" s="65" t="s">
        <v>3103</v>
      </c>
      <c r="CL74" s="65" t="s">
        <v>3187</v>
      </c>
      <c r="CW74" s="65" t="s">
        <v>3355</v>
      </c>
      <c r="CZ74" s="65" t="s">
        <v>3427</v>
      </c>
    </row>
    <row r="75" spans="1:105" ht="29.15" customHeight="1">
      <c r="A75" s="105" t="s">
        <v>3430</v>
      </c>
      <c r="B75" s="105" t="s">
        <v>1546</v>
      </c>
      <c r="C75" s="237">
        <v>1200</v>
      </c>
      <c r="D75" s="301" t="s">
        <v>3082</v>
      </c>
      <c r="E75" s="98" t="s">
        <v>1790</v>
      </c>
      <c r="F75" s="238" t="s">
        <v>3083</v>
      </c>
      <c r="G75" s="239">
        <v>45947</v>
      </c>
      <c r="H75" s="98"/>
      <c r="I75" s="98"/>
      <c r="J75" s="98"/>
      <c r="K75" s="240" t="s">
        <v>2790</v>
      </c>
      <c r="L75" s="98"/>
      <c r="M75" s="65" t="s">
        <v>7763</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7645</v>
      </c>
      <c r="CB76" s="65" t="s">
        <v>3041</v>
      </c>
      <c r="CC76" s="65" t="s">
        <v>3066</v>
      </c>
      <c r="CF76" s="65" t="s">
        <v>3103</v>
      </c>
      <c r="CT76" s="65" t="s">
        <v>3336</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7813</v>
      </c>
      <c r="CB77" s="65" t="s">
        <v>3042</v>
      </c>
      <c r="CI77" s="65" t="s">
        <v>3148</v>
      </c>
      <c r="CJ77" s="65" t="s">
        <v>3181</v>
      </c>
      <c r="CM77" s="65" t="s">
        <v>3207</v>
      </c>
      <c r="CQ77" s="65" t="s">
        <v>3277</v>
      </c>
      <c r="CR77" s="65" t="s">
        <v>3279</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3355</v>
      </c>
      <c r="CZ78" s="65" t="s">
        <v>3427</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7764</v>
      </c>
      <c r="CF79" s="65" t="s">
        <v>3105</v>
      </c>
      <c r="CL79" s="65" t="s">
        <v>3185</v>
      </c>
      <c r="CQ79" s="65" t="s">
        <v>3277</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8154</v>
      </c>
      <c r="M81" s="65" t="s">
        <v>8152</v>
      </c>
      <c r="Q81" s="65" t="s">
        <v>8094</v>
      </c>
      <c r="CL81" s="65" t="s">
        <v>3205</v>
      </c>
      <c r="CS81" s="65" t="s">
        <v>3317</v>
      </c>
      <c r="CW81" s="65" t="s">
        <v>3355</v>
      </c>
      <c r="CX81" s="65" t="s">
        <v>3380</v>
      </c>
      <c r="DD81" s="65" t="s">
        <v>8153</v>
      </c>
      <c r="DG81" s="65" t="s">
        <v>8095</v>
      </c>
      <c r="DI81" s="65" t="s">
        <v>8173</v>
      </c>
    </row>
    <row r="82" spans="1:113" ht="29.15" customHeight="1">
      <c r="A82" s="105" t="s">
        <v>4</v>
      </c>
      <c r="B82" s="105">
        <v>2</v>
      </c>
      <c r="C82" s="237">
        <v>800</v>
      </c>
      <c r="D82" s="301" t="s">
        <v>3006</v>
      </c>
      <c r="E82" s="98" t="s">
        <v>48</v>
      </c>
      <c r="F82" s="238" t="s">
        <v>3007</v>
      </c>
      <c r="G82" s="239">
        <v>45937</v>
      </c>
      <c r="H82" s="98"/>
      <c r="I82" s="98"/>
      <c r="K82" s="240" t="s">
        <v>2801</v>
      </c>
      <c r="L82" s="98"/>
      <c r="M82" s="65" t="s">
        <v>7765</v>
      </c>
      <c r="CE82" s="65" t="s">
        <v>3072</v>
      </c>
      <c r="CF82" s="65" t="s">
        <v>3102</v>
      </c>
      <c r="CQ82" s="65" t="s">
        <v>3277</v>
      </c>
      <c r="CR82" s="107" t="s">
        <v>3278</v>
      </c>
      <c r="CT82" s="65" t="s">
        <v>3335</v>
      </c>
      <c r="CW82" s="65" t="s">
        <v>3355</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7766</v>
      </c>
      <c r="CI83" s="65" t="s">
        <v>3148</v>
      </c>
      <c r="CJ83" s="65" t="s">
        <v>3181</v>
      </c>
      <c r="CM83" s="65" t="s">
        <v>3207</v>
      </c>
      <c r="CQ83" s="65" t="s">
        <v>3277</v>
      </c>
      <c r="CR83" s="65" t="s">
        <v>3279</v>
      </c>
      <c r="CZ83" s="65" t="s">
        <v>3427</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7814</v>
      </c>
      <c r="CI84" s="65" t="s">
        <v>3148</v>
      </c>
      <c r="CJ84" s="65" t="s">
        <v>3181</v>
      </c>
      <c r="CM84" s="65" t="s">
        <v>3207</v>
      </c>
      <c r="CQ84" s="65" t="s">
        <v>3277</v>
      </c>
      <c r="CR84" s="65" t="s">
        <v>3279</v>
      </c>
    </row>
    <row r="85" spans="1:113" ht="29.15" customHeight="1">
      <c r="A85" s="105" t="s">
        <v>8093</v>
      </c>
      <c r="B85" s="105">
        <v>2</v>
      </c>
      <c r="C85" s="237">
        <v>800</v>
      </c>
      <c r="D85" s="301" t="s">
        <v>3000</v>
      </c>
      <c r="E85" s="98" t="s">
        <v>48</v>
      </c>
      <c r="F85" s="238" t="s">
        <v>3001</v>
      </c>
      <c r="G85" s="239">
        <v>45936</v>
      </c>
      <c r="H85" s="98"/>
      <c r="I85" s="98"/>
      <c r="J85" s="98"/>
      <c r="K85" s="240" t="s">
        <v>2801</v>
      </c>
      <c r="L85" s="98"/>
      <c r="M85" s="65" t="s">
        <v>7746</v>
      </c>
      <c r="CG85" s="65" t="s">
        <v>3137</v>
      </c>
      <c r="CS85" s="65" t="s">
        <v>3318</v>
      </c>
      <c r="CW85" s="65" t="s">
        <v>3355</v>
      </c>
      <c r="CX85" s="65" t="s">
        <v>3381</v>
      </c>
      <c r="DA85" s="65" t="s">
        <v>3438</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3279</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7815</v>
      </c>
      <c r="CF88" s="65" t="s">
        <v>3102</v>
      </c>
      <c r="CQ88" s="65" t="s">
        <v>3277</v>
      </c>
      <c r="CT88" s="65" t="s">
        <v>3335</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3427</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8083</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7646</v>
      </c>
      <c r="CA93" s="65" t="s">
        <v>3030</v>
      </c>
      <c r="CC93" s="65" t="s">
        <v>3066</v>
      </c>
      <c r="CF93" s="65" t="s">
        <v>3103</v>
      </c>
      <c r="CT93" s="65" t="s">
        <v>3336</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7767</v>
      </c>
      <c r="CI94" s="65" t="s">
        <v>3148</v>
      </c>
      <c r="CJ94" s="65" t="s">
        <v>3181</v>
      </c>
      <c r="CW94" s="65" t="s">
        <v>3351</v>
      </c>
      <c r="CZ94" s="65" t="s">
        <v>3427</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8177</v>
      </c>
      <c r="M95" s="65" t="s">
        <v>8176</v>
      </c>
      <c r="Q95" s="65" t="s">
        <v>8096</v>
      </c>
      <c r="BT95" s="65" t="s">
        <v>1548</v>
      </c>
      <c r="BX95" s="65" t="s">
        <v>2733</v>
      </c>
      <c r="BZ95" s="65" t="s">
        <v>2775</v>
      </c>
      <c r="CG95" s="65" t="s">
        <v>3122</v>
      </c>
      <c r="CS95" s="65" t="s">
        <v>3319</v>
      </c>
      <c r="CT95" s="65" t="s">
        <v>3335</v>
      </c>
      <c r="CW95" s="65" t="s">
        <v>3355</v>
      </c>
      <c r="CX95" s="65" t="s">
        <v>3382</v>
      </c>
      <c r="DA95" s="65" t="s">
        <v>3438</v>
      </c>
      <c r="DF95" s="65" t="s">
        <v>8175</v>
      </c>
      <c r="DG95" s="65" t="s">
        <v>8097</v>
      </c>
      <c r="DI95" s="65" t="s">
        <v>8179</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7768</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7865</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7816</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7817</v>
      </c>
      <c r="CL100" s="65" t="s">
        <v>3189</v>
      </c>
      <c r="CW100" s="65" t="s">
        <v>3372</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7768</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7636</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7637</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3336</v>
      </c>
      <c r="CW104" s="65" t="s">
        <v>3351</v>
      </c>
      <c r="CZ104" s="65" t="s">
        <v>3427</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7769</v>
      </c>
      <c r="BR105" s="65" t="s">
        <v>1503</v>
      </c>
      <c r="BX105" s="65" t="s">
        <v>2731</v>
      </c>
      <c r="CW105" s="65" t="s">
        <v>3352</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7818</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3355</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7770</v>
      </c>
      <c r="BR108" s="65" t="s">
        <v>1503</v>
      </c>
      <c r="BT108" s="65" t="s">
        <v>1548</v>
      </c>
      <c r="BU108" s="65" t="s">
        <v>1504</v>
      </c>
      <c r="CQ108" s="65" t="s">
        <v>3277</v>
      </c>
      <c r="CV108" s="65" t="s">
        <v>3348</v>
      </c>
      <c r="CW108" s="65" t="s">
        <v>3354</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7819</v>
      </c>
      <c r="BR109" s="65" t="s">
        <v>1503</v>
      </c>
      <c r="BV109" s="65" t="s">
        <v>93</v>
      </c>
      <c r="CW109" s="65" t="s">
        <v>3355</v>
      </c>
    </row>
    <row r="110" spans="1:111" ht="29.15" customHeight="1">
      <c r="A110" s="105" t="s">
        <v>8165</v>
      </c>
      <c r="B110" s="105">
        <v>3</v>
      </c>
      <c r="C110" s="237">
        <v>1600</v>
      </c>
      <c r="D110" s="100" t="s">
        <v>1542</v>
      </c>
      <c r="E110" s="98" t="s">
        <v>94</v>
      </c>
      <c r="F110" s="238" t="s">
        <v>2931</v>
      </c>
      <c r="G110" s="239">
        <v>45896</v>
      </c>
      <c r="H110" s="98" t="s">
        <v>1530</v>
      </c>
      <c r="I110" s="98" t="s">
        <v>1531</v>
      </c>
      <c r="J110" s="98"/>
      <c r="K110" s="240" t="s">
        <v>2790</v>
      </c>
      <c r="L110" s="259" t="s">
        <v>8098</v>
      </c>
      <c r="M110" s="65" t="s">
        <v>8100</v>
      </c>
      <c r="BR110" s="65" t="s">
        <v>1503</v>
      </c>
      <c r="BU110" s="65" t="s">
        <v>1504</v>
      </c>
      <c r="BW110" s="65" t="s">
        <v>66</v>
      </c>
      <c r="BZ110" s="65" t="s">
        <v>2776</v>
      </c>
      <c r="CS110" s="65" t="s">
        <v>3320</v>
      </c>
      <c r="CV110" s="65" t="s">
        <v>3349</v>
      </c>
      <c r="CX110" s="65" t="s">
        <v>3383</v>
      </c>
      <c r="CZ110" s="65" t="s">
        <v>3427</v>
      </c>
      <c r="DG110" s="65" t="s">
        <v>8092</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7820</v>
      </c>
      <c r="BR111" s="65" t="s">
        <v>1503</v>
      </c>
      <c r="BU111" s="65" t="s">
        <v>1504</v>
      </c>
      <c r="CE111" s="65" t="s">
        <v>3072</v>
      </c>
      <c r="CF111" s="65" t="s">
        <v>3106</v>
      </c>
      <c r="CL111" s="65" t="s">
        <v>3185</v>
      </c>
      <c r="CR111" s="107" t="s">
        <v>3278</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7771</v>
      </c>
      <c r="BQ112" s="65" t="s">
        <v>1620</v>
      </c>
      <c r="BS112" s="65" t="s">
        <v>306</v>
      </c>
      <c r="CL112" s="65" t="s">
        <v>3189</v>
      </c>
      <c r="CQ112" s="65" t="s">
        <v>3277</v>
      </c>
      <c r="CR112" s="65" t="s">
        <v>3279</v>
      </c>
      <c r="CW112" s="65" t="s">
        <v>3355</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7821</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7644</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7790</v>
      </c>
      <c r="BP116" s="65" t="s">
        <v>1730</v>
      </c>
      <c r="BQ116" s="65" t="s">
        <v>1620</v>
      </c>
      <c r="BS116" s="65" t="s">
        <v>306</v>
      </c>
      <c r="BU116" s="65" t="s">
        <v>1504</v>
      </c>
      <c r="CF116" s="65" t="s">
        <v>3105</v>
      </c>
      <c r="CL116" s="65" t="s">
        <v>3185</v>
      </c>
      <c r="CW116" s="65" t="s">
        <v>3355</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7772</v>
      </c>
      <c r="BS117" s="65" t="s">
        <v>306</v>
      </c>
      <c r="BT117" s="65" t="s">
        <v>1548</v>
      </c>
      <c r="BW117" s="65" t="s">
        <v>66</v>
      </c>
      <c r="BY117" s="65" t="s">
        <v>2772</v>
      </c>
      <c r="CH117" s="65" t="s">
        <v>3132</v>
      </c>
      <c r="CI117" s="65" t="s">
        <v>3155</v>
      </c>
      <c r="CW117" s="65" t="s">
        <v>3352</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7822</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7773</v>
      </c>
      <c r="BR119" s="65" t="s">
        <v>1503</v>
      </c>
      <c r="CH119" s="65" t="s">
        <v>3138</v>
      </c>
      <c r="CZ119" s="65" t="s">
        <v>3427</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7823</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7774</v>
      </c>
      <c r="BP121" s="65" t="s">
        <v>1730</v>
      </c>
      <c r="BQ121" s="65" t="s">
        <v>1620</v>
      </c>
      <c r="BS121" s="65" t="s">
        <v>306</v>
      </c>
      <c r="BT121" s="65" t="s">
        <v>1548</v>
      </c>
      <c r="BU121" s="65" t="s">
        <v>1504</v>
      </c>
      <c r="BZ121" s="65" t="s">
        <v>2775</v>
      </c>
      <c r="CG121" s="65" t="s">
        <v>3122</v>
      </c>
      <c r="CQ121" s="65" t="s">
        <v>3277</v>
      </c>
      <c r="CT121" s="65" t="s">
        <v>3335</v>
      </c>
      <c r="DA121" s="65" t="s">
        <v>3438</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7824</v>
      </c>
      <c r="BR122" s="65" t="s">
        <v>328</v>
      </c>
      <c r="BU122" s="65" t="s">
        <v>1504</v>
      </c>
      <c r="BV122" s="65" t="s">
        <v>93</v>
      </c>
      <c r="BW122" s="65" t="s">
        <v>66</v>
      </c>
      <c r="BY122" s="65" t="s">
        <v>2772</v>
      </c>
      <c r="CQ122" s="65" t="s">
        <v>3277</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7825</v>
      </c>
      <c r="BR123" s="65" t="s">
        <v>328</v>
      </c>
      <c r="BY123" s="65" t="s">
        <v>2772</v>
      </c>
    </row>
    <row r="124" spans="1:105" ht="29.15" customHeight="1">
      <c r="A124" s="105" t="s">
        <v>6</v>
      </c>
      <c r="B124" s="105">
        <v>3</v>
      </c>
      <c r="C124" s="237">
        <v>1000</v>
      </c>
      <c r="D124" s="301" t="s">
        <v>3368</v>
      </c>
      <c r="E124" s="98" t="s">
        <v>94</v>
      </c>
      <c r="F124" s="238" t="s">
        <v>3369</v>
      </c>
      <c r="G124" s="239">
        <v>45885</v>
      </c>
      <c r="H124" s="98" t="s">
        <v>1501</v>
      </c>
      <c r="I124" s="98" t="s">
        <v>1502</v>
      </c>
      <c r="J124" s="98"/>
      <c r="K124" s="240" t="s">
        <v>2790</v>
      </c>
      <c r="L124" s="98"/>
      <c r="M124" s="65" t="s">
        <v>7826</v>
      </c>
      <c r="BQ124" s="65" t="s">
        <v>1620</v>
      </c>
      <c r="BS124" s="65" t="s">
        <v>306</v>
      </c>
      <c r="BU124" s="65" t="s">
        <v>1504</v>
      </c>
      <c r="BV124" s="65" t="s">
        <v>93</v>
      </c>
      <c r="BW124" s="65" t="s">
        <v>66</v>
      </c>
      <c r="BY124" s="65" t="s">
        <v>2772</v>
      </c>
      <c r="CQ124" s="65" t="s">
        <v>3277</v>
      </c>
      <c r="CW124" s="65" t="s">
        <v>3361</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7775</v>
      </c>
      <c r="BP125" s="65" t="s">
        <v>1730</v>
      </c>
      <c r="BS125" s="65" t="s">
        <v>306</v>
      </c>
      <c r="BT125" s="65" t="s">
        <v>1548</v>
      </c>
      <c r="BU125" s="65" t="s">
        <v>1504</v>
      </c>
      <c r="CW125" s="65" t="s">
        <v>3358</v>
      </c>
      <c r="DA125" s="65" t="s">
        <v>3438</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7647</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3352</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7776</v>
      </c>
      <c r="BR127" s="65" t="s">
        <v>1503</v>
      </c>
      <c r="BW127" s="65" t="s">
        <v>66</v>
      </c>
      <c r="CZ127" s="65" t="s">
        <v>3427</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7777</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7827</v>
      </c>
      <c r="BR132" s="65" t="s">
        <v>328</v>
      </c>
      <c r="BT132" s="65" t="s">
        <v>1548</v>
      </c>
      <c r="BX132" s="65" t="s">
        <v>2733</v>
      </c>
      <c r="CI132" s="65" t="s">
        <v>3160</v>
      </c>
      <c r="CJ132" s="65" t="s">
        <v>3178</v>
      </c>
      <c r="CL132" s="65" t="s">
        <v>3183</v>
      </c>
    </row>
    <row r="133" spans="1:111" ht="29.15" customHeight="1">
      <c r="A133" s="105" t="s">
        <v>8093</v>
      </c>
      <c r="B133" s="105">
        <v>3</v>
      </c>
      <c r="C133" s="237">
        <v>1000</v>
      </c>
      <c r="D133" s="301" t="s">
        <v>3384</v>
      </c>
      <c r="E133" s="98" t="s">
        <v>48</v>
      </c>
      <c r="F133" s="238" t="s">
        <v>3385</v>
      </c>
      <c r="G133" s="239">
        <v>45876</v>
      </c>
      <c r="H133" s="98"/>
      <c r="I133" s="98"/>
      <c r="J133" s="98"/>
      <c r="K133" s="240" t="s">
        <v>2790</v>
      </c>
      <c r="L133" s="98"/>
      <c r="M133" s="65" t="s">
        <v>7629</v>
      </c>
      <c r="BR133" s="65" t="s">
        <v>1503</v>
      </c>
      <c r="BU133" s="65" t="s">
        <v>1504</v>
      </c>
      <c r="BV133" s="65" t="s">
        <v>93</v>
      </c>
      <c r="BY133" s="65" t="s">
        <v>2772</v>
      </c>
      <c r="CQ133" s="65" t="s">
        <v>3277</v>
      </c>
      <c r="CS133" s="65" t="s">
        <v>3321</v>
      </c>
      <c r="CX133" s="65" t="s">
        <v>3386</v>
      </c>
      <c r="CY133" s="65" t="s">
        <v>3419</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7828</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7829</v>
      </c>
      <c r="BV135" s="65" t="s">
        <v>93</v>
      </c>
      <c r="BW135" s="65" t="s">
        <v>66</v>
      </c>
      <c r="CC135" s="65" t="s">
        <v>3066</v>
      </c>
      <c r="CW135" s="65" t="s">
        <v>3355</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8093</v>
      </c>
      <c r="B137" s="105">
        <v>4</v>
      </c>
      <c r="C137" s="237">
        <v>2300</v>
      </c>
      <c r="D137" s="100" t="s">
        <v>1752</v>
      </c>
      <c r="E137" s="98" t="s">
        <v>94</v>
      </c>
      <c r="F137" s="238" t="s">
        <v>2976</v>
      </c>
      <c r="G137" s="239">
        <v>45873</v>
      </c>
      <c r="H137" s="98"/>
      <c r="I137" s="98"/>
      <c r="J137" s="98"/>
      <c r="K137" s="240" t="s">
        <v>2801</v>
      </c>
      <c r="L137" s="259" t="s">
        <v>8102</v>
      </c>
      <c r="M137" s="65" t="s">
        <v>8105</v>
      </c>
      <c r="S137" s="65" t="s">
        <v>8101</v>
      </c>
      <c r="BR137" s="65" t="s">
        <v>328</v>
      </c>
      <c r="CL137" s="65" t="s">
        <v>3189</v>
      </c>
      <c r="CS137" s="65" t="s">
        <v>3322</v>
      </c>
      <c r="CW137" s="65" t="s">
        <v>3359</v>
      </c>
      <c r="CX137" s="65" t="s">
        <v>3387</v>
      </c>
      <c r="DG137" s="65" t="s">
        <v>8103</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7771</v>
      </c>
      <c r="BQ138" s="65" t="s">
        <v>1620</v>
      </c>
      <c r="BS138" s="65" t="s">
        <v>306</v>
      </c>
      <c r="CL138" s="65" t="s">
        <v>3189</v>
      </c>
      <c r="CQ138" s="65" t="s">
        <v>3277</v>
      </c>
      <c r="CR138" s="65" t="s">
        <v>3279</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7830</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7831</v>
      </c>
      <c r="BR140" s="65" t="s">
        <v>1503</v>
      </c>
      <c r="BT140" s="65" t="s">
        <v>1548</v>
      </c>
      <c r="CE140" s="65" t="s">
        <v>3084</v>
      </c>
      <c r="CT140" s="65" t="s">
        <v>3334</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7778</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3353</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7779</v>
      </c>
      <c r="BM143" s="65" t="s">
        <v>359</v>
      </c>
      <c r="BO143" s="65" t="s">
        <v>301</v>
      </c>
      <c r="BP143" s="65" t="s">
        <v>1730</v>
      </c>
      <c r="BS143" s="65" t="s">
        <v>306</v>
      </c>
      <c r="BT143" s="65" t="s">
        <v>2729</v>
      </c>
      <c r="BU143" s="65" t="s">
        <v>1504</v>
      </c>
      <c r="BY143" s="65" t="s">
        <v>2734</v>
      </c>
      <c r="BZ143" s="65" t="s">
        <v>2775</v>
      </c>
      <c r="CG143" s="65" t="s">
        <v>3122</v>
      </c>
      <c r="CR143" s="65" t="s">
        <v>3298</v>
      </c>
      <c r="CW143" s="65" t="s">
        <v>3355</v>
      </c>
      <c r="DA143" s="65" t="s">
        <v>3438</v>
      </c>
    </row>
    <row r="144" spans="1:111" ht="29.15" customHeight="1">
      <c r="A144" s="105" t="s">
        <v>3008</v>
      </c>
      <c r="B144" s="105">
        <v>3</v>
      </c>
      <c r="C144" s="237">
        <v>1300</v>
      </c>
      <c r="D144" s="100" t="s">
        <v>1541</v>
      </c>
      <c r="E144" s="98" t="s">
        <v>94</v>
      </c>
      <c r="F144" s="238" t="s">
        <v>3323</v>
      </c>
      <c r="G144" s="239">
        <v>45860</v>
      </c>
      <c r="H144" s="98"/>
      <c r="I144" s="98"/>
      <c r="J144" s="98"/>
      <c r="K144" s="240" t="s">
        <v>2790</v>
      </c>
      <c r="L144" s="259" t="s">
        <v>8107</v>
      </c>
      <c r="M144" s="65" t="s">
        <v>8180</v>
      </c>
      <c r="Q144" s="65" t="s">
        <v>8106</v>
      </c>
      <c r="BR144" s="65" t="s">
        <v>1503</v>
      </c>
      <c r="BU144" s="65" t="s">
        <v>1504</v>
      </c>
      <c r="BV144" s="65" t="s">
        <v>93</v>
      </c>
      <c r="BW144" s="65" t="s">
        <v>66</v>
      </c>
      <c r="CA144" s="65" t="s">
        <v>3029</v>
      </c>
      <c r="CC144" s="65" t="s">
        <v>3066</v>
      </c>
      <c r="CF144" s="65" t="s">
        <v>3103</v>
      </c>
      <c r="CS144" s="65" t="s">
        <v>3317</v>
      </c>
      <c r="CT144" s="65" t="s">
        <v>3336</v>
      </c>
      <c r="CW144" s="65" t="s">
        <v>3357</v>
      </c>
      <c r="CX144" s="65" t="s">
        <v>3388</v>
      </c>
      <c r="CZ144" s="65" t="s">
        <v>3427</v>
      </c>
      <c r="DG144" s="65" t="s">
        <v>8092</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7780</v>
      </c>
      <c r="BM145" s="65" t="s">
        <v>359</v>
      </c>
      <c r="BO145" s="65" t="s">
        <v>301</v>
      </c>
      <c r="BP145" s="65" t="s">
        <v>1730</v>
      </c>
      <c r="BS145" s="65" t="s">
        <v>306</v>
      </c>
      <c r="BT145" s="65" t="s">
        <v>1548</v>
      </c>
      <c r="BU145" s="65" t="s">
        <v>1504</v>
      </c>
      <c r="BZ145" s="65" t="s">
        <v>2775</v>
      </c>
      <c r="CE145" s="65" t="s">
        <v>3072</v>
      </c>
      <c r="CR145" s="107" t="s">
        <v>3278</v>
      </c>
      <c r="CT145" s="65" t="s">
        <v>3335</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7781</v>
      </c>
      <c r="BO146" s="65" t="s">
        <v>301</v>
      </c>
      <c r="BP146" s="65" t="s">
        <v>1730</v>
      </c>
      <c r="BQ146" s="65" t="s">
        <v>1620</v>
      </c>
      <c r="BS146" s="65" t="s">
        <v>306</v>
      </c>
      <c r="BU146" s="65" t="s">
        <v>1504</v>
      </c>
      <c r="CE146" s="65" t="s">
        <v>3072</v>
      </c>
      <c r="CG146" s="65" t="s">
        <v>3122</v>
      </c>
      <c r="CL146" s="65" t="s">
        <v>3185</v>
      </c>
      <c r="CR146" s="107" t="s">
        <v>3278</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7782</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7648</v>
      </c>
      <c r="BL148" s="65" t="s">
        <v>56</v>
      </c>
      <c r="BR148" s="65" t="s">
        <v>328</v>
      </c>
      <c r="BV148" s="65" t="s">
        <v>93</v>
      </c>
      <c r="BW148" s="65" t="s">
        <v>66</v>
      </c>
      <c r="CW148" s="65" t="s">
        <v>3355</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7832</v>
      </c>
      <c r="BL149" s="65" t="s">
        <v>56</v>
      </c>
      <c r="BM149" s="65" t="s">
        <v>359</v>
      </c>
      <c r="BR149" s="65" t="s">
        <v>1503</v>
      </c>
      <c r="BT149" s="65" t="s">
        <v>1548</v>
      </c>
      <c r="BU149" s="65" t="s">
        <v>1504</v>
      </c>
      <c r="BV149" s="65" t="s">
        <v>93</v>
      </c>
      <c r="CB149" s="65" t="s">
        <v>3051</v>
      </c>
      <c r="CE149" s="65" t="s">
        <v>3084</v>
      </c>
      <c r="CT149" s="65" t="s">
        <v>3334</v>
      </c>
      <c r="CW149" s="65" t="s">
        <v>3352</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7649</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7628</v>
      </c>
      <c r="BR151" s="65" t="s">
        <v>1503</v>
      </c>
      <c r="BU151" s="65" t="s">
        <v>1504</v>
      </c>
      <c r="BV151" s="65" t="s">
        <v>93</v>
      </c>
      <c r="BW151" s="65" t="s">
        <v>66</v>
      </c>
      <c r="CA151" s="65" t="s">
        <v>3029</v>
      </c>
      <c r="CC151" s="65" t="s">
        <v>3066</v>
      </c>
      <c r="CF151" s="65" t="s">
        <v>3103</v>
      </c>
      <c r="CT151" s="65" t="s">
        <v>3336</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7833</v>
      </c>
      <c r="AO152" s="58"/>
      <c r="BJ152" s="65" t="s">
        <v>1566</v>
      </c>
      <c r="BL152" s="65" t="s">
        <v>56</v>
      </c>
      <c r="BR152" s="65" t="s">
        <v>1503</v>
      </c>
      <c r="BU152" s="65" t="s">
        <v>1504</v>
      </c>
      <c r="BV152" s="65" t="s">
        <v>93</v>
      </c>
      <c r="BW152" s="65" t="s">
        <v>66</v>
      </c>
      <c r="BY152" s="65" t="s">
        <v>2772</v>
      </c>
      <c r="CR152" s="107" t="s">
        <v>3278</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7834</v>
      </c>
      <c r="BG153" s="65" t="s">
        <v>1751</v>
      </c>
      <c r="BR153" s="65" t="s">
        <v>1503</v>
      </c>
      <c r="CL153" s="65" t="s">
        <v>3189</v>
      </c>
      <c r="CR153" s="65" t="s">
        <v>3279</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7638</v>
      </c>
      <c r="BG154" s="65" t="s">
        <v>1658</v>
      </c>
      <c r="BL154" s="65" t="s">
        <v>56</v>
      </c>
      <c r="BR154" s="65" t="s">
        <v>1503</v>
      </c>
      <c r="BU154" s="65" t="s">
        <v>1504</v>
      </c>
      <c r="BV154" s="65" t="s">
        <v>93</v>
      </c>
      <c r="BY154" s="65" t="s">
        <v>2772</v>
      </c>
      <c r="CC154" s="65" t="s">
        <v>3066</v>
      </c>
      <c r="CF154" s="65" t="s">
        <v>3103</v>
      </c>
      <c r="CV154" s="65" t="s">
        <v>3348</v>
      </c>
      <c r="CY154" s="65" t="s">
        <v>3419</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7783</v>
      </c>
      <c r="BH155" s="65" t="s">
        <v>1099</v>
      </c>
      <c r="BL155" s="65" t="s">
        <v>56</v>
      </c>
      <c r="BQ155" s="65" t="s">
        <v>1620</v>
      </c>
      <c r="BS155" s="65" t="s">
        <v>306</v>
      </c>
      <c r="BV155" s="65" t="s">
        <v>93</v>
      </c>
      <c r="BW155" s="65" t="s">
        <v>66</v>
      </c>
      <c r="CH155" s="65" t="s">
        <v>3138</v>
      </c>
      <c r="CJ155" s="65" t="s">
        <v>3103</v>
      </c>
      <c r="CZ155" s="65" t="s">
        <v>3427</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7784</v>
      </c>
      <c r="BO156" s="65" t="s">
        <v>301</v>
      </c>
      <c r="BP156" s="65" t="s">
        <v>1730</v>
      </c>
      <c r="BS156" s="65" t="s">
        <v>306</v>
      </c>
      <c r="BT156" s="65" t="s">
        <v>1548</v>
      </c>
      <c r="BU156" s="65" t="s">
        <v>1504</v>
      </c>
      <c r="BZ156" s="65" t="s">
        <v>2775</v>
      </c>
      <c r="CD156" s="65" t="s">
        <v>3071</v>
      </c>
      <c r="CG156" s="65" t="s">
        <v>3122</v>
      </c>
      <c r="CR156" s="65" t="s">
        <v>3297</v>
      </c>
      <c r="CT156" s="65" t="s">
        <v>3335</v>
      </c>
      <c r="CW156" s="65" t="s">
        <v>3355</v>
      </c>
      <c r="DA156" s="65" t="s">
        <v>3438</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7665</v>
      </c>
      <c r="BF157" s="65" t="s">
        <v>1538</v>
      </c>
      <c r="BH157" s="65" t="s">
        <v>1099</v>
      </c>
      <c r="BL157" s="65" t="s">
        <v>56</v>
      </c>
      <c r="BR157" s="65" t="s">
        <v>328</v>
      </c>
      <c r="BU157" s="65" t="s">
        <v>1504</v>
      </c>
      <c r="BV157" s="65" t="s">
        <v>93</v>
      </c>
      <c r="BW157" s="65" t="s">
        <v>66</v>
      </c>
      <c r="CA157" s="65" t="s">
        <v>3029</v>
      </c>
      <c r="CC157" s="65" t="s">
        <v>3066</v>
      </c>
      <c r="CF157" s="65" t="s">
        <v>3103</v>
      </c>
      <c r="CT157" s="65" t="s">
        <v>3336</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7785</v>
      </c>
      <c r="BQ158" s="65" t="s">
        <v>1620</v>
      </c>
      <c r="BS158" s="65" t="s">
        <v>306</v>
      </c>
      <c r="CW158" s="65" t="s">
        <v>3355</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7786</v>
      </c>
      <c r="BO159" s="65" t="s">
        <v>301</v>
      </c>
      <c r="BP159" s="65" t="s">
        <v>1730</v>
      </c>
      <c r="BQ159" s="65" t="s">
        <v>1620</v>
      </c>
      <c r="BS159" s="65" t="s">
        <v>306</v>
      </c>
      <c r="BT159" s="65" t="s">
        <v>1548</v>
      </c>
      <c r="BZ159" s="65" t="s">
        <v>2775</v>
      </c>
      <c r="CG159" s="65" t="s">
        <v>3129</v>
      </c>
      <c r="CH159" s="65" t="s">
        <v>3146</v>
      </c>
      <c r="DA159" s="65" t="s">
        <v>3438</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7790</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3446</v>
      </c>
      <c r="G161" s="239">
        <v>45844</v>
      </c>
      <c r="H161" s="98"/>
      <c r="I161" s="98"/>
      <c r="J161" s="98"/>
      <c r="K161" s="240" t="s">
        <v>2790</v>
      </c>
      <c r="L161" s="98"/>
      <c r="M161" s="65" t="s">
        <v>7835</v>
      </c>
      <c r="BR161" s="65" t="s">
        <v>1503</v>
      </c>
      <c r="BU161" s="65" t="s">
        <v>1504</v>
      </c>
      <c r="BZ161" s="65" t="s">
        <v>2776</v>
      </c>
      <c r="CI161" s="65" t="s">
        <v>3148</v>
      </c>
      <c r="CJ161" s="65" t="s">
        <v>3181</v>
      </c>
      <c r="CM161" s="65" t="s">
        <v>3207</v>
      </c>
      <c r="CR161" s="65" t="s">
        <v>3279</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7777</v>
      </c>
      <c r="BR162" s="65" t="s">
        <v>1503</v>
      </c>
      <c r="BZ162" s="65" t="s">
        <v>2776</v>
      </c>
      <c r="CW162" s="65" t="s">
        <v>3355</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7787</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3355</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7639</v>
      </c>
      <c r="BH167" s="65" t="s">
        <v>1099</v>
      </c>
      <c r="BR167" s="65" t="s">
        <v>328</v>
      </c>
      <c r="BU167" s="65" t="s">
        <v>1504</v>
      </c>
      <c r="BV167" s="65" t="s">
        <v>1583</v>
      </c>
      <c r="BW167" s="65" t="s">
        <v>66</v>
      </c>
      <c r="CA167" s="65" t="s">
        <v>3029</v>
      </c>
      <c r="CC167" s="65" t="s">
        <v>3066</v>
      </c>
      <c r="CF167" s="65" t="s">
        <v>3103</v>
      </c>
      <c r="CT167" s="65" t="s">
        <v>3336</v>
      </c>
      <c r="CW167" s="65" t="s">
        <v>3351</v>
      </c>
      <c r="CZ167" s="65" t="s">
        <v>3427</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3355</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7644</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7644</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7777</v>
      </c>
      <c r="BE172" s="65" t="s">
        <v>1749</v>
      </c>
      <c r="BR172" s="65" t="s">
        <v>1503</v>
      </c>
      <c r="BZ172" s="65" t="s">
        <v>2776</v>
      </c>
    </row>
    <row r="173" spans="1:104" ht="29.15" customHeight="1">
      <c r="A173" s="105" t="s">
        <v>8165</v>
      </c>
      <c r="B173" s="105" t="s">
        <v>1750</v>
      </c>
      <c r="C173" s="237">
        <v>2200</v>
      </c>
      <c r="D173" s="301" t="s">
        <v>3389</v>
      </c>
      <c r="E173" s="98" t="s">
        <v>94</v>
      </c>
      <c r="F173" s="238" t="s">
        <v>3390</v>
      </c>
      <c r="G173" s="239">
        <v>45834</v>
      </c>
      <c r="H173" s="98" t="s">
        <v>1530</v>
      </c>
      <c r="I173" s="98" t="s">
        <v>1531</v>
      </c>
      <c r="J173" s="98"/>
      <c r="K173" s="240" t="s">
        <v>2801</v>
      </c>
      <c r="L173" s="98"/>
      <c r="M173" s="65" t="s">
        <v>7630</v>
      </c>
      <c r="BE173" s="65" t="s">
        <v>1749</v>
      </c>
      <c r="BG173" s="65" t="s">
        <v>1751</v>
      </c>
      <c r="BR173" s="65" t="s">
        <v>1503</v>
      </c>
      <c r="CL173" s="65" t="s">
        <v>3189</v>
      </c>
      <c r="CS173" s="65" t="s">
        <v>3324</v>
      </c>
      <c r="CW173" s="65" t="s">
        <v>3359</v>
      </c>
      <c r="CX173" s="65" t="s">
        <v>3391</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7788</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3352</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7658</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7836</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7863</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3336</v>
      </c>
    </row>
    <row r="178" spans="1:113" ht="29.15" customHeight="1">
      <c r="A178" s="105" t="s">
        <v>1</v>
      </c>
      <c r="B178" s="105" t="s">
        <v>1508</v>
      </c>
      <c r="C178" s="237">
        <v>1500</v>
      </c>
      <c r="D178" s="100" t="s">
        <v>3366</v>
      </c>
      <c r="E178" s="98" t="s">
        <v>48</v>
      </c>
      <c r="F178" s="238" t="s">
        <v>3367</v>
      </c>
      <c r="G178" s="239">
        <v>45829</v>
      </c>
      <c r="H178" s="98"/>
      <c r="I178" s="98"/>
      <c r="J178" s="98"/>
      <c r="K178" s="240" t="s">
        <v>2801</v>
      </c>
      <c r="L178" s="259" t="s">
        <v>8183</v>
      </c>
      <c r="M178" s="65" t="s">
        <v>8182</v>
      </c>
      <c r="BC178" s="65" t="s">
        <v>1509</v>
      </c>
      <c r="BS178" s="65" t="s">
        <v>306</v>
      </c>
      <c r="BU178" s="65" t="s">
        <v>1504</v>
      </c>
      <c r="BV178" s="65" t="s">
        <v>93</v>
      </c>
      <c r="BW178" s="65" t="s">
        <v>66</v>
      </c>
      <c r="BZ178" s="65" t="s">
        <v>2776</v>
      </c>
      <c r="CI178" s="65" t="s">
        <v>3148</v>
      </c>
      <c r="CJ178" s="65" t="s">
        <v>3181</v>
      </c>
      <c r="CL178" s="65" t="s">
        <v>3193</v>
      </c>
      <c r="CQ178" s="65" t="s">
        <v>3277</v>
      </c>
      <c r="CR178" s="65" t="s">
        <v>3279</v>
      </c>
      <c r="CV178" s="65" t="s">
        <v>3349</v>
      </c>
      <c r="CW178" s="65" t="s">
        <v>3363</v>
      </c>
      <c r="CX178" s="65" t="s">
        <v>3392</v>
      </c>
      <c r="CZ178" s="65" t="s">
        <v>3427</v>
      </c>
      <c r="DG178" s="65" t="s">
        <v>8181</v>
      </c>
      <c r="DI178" s="65" t="s">
        <v>8184</v>
      </c>
    </row>
    <row r="179" spans="1:113" ht="29.15" customHeight="1">
      <c r="A179" s="105" t="s">
        <v>4</v>
      </c>
      <c r="B179" s="105" t="s">
        <v>1508</v>
      </c>
      <c r="C179" s="237">
        <v>1400</v>
      </c>
      <c r="D179" s="301" t="s">
        <v>3431</v>
      </c>
      <c r="E179" s="98" t="s">
        <v>48</v>
      </c>
      <c r="F179" s="238" t="s">
        <v>3432</v>
      </c>
      <c r="G179" s="239">
        <v>45829</v>
      </c>
      <c r="H179" s="98" t="s">
        <v>1501</v>
      </c>
      <c r="I179" s="98" t="s">
        <v>1530</v>
      </c>
      <c r="J179" s="98"/>
      <c r="K179" s="240" t="s">
        <v>2790</v>
      </c>
      <c r="L179" s="98"/>
      <c r="M179" s="65" t="s">
        <v>7789</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3336</v>
      </c>
      <c r="CW179" s="65" t="s">
        <v>3351</v>
      </c>
      <c r="CZ179" s="65" t="s">
        <v>3427</v>
      </c>
    </row>
    <row r="180" spans="1:113" ht="29.15" customHeight="1">
      <c r="A180" s="105" t="s">
        <v>8165</v>
      </c>
      <c r="B180" s="105">
        <v>3</v>
      </c>
      <c r="C180" s="237">
        <v>900</v>
      </c>
      <c r="D180" s="301" t="s">
        <v>1787</v>
      </c>
      <c r="E180" s="98" t="s">
        <v>742</v>
      </c>
      <c r="F180" s="238" t="s">
        <v>2914</v>
      </c>
      <c r="G180" s="239">
        <v>45828</v>
      </c>
      <c r="H180" s="98" t="s">
        <v>1501</v>
      </c>
      <c r="I180" s="98" t="s">
        <v>1502</v>
      </c>
      <c r="J180" s="98"/>
      <c r="K180" s="240" t="s">
        <v>2790</v>
      </c>
      <c r="L180" s="98"/>
      <c r="M180" s="65" t="s">
        <v>7747</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7790</v>
      </c>
      <c r="BO181" s="65" t="s">
        <v>301</v>
      </c>
      <c r="BP181" s="65" t="s">
        <v>1730</v>
      </c>
      <c r="BQ181" s="65" t="s">
        <v>1620</v>
      </c>
      <c r="BS181" s="65" t="s">
        <v>1856</v>
      </c>
      <c r="BU181" s="65" t="s">
        <v>1504</v>
      </c>
      <c r="CF181" s="65" t="s">
        <v>3105</v>
      </c>
      <c r="CL181" s="65" t="s">
        <v>3185</v>
      </c>
      <c r="CQ181" s="65" t="s">
        <v>3277</v>
      </c>
      <c r="CR181" s="107" t="s">
        <v>3278</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7791</v>
      </c>
      <c r="BC182" s="65" t="s">
        <v>254</v>
      </c>
      <c r="BF182" s="65" t="s">
        <v>353</v>
      </c>
      <c r="BI182" s="65" t="s">
        <v>355</v>
      </c>
      <c r="BL182" s="65" t="s">
        <v>56</v>
      </c>
      <c r="BM182" s="65" t="s">
        <v>359</v>
      </c>
      <c r="BR182" s="65" t="s">
        <v>1503</v>
      </c>
      <c r="BT182" s="65" t="s">
        <v>1548</v>
      </c>
      <c r="CW182" s="65" t="s">
        <v>3352</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7837</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7838</v>
      </c>
      <c r="BA185" s="65" t="s">
        <v>79</v>
      </c>
      <c r="BF185" s="65" t="s">
        <v>1538</v>
      </c>
      <c r="BH185" s="65" t="s">
        <v>1099</v>
      </c>
      <c r="BL185" s="65" t="s">
        <v>56</v>
      </c>
      <c r="BR185" s="65" t="s">
        <v>1503</v>
      </c>
      <c r="BV185" s="65" t="s">
        <v>93</v>
      </c>
      <c r="BW185" s="65" t="s">
        <v>66</v>
      </c>
      <c r="CW185" s="65" t="s">
        <v>3355</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7792</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8188</v>
      </c>
      <c r="M187" s="65" t="s">
        <v>8187</v>
      </c>
      <c r="S187" s="65" t="s">
        <v>8186</v>
      </c>
      <c r="BD187" s="65" t="s">
        <v>522</v>
      </c>
      <c r="BM187" s="65" t="s">
        <v>359</v>
      </c>
      <c r="BO187" s="65" t="s">
        <v>301</v>
      </c>
      <c r="BP187" s="65" t="s">
        <v>1730</v>
      </c>
      <c r="BS187" s="65" t="s">
        <v>306</v>
      </c>
      <c r="BT187" s="65" t="s">
        <v>1548</v>
      </c>
      <c r="BZ187" s="65" t="s">
        <v>2775</v>
      </c>
      <c r="CC187" s="65" t="s">
        <v>3053</v>
      </c>
      <c r="CW187" s="65" t="s">
        <v>3355</v>
      </c>
      <c r="DI187" s="65" t="s">
        <v>8189</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8194</v>
      </c>
      <c r="M188" s="65" t="s">
        <v>8193</v>
      </c>
      <c r="Q188" s="65" t="s">
        <v>8192</v>
      </c>
      <c r="BD188" s="65" t="s">
        <v>522</v>
      </c>
      <c r="BM188" s="65" t="s">
        <v>359</v>
      </c>
      <c r="BO188" s="65" t="s">
        <v>301</v>
      </c>
      <c r="BP188" s="65" t="s">
        <v>1730</v>
      </c>
      <c r="BS188" s="65" t="s">
        <v>306</v>
      </c>
      <c r="BX188" s="65" t="s">
        <v>2733</v>
      </c>
      <c r="BZ188" s="65" t="s">
        <v>2775</v>
      </c>
      <c r="DI188" s="65" t="s">
        <v>8195</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7777</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7839</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3277</v>
      </c>
      <c r="CR190" s="65" t="s">
        <v>3279</v>
      </c>
      <c r="CT190" s="65" t="s">
        <v>3334</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7657</v>
      </c>
      <c r="AU192" s="65" t="s">
        <v>1507</v>
      </c>
      <c r="AV192" s="65" t="s">
        <v>225</v>
      </c>
      <c r="AX192" s="65" t="s">
        <v>76</v>
      </c>
      <c r="AY192" s="65" t="s">
        <v>77</v>
      </c>
      <c r="BA192" s="65" t="s">
        <v>79</v>
      </c>
      <c r="BB192" s="65" t="s">
        <v>2109</v>
      </c>
      <c r="BC192" s="65" t="s">
        <v>1528</v>
      </c>
      <c r="BR192" s="65" t="s">
        <v>1503</v>
      </c>
      <c r="BX192" s="65" t="s">
        <v>2732</v>
      </c>
      <c r="BZ192" s="65" t="s">
        <v>2776</v>
      </c>
      <c r="CW192" s="65" t="s">
        <v>3355</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7658</v>
      </c>
      <c r="AU193" s="65" t="s">
        <v>131</v>
      </c>
      <c r="AX193" s="65" t="s">
        <v>76</v>
      </c>
      <c r="BF193" s="65" t="s">
        <v>353</v>
      </c>
      <c r="BJ193" s="65" t="s">
        <v>1566</v>
      </c>
      <c r="BL193" s="65" t="s">
        <v>56</v>
      </c>
      <c r="BR193" s="65" t="s">
        <v>328</v>
      </c>
      <c r="BU193" s="65" t="s">
        <v>1504</v>
      </c>
      <c r="BV193" s="65" t="s">
        <v>93</v>
      </c>
      <c r="BY193" s="65" t="s">
        <v>2772</v>
      </c>
      <c r="CR193" s="65" t="s">
        <v>3279</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7659</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7768</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7793</v>
      </c>
      <c r="AU196" s="65" t="s">
        <v>283</v>
      </c>
      <c r="BD196" s="65" t="s">
        <v>522</v>
      </c>
      <c r="BO196" s="65" t="s">
        <v>301</v>
      </c>
      <c r="BP196" s="65" t="s">
        <v>1730</v>
      </c>
      <c r="BS196" s="65" t="s">
        <v>306</v>
      </c>
      <c r="BT196" s="65" t="s">
        <v>1548</v>
      </c>
      <c r="BU196" s="65" t="s">
        <v>1504</v>
      </c>
      <c r="BZ196" s="65" t="s">
        <v>2775</v>
      </c>
      <c r="CI196" s="65" t="s">
        <v>3152</v>
      </c>
      <c r="CJ196" s="65" t="s">
        <v>3179</v>
      </c>
      <c r="CL196" s="65" t="s">
        <v>3232</v>
      </c>
      <c r="CW196" s="65" t="s">
        <v>3353</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7840</v>
      </c>
      <c r="BR197" s="65" t="s">
        <v>2727</v>
      </c>
      <c r="CL197" s="65" t="s">
        <v>3206</v>
      </c>
      <c r="CR197" s="65" t="s">
        <v>3279</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7640</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3336</v>
      </c>
      <c r="CZ198" s="65" t="s">
        <v>3427</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7660</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7841</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8200</v>
      </c>
      <c r="M201" s="65" t="s">
        <v>8199</v>
      </c>
      <c r="Q201" s="65" t="s">
        <v>8198</v>
      </c>
      <c r="BR201" s="65" t="s">
        <v>1503</v>
      </c>
      <c r="BU201" s="65" t="s">
        <v>1504</v>
      </c>
      <c r="BV201" s="65" t="s">
        <v>93</v>
      </c>
      <c r="BW201" s="65" t="s">
        <v>66</v>
      </c>
      <c r="CA201" s="65" t="s">
        <v>3029</v>
      </c>
      <c r="CC201" s="65" t="s">
        <v>3066</v>
      </c>
      <c r="CF201" s="65" t="s">
        <v>3103</v>
      </c>
      <c r="CT201" s="65" t="s">
        <v>3336</v>
      </c>
      <c r="CZ201" s="65" t="s">
        <v>3429</v>
      </c>
      <c r="DI201" s="65" t="s">
        <v>8201</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7650</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3336</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7842</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7864</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3278</v>
      </c>
      <c r="CT204" s="65" t="s">
        <v>3335</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7794</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3279</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7631</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3336</v>
      </c>
      <c r="CZ207" s="65" t="s">
        <v>3427</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7661</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7819</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7843</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7628</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3336</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8205</v>
      </c>
      <c r="M212" s="65" t="s">
        <v>8204</v>
      </c>
      <c r="Q212" s="65" t="s">
        <v>8203</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3336</v>
      </c>
      <c r="CW212" s="65" t="s">
        <v>3351</v>
      </c>
      <c r="CZ212" s="65" t="s">
        <v>3427</v>
      </c>
      <c r="DI212" s="65" t="s">
        <v>8206</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3360</v>
      </c>
      <c r="E214" s="98" t="s">
        <v>48</v>
      </c>
      <c r="F214" s="238" t="s">
        <v>3433</v>
      </c>
      <c r="G214" s="239">
        <v>45785</v>
      </c>
      <c r="H214" s="98"/>
      <c r="I214" s="98"/>
      <c r="J214" s="98"/>
      <c r="K214" s="240" t="s">
        <v>2801</v>
      </c>
      <c r="L214" s="98"/>
      <c r="M214" s="65">
        <v>107114502701</v>
      </c>
      <c r="CR214" s="107"/>
      <c r="CW214" s="65" t="s">
        <v>3355</v>
      </c>
      <c r="CZ214" s="65" t="s">
        <v>3427</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7830</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3355</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7865</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7865</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7659</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7844</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3355</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7845</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7660</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7644</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7795</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3335</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7796</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3351</v>
      </c>
      <c r="CZ227" s="65" t="s">
        <v>3427</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7866</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7659</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3355</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7651</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7846</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3335</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7641</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3260</v>
      </c>
      <c r="CV235" s="65" t="s">
        <v>3348</v>
      </c>
      <c r="CY235" s="65" t="s">
        <v>3419</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7847</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3335</v>
      </c>
      <c r="CV236" s="65" t="s">
        <v>3348</v>
      </c>
      <c r="DA236" s="65" t="s">
        <v>3438</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7848</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3428</v>
      </c>
      <c r="G238" s="239">
        <v>45764</v>
      </c>
      <c r="H238" s="98"/>
      <c r="I238" s="98"/>
      <c r="J238" s="98"/>
      <c r="K238" s="240" t="s">
        <v>2790</v>
      </c>
      <c r="L238" s="98"/>
      <c r="M238" s="65" t="s">
        <v>7797</v>
      </c>
      <c r="BR238" s="65" t="s">
        <v>1503</v>
      </c>
      <c r="CZ238" s="65" t="s">
        <v>3427</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7849</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7850</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3258</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7651</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7851</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3278</v>
      </c>
      <c r="CT242" s="65" t="s">
        <v>3335</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7628</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3336</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7867</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7798</v>
      </c>
      <c r="Q245" s="65" t="s">
        <v>2792</v>
      </c>
      <c r="AK245" s="65" t="s">
        <v>1807</v>
      </c>
      <c r="AO245" s="65" t="s">
        <v>1564</v>
      </c>
      <c r="AS245" s="65" t="s">
        <v>601</v>
      </c>
      <c r="AU245" s="65" t="s">
        <v>283</v>
      </c>
      <c r="BT245" s="65" t="s">
        <v>1548</v>
      </c>
      <c r="BX245" s="65" t="s">
        <v>2731</v>
      </c>
      <c r="CW245" s="65" t="s">
        <v>3355</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7799</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3259</v>
      </c>
      <c r="CT246" s="65" t="s">
        <v>3334</v>
      </c>
      <c r="CW246" s="65" t="s">
        <v>3352</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7652</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3336</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7649</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7852</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7642</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3336</v>
      </c>
      <c r="CW251" s="65" t="s">
        <v>3351</v>
      </c>
      <c r="CZ251" s="65" t="s">
        <v>3427</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7853</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3258</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7653</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3336</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7662</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3279</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8210</v>
      </c>
      <c r="M255" s="65" t="s">
        <v>8209</v>
      </c>
      <c r="Q255" s="65" t="s">
        <v>8208</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3252</v>
      </c>
      <c r="DI255" s="65" t="s">
        <v>8211</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7800</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3352</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7644</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7854</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7868</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7833</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7801</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3351</v>
      </c>
      <c r="CZ262" s="65" t="s">
        <v>3427</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7871</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7869</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7802</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3256</v>
      </c>
      <c r="CR265" s="107" t="s">
        <v>3278</v>
      </c>
      <c r="CT265" s="65" t="s">
        <v>3334</v>
      </c>
      <c r="CW265" s="65" t="s">
        <v>3353</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7803</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3427</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7649</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7870</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3279</v>
      </c>
      <c r="CW268" s="65" t="s">
        <v>3355</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7804</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3257</v>
      </c>
      <c r="CZ269" s="65" t="s">
        <v>3427</v>
      </c>
    </row>
    <row r="270" spans="1:104" ht="29.15" customHeight="1">
      <c r="A270" s="105" t="s">
        <v>7</v>
      </c>
      <c r="B270" s="105" t="s">
        <v>2168</v>
      </c>
      <c r="C270" s="237">
        <v>3000</v>
      </c>
      <c r="D270" s="301" t="s">
        <v>2110</v>
      </c>
      <c r="E270" s="98" t="s">
        <v>3174</v>
      </c>
      <c r="F270" s="238" t="s">
        <v>3233</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7871</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7803</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3427</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7649</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7663</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7855</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7805</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3419</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7856</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3334</v>
      </c>
    </row>
    <row r="279" spans="1:113" ht="29.15" customHeight="1">
      <c r="A279" s="105" t="s">
        <v>6</v>
      </c>
      <c r="B279" s="105" t="s">
        <v>1596</v>
      </c>
      <c r="C279" s="237">
        <v>1400</v>
      </c>
      <c r="D279" s="301" t="s">
        <v>3370</v>
      </c>
      <c r="E279" s="98" t="s">
        <v>3173</v>
      </c>
      <c r="F279" s="238" t="s">
        <v>3371</v>
      </c>
      <c r="G279" s="239">
        <v>45734</v>
      </c>
      <c r="H279" s="98"/>
      <c r="I279" s="98"/>
      <c r="J279" s="98"/>
      <c r="K279" s="240" t="s">
        <v>2790</v>
      </c>
      <c r="L279" s="98"/>
      <c r="M279" s="65" t="s">
        <v>7857</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3372</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7858</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7872</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7649</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7859</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3355</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7860</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3336</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7806</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3427</v>
      </c>
    </row>
    <row r="286" spans="1:113" ht="29.15" customHeight="1">
      <c r="A286" s="105" t="s">
        <v>1</v>
      </c>
      <c r="B286" s="105" t="s">
        <v>1546</v>
      </c>
      <c r="C286" s="237">
        <v>900</v>
      </c>
      <c r="D286" s="100" t="s">
        <v>1731</v>
      </c>
      <c r="E286" s="98" t="s">
        <v>48</v>
      </c>
      <c r="F286" s="238" t="s">
        <v>3261</v>
      </c>
      <c r="G286" s="239">
        <v>45729</v>
      </c>
      <c r="H286" s="98" t="s">
        <v>1530</v>
      </c>
      <c r="I286" s="98" t="s">
        <v>1531</v>
      </c>
      <c r="J286" s="98"/>
      <c r="K286" s="240" t="s">
        <v>2790</v>
      </c>
      <c r="L286" s="259" t="s">
        <v>8215</v>
      </c>
      <c r="M286" s="65" t="s">
        <v>8214</v>
      </c>
      <c r="Q286" s="65" t="s">
        <v>8213</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3256</v>
      </c>
      <c r="CQ286" s="65" t="s">
        <v>3277</v>
      </c>
      <c r="CR286" s="107" t="s">
        <v>3278</v>
      </c>
      <c r="CT286" s="65" t="s">
        <v>3334</v>
      </c>
      <c r="CW286" s="65" t="s">
        <v>3353</v>
      </c>
      <c r="DA286" s="65" t="s">
        <v>3438</v>
      </c>
      <c r="DI286" s="65" t="s">
        <v>8216</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7795</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3278</v>
      </c>
      <c r="CT287" s="65" t="s">
        <v>3335</v>
      </c>
    </row>
    <row r="288" spans="1:113" ht="29.15" customHeight="1">
      <c r="A288" s="105" t="s">
        <v>1</v>
      </c>
      <c r="B288" s="105">
        <v>2</v>
      </c>
      <c r="C288" s="237">
        <v>900</v>
      </c>
      <c r="D288" s="100" t="s">
        <v>1845</v>
      </c>
      <c r="E288" s="98" t="s">
        <v>185</v>
      </c>
      <c r="F288" s="238" t="s">
        <v>3262</v>
      </c>
      <c r="G288" s="239">
        <v>45726</v>
      </c>
      <c r="H288" s="98" t="s">
        <v>1501</v>
      </c>
      <c r="I288" s="98" t="s">
        <v>1502</v>
      </c>
      <c r="J288" s="98"/>
      <c r="K288" s="240" t="s">
        <v>2801</v>
      </c>
      <c r="L288" s="259" t="s">
        <v>8220</v>
      </c>
      <c r="M288" s="65" t="s">
        <v>8219</v>
      </c>
      <c r="Q288" s="65" t="s">
        <v>8218</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3255</v>
      </c>
      <c r="CR288" s="65" t="s">
        <v>3296</v>
      </c>
      <c r="CT288" s="65" t="s">
        <v>3334</v>
      </c>
      <c r="CW288" s="65" t="s">
        <v>3355</v>
      </c>
      <c r="DA288" s="65" t="s">
        <v>3438</v>
      </c>
      <c r="DI288" s="65" t="s">
        <v>8221</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7654</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3254</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7860</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3336</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7795</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3335</v>
      </c>
    </row>
    <row r="292" spans="1:113" ht="29.15" customHeight="1">
      <c r="A292" s="105" t="s">
        <v>6</v>
      </c>
      <c r="B292" s="105" t="s">
        <v>1596</v>
      </c>
      <c r="C292" s="237">
        <v>1000</v>
      </c>
      <c r="D292" s="301" t="s">
        <v>3364</v>
      </c>
      <c r="E292" s="98" t="s">
        <v>48</v>
      </c>
      <c r="F292" s="238" t="s">
        <v>3365</v>
      </c>
      <c r="G292" s="239">
        <v>45709</v>
      </c>
      <c r="H292" s="98"/>
      <c r="I292" s="98"/>
      <c r="J292" s="98"/>
      <c r="K292" s="240" t="s">
        <v>2801</v>
      </c>
      <c r="L292" s="98"/>
      <c r="M292" s="65" t="s">
        <v>7861</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3278</v>
      </c>
      <c r="CT292" s="65" t="s">
        <v>2734</v>
      </c>
      <c r="CW292" s="65" t="s">
        <v>3362</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7862</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3253</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8225</v>
      </c>
      <c r="M294" s="65" t="s">
        <v>8224</v>
      </c>
      <c r="Q294" s="65" t="s">
        <v>8223</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3252</v>
      </c>
      <c r="DI294" s="65" t="s">
        <v>8206</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7748</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7643</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3427</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7807</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7644</v>
      </c>
      <c r="R298" s="65" t="s">
        <v>1955</v>
      </c>
      <c r="AM298" s="65" t="s">
        <v>1815</v>
      </c>
      <c r="AN298" s="65" t="s">
        <v>1527</v>
      </c>
      <c r="AR298" s="65" t="s">
        <v>225</v>
      </c>
      <c r="BG298" s="65" t="s">
        <v>1751</v>
      </c>
      <c r="BR298" s="65" t="s">
        <v>328</v>
      </c>
      <c r="CL298" s="65" t="s">
        <v>3189</v>
      </c>
      <c r="CR298" s="65" t="s">
        <v>3279</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7664</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7655</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3336</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7644</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3279</v>
      </c>
    </row>
    <row r="302" spans="1:113" ht="29.15" customHeight="1">
      <c r="A302" s="105" t="s">
        <v>4</v>
      </c>
      <c r="B302" s="105" t="s">
        <v>1546</v>
      </c>
      <c r="C302" s="237">
        <v>1500</v>
      </c>
      <c r="D302" s="301" t="s">
        <v>3434</v>
      </c>
      <c r="E302" s="98" t="s">
        <v>94</v>
      </c>
      <c r="F302" s="238" t="s">
        <v>3435</v>
      </c>
      <c r="G302" s="239">
        <v>45598</v>
      </c>
      <c r="H302" s="98" t="s">
        <v>1568</v>
      </c>
      <c r="I302" s="98" t="s">
        <v>1501</v>
      </c>
      <c r="J302" s="98"/>
      <c r="K302" s="240" t="s">
        <v>2790</v>
      </c>
      <c r="L302" s="98"/>
      <c r="M302" s="65" t="s">
        <v>7808</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3351</v>
      </c>
      <c r="CZ302" s="65" t="s">
        <v>3427</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mergeCells count="2">
    <mergeCell ref="G3:G4"/>
    <mergeCell ref="H3:I4"/>
  </mergeCells>
  <phoneticPr fontId="29" type="noConversion"/>
  <conditionalFormatting sqref="G6:G1000">
    <cfRule type="top10" dxfId="220" priority="9" bottom="1" rank="15"/>
    <cfRule type="top10" dxfId="219" priority="10" rank="15"/>
  </conditionalFormatting>
  <conditionalFormatting sqref="F6:F1000">
    <cfRule type="duplicateValues" dxfId="218" priority="11"/>
  </conditionalFormatting>
  <conditionalFormatting sqref="M12:AEQ1000">
    <cfRule type="containsText" dxfId="217" priority="5" operator="containsText" text="有回复">
      <formula>NOT(ISERROR(SEARCH("有回复",M12)))</formula>
    </cfRule>
  </conditionalFormatting>
  <conditionalFormatting sqref="M6:AEQ1000">
    <cfRule type="containsText" dxfId="216" priority="6" operator="containsText" text="、">
      <formula>NOT(ISERROR(SEARCH("、",M6)))</formula>
    </cfRule>
    <cfRule type="notContainsBlanks" dxfId="215" priority="8">
      <formula>LEN(TRIM(M6))&gt;0</formula>
    </cfRule>
  </conditionalFormatting>
  <conditionalFormatting sqref="L4">
    <cfRule type="notContainsBlanks" dxfId="214" priority="4">
      <formula>LEN(TRIM(L4))&gt;0</formula>
    </cfRule>
  </conditionalFormatting>
  <conditionalFormatting sqref="A1:A1048576">
    <cfRule type="containsText" dxfId="213" priority="3" operator="containsText" text="A">
      <formula>NOT(ISERROR(SEARCH("A",A1)))</formula>
    </cfRule>
  </conditionalFormatting>
  <conditionalFormatting sqref="D5">
    <cfRule type="notContainsBlanks" dxfId="212" priority="2">
      <formula>LEN(TRIM(D5))&gt;0</formula>
    </cfRule>
  </conditionalFormatting>
  <conditionalFormatting sqref="G1">
    <cfRule type="notContainsBlanks" dxfId="211"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Normal="100" workbookViewId="0">
      <pane xSplit="13" ySplit="3" topLeftCell="N4" activePane="bottomRight" state="frozen"/>
      <selection pane="topRight" activeCell="N1" sqref="N1"/>
      <selection pane="bottomLeft" activeCell="A4" sqref="A4"/>
      <selection pane="bottomRight" activeCell="I18" sqref="I18"/>
    </sheetView>
  </sheetViews>
  <sheetFormatPr defaultColWidth="8.6640625" defaultRowHeight="15"/>
  <cols>
    <col min="1" max="1" width="10.58203125" style="384" customWidth="1"/>
    <col min="2" max="2" width="28.08203125" style="384" customWidth="1"/>
    <col min="3" max="3" width="17" style="384" customWidth="1"/>
    <col min="4" max="4" width="11" style="389" customWidth="1"/>
    <col min="5" max="5" width="11" style="386" customWidth="1"/>
    <col min="6" max="6" width="11" style="387" customWidth="1"/>
    <col min="7" max="7" width="12.08203125" style="388" customWidth="1"/>
    <col min="8" max="8" width="12.58203125" style="389" customWidth="1"/>
    <col min="9" max="9" width="13.33203125" style="390" customWidth="1"/>
    <col min="10" max="10" width="12.58203125" style="389" customWidth="1"/>
    <col min="11" max="11" width="12.1640625" style="392" customWidth="1"/>
    <col min="12" max="12" width="14.5" style="398" customWidth="1"/>
    <col min="13" max="13" width="10.25" style="411" hidden="1" customWidth="1"/>
    <col min="14" max="14" width="0" style="411" hidden="1" customWidth="1"/>
    <col min="15" max="16384" width="8.6640625" style="411"/>
  </cols>
  <sheetData>
    <row r="1" spans="1:16" s="55" customFormat="1" ht="32.5" customHeight="1">
      <c r="A1" s="418" t="s">
        <v>8394</v>
      </c>
      <c r="B1" s="418" t="s">
        <v>9505</v>
      </c>
      <c r="C1" s="419" t="s">
        <v>9505</v>
      </c>
      <c r="D1" s="420">
        <v>3</v>
      </c>
      <c r="E1" s="244"/>
      <c r="F1" s="421">
        <v>700</v>
      </c>
      <c r="G1" s="236" t="s">
        <v>604</v>
      </c>
      <c r="H1" s="130" t="s">
        <v>3247</v>
      </c>
      <c r="I1" s="175"/>
      <c r="J1" s="131"/>
      <c r="K1" s="127"/>
      <c r="L1" s="152"/>
      <c r="M1" s="128" t="s">
        <v>12125</v>
      </c>
      <c r="P1" s="56"/>
    </row>
    <row r="2" spans="1:16" s="57" customFormat="1" ht="34" customHeight="1">
      <c r="A2" s="129"/>
      <c r="B2" s="227"/>
      <c r="C2" s="229"/>
      <c r="D2" s="227"/>
      <c r="E2" s="170"/>
      <c r="F2" s="228"/>
      <c r="G2" s="173">
        <v>0</v>
      </c>
      <c r="H2" s="153"/>
      <c r="I2" s="176"/>
      <c r="J2" s="155"/>
      <c r="K2" s="154"/>
      <c r="L2" s="230"/>
      <c r="M2" s="234">
        <v>107114497878</v>
      </c>
      <c r="N2" s="55"/>
    </row>
    <row r="3" spans="1:16" s="160" customFormat="1" ht="36.65" customHeight="1" thickBot="1">
      <c r="A3" s="165" t="s">
        <v>9816</v>
      </c>
      <c r="B3" s="245"/>
      <c r="C3" s="161" t="s">
        <v>9817</v>
      </c>
      <c r="D3" s="157" t="s">
        <v>13</v>
      </c>
      <c r="E3" s="171" t="s">
        <v>110</v>
      </c>
      <c r="F3" s="172" t="s">
        <v>9818</v>
      </c>
      <c r="G3" s="174" t="s">
        <v>9819</v>
      </c>
      <c r="H3" s="157" t="s">
        <v>149</v>
      </c>
      <c r="I3" s="177" t="s">
        <v>9820</v>
      </c>
      <c r="J3" s="157" t="s">
        <v>9821</v>
      </c>
      <c r="K3" s="157" t="s">
        <v>9822</v>
      </c>
      <c r="L3" s="158">
        <v>2844</v>
      </c>
      <c r="M3" s="159" t="s">
        <v>9823</v>
      </c>
      <c r="N3" s="160" t="s">
        <v>9824</v>
      </c>
    </row>
    <row r="4" spans="1:16" ht="17.5" customHeight="1">
      <c r="A4" s="471"/>
      <c r="C4" s="415"/>
      <c r="D4" s="385"/>
      <c r="J4" s="391"/>
      <c r="L4" s="393"/>
      <c r="M4" s="410">
        <v>107115231036</v>
      </c>
      <c r="N4" s="411" t="s">
        <v>9825</v>
      </c>
    </row>
    <row r="5" spans="1:16" ht="17.5" customHeight="1">
      <c r="A5" s="471"/>
      <c r="C5" s="415"/>
      <c r="D5" s="385"/>
      <c r="J5" s="391"/>
      <c r="L5" s="393"/>
      <c r="M5" s="410">
        <v>107113743728</v>
      </c>
      <c r="N5" s="411" t="s">
        <v>9903</v>
      </c>
    </row>
    <row r="6" spans="1:16" ht="17.5" customHeight="1">
      <c r="A6" s="471"/>
      <c r="C6" s="415"/>
      <c r="D6" s="385"/>
      <c r="J6" s="391"/>
      <c r="L6" s="393"/>
      <c r="M6" s="410">
        <v>107113142706</v>
      </c>
      <c r="N6" s="411" t="s">
        <v>9922</v>
      </c>
    </row>
    <row r="7" spans="1:16" ht="17.5" customHeight="1">
      <c r="A7" s="471"/>
      <c r="B7" s="400"/>
      <c r="C7" s="416"/>
      <c r="D7" s="401"/>
      <c r="E7" s="407"/>
      <c r="F7" s="408"/>
      <c r="G7" s="409"/>
      <c r="H7" s="402"/>
      <c r="I7" s="403"/>
      <c r="J7" s="404"/>
      <c r="K7" s="405"/>
      <c r="L7" s="422"/>
      <c r="M7" s="410">
        <v>107114806235</v>
      </c>
      <c r="N7" s="411" t="s">
        <v>9831</v>
      </c>
    </row>
    <row r="8" spans="1:16">
      <c r="A8" s="471"/>
      <c r="C8" s="415"/>
      <c r="D8" s="385"/>
      <c r="J8" s="391"/>
      <c r="L8" s="393"/>
      <c r="M8" s="410">
        <v>107114877761</v>
      </c>
      <c r="N8" s="411" t="s">
        <v>9888</v>
      </c>
    </row>
    <row r="9" spans="1:16" ht="17.5" customHeight="1">
      <c r="A9" s="471"/>
      <c r="C9" s="415"/>
      <c r="D9" s="385"/>
      <c r="J9" s="394"/>
      <c r="L9" s="393"/>
      <c r="M9" s="410">
        <v>107114741235</v>
      </c>
      <c r="N9" s="411" t="s">
        <v>10025</v>
      </c>
    </row>
    <row r="10" spans="1:16" ht="17.5" customHeight="1">
      <c r="A10" s="471"/>
      <c r="C10" s="415"/>
      <c r="D10" s="385"/>
      <c r="E10" s="395"/>
      <c r="F10" s="396"/>
      <c r="G10" s="397"/>
      <c r="J10" s="394"/>
      <c r="L10" s="393"/>
      <c r="M10" s="410">
        <v>107114785128</v>
      </c>
      <c r="N10" s="411" t="s">
        <v>9829</v>
      </c>
    </row>
    <row r="11" spans="1:16" ht="17.5" customHeight="1">
      <c r="A11" s="471"/>
      <c r="C11" s="415"/>
      <c r="D11" s="385"/>
      <c r="J11" s="391"/>
      <c r="L11" s="393"/>
      <c r="M11" s="410">
        <v>107115187705</v>
      </c>
      <c r="N11" s="411" t="s">
        <v>9827</v>
      </c>
    </row>
    <row r="12" spans="1:16" ht="17.5" customHeight="1">
      <c r="A12" s="471"/>
      <c r="C12" s="415"/>
      <c r="D12" s="385"/>
      <c r="J12" s="391"/>
      <c r="L12" s="393"/>
      <c r="M12" s="410">
        <v>107114853136</v>
      </c>
      <c r="N12" s="411" t="s">
        <v>9845</v>
      </c>
    </row>
    <row r="13" spans="1:16" ht="17.5" customHeight="1">
      <c r="A13" s="471"/>
      <c r="C13" s="415"/>
      <c r="D13" s="385"/>
      <c r="J13" s="394"/>
      <c r="L13" s="393"/>
      <c r="M13" s="410">
        <v>107114510487</v>
      </c>
      <c r="N13" s="411" t="s">
        <v>9867</v>
      </c>
    </row>
    <row r="14" spans="1:16">
      <c r="A14" s="471"/>
      <c r="C14" s="415"/>
      <c r="D14" s="385"/>
      <c r="E14" s="395"/>
      <c r="F14" s="396"/>
      <c r="G14" s="397"/>
      <c r="J14" s="391"/>
      <c r="L14" s="393"/>
      <c r="M14" s="410">
        <v>107115342465</v>
      </c>
      <c r="N14" s="411" t="s">
        <v>9826</v>
      </c>
    </row>
    <row r="15" spans="1:16" ht="17.5" customHeight="1">
      <c r="A15" s="471"/>
      <c r="C15" s="415"/>
      <c r="D15" s="385"/>
      <c r="J15" s="391"/>
      <c r="L15" s="393"/>
      <c r="M15" s="410">
        <v>107115295249</v>
      </c>
      <c r="N15" s="411" t="s">
        <v>9850</v>
      </c>
    </row>
    <row r="16" spans="1:16" ht="17.5" customHeight="1">
      <c r="A16" s="471"/>
      <c r="C16" s="415"/>
      <c r="D16" s="385"/>
      <c r="J16" s="394"/>
      <c r="L16" s="393"/>
      <c r="M16" s="410">
        <v>107110972128</v>
      </c>
      <c r="N16" s="411" t="s">
        <v>12134</v>
      </c>
    </row>
    <row r="17" spans="1:14" ht="17.5" customHeight="1">
      <c r="A17" s="471"/>
      <c r="C17" s="415"/>
      <c r="D17" s="385"/>
      <c r="E17" s="395"/>
      <c r="F17" s="396"/>
      <c r="G17" s="397"/>
      <c r="J17" s="391"/>
      <c r="L17" s="393"/>
      <c r="M17" s="410">
        <v>107113632003</v>
      </c>
      <c r="N17" s="411" t="s">
        <v>9838</v>
      </c>
    </row>
    <row r="18" spans="1:14" ht="17.5" customHeight="1">
      <c r="A18" s="471"/>
      <c r="C18" s="415"/>
      <c r="D18" s="385"/>
      <c r="J18" s="391"/>
      <c r="M18" s="410">
        <v>107112342219</v>
      </c>
      <c r="N18" s="411" t="s">
        <v>9835</v>
      </c>
    </row>
    <row r="19" spans="1:14" ht="17.5" customHeight="1">
      <c r="A19" s="471"/>
      <c r="C19" s="415"/>
      <c r="D19" s="385"/>
      <c r="J19" s="391"/>
      <c r="L19" s="393"/>
      <c r="M19" s="410">
        <v>107115420746</v>
      </c>
      <c r="N19" s="411" t="s">
        <v>9866</v>
      </c>
    </row>
    <row r="20" spans="1:14" ht="17.5" customHeight="1">
      <c r="A20" s="471"/>
      <c r="C20" s="415"/>
      <c r="D20" s="385"/>
      <c r="E20" s="395"/>
      <c r="F20" s="396"/>
      <c r="G20" s="397"/>
      <c r="J20" s="391"/>
      <c r="L20" s="393"/>
      <c r="M20" s="410">
        <v>107115361366</v>
      </c>
      <c r="N20" s="411" t="s">
        <v>9930</v>
      </c>
    </row>
    <row r="21" spans="1:14" ht="17.5" customHeight="1">
      <c r="A21" s="471"/>
      <c r="C21" s="415"/>
      <c r="D21" s="385"/>
      <c r="E21" s="395"/>
      <c r="F21" s="396"/>
      <c r="G21" s="397"/>
      <c r="J21" s="391"/>
      <c r="L21" s="393"/>
      <c r="M21" s="410">
        <v>107115342579</v>
      </c>
      <c r="N21" s="411" t="s">
        <v>9834</v>
      </c>
    </row>
    <row r="22" spans="1:14" ht="17.5" customHeight="1">
      <c r="A22" s="471"/>
      <c r="C22" s="415"/>
      <c r="D22" s="385"/>
      <c r="J22" s="391"/>
      <c r="L22" s="393"/>
      <c r="M22" s="410">
        <v>107115020835</v>
      </c>
      <c r="N22" s="411" t="s">
        <v>9830</v>
      </c>
    </row>
    <row r="23" spans="1:14" ht="17.5" customHeight="1">
      <c r="A23" s="471"/>
      <c r="C23" s="415"/>
      <c r="D23" s="385"/>
      <c r="J23" s="394"/>
      <c r="L23" s="393"/>
      <c r="M23" s="410">
        <v>107115187047</v>
      </c>
      <c r="N23" s="411" t="s">
        <v>9843</v>
      </c>
    </row>
    <row r="24" spans="1:14" ht="17.5" customHeight="1">
      <c r="A24" s="471"/>
      <c r="C24" s="415"/>
      <c r="D24" s="385"/>
      <c r="J24" s="391"/>
      <c r="L24" s="393"/>
      <c r="M24" s="410">
        <v>107114924106</v>
      </c>
      <c r="N24" s="411" t="s">
        <v>10003</v>
      </c>
    </row>
    <row r="25" spans="1:14" ht="17.5" customHeight="1">
      <c r="A25" s="471"/>
      <c r="C25" s="415"/>
      <c r="D25" s="385"/>
      <c r="J25" s="391"/>
      <c r="L25" s="393"/>
      <c r="M25" s="410">
        <v>107113545124</v>
      </c>
      <c r="N25" s="411" t="s">
        <v>9836</v>
      </c>
    </row>
    <row r="26" spans="1:14">
      <c r="A26" s="471"/>
      <c r="C26" s="415"/>
      <c r="D26" s="385"/>
      <c r="J26" s="394"/>
      <c r="L26" s="393"/>
      <c r="M26" s="410">
        <v>107115065000</v>
      </c>
      <c r="N26" s="411" t="s">
        <v>9837</v>
      </c>
    </row>
    <row r="27" spans="1:14" ht="17.5" customHeight="1">
      <c r="A27" s="471"/>
      <c r="C27" s="415"/>
      <c r="D27" s="385"/>
      <c r="J27" s="391"/>
      <c r="L27" s="393"/>
      <c r="M27" s="410">
        <v>107112640863</v>
      </c>
      <c r="N27" s="411" t="s">
        <v>9848</v>
      </c>
    </row>
    <row r="28" spans="1:14" ht="17.5" customHeight="1">
      <c r="A28" s="471"/>
      <c r="C28" s="415"/>
      <c r="D28" s="385"/>
      <c r="E28" s="395"/>
      <c r="F28" s="396"/>
      <c r="G28" s="397"/>
      <c r="J28" s="391"/>
      <c r="L28" s="393"/>
      <c r="M28" s="410">
        <v>107115435769</v>
      </c>
      <c r="N28" s="411" t="s">
        <v>9828</v>
      </c>
    </row>
    <row r="29" spans="1:14" ht="17.5" customHeight="1">
      <c r="A29" s="471"/>
      <c r="C29" s="415"/>
      <c r="D29" s="385"/>
      <c r="E29" s="395"/>
      <c r="F29" s="396"/>
      <c r="G29" s="397"/>
      <c r="J29" s="391"/>
      <c r="L29" s="393"/>
      <c r="M29" s="410">
        <v>107111719501</v>
      </c>
      <c r="N29" s="411" t="s">
        <v>9885</v>
      </c>
    </row>
    <row r="30" spans="1:14" ht="17.5" customHeight="1">
      <c r="A30" s="471"/>
      <c r="C30" s="415"/>
      <c r="D30" s="385"/>
      <c r="J30" s="394"/>
      <c r="L30" s="393"/>
      <c r="M30" s="410">
        <v>107115425239</v>
      </c>
      <c r="N30" s="411" t="s">
        <v>9869</v>
      </c>
    </row>
    <row r="31" spans="1:14" ht="17.5" customHeight="1">
      <c r="A31" s="471"/>
      <c r="C31" s="415"/>
      <c r="D31" s="385"/>
      <c r="E31" s="395"/>
      <c r="F31" s="396"/>
      <c r="G31" s="397"/>
      <c r="J31" s="391"/>
      <c r="L31" s="393"/>
      <c r="M31" s="410">
        <v>107114581354</v>
      </c>
      <c r="N31" s="411" t="s">
        <v>9846</v>
      </c>
    </row>
    <row r="32" spans="1:14">
      <c r="A32" s="471"/>
      <c r="C32" s="415"/>
      <c r="D32" s="385"/>
      <c r="J32" s="394"/>
      <c r="L32" s="393"/>
      <c r="M32" s="410">
        <v>107114859111</v>
      </c>
      <c r="N32" s="411" t="s">
        <v>10053</v>
      </c>
    </row>
    <row r="33" spans="1:14" ht="17.5" customHeight="1">
      <c r="A33" s="471"/>
      <c r="C33" s="415"/>
      <c r="D33" s="385"/>
      <c r="J33" s="391"/>
      <c r="L33" s="393"/>
      <c r="M33" s="410">
        <v>107112938659</v>
      </c>
      <c r="N33" s="411" t="s">
        <v>9938</v>
      </c>
    </row>
    <row r="34" spans="1:14" ht="17.5" customHeight="1">
      <c r="A34" s="471"/>
      <c r="C34" s="415"/>
      <c r="D34" s="385"/>
      <c r="E34" s="395"/>
      <c r="F34" s="396"/>
      <c r="G34" s="397"/>
      <c r="J34" s="391"/>
      <c r="L34" s="393"/>
      <c r="M34" s="410">
        <v>107115045538</v>
      </c>
      <c r="N34" s="411" t="s">
        <v>9870</v>
      </c>
    </row>
    <row r="35" spans="1:14" ht="17.5" customHeight="1">
      <c r="A35" s="471"/>
      <c r="C35" s="415"/>
      <c r="D35" s="385"/>
      <c r="J35" s="391"/>
      <c r="L35" s="393"/>
      <c r="M35" s="410">
        <v>107115000072</v>
      </c>
      <c r="N35" s="411" t="s">
        <v>9910</v>
      </c>
    </row>
    <row r="36" spans="1:14">
      <c r="A36" s="471"/>
      <c r="C36" s="415"/>
      <c r="D36" s="385"/>
      <c r="E36" s="395"/>
      <c r="F36" s="396"/>
      <c r="G36" s="397"/>
      <c r="J36" s="391"/>
      <c r="L36" s="393"/>
      <c r="M36" s="410">
        <v>107115422376</v>
      </c>
      <c r="N36" s="411" t="s">
        <v>9900</v>
      </c>
    </row>
    <row r="37" spans="1:14">
      <c r="A37" s="471"/>
      <c r="C37" s="415"/>
      <c r="D37" s="385"/>
      <c r="E37" s="395"/>
      <c r="F37" s="396"/>
      <c r="G37" s="397"/>
      <c r="J37" s="391"/>
      <c r="L37" s="393"/>
      <c r="M37" s="410">
        <v>107114364600</v>
      </c>
      <c r="N37" s="411" t="s">
        <v>9905</v>
      </c>
    </row>
    <row r="38" spans="1:14" ht="17.5" customHeight="1">
      <c r="A38" s="471"/>
      <c r="C38" s="415"/>
      <c r="D38" s="385"/>
      <c r="J38" s="391"/>
      <c r="L38" s="393"/>
      <c r="M38" s="410">
        <v>107114830757</v>
      </c>
      <c r="N38" s="411" t="s">
        <v>9872</v>
      </c>
    </row>
    <row r="39" spans="1:14" ht="17.5" customHeight="1">
      <c r="A39" s="471"/>
      <c r="C39" s="415"/>
      <c r="D39" s="385"/>
      <c r="E39" s="395"/>
      <c r="F39" s="396"/>
      <c r="G39" s="397"/>
      <c r="J39" s="391"/>
      <c r="L39" s="393"/>
      <c r="M39" s="410">
        <v>107112973104</v>
      </c>
      <c r="N39" s="411" t="s">
        <v>9858</v>
      </c>
    </row>
    <row r="40" spans="1:14" ht="17.5" customHeight="1">
      <c r="A40" s="471"/>
      <c r="C40" s="415"/>
      <c r="D40" s="385"/>
      <c r="E40" s="395"/>
      <c r="F40" s="396"/>
      <c r="G40" s="397"/>
      <c r="J40" s="391"/>
      <c r="L40" s="393"/>
      <c r="M40" s="410">
        <v>107114209983</v>
      </c>
      <c r="N40" s="411" t="s">
        <v>9832</v>
      </c>
    </row>
    <row r="41" spans="1:14" ht="17.5" customHeight="1">
      <c r="A41" s="471"/>
      <c r="C41" s="415"/>
      <c r="D41" s="385"/>
      <c r="J41" s="391"/>
      <c r="L41" s="393"/>
      <c r="M41" s="410">
        <v>107113447787</v>
      </c>
      <c r="N41" s="411" t="s">
        <v>9856</v>
      </c>
    </row>
    <row r="42" spans="1:14" ht="17.5" customHeight="1">
      <c r="A42" s="471"/>
      <c r="C42" s="415"/>
      <c r="D42" s="385"/>
      <c r="J42" s="391"/>
      <c r="L42" s="393"/>
      <c r="M42" s="410">
        <v>107115449789</v>
      </c>
      <c r="N42" s="411" t="s">
        <v>9987</v>
      </c>
    </row>
    <row r="43" spans="1:14" ht="17.5" customHeight="1">
      <c r="A43" s="471"/>
      <c r="C43" s="415"/>
      <c r="D43" s="385"/>
      <c r="J43" s="391"/>
      <c r="L43" s="393"/>
      <c r="M43" s="410">
        <v>107114806341</v>
      </c>
      <c r="N43" s="411" t="s">
        <v>9855</v>
      </c>
    </row>
    <row r="44" spans="1:14" ht="17.5" customHeight="1">
      <c r="A44" s="471"/>
      <c r="C44" s="415"/>
      <c r="D44" s="385"/>
      <c r="E44" s="395"/>
      <c r="F44" s="396"/>
      <c r="G44" s="397"/>
      <c r="J44" s="391"/>
      <c r="L44" s="393"/>
      <c r="M44" s="410">
        <v>107114497108</v>
      </c>
      <c r="N44" s="411" t="s">
        <v>9851</v>
      </c>
    </row>
    <row r="45" spans="1:14" ht="17.5" customHeight="1">
      <c r="A45" s="471"/>
      <c r="C45" s="415"/>
      <c r="D45" s="385"/>
      <c r="J45" s="391"/>
      <c r="L45" s="393"/>
      <c r="M45" s="410">
        <v>107114162045</v>
      </c>
      <c r="N45" s="411" t="s">
        <v>9842</v>
      </c>
    </row>
    <row r="46" spans="1:14" ht="17.5" customHeight="1">
      <c r="A46" s="471"/>
      <c r="C46" s="415"/>
      <c r="D46" s="385"/>
      <c r="J46" s="391"/>
      <c r="L46" s="393"/>
      <c r="M46" s="410">
        <v>107115387669</v>
      </c>
      <c r="N46" s="411" t="s">
        <v>9853</v>
      </c>
    </row>
    <row r="47" spans="1:14" ht="17.5" customHeight="1">
      <c r="A47" s="471"/>
      <c r="C47" s="415"/>
      <c r="D47" s="385"/>
      <c r="J47" s="391"/>
      <c r="L47" s="393"/>
      <c r="M47" s="410">
        <v>107114802904</v>
      </c>
      <c r="N47" s="411" t="s">
        <v>9833</v>
      </c>
    </row>
    <row r="48" spans="1:14" ht="17.5" customHeight="1">
      <c r="A48" s="471"/>
      <c r="C48" s="415"/>
      <c r="D48" s="385"/>
      <c r="E48" s="395"/>
      <c r="F48" s="396"/>
      <c r="G48" s="397"/>
      <c r="J48" s="391"/>
      <c r="L48" s="393"/>
      <c r="M48" s="410">
        <v>107115371109</v>
      </c>
      <c r="N48" s="411" t="s">
        <v>9839</v>
      </c>
    </row>
    <row r="49" spans="1:14" ht="17.5" customHeight="1">
      <c r="A49" s="471"/>
      <c r="C49" s="415"/>
      <c r="D49" s="385"/>
      <c r="J49" s="391"/>
      <c r="L49" s="393"/>
      <c r="M49" s="410">
        <v>107112522966</v>
      </c>
      <c r="N49" s="411" t="s">
        <v>9844</v>
      </c>
    </row>
    <row r="50" spans="1:14" ht="17.5" customHeight="1">
      <c r="A50" s="471"/>
      <c r="C50" s="415"/>
      <c r="D50" s="385"/>
      <c r="E50" s="395"/>
      <c r="F50" s="396"/>
      <c r="G50" s="397"/>
      <c r="J50" s="391"/>
      <c r="L50" s="393"/>
      <c r="M50" s="410">
        <v>107114887708</v>
      </c>
      <c r="N50" s="411" t="s">
        <v>9918</v>
      </c>
    </row>
    <row r="51" spans="1:14" ht="17.5" customHeight="1">
      <c r="A51" s="471"/>
      <c r="C51" s="415"/>
      <c r="D51" s="385"/>
      <c r="J51" s="391"/>
      <c r="L51" s="393"/>
      <c r="M51" s="410">
        <v>107115167760</v>
      </c>
      <c r="N51" s="411" t="s">
        <v>9879</v>
      </c>
    </row>
    <row r="52" spans="1:14">
      <c r="A52" s="471"/>
      <c r="C52" s="415"/>
      <c r="D52" s="385"/>
      <c r="E52" s="395"/>
      <c r="F52" s="396"/>
      <c r="G52" s="397"/>
      <c r="J52" s="391"/>
      <c r="L52" s="393"/>
      <c r="M52" s="410">
        <v>107113790362</v>
      </c>
      <c r="N52" s="411" t="s">
        <v>9893</v>
      </c>
    </row>
    <row r="53" spans="1:14" ht="17.5" customHeight="1">
      <c r="A53" s="471"/>
      <c r="C53" s="415"/>
      <c r="D53" s="385"/>
      <c r="E53" s="395"/>
      <c r="F53" s="396"/>
      <c r="G53" s="397"/>
      <c r="J53" s="391"/>
      <c r="L53" s="393"/>
      <c r="M53" s="410">
        <v>107111650800</v>
      </c>
      <c r="N53" s="411" t="s">
        <v>9840</v>
      </c>
    </row>
    <row r="54" spans="1:14" ht="17.5" customHeight="1">
      <c r="A54" s="471"/>
      <c r="C54" s="415"/>
      <c r="D54" s="385"/>
      <c r="J54" s="391"/>
      <c r="L54" s="393"/>
      <c r="M54" s="410">
        <v>107115298987</v>
      </c>
      <c r="N54" s="411" t="s">
        <v>9862</v>
      </c>
    </row>
    <row r="55" spans="1:14" ht="17.5" customHeight="1">
      <c r="A55" s="471"/>
      <c r="C55" s="415"/>
      <c r="D55" s="385"/>
      <c r="J55" s="394"/>
      <c r="L55" s="393"/>
      <c r="M55" s="410">
        <v>107114313060</v>
      </c>
      <c r="N55" s="411" t="s">
        <v>9857</v>
      </c>
    </row>
    <row r="56" spans="1:14" ht="17.5" customHeight="1">
      <c r="A56" s="471"/>
      <c r="C56" s="415"/>
      <c r="D56" s="385"/>
      <c r="E56" s="395"/>
      <c r="F56" s="396"/>
      <c r="G56" s="397"/>
      <c r="J56" s="391"/>
      <c r="L56" s="393"/>
      <c r="M56" s="410">
        <v>107115406163</v>
      </c>
      <c r="N56" s="411" t="s">
        <v>9998</v>
      </c>
    </row>
    <row r="57" spans="1:14" ht="17.5" customHeight="1">
      <c r="A57" s="471"/>
      <c r="C57" s="415"/>
      <c r="D57" s="385"/>
      <c r="E57" s="395"/>
      <c r="F57" s="396"/>
      <c r="G57" s="397"/>
      <c r="J57" s="391"/>
      <c r="L57" s="393"/>
      <c r="M57" s="410">
        <v>107115487192</v>
      </c>
      <c r="N57" s="411" t="s">
        <v>9919</v>
      </c>
    </row>
    <row r="58" spans="1:14" ht="17.5" customHeight="1">
      <c r="A58" s="471"/>
      <c r="C58" s="415"/>
      <c r="D58" s="385"/>
      <c r="J58" s="391"/>
      <c r="L58" s="393"/>
      <c r="M58" s="410">
        <v>107113072735</v>
      </c>
      <c r="N58" s="411" t="s">
        <v>9908</v>
      </c>
    </row>
    <row r="59" spans="1:14" ht="17.5" customHeight="1">
      <c r="A59" s="471"/>
      <c r="C59" s="415"/>
      <c r="D59" s="385"/>
      <c r="J59" s="391"/>
      <c r="L59" s="393"/>
      <c r="M59" s="410">
        <v>107115356672</v>
      </c>
      <c r="N59" s="411" t="s">
        <v>10119</v>
      </c>
    </row>
    <row r="60" spans="1:14" ht="17.5" customHeight="1">
      <c r="A60" s="471"/>
      <c r="C60" s="415"/>
      <c r="D60" s="385"/>
      <c r="J60" s="391"/>
      <c r="L60" s="393"/>
      <c r="M60" s="410">
        <v>107114288247</v>
      </c>
      <c r="N60" s="411" t="s">
        <v>9932</v>
      </c>
    </row>
    <row r="61" spans="1:14">
      <c r="A61" s="471"/>
      <c r="C61" s="415"/>
      <c r="D61" s="385"/>
      <c r="J61" s="394"/>
      <c r="L61" s="393"/>
      <c r="M61" s="410">
        <v>107113871402</v>
      </c>
      <c r="N61" s="411" t="s">
        <v>12381</v>
      </c>
    </row>
    <row r="62" spans="1:14" ht="17.5" customHeight="1">
      <c r="A62" s="471"/>
      <c r="C62" s="415"/>
      <c r="D62" s="385"/>
      <c r="J62" s="394"/>
      <c r="L62" s="393"/>
      <c r="M62" s="410">
        <v>107115195208</v>
      </c>
      <c r="N62" s="411" t="s">
        <v>9897</v>
      </c>
    </row>
    <row r="63" spans="1:14" ht="17.5" customHeight="1">
      <c r="A63" s="471"/>
      <c r="C63" s="415"/>
      <c r="D63" s="385"/>
      <c r="J63" s="394"/>
      <c r="L63" s="393"/>
      <c r="M63" s="410">
        <v>107115174959</v>
      </c>
      <c r="N63" s="411" t="s">
        <v>9874</v>
      </c>
    </row>
    <row r="64" spans="1:14" ht="17.5" customHeight="1">
      <c r="A64" s="471"/>
      <c r="C64" s="415"/>
      <c r="D64" s="385"/>
      <c r="J64" s="394"/>
      <c r="L64" s="393"/>
      <c r="M64" s="410">
        <v>107112773764</v>
      </c>
      <c r="N64" s="411" t="s">
        <v>9877</v>
      </c>
    </row>
    <row r="65" spans="1:14" ht="17.5" customHeight="1">
      <c r="A65" s="471"/>
      <c r="C65" s="415"/>
      <c r="D65" s="385"/>
      <c r="E65" s="395"/>
      <c r="F65" s="396"/>
      <c r="G65" s="397"/>
      <c r="J65" s="391"/>
      <c r="L65" s="393"/>
      <c r="M65" s="410">
        <v>107115072437</v>
      </c>
      <c r="N65" s="411" t="s">
        <v>9898</v>
      </c>
    </row>
    <row r="66" spans="1:14">
      <c r="A66" s="471"/>
      <c r="C66" s="415"/>
      <c r="D66" s="385"/>
      <c r="E66" s="395"/>
      <c r="F66" s="396"/>
      <c r="G66" s="397"/>
      <c r="J66" s="391"/>
      <c r="L66" s="393"/>
      <c r="M66" s="410">
        <v>107114958525</v>
      </c>
      <c r="N66" s="411" t="s">
        <v>9876</v>
      </c>
    </row>
    <row r="67" spans="1:14" ht="17.5" customHeight="1">
      <c r="A67" s="471"/>
      <c r="C67" s="415"/>
      <c r="D67" s="385"/>
      <c r="E67" s="395"/>
      <c r="F67" s="396"/>
      <c r="G67" s="397"/>
      <c r="J67" s="391"/>
      <c r="L67" s="393"/>
      <c r="M67" s="410">
        <v>107114852756</v>
      </c>
      <c r="N67" s="411" t="s">
        <v>9892</v>
      </c>
    </row>
    <row r="68" spans="1:14" ht="17.5" customHeight="1">
      <c r="A68" s="471"/>
      <c r="C68" s="415"/>
      <c r="D68" s="385"/>
      <c r="J68" s="391"/>
      <c r="L68" s="393"/>
      <c r="M68" s="410">
        <v>107114058801</v>
      </c>
      <c r="N68" s="411" t="s">
        <v>9852</v>
      </c>
    </row>
    <row r="69" spans="1:14" ht="17.5" customHeight="1">
      <c r="A69" s="471"/>
      <c r="C69" s="415"/>
      <c r="D69" s="385"/>
      <c r="E69" s="395"/>
      <c r="F69" s="396"/>
      <c r="G69" s="397"/>
      <c r="J69" s="391"/>
      <c r="L69" s="393"/>
      <c r="M69" s="410">
        <v>107115462585</v>
      </c>
      <c r="N69" s="411" t="s">
        <v>9948</v>
      </c>
    </row>
    <row r="70" spans="1:14" ht="17.5" customHeight="1">
      <c r="A70" s="471"/>
      <c r="C70" s="415"/>
      <c r="D70" s="385"/>
      <c r="E70" s="395"/>
      <c r="F70" s="396"/>
      <c r="G70" s="397"/>
      <c r="J70" s="391"/>
      <c r="L70" s="393"/>
      <c r="M70" s="410">
        <v>107111419620</v>
      </c>
      <c r="N70" s="411" t="s">
        <v>9955</v>
      </c>
    </row>
    <row r="71" spans="1:14" ht="17.5" customHeight="1">
      <c r="A71" s="471"/>
      <c r="C71" s="415"/>
      <c r="D71" s="385"/>
      <c r="E71" s="395"/>
      <c r="F71" s="396"/>
      <c r="G71" s="397"/>
      <c r="J71" s="391"/>
      <c r="L71" s="393"/>
      <c r="M71" s="410">
        <v>107115255209</v>
      </c>
      <c r="N71" s="411" t="s">
        <v>9883</v>
      </c>
    </row>
    <row r="72" spans="1:14" ht="17.5" customHeight="1">
      <c r="A72" s="471"/>
      <c r="C72" s="415"/>
      <c r="D72" s="385"/>
      <c r="J72" s="394"/>
      <c r="L72" s="393"/>
      <c r="M72" s="410">
        <v>107115468474</v>
      </c>
      <c r="N72" s="411" t="s">
        <v>9841</v>
      </c>
    </row>
    <row r="73" spans="1:14" ht="17.5" customHeight="1">
      <c r="A73" s="471"/>
      <c r="C73" s="415"/>
      <c r="D73" s="385"/>
      <c r="J73" s="394"/>
      <c r="L73" s="393"/>
      <c r="M73" s="410">
        <v>107115256974</v>
      </c>
      <c r="N73" s="411" t="s">
        <v>12198</v>
      </c>
    </row>
    <row r="74" spans="1:14" ht="17.5" customHeight="1">
      <c r="A74" s="471"/>
      <c r="C74" s="415"/>
      <c r="D74" s="385"/>
      <c r="E74" s="395"/>
      <c r="F74" s="396"/>
      <c r="G74" s="397"/>
      <c r="J74" s="391"/>
      <c r="L74" s="393"/>
      <c r="M74" s="410">
        <v>107115084752</v>
      </c>
      <c r="N74" s="411" t="s">
        <v>9899</v>
      </c>
    </row>
    <row r="75" spans="1:14" ht="17.5" customHeight="1">
      <c r="A75" s="471"/>
      <c r="C75" s="415"/>
      <c r="D75" s="385"/>
      <c r="E75" s="395"/>
      <c r="F75" s="396"/>
      <c r="G75" s="397"/>
      <c r="J75" s="391"/>
      <c r="L75" s="393"/>
      <c r="M75" s="410">
        <v>107115172296</v>
      </c>
      <c r="N75" s="411" t="s">
        <v>9989</v>
      </c>
    </row>
    <row r="76" spans="1:14" ht="17.5" customHeight="1">
      <c r="A76" s="471"/>
      <c r="C76" s="415"/>
      <c r="D76" s="385"/>
      <c r="E76" s="395"/>
      <c r="F76" s="396"/>
      <c r="G76" s="397"/>
      <c r="J76" s="391"/>
      <c r="L76" s="393"/>
      <c r="M76" s="410">
        <v>107115278128</v>
      </c>
      <c r="N76" s="411" t="s">
        <v>9880</v>
      </c>
    </row>
    <row r="77" spans="1:14" ht="17.5" customHeight="1">
      <c r="A77" s="471"/>
      <c r="C77" s="415"/>
      <c r="D77" s="385"/>
      <c r="E77" s="395"/>
      <c r="F77" s="396"/>
      <c r="G77" s="397"/>
      <c r="J77" s="391"/>
      <c r="L77" s="393"/>
      <c r="M77" s="410">
        <v>107114483977</v>
      </c>
      <c r="N77" s="411" t="s">
        <v>9865</v>
      </c>
    </row>
    <row r="78" spans="1:14" ht="17.5" customHeight="1">
      <c r="A78" s="471"/>
      <c r="C78" s="415"/>
      <c r="D78" s="385"/>
      <c r="E78" s="395"/>
      <c r="F78" s="396"/>
      <c r="G78" s="397"/>
      <c r="J78" s="391"/>
      <c r="L78" s="393"/>
      <c r="M78" s="410">
        <v>107112561348</v>
      </c>
      <c r="N78" s="411" t="s">
        <v>9925</v>
      </c>
    </row>
    <row r="79" spans="1:14" ht="17.5" customHeight="1">
      <c r="A79" s="471"/>
      <c r="C79" s="415"/>
      <c r="D79" s="385"/>
      <c r="J79" s="394"/>
      <c r="L79" s="393"/>
      <c r="M79" s="410">
        <v>107115328974</v>
      </c>
      <c r="N79" s="411" t="s">
        <v>9959</v>
      </c>
    </row>
    <row r="80" spans="1:14" ht="17.5" customHeight="1">
      <c r="A80" s="471"/>
      <c r="C80" s="415"/>
      <c r="D80" s="385"/>
      <c r="J80" s="394"/>
      <c r="L80" s="393"/>
      <c r="M80" s="410">
        <v>107114660610</v>
      </c>
      <c r="N80" s="411" t="s">
        <v>9854</v>
      </c>
    </row>
    <row r="81" spans="1:14" ht="17.5" customHeight="1">
      <c r="A81" s="471"/>
      <c r="C81" s="415"/>
      <c r="D81" s="385"/>
      <c r="E81" s="395"/>
      <c r="F81" s="396"/>
      <c r="G81" s="397"/>
      <c r="J81" s="391"/>
      <c r="L81" s="393"/>
      <c r="M81" s="410">
        <v>107114579695</v>
      </c>
      <c r="N81" s="411" t="s">
        <v>9864</v>
      </c>
    </row>
    <row r="82" spans="1:14" ht="17.5" customHeight="1">
      <c r="A82" s="471"/>
      <c r="C82" s="415"/>
      <c r="D82" s="385"/>
      <c r="E82" s="395"/>
      <c r="F82" s="396"/>
      <c r="G82" s="397"/>
      <c r="J82" s="391"/>
      <c r="L82" s="393"/>
      <c r="M82" s="410">
        <v>107113905615</v>
      </c>
      <c r="N82" s="411" t="s">
        <v>10274</v>
      </c>
    </row>
    <row r="83" spans="1:14">
      <c r="A83" s="471"/>
      <c r="C83" s="415"/>
      <c r="D83" s="385"/>
      <c r="J83" s="394"/>
      <c r="L83" s="393"/>
      <c r="M83" s="410">
        <v>107115295929</v>
      </c>
      <c r="N83" s="411" t="s">
        <v>10050</v>
      </c>
    </row>
    <row r="84" spans="1:14">
      <c r="A84" s="471"/>
      <c r="C84" s="415"/>
      <c r="D84" s="385"/>
      <c r="J84" s="391"/>
      <c r="L84" s="393"/>
      <c r="M84" s="410">
        <v>107115081327</v>
      </c>
      <c r="N84" s="411" t="s">
        <v>10012</v>
      </c>
    </row>
    <row r="85" spans="1:14" ht="17.5" customHeight="1">
      <c r="A85" s="471"/>
      <c r="C85" s="415"/>
      <c r="D85" s="385"/>
      <c r="J85" s="394"/>
      <c r="L85" s="393"/>
      <c r="M85" s="410">
        <v>107112270699</v>
      </c>
      <c r="N85" s="411" t="s">
        <v>9909</v>
      </c>
    </row>
    <row r="86" spans="1:14" ht="17.5" customHeight="1">
      <c r="A86" s="471"/>
      <c r="C86" s="415"/>
      <c r="D86" s="385"/>
      <c r="J86" s="391"/>
      <c r="L86" s="393"/>
      <c r="M86" s="410">
        <v>107115422818</v>
      </c>
      <c r="N86" s="411" t="s">
        <v>9952</v>
      </c>
    </row>
    <row r="87" spans="1:14" ht="17.5" customHeight="1">
      <c r="A87" s="471"/>
      <c r="C87" s="415"/>
      <c r="D87" s="385"/>
      <c r="E87" s="395"/>
      <c r="F87" s="396"/>
      <c r="G87" s="397"/>
      <c r="J87" s="391"/>
      <c r="L87" s="393"/>
      <c r="M87" s="410">
        <v>107114302390</v>
      </c>
      <c r="N87" s="411" t="s">
        <v>9847</v>
      </c>
    </row>
    <row r="88" spans="1:14" ht="17.5" customHeight="1">
      <c r="A88" s="471"/>
      <c r="C88" s="415"/>
      <c r="D88" s="385"/>
      <c r="J88" s="391"/>
      <c r="L88" s="393"/>
      <c r="M88" s="410">
        <v>107114278427</v>
      </c>
      <c r="N88" s="411" t="s">
        <v>11852</v>
      </c>
    </row>
    <row r="89" spans="1:14" ht="17.5" customHeight="1">
      <c r="A89" s="471"/>
      <c r="C89" s="415"/>
      <c r="D89" s="385"/>
      <c r="E89" s="395"/>
      <c r="F89" s="396"/>
      <c r="G89" s="397"/>
      <c r="J89" s="391"/>
      <c r="L89" s="393"/>
      <c r="M89" s="410">
        <v>107113791657</v>
      </c>
      <c r="N89" s="411" t="s">
        <v>9953</v>
      </c>
    </row>
    <row r="90" spans="1:14" ht="17.5" customHeight="1">
      <c r="A90" s="471"/>
      <c r="C90" s="415"/>
      <c r="D90" s="385"/>
      <c r="J90" s="394"/>
      <c r="L90" s="393"/>
      <c r="M90" s="410">
        <v>107114975572</v>
      </c>
      <c r="N90" s="411" t="s">
        <v>9951</v>
      </c>
    </row>
    <row r="91" spans="1:14" ht="17.5" customHeight="1">
      <c r="A91" s="471"/>
      <c r="C91" s="415"/>
      <c r="D91" s="385"/>
      <c r="E91" s="395"/>
      <c r="F91" s="396"/>
      <c r="G91" s="397"/>
      <c r="J91" s="391"/>
      <c r="L91" s="393"/>
      <c r="M91" s="410">
        <v>107115300848</v>
      </c>
      <c r="N91" s="411" t="s">
        <v>9936</v>
      </c>
    </row>
    <row r="92" spans="1:14" ht="17.5" customHeight="1">
      <c r="A92" s="471"/>
      <c r="C92" s="415"/>
      <c r="D92" s="385"/>
      <c r="J92" s="394"/>
      <c r="L92" s="393"/>
      <c r="M92" s="410">
        <v>107115355685</v>
      </c>
      <c r="N92" s="411" t="s">
        <v>11881</v>
      </c>
    </row>
    <row r="93" spans="1:14" ht="17.5" customHeight="1">
      <c r="A93" s="471"/>
      <c r="C93" s="415"/>
      <c r="D93" s="385"/>
      <c r="E93" s="395"/>
      <c r="F93" s="396"/>
      <c r="G93" s="397"/>
      <c r="J93" s="391"/>
      <c r="L93" s="393"/>
      <c r="M93" s="410">
        <v>107114487347</v>
      </c>
      <c r="N93" s="411" t="s">
        <v>9881</v>
      </c>
    </row>
    <row r="94" spans="1:14" ht="17.5" customHeight="1">
      <c r="A94" s="471"/>
      <c r="C94" s="415"/>
      <c r="D94" s="385"/>
      <c r="J94" s="391"/>
      <c r="L94" s="393"/>
      <c r="M94" s="410">
        <v>107113918874</v>
      </c>
      <c r="N94" s="411" t="s">
        <v>9886</v>
      </c>
    </row>
    <row r="95" spans="1:14" ht="17.5" customHeight="1">
      <c r="A95" s="471"/>
      <c r="C95" s="415"/>
      <c r="D95" s="385"/>
      <c r="E95" s="395"/>
      <c r="F95" s="396"/>
      <c r="G95" s="397"/>
      <c r="J95" s="391"/>
      <c r="L95" s="393"/>
      <c r="M95" s="410">
        <v>107112732486</v>
      </c>
      <c r="N95" s="411" t="s">
        <v>9935</v>
      </c>
    </row>
    <row r="96" spans="1:14" ht="17.5" customHeight="1">
      <c r="A96" s="471"/>
      <c r="C96" s="415"/>
      <c r="D96" s="385"/>
      <c r="J96" s="391"/>
      <c r="L96" s="393"/>
      <c r="M96" s="410">
        <v>107110618565</v>
      </c>
      <c r="N96" s="411" t="s">
        <v>9859</v>
      </c>
    </row>
    <row r="97" spans="1:14" ht="17.5" customHeight="1">
      <c r="A97" s="471"/>
      <c r="C97" s="415"/>
      <c r="D97" s="385"/>
      <c r="J97" s="394"/>
      <c r="L97" s="393"/>
      <c r="M97" s="410">
        <v>107115377408</v>
      </c>
      <c r="N97" s="411" t="s">
        <v>10015</v>
      </c>
    </row>
    <row r="98" spans="1:14" ht="17.5" customHeight="1">
      <c r="A98" s="471"/>
      <c r="C98" s="415"/>
      <c r="D98" s="385"/>
      <c r="J98" s="391"/>
      <c r="L98" s="393"/>
      <c r="M98" s="410">
        <v>107115000094</v>
      </c>
      <c r="N98" s="411" t="s">
        <v>9928</v>
      </c>
    </row>
    <row r="99" spans="1:14" ht="17.5" customHeight="1">
      <c r="A99" s="471"/>
      <c r="C99" s="415"/>
      <c r="D99" s="385"/>
      <c r="J99" s="394"/>
      <c r="L99" s="393"/>
      <c r="M99" s="410">
        <v>107114489681</v>
      </c>
      <c r="N99" s="411" t="s">
        <v>10054</v>
      </c>
    </row>
    <row r="100" spans="1:14" ht="17.5" customHeight="1">
      <c r="A100" s="471"/>
      <c r="C100" s="415"/>
      <c r="D100" s="385"/>
      <c r="E100" s="395"/>
      <c r="F100" s="396"/>
      <c r="G100" s="397"/>
      <c r="J100" s="391"/>
      <c r="L100" s="393"/>
      <c r="M100" s="410">
        <v>107114421610</v>
      </c>
      <c r="N100" s="411" t="s">
        <v>9871</v>
      </c>
    </row>
    <row r="101" spans="1:14" ht="17.5" customHeight="1">
      <c r="A101" s="471"/>
      <c r="C101" s="415"/>
      <c r="D101" s="385"/>
      <c r="E101" s="395"/>
      <c r="F101" s="396"/>
      <c r="G101" s="397"/>
      <c r="J101" s="394"/>
      <c r="L101" s="393"/>
      <c r="M101" s="410">
        <v>107115282734</v>
      </c>
      <c r="N101" s="411" t="s">
        <v>9849</v>
      </c>
    </row>
    <row r="102" spans="1:14" ht="17.5" customHeight="1">
      <c r="A102" s="471"/>
      <c r="C102" s="415"/>
      <c r="D102" s="385"/>
      <c r="J102" s="391"/>
      <c r="L102" s="393"/>
      <c r="M102" s="410">
        <v>107112617624</v>
      </c>
      <c r="N102" s="411" t="s">
        <v>9916</v>
      </c>
    </row>
    <row r="103" spans="1:14">
      <c r="A103" s="471"/>
      <c r="C103" s="415"/>
      <c r="D103" s="385"/>
      <c r="J103" s="391"/>
      <c r="L103" s="393"/>
      <c r="M103" s="410">
        <v>107114128017</v>
      </c>
      <c r="N103" s="411" t="s">
        <v>9915</v>
      </c>
    </row>
    <row r="104" spans="1:14">
      <c r="A104" s="471"/>
      <c r="C104" s="415"/>
      <c r="D104" s="385"/>
      <c r="E104" s="395"/>
      <c r="F104" s="396"/>
      <c r="G104" s="397"/>
      <c r="J104" s="391"/>
      <c r="L104" s="393"/>
      <c r="M104" s="410">
        <v>107110755348</v>
      </c>
      <c r="N104" s="411" t="s">
        <v>9889</v>
      </c>
    </row>
    <row r="105" spans="1:14" ht="17.5" customHeight="1">
      <c r="A105" s="471"/>
      <c r="C105" s="415"/>
      <c r="D105" s="385"/>
      <c r="J105" s="391"/>
      <c r="L105" s="393"/>
      <c r="M105" s="410">
        <v>107114128276</v>
      </c>
      <c r="N105" s="411" t="s">
        <v>9906</v>
      </c>
    </row>
    <row r="106" spans="1:14" ht="17.5" customHeight="1">
      <c r="A106" s="471"/>
      <c r="C106" s="415"/>
      <c r="D106" s="385"/>
      <c r="E106" s="395"/>
      <c r="F106" s="396"/>
      <c r="G106" s="397"/>
      <c r="J106" s="391"/>
      <c r="L106" s="393"/>
      <c r="M106" s="410">
        <v>107113716768</v>
      </c>
      <c r="N106" s="411" t="s">
        <v>9933</v>
      </c>
    </row>
    <row r="107" spans="1:14" ht="17.5" customHeight="1">
      <c r="A107" s="471"/>
      <c r="C107" s="415"/>
      <c r="D107" s="385"/>
      <c r="E107" s="395"/>
      <c r="F107" s="396"/>
      <c r="G107" s="397"/>
      <c r="J107" s="391"/>
      <c r="L107" s="393"/>
      <c r="M107" s="410">
        <v>107115254105</v>
      </c>
      <c r="N107" s="411" t="s">
        <v>9878</v>
      </c>
    </row>
    <row r="108" spans="1:14" ht="17.5" customHeight="1">
      <c r="A108" s="471"/>
      <c r="C108" s="415"/>
      <c r="D108" s="385"/>
      <c r="J108" s="391"/>
      <c r="L108" s="393"/>
      <c r="M108" s="410">
        <v>107114716095</v>
      </c>
      <c r="N108" s="411" t="s">
        <v>9937</v>
      </c>
    </row>
    <row r="109" spans="1:14" ht="17.5" customHeight="1">
      <c r="A109" s="471"/>
      <c r="C109" s="415"/>
      <c r="D109" s="385"/>
      <c r="E109" s="395"/>
      <c r="F109" s="396"/>
      <c r="G109" s="397"/>
      <c r="J109" s="391"/>
      <c r="L109" s="393"/>
      <c r="M109" s="410">
        <v>107115289921</v>
      </c>
      <c r="N109" s="411" t="s">
        <v>9924</v>
      </c>
    </row>
    <row r="110" spans="1:14" ht="17.5" customHeight="1">
      <c r="A110" s="471"/>
      <c r="C110" s="415"/>
      <c r="D110" s="385"/>
      <c r="J110" s="394"/>
      <c r="L110" s="393"/>
      <c r="M110" s="410">
        <v>107115403953</v>
      </c>
      <c r="N110" s="411" t="s">
        <v>11889</v>
      </c>
    </row>
    <row r="111" spans="1:14">
      <c r="A111" s="471"/>
      <c r="C111" s="415"/>
      <c r="D111" s="385"/>
      <c r="E111" s="395"/>
      <c r="F111" s="396"/>
      <c r="G111" s="397"/>
      <c r="J111" s="391"/>
      <c r="L111" s="393"/>
      <c r="M111" s="410">
        <v>107115241928</v>
      </c>
      <c r="N111" s="411" t="s">
        <v>9904</v>
      </c>
    </row>
    <row r="112" spans="1:14" ht="17.5" customHeight="1">
      <c r="A112" s="471"/>
      <c r="C112" s="415"/>
      <c r="D112" s="385"/>
      <c r="J112" s="394"/>
      <c r="L112" s="393"/>
      <c r="M112" s="410">
        <v>107114878542</v>
      </c>
      <c r="N112" s="411" t="s">
        <v>10103</v>
      </c>
    </row>
    <row r="113" spans="1:14" ht="17.5" customHeight="1">
      <c r="A113" s="471"/>
      <c r="C113" s="415"/>
      <c r="D113" s="385"/>
      <c r="E113" s="395"/>
      <c r="F113" s="396"/>
      <c r="G113" s="397"/>
      <c r="J113" s="391"/>
      <c r="L113" s="393"/>
      <c r="M113" s="410">
        <v>107114794375</v>
      </c>
      <c r="N113" s="411" t="s">
        <v>10110</v>
      </c>
    </row>
    <row r="114" spans="1:14" ht="17.5" customHeight="1">
      <c r="A114" s="471"/>
      <c r="C114" s="415"/>
      <c r="D114" s="385"/>
      <c r="J114" s="391"/>
      <c r="L114" s="393"/>
      <c r="M114" s="410">
        <v>107115353174</v>
      </c>
      <c r="N114" s="411" t="s">
        <v>9914</v>
      </c>
    </row>
    <row r="115" spans="1:14" ht="17.5" customHeight="1">
      <c r="A115" s="471"/>
      <c r="C115" s="415"/>
      <c r="D115" s="385"/>
      <c r="E115" s="395"/>
      <c r="F115" s="396"/>
      <c r="G115" s="397"/>
      <c r="J115" s="391"/>
      <c r="L115" s="393"/>
      <c r="M115" s="410">
        <v>107108036138</v>
      </c>
      <c r="N115" s="411" t="s">
        <v>10077</v>
      </c>
    </row>
    <row r="116" spans="1:14" ht="17.5" customHeight="1">
      <c r="A116" s="471"/>
      <c r="C116" s="415"/>
      <c r="D116" s="385"/>
      <c r="J116" s="391"/>
      <c r="L116" s="393"/>
      <c r="M116" s="410">
        <v>107114692151</v>
      </c>
      <c r="N116" s="411" t="s">
        <v>9964</v>
      </c>
    </row>
    <row r="117" spans="1:14" ht="17.5" customHeight="1">
      <c r="A117" s="471"/>
      <c r="C117" s="415"/>
      <c r="D117" s="385"/>
      <c r="J117" s="391"/>
      <c r="L117" s="393"/>
      <c r="M117" s="410">
        <v>107115149280</v>
      </c>
      <c r="N117" s="411" t="s">
        <v>9890</v>
      </c>
    </row>
    <row r="118" spans="1:14" ht="17.5" customHeight="1">
      <c r="A118" s="471"/>
      <c r="C118" s="415"/>
      <c r="D118" s="385"/>
      <c r="J118" s="394"/>
      <c r="L118" s="393"/>
      <c r="M118" s="410">
        <v>107115149747</v>
      </c>
      <c r="N118" s="411" t="s">
        <v>10362</v>
      </c>
    </row>
    <row r="119" spans="1:14">
      <c r="A119" s="471"/>
      <c r="C119" s="415"/>
      <c r="D119" s="385"/>
      <c r="E119" s="395"/>
      <c r="F119" s="396"/>
      <c r="G119" s="397"/>
      <c r="J119" s="391"/>
      <c r="L119" s="393"/>
      <c r="M119" s="410">
        <v>107114976192</v>
      </c>
      <c r="N119" s="411" t="s">
        <v>9984</v>
      </c>
    </row>
    <row r="120" spans="1:14">
      <c r="A120" s="471"/>
      <c r="C120" s="415"/>
      <c r="D120" s="385"/>
      <c r="J120" s="394"/>
      <c r="L120" s="393"/>
      <c r="M120" s="410">
        <v>107114459684</v>
      </c>
      <c r="N120" s="411" t="s">
        <v>9950</v>
      </c>
    </row>
    <row r="121" spans="1:14" ht="17.5" customHeight="1">
      <c r="A121" s="471"/>
      <c r="C121" s="415"/>
      <c r="D121" s="385"/>
      <c r="E121" s="395"/>
      <c r="F121" s="396"/>
      <c r="G121" s="397"/>
      <c r="J121" s="391"/>
      <c r="L121" s="393"/>
      <c r="M121" s="410">
        <v>107110695623</v>
      </c>
      <c r="N121" s="411" t="s">
        <v>10069</v>
      </c>
    </row>
    <row r="122" spans="1:14">
      <c r="A122" s="471"/>
      <c r="C122" s="415"/>
      <c r="D122" s="385"/>
      <c r="E122" s="395"/>
      <c r="F122" s="396"/>
      <c r="G122" s="397"/>
      <c r="J122" s="391"/>
      <c r="L122" s="393"/>
      <c r="M122" s="410">
        <v>107114758864</v>
      </c>
      <c r="N122" s="411" t="s">
        <v>10004</v>
      </c>
    </row>
    <row r="123" spans="1:14" ht="17.5" customHeight="1">
      <c r="A123" s="471"/>
      <c r="C123" s="415"/>
      <c r="D123" s="385"/>
      <c r="J123" s="394"/>
      <c r="L123" s="393"/>
      <c r="M123" s="410">
        <v>107115262062</v>
      </c>
      <c r="N123" s="411" t="s">
        <v>10234</v>
      </c>
    </row>
    <row r="124" spans="1:14" ht="17.5" customHeight="1">
      <c r="A124" s="471"/>
      <c r="C124" s="415"/>
      <c r="D124" s="385"/>
      <c r="J124" s="391"/>
      <c r="L124" s="393"/>
      <c r="M124" s="410">
        <v>107114889836</v>
      </c>
      <c r="N124" s="411" t="s">
        <v>9994</v>
      </c>
    </row>
    <row r="125" spans="1:14" ht="17.5" customHeight="1">
      <c r="A125" s="471"/>
      <c r="C125" s="415"/>
      <c r="D125" s="385"/>
      <c r="E125" s="395"/>
      <c r="F125" s="396"/>
      <c r="G125" s="397"/>
      <c r="J125" s="391"/>
      <c r="L125" s="393"/>
      <c r="M125" s="410">
        <v>107114162444</v>
      </c>
      <c r="N125" s="411" t="s">
        <v>9962</v>
      </c>
    </row>
    <row r="126" spans="1:14" ht="17.5" customHeight="1">
      <c r="A126" s="471"/>
      <c r="C126" s="415"/>
      <c r="D126" s="385"/>
      <c r="J126" s="391"/>
      <c r="L126" s="393"/>
      <c r="M126" s="410">
        <v>107112821975</v>
      </c>
      <c r="N126" s="411" t="s">
        <v>10089</v>
      </c>
    </row>
    <row r="127" spans="1:14" ht="17.5" customHeight="1">
      <c r="A127" s="471"/>
      <c r="C127" s="415"/>
      <c r="D127" s="385"/>
      <c r="J127" s="391"/>
      <c r="L127" s="393"/>
      <c r="M127" s="410">
        <v>107115174086</v>
      </c>
      <c r="N127" s="411" t="s">
        <v>9875</v>
      </c>
    </row>
    <row r="128" spans="1:14" ht="17.5" customHeight="1">
      <c r="A128" s="471"/>
      <c r="C128" s="415"/>
      <c r="D128" s="385"/>
      <c r="J128" s="391"/>
      <c r="L128" s="393"/>
      <c r="M128" s="410">
        <v>107114930141</v>
      </c>
      <c r="N128" s="411" t="s">
        <v>9929</v>
      </c>
    </row>
    <row r="129" spans="1:14" ht="17.5" customHeight="1">
      <c r="A129" s="471"/>
      <c r="C129" s="415"/>
      <c r="D129" s="385"/>
      <c r="E129" s="395"/>
      <c r="F129" s="396"/>
      <c r="G129" s="397"/>
      <c r="J129" s="391"/>
      <c r="L129" s="393"/>
      <c r="M129" s="410">
        <v>107114433846</v>
      </c>
      <c r="N129" s="411" t="s">
        <v>9960</v>
      </c>
    </row>
    <row r="130" spans="1:14" ht="17.5" customHeight="1">
      <c r="A130" s="471"/>
      <c r="C130" s="415"/>
      <c r="D130" s="385"/>
      <c r="J130" s="394"/>
      <c r="L130" s="393"/>
      <c r="M130" s="410">
        <v>107115297747</v>
      </c>
      <c r="N130" s="411" t="s">
        <v>9896</v>
      </c>
    </row>
    <row r="131" spans="1:14" ht="17.5" customHeight="1">
      <c r="A131" s="471"/>
      <c r="C131" s="415"/>
      <c r="D131" s="385"/>
      <c r="E131" s="395"/>
      <c r="F131" s="396"/>
      <c r="G131" s="397"/>
      <c r="J131" s="391"/>
      <c r="L131" s="393"/>
      <c r="M131" s="410">
        <v>107114702653</v>
      </c>
      <c r="N131" s="411" t="s">
        <v>9873</v>
      </c>
    </row>
    <row r="132" spans="1:14" ht="17.5" customHeight="1">
      <c r="A132" s="471"/>
      <c r="C132" s="415"/>
      <c r="D132" s="385"/>
      <c r="J132" s="391"/>
      <c r="L132" s="393"/>
      <c r="M132" s="410">
        <v>107110946812</v>
      </c>
      <c r="N132" s="411" t="s">
        <v>9884</v>
      </c>
    </row>
    <row r="133" spans="1:14">
      <c r="A133" s="471"/>
      <c r="C133" s="415"/>
      <c r="D133" s="385"/>
      <c r="J133" s="391"/>
      <c r="L133" s="393"/>
      <c r="M133" s="410">
        <v>107112087982</v>
      </c>
      <c r="N133" s="411" t="s">
        <v>10063</v>
      </c>
    </row>
    <row r="134" spans="1:14" ht="17.5" customHeight="1">
      <c r="A134" s="471"/>
      <c r="C134" s="415"/>
      <c r="D134" s="385"/>
      <c r="E134" s="395"/>
      <c r="F134" s="396"/>
      <c r="G134" s="397"/>
      <c r="J134" s="391"/>
      <c r="L134" s="393"/>
      <c r="M134" s="410">
        <v>107115295525</v>
      </c>
      <c r="N134" s="411" t="s">
        <v>10041</v>
      </c>
    </row>
    <row r="135" spans="1:14" ht="17.5" customHeight="1">
      <c r="A135" s="471"/>
      <c r="C135" s="415"/>
      <c r="D135" s="385"/>
      <c r="E135" s="395"/>
      <c r="F135" s="396"/>
      <c r="G135" s="397"/>
      <c r="J135" s="391"/>
      <c r="L135" s="393"/>
      <c r="M135" s="410">
        <v>107114576757</v>
      </c>
      <c r="N135" s="411" t="s">
        <v>10067</v>
      </c>
    </row>
    <row r="136" spans="1:14" ht="17.5" customHeight="1">
      <c r="A136" s="471"/>
      <c r="C136" s="415"/>
      <c r="D136" s="385"/>
      <c r="J136" s="391"/>
      <c r="L136" s="393"/>
      <c r="M136" s="410">
        <v>107114094445</v>
      </c>
      <c r="N136" s="411" t="s">
        <v>10191</v>
      </c>
    </row>
    <row r="137" spans="1:14" ht="17.5" customHeight="1">
      <c r="A137" s="471"/>
      <c r="C137" s="415"/>
      <c r="D137" s="385"/>
      <c r="J137" s="391"/>
      <c r="L137" s="393"/>
      <c r="M137" s="410">
        <v>107115502790</v>
      </c>
      <c r="N137" s="411" t="s">
        <v>11849</v>
      </c>
    </row>
    <row r="138" spans="1:14" ht="17.5" customHeight="1">
      <c r="A138" s="471"/>
      <c r="C138" s="415"/>
      <c r="D138" s="385"/>
      <c r="J138" s="391"/>
      <c r="L138" s="393"/>
      <c r="M138" s="410">
        <v>107114633800</v>
      </c>
      <c r="N138" s="411" t="s">
        <v>10340</v>
      </c>
    </row>
    <row r="139" spans="1:14" ht="17.5" customHeight="1">
      <c r="A139" s="471"/>
      <c r="C139" s="415"/>
      <c r="D139" s="385"/>
      <c r="J139" s="391"/>
      <c r="L139" s="393"/>
      <c r="M139" s="410">
        <v>107114520717</v>
      </c>
      <c r="N139" s="411" t="s">
        <v>9931</v>
      </c>
    </row>
    <row r="140" spans="1:14" ht="17.5" customHeight="1">
      <c r="A140" s="471"/>
      <c r="C140" s="415"/>
      <c r="D140" s="385"/>
      <c r="E140" s="395"/>
      <c r="F140" s="396"/>
      <c r="G140" s="397"/>
      <c r="J140" s="391"/>
      <c r="L140" s="393"/>
      <c r="M140" s="410">
        <v>107111749318</v>
      </c>
      <c r="N140" s="411" t="s">
        <v>10051</v>
      </c>
    </row>
    <row r="141" spans="1:14" ht="17.5" customHeight="1">
      <c r="A141" s="471"/>
      <c r="C141" s="415"/>
      <c r="D141" s="385"/>
      <c r="J141" s="391"/>
      <c r="L141" s="393"/>
      <c r="M141" s="410">
        <v>107112309891</v>
      </c>
      <c r="N141" s="411" t="s">
        <v>9920</v>
      </c>
    </row>
    <row r="142" spans="1:14" ht="17.5" customHeight="1">
      <c r="A142" s="471"/>
      <c r="C142" s="415"/>
      <c r="D142" s="385"/>
      <c r="E142" s="395"/>
      <c r="F142" s="396"/>
      <c r="G142" s="397"/>
      <c r="J142" s="391"/>
      <c r="L142" s="393"/>
      <c r="M142" s="410">
        <v>107115342075</v>
      </c>
      <c r="N142" s="411" t="s">
        <v>9975</v>
      </c>
    </row>
    <row r="143" spans="1:14" ht="17.5" customHeight="1">
      <c r="A143" s="471"/>
      <c r="C143" s="415"/>
      <c r="D143" s="385"/>
      <c r="E143" s="395"/>
      <c r="F143" s="396"/>
      <c r="G143" s="397"/>
      <c r="J143" s="391"/>
      <c r="L143" s="393"/>
      <c r="M143" s="410">
        <v>107115221778</v>
      </c>
      <c r="N143" s="411" t="s">
        <v>9982</v>
      </c>
    </row>
    <row r="144" spans="1:14" ht="17.5" customHeight="1">
      <c r="A144" s="471"/>
      <c r="C144" s="415"/>
      <c r="D144" s="385"/>
      <c r="J144" s="391"/>
      <c r="L144" s="393"/>
      <c r="M144" s="410">
        <v>107115227773</v>
      </c>
      <c r="N144" s="411" t="s">
        <v>10037</v>
      </c>
    </row>
    <row r="145" spans="1:14" ht="17.5" customHeight="1">
      <c r="A145" s="471"/>
      <c r="C145" s="415"/>
      <c r="D145" s="385"/>
      <c r="J145" s="394"/>
      <c r="L145" s="393"/>
      <c r="M145" s="410">
        <v>107114932184</v>
      </c>
      <c r="N145" s="411" t="s">
        <v>9911</v>
      </c>
    </row>
    <row r="146" spans="1:14" ht="17.5" customHeight="1">
      <c r="A146" s="471"/>
      <c r="C146" s="415"/>
      <c r="D146" s="385"/>
      <c r="J146" s="391"/>
      <c r="L146" s="393"/>
      <c r="M146" s="410">
        <v>107114865974</v>
      </c>
      <c r="N146" s="411" t="s">
        <v>9860</v>
      </c>
    </row>
    <row r="147" spans="1:14" ht="17.5" customHeight="1">
      <c r="A147" s="471"/>
      <c r="C147" s="415"/>
      <c r="D147" s="385"/>
      <c r="J147" s="394"/>
      <c r="L147" s="393"/>
      <c r="M147" s="410">
        <v>107115319789</v>
      </c>
      <c r="N147" s="411" t="s">
        <v>9934</v>
      </c>
    </row>
    <row r="148" spans="1:14">
      <c r="A148" s="471"/>
      <c r="C148" s="415"/>
      <c r="D148" s="385"/>
      <c r="J148" s="391"/>
      <c r="L148" s="393"/>
      <c r="M148" s="410">
        <v>107114714328</v>
      </c>
      <c r="N148" s="411" t="s">
        <v>9940</v>
      </c>
    </row>
    <row r="149" spans="1:14" ht="17.5" customHeight="1">
      <c r="A149" s="471"/>
      <c r="C149" s="415"/>
      <c r="D149" s="385"/>
      <c r="J149" s="391"/>
      <c r="L149" s="393"/>
      <c r="M149" s="410">
        <v>107115425139</v>
      </c>
      <c r="N149" s="411" t="s">
        <v>10045</v>
      </c>
    </row>
    <row r="150" spans="1:14" ht="17.5" customHeight="1">
      <c r="A150" s="471"/>
      <c r="C150" s="415"/>
      <c r="D150" s="385"/>
      <c r="J150" s="391"/>
      <c r="L150" s="393"/>
      <c r="M150" s="410">
        <v>107115081783</v>
      </c>
      <c r="N150" s="411" t="s">
        <v>10197</v>
      </c>
    </row>
    <row r="151" spans="1:14" ht="17.5" customHeight="1">
      <c r="A151" s="471"/>
      <c r="C151" s="415"/>
      <c r="D151" s="385"/>
      <c r="J151" s="391"/>
      <c r="L151" s="393"/>
      <c r="M151" s="410">
        <v>107114968669</v>
      </c>
      <c r="N151" s="411" t="s">
        <v>9956</v>
      </c>
    </row>
    <row r="152" spans="1:14">
      <c r="A152" s="471"/>
      <c r="C152" s="415"/>
      <c r="D152" s="385"/>
      <c r="J152" s="391"/>
      <c r="L152" s="393"/>
      <c r="M152" s="410">
        <v>107112233890</v>
      </c>
      <c r="N152" s="411" t="s">
        <v>10165</v>
      </c>
    </row>
    <row r="153" spans="1:14" ht="17.5" customHeight="1">
      <c r="A153" s="471"/>
      <c r="C153" s="415"/>
      <c r="D153" s="385"/>
      <c r="J153" s="394"/>
      <c r="L153" s="393"/>
      <c r="M153" s="410">
        <v>107111783601</v>
      </c>
      <c r="N153" s="411" t="s">
        <v>10133</v>
      </c>
    </row>
    <row r="154" spans="1:14" ht="17.5" customHeight="1">
      <c r="A154" s="471"/>
      <c r="C154" s="415"/>
      <c r="D154" s="385"/>
      <c r="J154" s="391"/>
      <c r="L154" s="393"/>
      <c r="M154" s="410">
        <v>107115295998</v>
      </c>
      <c r="N154" s="411" t="s">
        <v>9863</v>
      </c>
    </row>
    <row r="155" spans="1:14" ht="17.5" customHeight="1">
      <c r="A155" s="471"/>
      <c r="C155" s="415"/>
      <c r="D155" s="385"/>
      <c r="J155" s="391"/>
      <c r="L155" s="393"/>
      <c r="M155" s="410">
        <v>107115170744</v>
      </c>
      <c r="N155" s="411" t="s">
        <v>10052</v>
      </c>
    </row>
    <row r="156" spans="1:14" ht="17.5" customHeight="1">
      <c r="A156" s="471"/>
      <c r="C156" s="415"/>
      <c r="D156" s="385"/>
      <c r="J156" s="391"/>
      <c r="L156" s="393"/>
      <c r="M156" s="410">
        <v>107114885809</v>
      </c>
      <c r="N156" s="411" t="s">
        <v>9968</v>
      </c>
    </row>
    <row r="157" spans="1:14" ht="17.5" customHeight="1">
      <c r="A157" s="471"/>
      <c r="C157" s="415"/>
      <c r="D157" s="385"/>
      <c r="E157" s="395"/>
      <c r="F157" s="396"/>
      <c r="G157" s="397"/>
      <c r="J157" s="391"/>
      <c r="L157" s="393"/>
      <c r="M157" s="410">
        <v>107115278456</v>
      </c>
      <c r="N157" s="411" t="s">
        <v>10029</v>
      </c>
    </row>
    <row r="158" spans="1:14" ht="17.5" customHeight="1">
      <c r="A158" s="471"/>
      <c r="C158" s="415"/>
      <c r="D158" s="385"/>
      <c r="E158" s="395"/>
      <c r="F158" s="396"/>
      <c r="G158" s="397"/>
      <c r="J158" s="391"/>
      <c r="L158" s="393"/>
      <c r="M158" s="410">
        <v>107115462684</v>
      </c>
      <c r="N158" s="411" t="s">
        <v>10016</v>
      </c>
    </row>
    <row r="159" spans="1:14" ht="17.5" customHeight="1">
      <c r="A159" s="471"/>
      <c r="C159" s="415"/>
      <c r="D159" s="385"/>
      <c r="E159" s="395"/>
      <c r="F159" s="396"/>
      <c r="G159" s="397"/>
      <c r="J159" s="391"/>
      <c r="L159" s="393"/>
      <c r="M159" s="410">
        <v>107115261555</v>
      </c>
      <c r="N159" s="411" t="s">
        <v>10143</v>
      </c>
    </row>
    <row r="160" spans="1:14" ht="17.5" customHeight="1">
      <c r="A160" s="471"/>
      <c r="C160" s="415"/>
      <c r="D160" s="385"/>
      <c r="E160" s="395"/>
      <c r="F160" s="396"/>
      <c r="G160" s="397"/>
      <c r="J160" s="391"/>
      <c r="L160" s="393"/>
      <c r="M160" s="410">
        <v>107115055921</v>
      </c>
      <c r="N160" s="411" t="s">
        <v>9993</v>
      </c>
    </row>
    <row r="161" spans="1:14" ht="17.5" customHeight="1">
      <c r="A161" s="471"/>
      <c r="C161" s="415"/>
      <c r="D161" s="385"/>
      <c r="E161" s="395"/>
      <c r="F161" s="396"/>
      <c r="G161" s="397"/>
      <c r="J161" s="391"/>
      <c r="L161" s="393"/>
      <c r="M161" s="410">
        <v>107115367564</v>
      </c>
      <c r="N161" s="411" t="s">
        <v>9949</v>
      </c>
    </row>
    <row r="162" spans="1:14" ht="17.5" customHeight="1">
      <c r="A162" s="471"/>
      <c r="C162" s="415"/>
      <c r="D162" s="385"/>
      <c r="E162" s="395"/>
      <c r="F162" s="396"/>
      <c r="G162" s="397"/>
      <c r="J162" s="391"/>
      <c r="L162" s="393"/>
      <c r="M162" s="410">
        <v>107113837542</v>
      </c>
      <c r="N162" s="411" t="s">
        <v>9958</v>
      </c>
    </row>
    <row r="163" spans="1:14" ht="17.5" customHeight="1">
      <c r="A163" s="471"/>
      <c r="C163" s="415"/>
      <c r="D163" s="385"/>
      <c r="J163" s="391"/>
      <c r="L163" s="393"/>
      <c r="M163" s="410">
        <v>107114714213</v>
      </c>
      <c r="N163" s="411" t="s">
        <v>9943</v>
      </c>
    </row>
    <row r="164" spans="1:14" ht="17.5" customHeight="1">
      <c r="A164" s="471"/>
      <c r="C164" s="415"/>
      <c r="D164" s="385"/>
      <c r="J164" s="394"/>
      <c r="L164" s="393"/>
      <c r="M164" s="410">
        <v>107115202197</v>
      </c>
      <c r="N164" s="411" t="s">
        <v>9954</v>
      </c>
    </row>
    <row r="165" spans="1:14" ht="17.5" customHeight="1">
      <c r="A165" s="471"/>
      <c r="C165" s="415"/>
      <c r="D165" s="385"/>
      <c r="E165" s="395"/>
      <c r="F165" s="396"/>
      <c r="G165" s="397"/>
      <c r="J165" s="391"/>
      <c r="L165" s="393"/>
      <c r="M165" s="410">
        <v>107115362844</v>
      </c>
      <c r="N165" s="411" t="s">
        <v>9907</v>
      </c>
    </row>
    <row r="166" spans="1:14" ht="17.5" customHeight="1">
      <c r="A166" s="471"/>
      <c r="C166" s="415"/>
      <c r="D166" s="385"/>
      <c r="E166" s="395"/>
      <c r="F166" s="396"/>
      <c r="G166" s="397"/>
      <c r="J166" s="391"/>
      <c r="L166" s="393"/>
      <c r="M166" s="410">
        <v>107115160121</v>
      </c>
      <c r="N166" s="411" t="s">
        <v>10030</v>
      </c>
    </row>
    <row r="167" spans="1:14" ht="17.5" customHeight="1">
      <c r="A167" s="471"/>
      <c r="C167" s="415"/>
      <c r="D167" s="385"/>
      <c r="E167" s="395"/>
      <c r="F167" s="396"/>
      <c r="G167" s="397"/>
      <c r="J167" s="391"/>
      <c r="L167" s="393"/>
      <c r="M167" s="410">
        <v>107114649766</v>
      </c>
      <c r="N167" s="411" t="s">
        <v>10058</v>
      </c>
    </row>
    <row r="168" spans="1:14" ht="17.5" customHeight="1">
      <c r="A168" s="471"/>
      <c r="C168" s="415"/>
      <c r="D168" s="385"/>
      <c r="E168" s="395"/>
      <c r="F168" s="396"/>
      <c r="G168" s="397"/>
      <c r="J168" s="391"/>
      <c r="L168" s="393"/>
      <c r="M168" s="410">
        <v>107114657558</v>
      </c>
      <c r="N168" s="411" t="s">
        <v>10264</v>
      </c>
    </row>
    <row r="169" spans="1:14" ht="17.5" customHeight="1">
      <c r="A169" s="471"/>
      <c r="C169" s="415"/>
      <c r="D169" s="385"/>
      <c r="J169" s="391"/>
      <c r="L169" s="393"/>
      <c r="M169" s="410">
        <v>107113778049</v>
      </c>
      <c r="N169" s="411" t="s">
        <v>10207</v>
      </c>
    </row>
    <row r="170" spans="1:14" ht="17.5" customHeight="1">
      <c r="A170" s="471"/>
      <c r="C170" s="415"/>
      <c r="D170" s="385"/>
      <c r="J170" s="394"/>
      <c r="L170" s="393"/>
      <c r="M170" s="410">
        <v>107115308619</v>
      </c>
      <c r="N170" s="411" t="s">
        <v>9923</v>
      </c>
    </row>
    <row r="171" spans="1:14" ht="17.5" customHeight="1">
      <c r="A171" s="471"/>
      <c r="C171" s="415"/>
      <c r="D171" s="385"/>
      <c r="E171" s="395"/>
      <c r="F171" s="396"/>
      <c r="G171" s="397"/>
      <c r="J171" s="391"/>
      <c r="L171" s="393"/>
      <c r="M171" s="410">
        <v>107114773151</v>
      </c>
      <c r="N171" s="411" t="s">
        <v>9947</v>
      </c>
    </row>
    <row r="172" spans="1:14" ht="17.5" customHeight="1">
      <c r="A172" s="471"/>
      <c r="C172" s="415"/>
      <c r="D172" s="385"/>
      <c r="J172" s="391"/>
      <c r="L172" s="393"/>
      <c r="M172" s="410">
        <v>107114210715</v>
      </c>
      <c r="N172" s="411" t="s">
        <v>9921</v>
      </c>
    </row>
    <row r="173" spans="1:14" ht="17.5" customHeight="1">
      <c r="A173" s="471"/>
      <c r="C173" s="415"/>
      <c r="D173" s="385"/>
      <c r="J173" s="391"/>
      <c r="L173" s="393"/>
      <c r="M173" s="410">
        <v>107114948243</v>
      </c>
      <c r="N173" s="411" t="s">
        <v>12385</v>
      </c>
    </row>
    <row r="174" spans="1:14" ht="17.5" customHeight="1">
      <c r="A174" s="471"/>
      <c r="C174" s="415"/>
      <c r="D174" s="385"/>
      <c r="J174" s="391"/>
      <c r="L174" s="393"/>
      <c r="M174" s="410">
        <v>107113845232</v>
      </c>
      <c r="N174" s="411" t="s">
        <v>10085</v>
      </c>
    </row>
    <row r="175" spans="1:14" ht="17.5" customHeight="1">
      <c r="A175" s="471"/>
      <c r="C175" s="415"/>
      <c r="D175" s="385"/>
      <c r="E175" s="395"/>
      <c r="F175" s="396"/>
      <c r="G175" s="397"/>
      <c r="J175" s="391"/>
      <c r="L175" s="393"/>
      <c r="M175" s="410">
        <v>107115485860</v>
      </c>
      <c r="N175" s="411" t="s">
        <v>11861</v>
      </c>
    </row>
    <row r="176" spans="1:14">
      <c r="A176" s="471"/>
      <c r="C176" s="415"/>
      <c r="D176" s="385"/>
      <c r="E176" s="395"/>
      <c r="F176" s="396"/>
      <c r="G176" s="397"/>
      <c r="J176" s="391"/>
      <c r="M176" s="411">
        <v>107114969752</v>
      </c>
      <c r="N176" s="411" t="s">
        <v>11851</v>
      </c>
    </row>
    <row r="177" spans="1:14">
      <c r="A177" s="471"/>
      <c r="C177" s="415"/>
      <c r="D177" s="385"/>
      <c r="J177" s="394"/>
      <c r="M177" s="411">
        <v>107114911028</v>
      </c>
      <c r="N177" s="411" t="s">
        <v>10262</v>
      </c>
    </row>
    <row r="178" spans="1:14">
      <c r="A178" s="471"/>
      <c r="C178" s="415"/>
      <c r="D178" s="385"/>
      <c r="J178" s="394"/>
      <c r="M178" s="411">
        <v>107114902772</v>
      </c>
      <c r="N178" s="411" t="s">
        <v>9980</v>
      </c>
    </row>
    <row r="179" spans="1:14" ht="17.5" customHeight="1">
      <c r="A179" s="471"/>
      <c r="C179" s="415"/>
      <c r="D179" s="385"/>
      <c r="J179" s="391"/>
      <c r="M179" s="411">
        <v>107113973819</v>
      </c>
      <c r="N179" s="411" t="s">
        <v>10061</v>
      </c>
    </row>
    <row r="180" spans="1:14">
      <c r="A180" s="471"/>
      <c r="C180" s="415"/>
      <c r="D180" s="385"/>
      <c r="E180" s="395"/>
      <c r="F180" s="396"/>
      <c r="G180" s="397"/>
      <c r="J180" s="391"/>
      <c r="M180" s="411">
        <v>107115245744</v>
      </c>
      <c r="N180" s="411" t="s">
        <v>10017</v>
      </c>
    </row>
    <row r="181" spans="1:14">
      <c r="A181" s="471"/>
      <c r="C181" s="415"/>
      <c r="D181" s="385"/>
      <c r="E181" s="395"/>
      <c r="F181" s="396"/>
      <c r="G181" s="397"/>
      <c r="J181" s="391"/>
      <c r="M181" s="411">
        <v>107115169662</v>
      </c>
      <c r="N181" s="411" t="s">
        <v>10170</v>
      </c>
    </row>
    <row r="182" spans="1:14">
      <c r="A182" s="471"/>
      <c r="C182" s="415"/>
      <c r="D182" s="385"/>
      <c r="J182" s="391"/>
      <c r="M182" s="411">
        <v>107115493308</v>
      </c>
      <c r="N182" s="411" t="s">
        <v>11850</v>
      </c>
    </row>
    <row r="183" spans="1:14">
      <c r="A183" s="471"/>
      <c r="C183" s="415"/>
      <c r="D183" s="385"/>
      <c r="J183" s="391"/>
      <c r="M183" s="411">
        <v>107114303223</v>
      </c>
      <c r="N183" s="411" t="s">
        <v>10288</v>
      </c>
    </row>
    <row r="184" spans="1:14">
      <c r="A184" s="471"/>
      <c r="C184" s="415"/>
      <c r="D184" s="385"/>
      <c r="J184" s="391"/>
      <c r="M184" s="411">
        <v>107115394003</v>
      </c>
      <c r="N184" s="411" t="s">
        <v>9946</v>
      </c>
    </row>
    <row r="185" spans="1:14">
      <c r="A185" s="471"/>
      <c r="C185" s="415"/>
      <c r="D185" s="385"/>
      <c r="E185" s="395"/>
      <c r="F185" s="396"/>
      <c r="G185" s="397"/>
      <c r="J185" s="391"/>
      <c r="M185" s="411">
        <v>107114418213</v>
      </c>
      <c r="N185" s="411" t="s">
        <v>10183</v>
      </c>
    </row>
    <row r="186" spans="1:14">
      <c r="A186" s="471"/>
      <c r="C186" s="415"/>
      <c r="D186" s="385"/>
      <c r="J186" s="391"/>
      <c r="M186" s="411">
        <v>107114346872</v>
      </c>
      <c r="N186" s="411" t="s">
        <v>9973</v>
      </c>
    </row>
    <row r="187" spans="1:14">
      <c r="A187" s="471"/>
      <c r="C187" s="415"/>
      <c r="D187" s="385"/>
      <c r="E187" s="395"/>
      <c r="F187" s="396"/>
      <c r="G187" s="397"/>
      <c r="J187" s="391"/>
      <c r="M187" s="411">
        <v>107114024353</v>
      </c>
      <c r="N187" s="411" t="s">
        <v>9868</v>
      </c>
    </row>
    <row r="188" spans="1:14">
      <c r="A188" s="471"/>
      <c r="C188" s="415"/>
      <c r="D188" s="385"/>
      <c r="J188" s="394"/>
      <c r="M188" s="411">
        <v>107115471230</v>
      </c>
      <c r="N188" s="411" t="s">
        <v>9913</v>
      </c>
    </row>
    <row r="189" spans="1:14">
      <c r="A189" s="471"/>
      <c r="C189" s="415"/>
      <c r="D189" s="385"/>
      <c r="J189" s="391"/>
      <c r="M189" s="411">
        <v>107115034071</v>
      </c>
      <c r="N189" s="411" t="s">
        <v>10102</v>
      </c>
    </row>
    <row r="190" spans="1:14">
      <c r="A190" s="471"/>
      <c r="C190" s="415"/>
      <c r="D190" s="385"/>
      <c r="J190" s="391"/>
      <c r="M190" s="411">
        <v>107114399526</v>
      </c>
      <c r="N190" s="411" t="s">
        <v>10038</v>
      </c>
    </row>
    <row r="191" spans="1:14">
      <c r="A191" s="471"/>
      <c r="C191" s="415"/>
      <c r="D191" s="385"/>
      <c r="J191" s="394"/>
      <c r="M191" s="411">
        <v>107115365515</v>
      </c>
      <c r="N191" s="411" t="s">
        <v>9963</v>
      </c>
    </row>
    <row r="192" spans="1:14" ht="17.5" customHeight="1">
      <c r="A192" s="471"/>
      <c r="C192" s="415"/>
      <c r="D192" s="385"/>
      <c r="J192" s="391"/>
      <c r="M192" s="411">
        <v>107114670573</v>
      </c>
      <c r="N192" s="411" t="s">
        <v>9965</v>
      </c>
    </row>
    <row r="193" spans="1:14" ht="17.5" customHeight="1">
      <c r="A193" s="471"/>
      <c r="C193" s="415"/>
      <c r="D193" s="385"/>
      <c r="E193" s="395"/>
      <c r="F193" s="396"/>
      <c r="G193" s="397"/>
      <c r="J193" s="391"/>
      <c r="M193" s="411">
        <v>107113646081</v>
      </c>
      <c r="N193" s="411" t="s">
        <v>9970</v>
      </c>
    </row>
    <row r="194" spans="1:14">
      <c r="A194" s="471"/>
      <c r="C194" s="415"/>
      <c r="D194" s="385"/>
      <c r="J194" s="391"/>
      <c r="M194" s="411">
        <v>107112237953</v>
      </c>
      <c r="N194" s="411" t="s">
        <v>10329</v>
      </c>
    </row>
    <row r="195" spans="1:14">
      <c r="A195" s="471"/>
      <c r="C195" s="415"/>
      <c r="D195" s="385"/>
      <c r="E195" s="395"/>
      <c r="F195" s="396"/>
      <c r="G195" s="397"/>
      <c r="J195" s="391"/>
      <c r="M195" s="411">
        <v>107115440229</v>
      </c>
      <c r="N195" s="411" t="s">
        <v>9917</v>
      </c>
    </row>
    <row r="196" spans="1:14" ht="17.5" customHeight="1">
      <c r="A196" s="471"/>
      <c r="C196" s="415"/>
      <c r="D196" s="385"/>
      <c r="J196" s="391"/>
      <c r="M196" s="411">
        <v>107115150260</v>
      </c>
      <c r="N196" s="411" t="s">
        <v>10276</v>
      </c>
    </row>
    <row r="197" spans="1:14">
      <c r="A197" s="471"/>
      <c r="C197" s="415"/>
      <c r="D197" s="385"/>
      <c r="E197" s="395"/>
      <c r="F197" s="396"/>
      <c r="G197" s="397"/>
      <c r="J197" s="391"/>
      <c r="M197" s="411">
        <v>107114697294</v>
      </c>
      <c r="N197" s="411" t="s">
        <v>10114</v>
      </c>
    </row>
    <row r="198" spans="1:14" ht="17.5" customHeight="1">
      <c r="A198" s="471"/>
      <c r="C198" s="415"/>
      <c r="D198" s="385"/>
      <c r="J198" s="391"/>
      <c r="M198" s="411">
        <v>107114510730</v>
      </c>
      <c r="N198" s="411" t="s">
        <v>10079</v>
      </c>
    </row>
    <row r="199" spans="1:14" ht="17.5" customHeight="1">
      <c r="A199" s="471"/>
      <c r="C199" s="415"/>
      <c r="D199" s="385"/>
      <c r="E199" s="395"/>
      <c r="F199" s="396"/>
      <c r="G199" s="397"/>
      <c r="J199" s="391"/>
      <c r="M199" s="411">
        <v>107112137667</v>
      </c>
      <c r="N199" s="411" t="s">
        <v>9891</v>
      </c>
    </row>
    <row r="200" spans="1:14">
      <c r="A200" s="471"/>
      <c r="C200" s="415"/>
      <c r="D200" s="385"/>
      <c r="J200" s="391"/>
      <c r="M200" s="411">
        <v>107114640401</v>
      </c>
      <c r="N200" s="411" t="s">
        <v>10073</v>
      </c>
    </row>
    <row r="201" spans="1:14">
      <c r="A201" s="471"/>
      <c r="C201" s="415"/>
      <c r="D201" s="385"/>
      <c r="E201" s="395"/>
      <c r="F201" s="396"/>
      <c r="G201" s="397"/>
      <c r="J201" s="391"/>
      <c r="M201" s="411">
        <v>107114581579</v>
      </c>
      <c r="N201" s="411" t="s">
        <v>10005</v>
      </c>
    </row>
    <row r="202" spans="1:14">
      <c r="A202" s="471"/>
      <c r="C202" s="415"/>
      <c r="D202" s="385"/>
      <c r="J202" s="391"/>
      <c r="M202" s="411">
        <v>107115310739</v>
      </c>
      <c r="N202" s="411" t="s">
        <v>9901</v>
      </c>
    </row>
    <row r="203" spans="1:14">
      <c r="A203" s="471"/>
      <c r="C203" s="415"/>
      <c r="D203" s="385"/>
      <c r="J203" s="391"/>
      <c r="M203" s="411">
        <v>107112763508</v>
      </c>
      <c r="N203" s="411" t="s">
        <v>9990</v>
      </c>
    </row>
    <row r="204" spans="1:14">
      <c r="A204" s="471"/>
      <c r="C204" s="415"/>
      <c r="D204" s="385"/>
      <c r="J204" s="394"/>
      <c r="M204" s="411">
        <v>107109924953</v>
      </c>
      <c r="N204" s="411" t="s">
        <v>10020</v>
      </c>
    </row>
    <row r="205" spans="1:14">
      <c r="A205" s="471"/>
      <c r="C205" s="415"/>
      <c r="D205" s="385"/>
      <c r="J205" s="394"/>
      <c r="M205" s="411">
        <v>107114690439</v>
      </c>
      <c r="N205" s="411" t="s">
        <v>9912</v>
      </c>
    </row>
    <row r="206" spans="1:14">
      <c r="A206" s="471"/>
      <c r="C206" s="415"/>
      <c r="D206" s="385"/>
      <c r="J206" s="394"/>
      <c r="M206" s="411">
        <v>107115310716</v>
      </c>
      <c r="N206" s="411" t="s">
        <v>10072</v>
      </c>
    </row>
    <row r="207" spans="1:14">
      <c r="A207" s="471"/>
      <c r="C207" s="415"/>
      <c r="D207" s="385"/>
      <c r="J207" s="391"/>
      <c r="M207" s="411">
        <v>107114856110</v>
      </c>
      <c r="N207" s="411" t="s">
        <v>10034</v>
      </c>
    </row>
    <row r="208" spans="1:14">
      <c r="A208" s="471"/>
      <c r="C208" s="415"/>
      <c r="D208" s="385"/>
      <c r="J208" s="391"/>
      <c r="M208" s="411">
        <v>107113311884</v>
      </c>
      <c r="N208" s="411" t="s">
        <v>9999</v>
      </c>
    </row>
    <row r="209" spans="1:14">
      <c r="A209" s="471"/>
      <c r="C209" s="415"/>
      <c r="D209" s="385"/>
      <c r="J209" s="394"/>
      <c r="M209" s="411">
        <v>107115428929</v>
      </c>
      <c r="N209" s="411" t="s">
        <v>9882</v>
      </c>
    </row>
    <row r="210" spans="1:14">
      <c r="A210" s="471"/>
      <c r="C210" s="415"/>
      <c r="D210" s="385"/>
      <c r="J210" s="391"/>
      <c r="M210" s="411">
        <v>107115183159</v>
      </c>
      <c r="N210" s="411" t="s">
        <v>10104</v>
      </c>
    </row>
    <row r="211" spans="1:14">
      <c r="A211" s="471"/>
      <c r="C211" s="415"/>
      <c r="D211" s="385"/>
      <c r="J211" s="394"/>
      <c r="M211" s="411">
        <v>107115101100</v>
      </c>
      <c r="N211" s="411" t="s">
        <v>10082</v>
      </c>
    </row>
    <row r="212" spans="1:14" ht="17.5" customHeight="1">
      <c r="A212" s="471"/>
      <c r="C212" s="415"/>
      <c r="D212" s="385"/>
      <c r="J212" s="391"/>
      <c r="M212" s="411">
        <v>107114183264</v>
      </c>
      <c r="N212" s="411" t="s">
        <v>10094</v>
      </c>
    </row>
    <row r="213" spans="1:14">
      <c r="A213" s="471"/>
      <c r="C213" s="415"/>
      <c r="D213" s="385"/>
      <c r="E213" s="395"/>
      <c r="F213" s="396"/>
      <c r="G213" s="397"/>
      <c r="J213" s="391"/>
      <c r="M213" s="411">
        <v>107115190499</v>
      </c>
      <c r="N213" s="411" t="s">
        <v>10078</v>
      </c>
    </row>
    <row r="214" spans="1:14">
      <c r="A214" s="471"/>
      <c r="C214" s="415"/>
      <c r="D214" s="385"/>
      <c r="J214" s="394"/>
      <c r="M214" s="411">
        <v>107114854316</v>
      </c>
      <c r="N214" s="411" t="s">
        <v>9967</v>
      </c>
    </row>
    <row r="215" spans="1:14">
      <c r="A215" s="471"/>
      <c r="C215" s="415"/>
      <c r="D215" s="385"/>
      <c r="E215" s="395"/>
      <c r="F215" s="396"/>
      <c r="G215" s="397"/>
      <c r="J215" s="391"/>
      <c r="M215" s="411">
        <v>107114594734</v>
      </c>
      <c r="N215" s="411" t="s">
        <v>10202</v>
      </c>
    </row>
    <row r="216" spans="1:14">
      <c r="A216" s="471"/>
      <c r="C216" s="415"/>
      <c r="D216" s="385"/>
      <c r="E216" s="395"/>
      <c r="F216" s="396"/>
      <c r="G216" s="397"/>
      <c r="J216" s="391"/>
      <c r="M216" s="411">
        <v>107112299295</v>
      </c>
      <c r="N216" s="411" t="s">
        <v>10009</v>
      </c>
    </row>
    <row r="217" spans="1:14">
      <c r="A217" s="471"/>
      <c r="C217" s="415"/>
      <c r="D217" s="385"/>
      <c r="J217" s="391"/>
      <c r="M217" s="411">
        <v>107114867815</v>
      </c>
      <c r="N217" s="411" t="s">
        <v>9996</v>
      </c>
    </row>
    <row r="218" spans="1:14" ht="17.5" customHeight="1">
      <c r="A218" s="471"/>
      <c r="C218" s="415"/>
      <c r="D218" s="385"/>
      <c r="E218" s="395"/>
      <c r="F218" s="396"/>
      <c r="G218" s="397"/>
      <c r="J218" s="391"/>
      <c r="M218" s="411">
        <v>107115335078</v>
      </c>
      <c r="N218" s="411" t="s">
        <v>10338</v>
      </c>
    </row>
    <row r="219" spans="1:14">
      <c r="A219" s="471"/>
      <c r="C219" s="415"/>
      <c r="D219" s="385"/>
      <c r="E219" s="395"/>
      <c r="F219" s="396"/>
      <c r="G219" s="397"/>
      <c r="J219" s="391"/>
      <c r="M219" s="411">
        <v>107113995673</v>
      </c>
      <c r="N219" s="411" t="s">
        <v>9961</v>
      </c>
    </row>
    <row r="220" spans="1:14" ht="17.5" customHeight="1">
      <c r="A220" s="471"/>
      <c r="C220" s="415"/>
      <c r="D220" s="385"/>
      <c r="E220" s="395"/>
      <c r="F220" s="396"/>
      <c r="G220" s="397"/>
      <c r="J220" s="391"/>
      <c r="M220" s="411">
        <v>107115429991</v>
      </c>
      <c r="N220" s="411" t="s">
        <v>10060</v>
      </c>
    </row>
    <row r="221" spans="1:14">
      <c r="A221" s="471"/>
      <c r="C221" s="415"/>
      <c r="D221" s="385"/>
      <c r="J221" s="394"/>
      <c r="M221" s="411">
        <v>107112994414</v>
      </c>
      <c r="N221" s="411" t="s">
        <v>10031</v>
      </c>
    </row>
    <row r="222" spans="1:14">
      <c r="A222" s="471"/>
      <c r="C222" s="415"/>
      <c r="D222" s="385"/>
      <c r="J222" s="391"/>
      <c r="M222" s="411">
        <v>107115468117</v>
      </c>
      <c r="N222" s="411" t="s">
        <v>10115</v>
      </c>
    </row>
    <row r="223" spans="1:14">
      <c r="A223" s="471"/>
      <c r="C223" s="415"/>
      <c r="D223" s="385"/>
      <c r="E223" s="395"/>
      <c r="F223" s="396"/>
      <c r="G223" s="397"/>
      <c r="J223" s="391"/>
      <c r="M223" s="411">
        <v>107115229687</v>
      </c>
      <c r="N223" s="411" t="s">
        <v>10221</v>
      </c>
    </row>
    <row r="224" spans="1:14">
      <c r="A224" s="471"/>
      <c r="C224" s="415"/>
      <c r="D224" s="385"/>
      <c r="J224" s="394"/>
      <c r="M224" s="411">
        <v>107114807471</v>
      </c>
      <c r="N224" s="411" t="s">
        <v>9976</v>
      </c>
    </row>
    <row r="225" spans="1:14">
      <c r="A225" s="471"/>
      <c r="C225" s="415"/>
      <c r="D225" s="385"/>
      <c r="J225" s="391"/>
      <c r="M225" s="411">
        <v>107114436424</v>
      </c>
      <c r="N225" s="411" t="s">
        <v>10108</v>
      </c>
    </row>
    <row r="226" spans="1:14">
      <c r="A226" s="471"/>
      <c r="C226" s="415"/>
      <c r="D226" s="385"/>
      <c r="J226" s="391"/>
      <c r="M226" s="411">
        <v>107114052071</v>
      </c>
      <c r="N226" s="411" t="s">
        <v>10027</v>
      </c>
    </row>
    <row r="227" spans="1:14" ht="17.5" customHeight="1">
      <c r="A227" s="471"/>
      <c r="C227" s="415"/>
      <c r="D227" s="385"/>
      <c r="E227" s="395"/>
      <c r="F227" s="396"/>
      <c r="G227" s="397"/>
      <c r="J227" s="391"/>
      <c r="M227" s="411">
        <v>107112680745</v>
      </c>
      <c r="N227" s="411" t="s">
        <v>10139</v>
      </c>
    </row>
    <row r="228" spans="1:14">
      <c r="A228" s="471"/>
      <c r="C228" s="415"/>
      <c r="D228" s="385"/>
      <c r="J228" s="391"/>
      <c r="M228" s="411">
        <v>107115152082</v>
      </c>
      <c r="N228" s="411" t="s">
        <v>10076</v>
      </c>
    </row>
    <row r="229" spans="1:14">
      <c r="A229" s="471"/>
      <c r="C229" s="415"/>
      <c r="D229" s="385"/>
      <c r="E229" s="395"/>
      <c r="F229" s="396"/>
      <c r="G229" s="397"/>
      <c r="J229" s="391"/>
      <c r="M229" s="411">
        <v>107114488928</v>
      </c>
      <c r="N229" s="411" t="s">
        <v>10241</v>
      </c>
    </row>
    <row r="230" spans="1:14">
      <c r="A230" s="471"/>
      <c r="C230" s="415"/>
      <c r="D230" s="385"/>
      <c r="J230" s="391"/>
      <c r="M230" s="411">
        <v>107115460696</v>
      </c>
      <c r="N230" s="411" t="s">
        <v>10296</v>
      </c>
    </row>
    <row r="231" spans="1:14" ht="17.5" customHeight="1">
      <c r="A231" s="471"/>
      <c r="C231" s="415"/>
      <c r="D231" s="385"/>
      <c r="J231" s="394"/>
      <c r="M231" s="411">
        <v>107115015558</v>
      </c>
      <c r="N231" s="411" t="s">
        <v>10091</v>
      </c>
    </row>
    <row r="232" spans="1:14">
      <c r="A232" s="471"/>
      <c r="C232" s="415"/>
      <c r="D232" s="385"/>
      <c r="J232" s="391"/>
      <c r="M232" s="411">
        <v>107114752832</v>
      </c>
      <c r="N232" s="411" t="s">
        <v>10116</v>
      </c>
    </row>
    <row r="233" spans="1:14">
      <c r="A233" s="471"/>
      <c r="C233" s="415"/>
      <c r="D233" s="385"/>
      <c r="J233" s="391"/>
      <c r="M233" s="411">
        <v>107112910715</v>
      </c>
      <c r="N233" s="411" t="s">
        <v>10128</v>
      </c>
    </row>
    <row r="234" spans="1:14" ht="17.5" customHeight="1">
      <c r="A234" s="471"/>
      <c r="C234" s="415"/>
      <c r="D234" s="385"/>
      <c r="J234" s="394"/>
      <c r="M234" s="411">
        <v>107111869395</v>
      </c>
      <c r="N234" s="411" t="s">
        <v>10177</v>
      </c>
    </row>
    <row r="235" spans="1:14">
      <c r="A235" s="471"/>
      <c r="C235" s="415"/>
      <c r="D235" s="385"/>
      <c r="J235" s="391"/>
      <c r="M235" s="411">
        <v>107115177668</v>
      </c>
      <c r="N235" s="411" t="s">
        <v>10168</v>
      </c>
    </row>
    <row r="236" spans="1:14">
      <c r="A236" s="471"/>
      <c r="C236" s="415"/>
      <c r="D236" s="385"/>
      <c r="J236" s="394"/>
      <c r="M236" s="411">
        <v>107114994095</v>
      </c>
      <c r="N236" s="411" t="s">
        <v>9977</v>
      </c>
    </row>
    <row r="237" spans="1:14">
      <c r="A237" s="471"/>
      <c r="C237" s="415"/>
      <c r="D237" s="385"/>
      <c r="J237" s="391"/>
      <c r="M237" s="411">
        <v>107115494539</v>
      </c>
      <c r="N237" s="411" t="s">
        <v>11863</v>
      </c>
    </row>
    <row r="238" spans="1:14">
      <c r="A238" s="471"/>
      <c r="C238" s="415"/>
      <c r="D238" s="385"/>
      <c r="J238" s="394"/>
      <c r="M238" s="411">
        <v>107114772401</v>
      </c>
      <c r="N238" s="411" t="s">
        <v>9966</v>
      </c>
    </row>
    <row r="239" spans="1:14">
      <c r="A239" s="471"/>
      <c r="C239" s="415"/>
      <c r="D239" s="385"/>
      <c r="J239" s="391"/>
      <c r="M239" s="411">
        <v>107115049753</v>
      </c>
      <c r="N239" s="411" t="s">
        <v>10144</v>
      </c>
    </row>
    <row r="240" spans="1:14">
      <c r="A240" s="471"/>
      <c r="C240" s="415"/>
      <c r="D240" s="385"/>
      <c r="J240" s="391"/>
      <c r="M240" s="411">
        <v>107113729313</v>
      </c>
      <c r="N240" s="411" t="s">
        <v>10071</v>
      </c>
    </row>
    <row r="241" spans="1:14">
      <c r="A241" s="471"/>
      <c r="C241" s="415"/>
      <c r="D241" s="385"/>
      <c r="J241" s="394"/>
      <c r="M241" s="411">
        <v>107115469923</v>
      </c>
      <c r="N241" s="411" t="s">
        <v>11853</v>
      </c>
    </row>
    <row r="242" spans="1:14">
      <c r="A242" s="471"/>
      <c r="C242" s="415"/>
      <c r="D242" s="385"/>
      <c r="J242" s="394"/>
      <c r="M242" s="411">
        <v>107115321675</v>
      </c>
      <c r="N242" s="411" t="s">
        <v>10100</v>
      </c>
    </row>
    <row r="243" spans="1:14">
      <c r="A243" s="471"/>
      <c r="C243" s="415"/>
      <c r="D243" s="385"/>
      <c r="J243" s="394"/>
      <c r="M243" s="411">
        <v>107113700511</v>
      </c>
      <c r="N243" s="411" t="s">
        <v>10075</v>
      </c>
    </row>
    <row r="244" spans="1:14">
      <c r="A244" s="471"/>
      <c r="C244" s="415"/>
      <c r="D244" s="385"/>
      <c r="J244" s="391"/>
      <c r="M244" s="411">
        <v>107115432783</v>
      </c>
      <c r="N244" s="411" t="s">
        <v>10064</v>
      </c>
    </row>
    <row r="245" spans="1:14">
      <c r="A245" s="471"/>
      <c r="C245" s="415"/>
      <c r="D245" s="385"/>
      <c r="J245" s="394"/>
      <c r="M245" s="411">
        <v>107114924462</v>
      </c>
      <c r="N245" s="411" t="s">
        <v>9972</v>
      </c>
    </row>
    <row r="246" spans="1:14">
      <c r="A246" s="471"/>
      <c r="C246" s="415"/>
      <c r="D246" s="385"/>
      <c r="E246" s="395"/>
      <c r="F246" s="396"/>
      <c r="G246" s="397"/>
      <c r="J246" s="391"/>
      <c r="M246" s="411">
        <v>107114842880</v>
      </c>
      <c r="N246" s="411" t="s">
        <v>10189</v>
      </c>
    </row>
    <row r="247" spans="1:14">
      <c r="A247" s="471"/>
      <c r="C247" s="415"/>
      <c r="D247" s="385"/>
      <c r="E247" s="395"/>
      <c r="F247" s="396"/>
      <c r="G247" s="397"/>
      <c r="J247" s="391"/>
      <c r="M247" s="411">
        <v>107113662996</v>
      </c>
      <c r="N247" s="411" t="s">
        <v>12149</v>
      </c>
    </row>
    <row r="248" spans="1:14">
      <c r="A248" s="471"/>
      <c r="C248" s="415"/>
      <c r="D248" s="385"/>
      <c r="J248" s="391"/>
      <c r="M248" s="411">
        <v>107115151457</v>
      </c>
      <c r="N248" s="411" t="s">
        <v>10018</v>
      </c>
    </row>
    <row r="249" spans="1:14">
      <c r="A249" s="471"/>
      <c r="C249" s="415"/>
      <c r="D249" s="385"/>
      <c r="J249" s="391"/>
      <c r="M249" s="411">
        <v>107115089277</v>
      </c>
      <c r="N249" s="411" t="s">
        <v>10194</v>
      </c>
    </row>
    <row r="250" spans="1:14">
      <c r="A250" s="471"/>
      <c r="C250" s="415"/>
      <c r="D250" s="385"/>
      <c r="E250" s="395"/>
      <c r="F250" s="396"/>
      <c r="G250" s="397"/>
      <c r="J250" s="391"/>
      <c r="M250" s="411">
        <v>107114712046</v>
      </c>
      <c r="N250" s="411" t="s">
        <v>9944</v>
      </c>
    </row>
    <row r="251" spans="1:14">
      <c r="A251" s="471"/>
      <c r="C251" s="415"/>
      <c r="D251" s="385"/>
      <c r="J251" s="391"/>
      <c r="M251" s="411">
        <v>107114237903</v>
      </c>
      <c r="N251" s="411" t="s">
        <v>9971</v>
      </c>
    </row>
    <row r="252" spans="1:14">
      <c r="A252" s="471"/>
      <c r="C252" s="415"/>
      <c r="D252" s="385"/>
      <c r="E252" s="395"/>
      <c r="F252" s="396"/>
      <c r="G252" s="397"/>
      <c r="J252" s="391"/>
      <c r="M252" s="411">
        <v>107112472433</v>
      </c>
      <c r="N252" s="411" t="s">
        <v>10218</v>
      </c>
    </row>
    <row r="253" spans="1:14" ht="17.5" customHeight="1">
      <c r="A253" s="471"/>
      <c r="C253" s="415"/>
      <c r="D253" s="385"/>
      <c r="E253" s="395"/>
      <c r="F253" s="396"/>
      <c r="G253" s="397"/>
      <c r="J253" s="391"/>
      <c r="M253" s="411">
        <v>107114768597</v>
      </c>
      <c r="N253" s="411" t="s">
        <v>10206</v>
      </c>
    </row>
    <row r="254" spans="1:14">
      <c r="A254" s="471"/>
      <c r="C254" s="415"/>
      <c r="D254" s="385"/>
      <c r="E254" s="395"/>
      <c r="F254" s="396"/>
      <c r="G254" s="397"/>
      <c r="J254" s="391"/>
      <c r="M254" s="411">
        <v>107111056178</v>
      </c>
      <c r="N254" s="411" t="s">
        <v>10156</v>
      </c>
    </row>
    <row r="255" spans="1:14">
      <c r="A255" s="471"/>
      <c r="C255" s="415"/>
      <c r="D255" s="385"/>
      <c r="J255" s="391"/>
      <c r="M255" s="411">
        <v>107115003638</v>
      </c>
      <c r="N255" s="411" t="s">
        <v>10216</v>
      </c>
    </row>
    <row r="256" spans="1:14">
      <c r="A256" s="471"/>
      <c r="C256" s="415"/>
      <c r="D256" s="385"/>
      <c r="E256" s="395"/>
      <c r="F256" s="396"/>
      <c r="G256" s="397"/>
      <c r="J256" s="391"/>
      <c r="M256" s="411">
        <v>107114758645</v>
      </c>
      <c r="N256" s="411" t="s">
        <v>9957</v>
      </c>
    </row>
    <row r="257" spans="1:14">
      <c r="A257" s="471"/>
      <c r="C257" s="415"/>
      <c r="D257" s="385"/>
      <c r="J257" s="391"/>
      <c r="M257" s="411">
        <v>107114074492</v>
      </c>
      <c r="N257" s="411" t="s">
        <v>10131</v>
      </c>
    </row>
    <row r="258" spans="1:14">
      <c r="A258" s="471"/>
      <c r="C258" s="415"/>
      <c r="D258" s="385"/>
      <c r="E258" s="395"/>
      <c r="F258" s="396"/>
      <c r="G258" s="397"/>
      <c r="J258" s="391"/>
      <c r="M258" s="411">
        <v>107113594370</v>
      </c>
      <c r="N258" s="411" t="s">
        <v>10047</v>
      </c>
    </row>
    <row r="259" spans="1:14">
      <c r="A259" s="471"/>
      <c r="C259" s="415"/>
      <c r="D259" s="385"/>
      <c r="E259" s="395"/>
      <c r="F259" s="396"/>
      <c r="G259" s="397"/>
      <c r="J259" s="391"/>
      <c r="M259" s="411">
        <v>107115230095</v>
      </c>
      <c r="N259" s="411" t="s">
        <v>10123</v>
      </c>
    </row>
    <row r="260" spans="1:14">
      <c r="A260" s="471"/>
      <c r="C260" s="415"/>
      <c r="D260" s="385"/>
      <c r="J260" s="391"/>
      <c r="M260" s="411">
        <v>107112894703</v>
      </c>
      <c r="N260" s="411" t="s">
        <v>9992</v>
      </c>
    </row>
    <row r="261" spans="1:14">
      <c r="A261" s="471"/>
      <c r="C261" s="415"/>
      <c r="D261" s="385"/>
      <c r="J261" s="391"/>
      <c r="M261" s="411">
        <v>107114760850</v>
      </c>
      <c r="N261" s="411" t="s">
        <v>12202</v>
      </c>
    </row>
    <row r="262" spans="1:14">
      <c r="A262" s="471"/>
      <c r="C262" s="415"/>
      <c r="D262" s="385"/>
      <c r="J262" s="391"/>
      <c r="M262" s="411">
        <v>107107647226</v>
      </c>
      <c r="N262" s="411" t="s">
        <v>10229</v>
      </c>
    </row>
    <row r="263" spans="1:14" ht="17.5" customHeight="1">
      <c r="A263" s="471"/>
      <c r="C263" s="415"/>
      <c r="D263" s="385"/>
      <c r="J263" s="391"/>
      <c r="M263" s="411">
        <v>107115376929</v>
      </c>
      <c r="N263" s="411" t="s">
        <v>10043</v>
      </c>
    </row>
    <row r="264" spans="1:14">
      <c r="A264" s="471"/>
      <c r="C264" s="415"/>
      <c r="D264" s="385"/>
      <c r="J264" s="394"/>
      <c r="M264" s="411">
        <v>107114846650</v>
      </c>
      <c r="N264" s="411" t="s">
        <v>9895</v>
      </c>
    </row>
    <row r="265" spans="1:14">
      <c r="A265" s="471"/>
      <c r="C265" s="415"/>
      <c r="D265" s="385"/>
      <c r="J265" s="391"/>
      <c r="M265" s="411">
        <v>107114627509</v>
      </c>
      <c r="N265" s="411" t="s">
        <v>9861</v>
      </c>
    </row>
    <row r="266" spans="1:14">
      <c r="A266" s="471"/>
      <c r="C266" s="415"/>
      <c r="D266" s="385"/>
      <c r="J266" s="391"/>
      <c r="M266" s="411">
        <v>107113101417</v>
      </c>
      <c r="N266" s="411" t="s">
        <v>10369</v>
      </c>
    </row>
    <row r="267" spans="1:14" ht="17.5" customHeight="1">
      <c r="A267" s="471"/>
      <c r="C267" s="415"/>
      <c r="D267" s="385"/>
      <c r="E267" s="395"/>
      <c r="F267" s="396"/>
      <c r="G267" s="397"/>
      <c r="J267" s="391"/>
      <c r="M267" s="411">
        <v>107110360609</v>
      </c>
      <c r="N267" s="411" t="s">
        <v>10381</v>
      </c>
    </row>
    <row r="268" spans="1:14">
      <c r="A268" s="471"/>
      <c r="C268" s="415"/>
      <c r="D268" s="385"/>
      <c r="E268" s="395"/>
      <c r="F268" s="396"/>
      <c r="G268" s="397"/>
      <c r="J268" s="391"/>
      <c r="M268" s="411">
        <v>107115421769</v>
      </c>
      <c r="N268" s="411" t="s">
        <v>10055</v>
      </c>
    </row>
    <row r="269" spans="1:14">
      <c r="A269" s="471"/>
      <c r="C269" s="415"/>
      <c r="D269" s="385"/>
      <c r="E269" s="395"/>
      <c r="F269" s="396"/>
      <c r="G269" s="397"/>
      <c r="J269" s="391"/>
      <c r="M269" s="411">
        <v>107115095246</v>
      </c>
      <c r="N269" s="411" t="s">
        <v>10080</v>
      </c>
    </row>
    <row r="270" spans="1:14">
      <c r="A270" s="471"/>
      <c r="C270" s="415"/>
      <c r="D270" s="385"/>
      <c r="J270" s="391"/>
      <c r="M270" s="411">
        <v>107114159966</v>
      </c>
      <c r="N270" s="411" t="s">
        <v>10019</v>
      </c>
    </row>
    <row r="271" spans="1:14">
      <c r="A271" s="471"/>
      <c r="C271" s="415"/>
      <c r="D271" s="385"/>
      <c r="E271" s="395"/>
      <c r="F271" s="396"/>
      <c r="G271" s="397"/>
      <c r="J271" s="391"/>
      <c r="M271" s="411">
        <v>107113456870</v>
      </c>
      <c r="N271" s="411" t="s">
        <v>10342</v>
      </c>
    </row>
    <row r="272" spans="1:14" ht="17.5" customHeight="1">
      <c r="A272" s="471"/>
      <c r="C272" s="415"/>
      <c r="D272" s="385"/>
      <c r="E272" s="395"/>
      <c r="F272" s="396"/>
      <c r="G272" s="397"/>
      <c r="J272" s="391"/>
      <c r="M272" s="411">
        <v>107112086348</v>
      </c>
      <c r="N272" s="411" t="s">
        <v>10092</v>
      </c>
    </row>
    <row r="273" spans="1:14">
      <c r="A273" s="471"/>
      <c r="C273" s="415"/>
      <c r="D273" s="385"/>
      <c r="E273" s="395"/>
      <c r="F273" s="396"/>
      <c r="G273" s="397"/>
      <c r="J273" s="391"/>
      <c r="M273" s="411">
        <v>107115265319</v>
      </c>
      <c r="N273" s="411" t="s">
        <v>10196</v>
      </c>
    </row>
    <row r="274" spans="1:14">
      <c r="A274" s="471"/>
      <c r="C274" s="415"/>
      <c r="D274" s="385"/>
      <c r="E274" s="395"/>
      <c r="F274" s="396"/>
      <c r="G274" s="397"/>
      <c r="J274" s="391"/>
      <c r="M274" s="411">
        <v>107114568263</v>
      </c>
      <c r="N274" s="411" t="s">
        <v>10248</v>
      </c>
    </row>
    <row r="275" spans="1:14">
      <c r="A275" s="471"/>
      <c r="C275" s="415"/>
      <c r="D275" s="385"/>
      <c r="J275" s="394"/>
      <c r="M275" s="411">
        <v>107114519035</v>
      </c>
      <c r="N275" s="411" t="s">
        <v>10372</v>
      </c>
    </row>
    <row r="276" spans="1:14">
      <c r="A276" s="471"/>
      <c r="C276" s="415"/>
      <c r="D276" s="385"/>
      <c r="J276" s="391"/>
      <c r="M276" s="411">
        <v>107115121297</v>
      </c>
      <c r="N276" s="411" t="s">
        <v>10046</v>
      </c>
    </row>
    <row r="277" spans="1:14" ht="17.5" customHeight="1">
      <c r="A277" s="471"/>
      <c r="C277" s="415"/>
      <c r="D277" s="385"/>
      <c r="E277" s="395"/>
      <c r="F277" s="396"/>
      <c r="G277" s="397"/>
      <c r="J277" s="391"/>
      <c r="M277" s="411">
        <v>107114142533</v>
      </c>
      <c r="N277" s="411" t="s">
        <v>10026</v>
      </c>
    </row>
    <row r="278" spans="1:14" ht="17.5" customHeight="1">
      <c r="A278" s="471"/>
      <c r="C278" s="415"/>
      <c r="D278" s="385"/>
      <c r="J278" s="394"/>
      <c r="M278" s="411">
        <v>107115395257</v>
      </c>
      <c r="N278" s="411" t="s">
        <v>11854</v>
      </c>
    </row>
    <row r="279" spans="1:14">
      <c r="A279" s="471"/>
      <c r="C279" s="415"/>
      <c r="D279" s="385"/>
      <c r="J279" s="391"/>
      <c r="M279" s="411">
        <v>107115318564</v>
      </c>
      <c r="N279" s="411" t="s">
        <v>10036</v>
      </c>
    </row>
    <row r="280" spans="1:14">
      <c r="A280" s="471"/>
      <c r="C280" s="415"/>
      <c r="D280" s="385"/>
      <c r="E280" s="395"/>
      <c r="F280" s="396"/>
      <c r="G280" s="397"/>
      <c r="J280" s="394"/>
      <c r="M280" s="411">
        <v>107114619048</v>
      </c>
      <c r="N280" s="411" t="s">
        <v>10007</v>
      </c>
    </row>
    <row r="281" spans="1:14">
      <c r="A281" s="471"/>
      <c r="C281" s="415"/>
      <c r="D281" s="385"/>
      <c r="J281" s="394"/>
      <c r="M281" s="411">
        <v>107114004181</v>
      </c>
      <c r="N281" s="411" t="s">
        <v>10192</v>
      </c>
    </row>
    <row r="282" spans="1:14" ht="17.5" customHeight="1">
      <c r="A282" s="471"/>
      <c r="C282" s="415"/>
      <c r="D282" s="385"/>
      <c r="E282" s="395"/>
      <c r="F282" s="396"/>
      <c r="G282" s="397"/>
      <c r="J282" s="391"/>
      <c r="M282" s="411">
        <v>107113765077</v>
      </c>
      <c r="N282" s="411" t="s">
        <v>10364</v>
      </c>
    </row>
    <row r="283" spans="1:14">
      <c r="A283" s="471"/>
      <c r="C283" s="415"/>
      <c r="D283" s="385"/>
      <c r="J283" s="394"/>
      <c r="M283" s="411">
        <v>107115433517</v>
      </c>
      <c r="N283" s="411" t="s">
        <v>10224</v>
      </c>
    </row>
    <row r="284" spans="1:14">
      <c r="A284" s="471"/>
      <c r="C284" s="415"/>
      <c r="D284" s="385"/>
      <c r="E284" s="395"/>
      <c r="F284" s="396"/>
      <c r="G284" s="397"/>
      <c r="J284" s="391"/>
      <c r="M284" s="411">
        <v>107114876059</v>
      </c>
      <c r="N284" s="411" t="s">
        <v>9902</v>
      </c>
    </row>
    <row r="285" spans="1:14">
      <c r="A285" s="471"/>
      <c r="C285" s="415"/>
      <c r="D285" s="385"/>
      <c r="J285" s="394"/>
      <c r="M285" s="411">
        <v>107113869496</v>
      </c>
      <c r="N285" s="411" t="s">
        <v>9986</v>
      </c>
    </row>
    <row r="286" spans="1:14">
      <c r="A286" s="471"/>
      <c r="C286" s="415"/>
      <c r="D286" s="385"/>
      <c r="J286" s="391"/>
      <c r="M286" s="411">
        <v>107114617940</v>
      </c>
      <c r="N286" s="411" t="s">
        <v>10048</v>
      </c>
    </row>
    <row r="287" spans="1:14">
      <c r="A287" s="471"/>
      <c r="C287" s="415"/>
      <c r="D287" s="385"/>
      <c r="J287" s="391"/>
      <c r="M287" s="411">
        <v>107115447762</v>
      </c>
      <c r="N287" s="411" t="s">
        <v>11858</v>
      </c>
    </row>
    <row r="288" spans="1:14">
      <c r="A288" s="471"/>
      <c r="C288" s="415"/>
      <c r="D288" s="385"/>
      <c r="J288" s="391"/>
      <c r="M288" s="411">
        <v>107115441792</v>
      </c>
      <c r="N288" s="411" t="s">
        <v>11876</v>
      </c>
    </row>
    <row r="289" spans="1:14">
      <c r="A289" s="471"/>
      <c r="C289" s="415"/>
      <c r="D289" s="385"/>
      <c r="E289" s="395"/>
      <c r="F289" s="396"/>
      <c r="G289" s="397"/>
      <c r="J289" s="391"/>
      <c r="M289" s="411">
        <v>107114139839</v>
      </c>
      <c r="N289" s="411" t="s">
        <v>12142</v>
      </c>
    </row>
    <row r="290" spans="1:14">
      <c r="A290" s="471"/>
      <c r="C290" s="415"/>
      <c r="D290" s="385"/>
      <c r="J290" s="391"/>
      <c r="M290" s="411">
        <v>107115316185</v>
      </c>
      <c r="N290" s="411" t="s">
        <v>10011</v>
      </c>
    </row>
    <row r="291" spans="1:14">
      <c r="A291" s="471"/>
      <c r="C291" s="415"/>
      <c r="D291" s="385"/>
      <c r="J291" s="391"/>
      <c r="M291" s="411">
        <v>107114501790</v>
      </c>
      <c r="N291" s="411" t="s">
        <v>10213</v>
      </c>
    </row>
    <row r="292" spans="1:14">
      <c r="A292" s="471"/>
      <c r="C292" s="415"/>
      <c r="D292" s="385"/>
      <c r="E292" s="395"/>
      <c r="F292" s="396"/>
      <c r="G292" s="397"/>
      <c r="J292" s="391"/>
      <c r="M292" s="411">
        <v>107114312670</v>
      </c>
      <c r="N292" s="411" t="s">
        <v>10287</v>
      </c>
    </row>
    <row r="293" spans="1:14">
      <c r="A293" s="471"/>
      <c r="C293" s="415"/>
      <c r="D293" s="385"/>
      <c r="J293" s="394"/>
      <c r="M293" s="411">
        <v>107112660388</v>
      </c>
      <c r="N293" s="411" t="s">
        <v>10169</v>
      </c>
    </row>
    <row r="294" spans="1:14">
      <c r="A294" s="471"/>
      <c r="C294" s="415"/>
      <c r="D294" s="385"/>
      <c r="E294" s="395"/>
      <c r="F294" s="396"/>
      <c r="G294" s="397"/>
      <c r="J294" s="391"/>
      <c r="M294" s="411">
        <v>107115240127</v>
      </c>
      <c r="N294" s="411" t="s">
        <v>12144</v>
      </c>
    </row>
    <row r="295" spans="1:14">
      <c r="A295" s="471"/>
      <c r="C295" s="415"/>
      <c r="D295" s="385"/>
      <c r="J295" s="394"/>
      <c r="M295" s="411">
        <v>107114996563</v>
      </c>
      <c r="N295" s="411" t="s">
        <v>9983</v>
      </c>
    </row>
    <row r="296" spans="1:14">
      <c r="A296" s="471"/>
      <c r="C296" s="415"/>
      <c r="D296" s="385"/>
      <c r="E296" s="395"/>
      <c r="F296" s="396"/>
      <c r="G296" s="397"/>
      <c r="J296" s="391"/>
      <c r="M296" s="411">
        <v>107114844468</v>
      </c>
      <c r="N296" s="411" t="s">
        <v>11897</v>
      </c>
    </row>
    <row r="297" spans="1:14">
      <c r="A297" s="471"/>
      <c r="C297" s="415"/>
      <c r="D297" s="385"/>
      <c r="J297" s="391"/>
      <c r="M297" s="411">
        <v>107114938280</v>
      </c>
      <c r="N297" s="411" t="s">
        <v>9894</v>
      </c>
    </row>
    <row r="298" spans="1:14">
      <c r="A298" s="471"/>
      <c r="C298" s="415"/>
      <c r="D298" s="385"/>
      <c r="E298" s="395"/>
      <c r="F298" s="396"/>
      <c r="G298" s="397"/>
      <c r="J298" s="391"/>
      <c r="M298" s="411">
        <v>107114856761</v>
      </c>
      <c r="N298" s="411" t="s">
        <v>9926</v>
      </c>
    </row>
    <row r="299" spans="1:14">
      <c r="A299" s="471"/>
      <c r="C299" s="415"/>
      <c r="D299" s="385"/>
      <c r="J299" s="391"/>
      <c r="M299" s="411">
        <v>107108829902</v>
      </c>
      <c r="N299" s="411" t="s">
        <v>10008</v>
      </c>
    </row>
    <row r="300" spans="1:14">
      <c r="A300" s="471"/>
      <c r="C300" s="415"/>
      <c r="D300" s="385"/>
      <c r="E300" s="395"/>
      <c r="F300" s="396"/>
      <c r="G300" s="397"/>
      <c r="J300" s="391"/>
      <c r="M300" s="411">
        <v>107107972317</v>
      </c>
      <c r="N300" s="411" t="s">
        <v>10355</v>
      </c>
    </row>
    <row r="301" spans="1:14">
      <c r="A301" s="471"/>
      <c r="C301" s="415"/>
      <c r="D301" s="385"/>
      <c r="J301" s="391"/>
      <c r="M301" s="411">
        <v>107115403801</v>
      </c>
      <c r="N301" s="411" t="s">
        <v>10215</v>
      </c>
    </row>
    <row r="302" spans="1:14">
      <c r="A302" s="471"/>
      <c r="C302" s="415"/>
      <c r="D302" s="385"/>
      <c r="E302" s="395"/>
      <c r="F302" s="396"/>
      <c r="G302" s="397"/>
      <c r="J302" s="391"/>
      <c r="M302" s="411">
        <v>107115170978</v>
      </c>
      <c r="N302" s="411" t="s">
        <v>10002</v>
      </c>
    </row>
    <row r="303" spans="1:14">
      <c r="A303" s="471"/>
      <c r="C303" s="415"/>
      <c r="D303" s="385"/>
      <c r="E303" s="395"/>
      <c r="F303" s="396"/>
      <c r="G303" s="397"/>
      <c r="J303" s="391"/>
      <c r="M303" s="411">
        <v>107114574621</v>
      </c>
      <c r="N303" s="411" t="s">
        <v>12388</v>
      </c>
    </row>
    <row r="304" spans="1:14">
      <c r="A304" s="471"/>
      <c r="C304" s="415"/>
      <c r="D304" s="385"/>
      <c r="J304" s="391"/>
      <c r="M304" s="411">
        <v>107114741591</v>
      </c>
      <c r="N304" s="411" t="s">
        <v>10083</v>
      </c>
    </row>
    <row r="305" spans="1:14">
      <c r="A305" s="471"/>
      <c r="C305" s="415"/>
      <c r="D305" s="385"/>
      <c r="J305" s="391"/>
      <c r="M305" s="411">
        <v>107115432704</v>
      </c>
      <c r="N305" s="411" t="s">
        <v>10193</v>
      </c>
    </row>
    <row r="306" spans="1:14">
      <c r="A306" s="471"/>
      <c r="C306" s="415"/>
      <c r="D306" s="385"/>
      <c r="E306" s="395"/>
      <c r="F306" s="396"/>
      <c r="G306" s="397"/>
      <c r="J306" s="391"/>
      <c r="M306" s="411">
        <v>107115356509</v>
      </c>
      <c r="N306" s="411" t="s">
        <v>9988</v>
      </c>
    </row>
    <row r="307" spans="1:14">
      <c r="A307" s="471"/>
      <c r="C307" s="415"/>
      <c r="D307" s="385"/>
      <c r="J307" s="391"/>
      <c r="M307" s="411">
        <v>107115478186</v>
      </c>
      <c r="N307" s="411" t="s">
        <v>10391</v>
      </c>
    </row>
    <row r="308" spans="1:14">
      <c r="A308" s="471"/>
      <c r="C308" s="415"/>
      <c r="D308" s="385"/>
      <c r="E308" s="395"/>
      <c r="F308" s="396"/>
      <c r="G308" s="397"/>
      <c r="J308" s="391"/>
      <c r="M308" s="411">
        <v>107115455635</v>
      </c>
      <c r="N308" s="411" t="s">
        <v>10040</v>
      </c>
    </row>
    <row r="309" spans="1:14">
      <c r="A309" s="471"/>
      <c r="C309" s="415"/>
      <c r="D309" s="385"/>
      <c r="J309" s="394"/>
      <c r="M309" s="411">
        <v>107114412079</v>
      </c>
      <c r="N309" s="411" t="s">
        <v>10023</v>
      </c>
    </row>
    <row r="310" spans="1:14">
      <c r="A310" s="471"/>
      <c r="C310" s="415"/>
      <c r="D310" s="385"/>
      <c r="J310" s="391"/>
      <c r="M310" s="411">
        <v>107114080007</v>
      </c>
      <c r="N310" s="411" t="s">
        <v>10098</v>
      </c>
    </row>
    <row r="311" spans="1:14">
      <c r="A311" s="471"/>
      <c r="C311" s="415"/>
      <c r="D311" s="385"/>
      <c r="E311" s="395"/>
      <c r="F311" s="396"/>
      <c r="G311" s="397"/>
      <c r="J311" s="391"/>
      <c r="M311" s="411">
        <v>107114941895</v>
      </c>
      <c r="N311" s="411" t="s">
        <v>10160</v>
      </c>
    </row>
    <row r="312" spans="1:14">
      <c r="A312" s="471"/>
      <c r="C312" s="415"/>
      <c r="D312" s="385"/>
      <c r="J312" s="391"/>
      <c r="M312" s="411">
        <v>107114205988</v>
      </c>
      <c r="N312" s="411" t="s">
        <v>10093</v>
      </c>
    </row>
    <row r="313" spans="1:14">
      <c r="A313" s="471"/>
      <c r="C313" s="415"/>
      <c r="D313" s="385"/>
      <c r="J313" s="391"/>
      <c r="M313" s="411">
        <v>107113034374</v>
      </c>
      <c r="N313" s="411" t="s">
        <v>10132</v>
      </c>
    </row>
    <row r="314" spans="1:14">
      <c r="A314" s="471"/>
      <c r="C314" s="415"/>
      <c r="D314" s="385"/>
      <c r="J314" s="391"/>
      <c r="M314" s="411">
        <v>107115239658</v>
      </c>
      <c r="N314" s="411" t="s">
        <v>10204</v>
      </c>
    </row>
    <row r="315" spans="1:14">
      <c r="A315" s="471"/>
      <c r="C315" s="415"/>
      <c r="D315" s="385"/>
      <c r="E315" s="395"/>
      <c r="F315" s="396"/>
      <c r="G315" s="397"/>
      <c r="J315" s="391"/>
      <c r="M315" s="411">
        <v>107114983382</v>
      </c>
      <c r="N315" s="411" t="s">
        <v>10057</v>
      </c>
    </row>
    <row r="316" spans="1:14">
      <c r="A316" s="471"/>
      <c r="C316" s="415"/>
      <c r="D316" s="385"/>
      <c r="E316" s="395"/>
      <c r="F316" s="396"/>
      <c r="G316" s="397"/>
      <c r="J316" s="391"/>
      <c r="M316" s="411">
        <v>107115483066</v>
      </c>
      <c r="N316" s="411" t="s">
        <v>10390</v>
      </c>
    </row>
    <row r="317" spans="1:14">
      <c r="A317" s="471"/>
      <c r="C317" s="415"/>
      <c r="D317" s="385"/>
      <c r="J317" s="394"/>
      <c r="M317" s="411">
        <v>107115292779</v>
      </c>
      <c r="N317" s="411" t="s">
        <v>11857</v>
      </c>
    </row>
    <row r="318" spans="1:14">
      <c r="A318" s="471"/>
      <c r="C318" s="415"/>
      <c r="D318" s="385"/>
      <c r="J318" s="391"/>
      <c r="M318" s="411">
        <v>107114950654</v>
      </c>
      <c r="N318" s="411" t="s">
        <v>9969</v>
      </c>
    </row>
    <row r="319" spans="1:14">
      <c r="A319" s="471"/>
      <c r="C319" s="415"/>
      <c r="D319" s="385"/>
      <c r="E319" s="395"/>
      <c r="F319" s="396"/>
      <c r="G319" s="397"/>
      <c r="J319" s="391"/>
      <c r="M319" s="411">
        <v>107115282853</v>
      </c>
      <c r="N319" s="411" t="s">
        <v>10149</v>
      </c>
    </row>
    <row r="320" spans="1:14">
      <c r="A320" s="471"/>
      <c r="C320" s="415"/>
      <c r="D320" s="385"/>
      <c r="J320" s="394"/>
      <c r="M320" s="411">
        <v>107113651915</v>
      </c>
      <c r="N320" s="411" t="s">
        <v>10346</v>
      </c>
    </row>
    <row r="321" spans="1:14">
      <c r="A321" s="471"/>
      <c r="C321" s="415"/>
      <c r="D321" s="385"/>
      <c r="J321" s="391"/>
      <c r="M321" s="411">
        <v>107112929116</v>
      </c>
      <c r="N321" s="411" t="s">
        <v>9945</v>
      </c>
    </row>
    <row r="322" spans="1:14">
      <c r="A322" s="471"/>
      <c r="C322" s="415"/>
      <c r="D322" s="385"/>
      <c r="E322" s="395"/>
      <c r="F322" s="396"/>
      <c r="G322" s="397"/>
      <c r="J322" s="391"/>
      <c r="M322" s="411">
        <v>107112630443</v>
      </c>
      <c r="N322" s="411" t="s">
        <v>11855</v>
      </c>
    </row>
    <row r="323" spans="1:14">
      <c r="A323" s="471"/>
      <c r="C323" s="415"/>
      <c r="D323" s="385"/>
      <c r="J323" s="391"/>
      <c r="M323" s="411">
        <v>107110408496</v>
      </c>
      <c r="N323" s="411" t="s">
        <v>10328</v>
      </c>
    </row>
    <row r="324" spans="1:14">
      <c r="A324" s="471"/>
      <c r="C324" s="415"/>
      <c r="D324" s="385"/>
      <c r="E324" s="395"/>
      <c r="F324" s="396"/>
      <c r="G324" s="397"/>
      <c r="J324" s="391"/>
      <c r="M324" s="411">
        <v>107114997146</v>
      </c>
      <c r="N324" s="411" t="s">
        <v>10141</v>
      </c>
    </row>
    <row r="325" spans="1:14">
      <c r="A325" s="471"/>
      <c r="C325" s="415"/>
      <c r="D325" s="385"/>
      <c r="J325" s="391"/>
      <c r="M325" s="411">
        <v>107112878454</v>
      </c>
      <c r="N325" s="411" t="s">
        <v>10097</v>
      </c>
    </row>
    <row r="326" spans="1:14">
      <c r="A326" s="471"/>
      <c r="C326" s="415"/>
      <c r="D326" s="385"/>
      <c r="E326" s="395"/>
      <c r="F326" s="396"/>
      <c r="G326" s="397"/>
      <c r="J326" s="391"/>
      <c r="M326" s="411">
        <v>107112106164</v>
      </c>
      <c r="N326" s="411" t="s">
        <v>9942</v>
      </c>
    </row>
    <row r="327" spans="1:14">
      <c r="A327" s="471"/>
      <c r="C327" s="415"/>
      <c r="D327" s="385"/>
      <c r="J327" s="391"/>
      <c r="M327" s="411">
        <v>107115464221</v>
      </c>
      <c r="N327" s="411" t="s">
        <v>10001</v>
      </c>
    </row>
    <row r="328" spans="1:14">
      <c r="A328" s="471"/>
      <c r="C328" s="415"/>
      <c r="D328" s="385"/>
      <c r="E328" s="395"/>
      <c r="F328" s="396"/>
      <c r="G328" s="397"/>
      <c r="J328" s="391"/>
      <c r="M328" s="411">
        <v>107114705739</v>
      </c>
      <c r="N328" s="411" t="s">
        <v>10259</v>
      </c>
    </row>
    <row r="329" spans="1:14">
      <c r="A329" s="471"/>
      <c r="C329" s="415"/>
      <c r="D329" s="385"/>
      <c r="E329" s="395"/>
      <c r="F329" s="396"/>
      <c r="G329" s="397"/>
      <c r="J329" s="391"/>
      <c r="M329" s="411">
        <v>107112941022</v>
      </c>
      <c r="N329" s="411" t="s">
        <v>10062</v>
      </c>
    </row>
    <row r="330" spans="1:14">
      <c r="A330" s="471"/>
      <c r="C330" s="415"/>
      <c r="D330" s="385"/>
      <c r="E330" s="395"/>
      <c r="F330" s="396"/>
      <c r="G330" s="397"/>
      <c r="J330" s="391"/>
      <c r="M330" s="411">
        <v>107115022066</v>
      </c>
      <c r="N330" s="411" t="s">
        <v>12138</v>
      </c>
    </row>
    <row r="331" spans="1:14">
      <c r="A331" s="471"/>
      <c r="C331" s="415"/>
      <c r="D331" s="385"/>
      <c r="J331" s="391"/>
      <c r="M331" s="411">
        <v>107109649488</v>
      </c>
      <c r="N331" s="411" t="s">
        <v>10118</v>
      </c>
    </row>
    <row r="332" spans="1:14">
      <c r="A332" s="471"/>
      <c r="C332" s="415"/>
      <c r="D332" s="385"/>
      <c r="J332" s="391"/>
      <c r="M332" s="411">
        <v>107115432201</v>
      </c>
      <c r="N332" s="411" t="s">
        <v>9978</v>
      </c>
    </row>
    <row r="333" spans="1:14">
      <c r="A333" s="471"/>
      <c r="C333" s="415"/>
      <c r="D333" s="385"/>
      <c r="J333" s="391"/>
      <c r="M333" s="411">
        <v>107111958614</v>
      </c>
      <c r="N333" s="411" t="s">
        <v>10374</v>
      </c>
    </row>
    <row r="334" spans="1:14">
      <c r="A334" s="471"/>
      <c r="C334" s="415"/>
      <c r="D334" s="385"/>
      <c r="J334" s="394"/>
      <c r="M334" s="411">
        <v>107114872968</v>
      </c>
      <c r="N334" s="411" t="s">
        <v>10255</v>
      </c>
    </row>
    <row r="335" spans="1:14">
      <c r="A335" s="471"/>
      <c r="C335" s="415"/>
      <c r="D335" s="385"/>
      <c r="E335" s="395"/>
      <c r="F335" s="396"/>
      <c r="G335" s="397"/>
      <c r="J335" s="391"/>
      <c r="M335" s="411">
        <v>107114309856</v>
      </c>
      <c r="N335" s="411" t="s">
        <v>10137</v>
      </c>
    </row>
    <row r="336" spans="1:14">
      <c r="A336" s="471"/>
      <c r="C336" s="415"/>
      <c r="D336" s="385"/>
      <c r="J336" s="394"/>
      <c r="M336" s="411">
        <v>107113650917</v>
      </c>
      <c r="N336" s="411" t="s">
        <v>10164</v>
      </c>
    </row>
    <row r="337" spans="1:14">
      <c r="A337" s="471"/>
      <c r="C337" s="415"/>
      <c r="D337" s="385"/>
      <c r="J337" s="391"/>
      <c r="M337" s="411">
        <v>107113436839</v>
      </c>
      <c r="N337" s="411" t="s">
        <v>12389</v>
      </c>
    </row>
    <row r="338" spans="1:14">
      <c r="A338" s="471"/>
      <c r="C338" s="415"/>
      <c r="D338" s="385"/>
      <c r="J338" s="391"/>
      <c r="M338" s="411">
        <v>107115103844</v>
      </c>
      <c r="N338" s="411" t="s">
        <v>10033</v>
      </c>
    </row>
    <row r="339" spans="1:14">
      <c r="A339" s="471"/>
      <c r="C339" s="415"/>
      <c r="D339" s="385"/>
      <c r="J339" s="391"/>
      <c r="M339" s="411">
        <v>107114851766</v>
      </c>
      <c r="N339" s="411" t="s">
        <v>10117</v>
      </c>
    </row>
    <row r="340" spans="1:14">
      <c r="A340" s="471"/>
      <c r="C340" s="415"/>
      <c r="D340" s="385"/>
      <c r="J340" s="391"/>
      <c r="M340" s="411">
        <v>107113854016</v>
      </c>
      <c r="N340" s="411" t="s">
        <v>9981</v>
      </c>
    </row>
    <row r="341" spans="1:14">
      <c r="A341" s="471"/>
      <c r="C341" s="415"/>
      <c r="D341" s="385"/>
      <c r="J341" s="391"/>
      <c r="M341" s="411">
        <v>107110652588</v>
      </c>
      <c r="N341" s="411" t="s">
        <v>10208</v>
      </c>
    </row>
    <row r="342" spans="1:14">
      <c r="A342" s="471"/>
      <c r="C342" s="415"/>
      <c r="D342" s="385"/>
      <c r="E342" s="395"/>
      <c r="F342" s="396"/>
      <c r="G342" s="397"/>
      <c r="J342" s="391"/>
      <c r="M342" s="411">
        <v>107115180025</v>
      </c>
      <c r="N342" s="411" t="s">
        <v>9995</v>
      </c>
    </row>
    <row r="343" spans="1:14" ht="17.5" customHeight="1">
      <c r="A343" s="471"/>
      <c r="C343" s="415"/>
      <c r="D343" s="385"/>
      <c r="J343" s="391"/>
      <c r="M343" s="411">
        <v>107115175570</v>
      </c>
      <c r="N343" s="411" t="s">
        <v>10074</v>
      </c>
    </row>
    <row r="344" spans="1:14">
      <c r="A344" s="471"/>
      <c r="C344" s="415"/>
      <c r="D344" s="385"/>
      <c r="J344" s="394"/>
      <c r="M344" s="411">
        <v>107114388572</v>
      </c>
      <c r="N344" s="411" t="s">
        <v>10243</v>
      </c>
    </row>
    <row r="345" spans="1:14">
      <c r="A345" s="471"/>
      <c r="C345" s="415"/>
      <c r="D345" s="385"/>
      <c r="J345" s="391"/>
      <c r="M345" s="411">
        <v>107114125900</v>
      </c>
      <c r="N345" s="411" t="s">
        <v>12390</v>
      </c>
    </row>
    <row r="346" spans="1:14">
      <c r="A346" s="471"/>
      <c r="C346" s="415"/>
      <c r="D346" s="385"/>
      <c r="E346" s="395"/>
      <c r="F346" s="396"/>
      <c r="G346" s="397"/>
      <c r="J346" s="391"/>
      <c r="M346" s="411">
        <v>107115325451</v>
      </c>
      <c r="N346" s="411" t="s">
        <v>9974</v>
      </c>
    </row>
    <row r="347" spans="1:14">
      <c r="A347" s="471"/>
      <c r="C347" s="415"/>
      <c r="D347" s="385"/>
      <c r="J347" s="391"/>
      <c r="M347" s="411">
        <v>107114449379</v>
      </c>
      <c r="N347" s="411" t="s">
        <v>10356</v>
      </c>
    </row>
    <row r="348" spans="1:14">
      <c r="A348" s="471"/>
      <c r="C348" s="415"/>
      <c r="D348" s="385"/>
      <c r="J348" s="391"/>
      <c r="M348" s="411">
        <v>107114275040</v>
      </c>
      <c r="N348" s="411" t="s">
        <v>10081</v>
      </c>
    </row>
    <row r="349" spans="1:14" ht="17.5" customHeight="1">
      <c r="A349" s="471"/>
      <c r="C349" s="415"/>
      <c r="D349" s="385"/>
      <c r="J349" s="394"/>
      <c r="M349" s="411">
        <v>107111982411</v>
      </c>
      <c r="N349" s="411" t="s">
        <v>10256</v>
      </c>
    </row>
    <row r="350" spans="1:14" ht="17.5" customHeight="1">
      <c r="A350" s="471"/>
      <c r="C350" s="415"/>
      <c r="D350" s="385"/>
      <c r="E350" s="395"/>
      <c r="F350" s="396"/>
      <c r="G350" s="397"/>
      <c r="J350" s="391"/>
      <c r="M350" s="411">
        <v>107115397976</v>
      </c>
      <c r="N350" s="411" t="s">
        <v>11878</v>
      </c>
    </row>
    <row r="351" spans="1:14">
      <c r="A351" s="471"/>
      <c r="C351" s="415"/>
      <c r="D351" s="385"/>
      <c r="E351" s="395"/>
      <c r="F351" s="396"/>
      <c r="G351" s="397"/>
      <c r="J351" s="391"/>
      <c r="M351" s="411">
        <v>107114298908</v>
      </c>
      <c r="N351" s="411" t="s">
        <v>10105</v>
      </c>
    </row>
    <row r="352" spans="1:14">
      <c r="A352" s="471"/>
      <c r="C352" s="415"/>
      <c r="D352" s="385"/>
      <c r="E352" s="395"/>
      <c r="F352" s="396"/>
      <c r="G352" s="397"/>
      <c r="J352" s="391"/>
      <c r="M352" s="411">
        <v>107112396513</v>
      </c>
      <c r="N352" s="411" t="s">
        <v>10099</v>
      </c>
    </row>
    <row r="353" spans="1:14">
      <c r="A353" s="471"/>
      <c r="C353" s="415"/>
      <c r="D353" s="385"/>
      <c r="E353" s="395"/>
      <c r="F353" s="396"/>
      <c r="G353" s="397"/>
      <c r="J353" s="391"/>
      <c r="M353" s="411">
        <v>107112233320</v>
      </c>
      <c r="N353" s="411" t="s">
        <v>10389</v>
      </c>
    </row>
    <row r="354" spans="1:14">
      <c r="A354" s="471"/>
      <c r="C354" s="415"/>
      <c r="D354" s="385"/>
      <c r="J354" s="391"/>
      <c r="M354" s="411">
        <v>107115409031</v>
      </c>
      <c r="N354" s="411" t="s">
        <v>10358</v>
      </c>
    </row>
    <row r="355" spans="1:14">
      <c r="A355" s="471"/>
      <c r="C355" s="415"/>
      <c r="D355" s="385"/>
      <c r="J355" s="391"/>
      <c r="M355" s="411">
        <v>107114117310</v>
      </c>
      <c r="N355" s="411" t="s">
        <v>10035</v>
      </c>
    </row>
    <row r="356" spans="1:14">
      <c r="A356" s="471"/>
      <c r="C356" s="415"/>
      <c r="D356" s="385"/>
      <c r="J356" s="391"/>
      <c r="M356" s="411">
        <v>107109725626</v>
      </c>
      <c r="N356" s="411" t="s">
        <v>10159</v>
      </c>
    </row>
    <row r="357" spans="1:14" ht="17.5" customHeight="1">
      <c r="A357" s="471"/>
      <c r="C357" s="415"/>
      <c r="D357" s="385"/>
      <c r="E357" s="395"/>
      <c r="F357" s="396"/>
      <c r="G357" s="397"/>
      <c r="J357" s="391"/>
      <c r="M357" s="411">
        <v>107115304711</v>
      </c>
      <c r="N357" s="411" t="s">
        <v>12143</v>
      </c>
    </row>
    <row r="358" spans="1:14" ht="17.5" customHeight="1">
      <c r="A358" s="471"/>
      <c r="C358" s="415"/>
      <c r="D358" s="385"/>
      <c r="J358" s="394"/>
      <c r="M358" s="411">
        <v>107114195995</v>
      </c>
      <c r="N358" s="411" t="s">
        <v>10148</v>
      </c>
    </row>
    <row r="359" spans="1:14">
      <c r="A359" s="471"/>
      <c r="C359" s="415"/>
      <c r="D359" s="385"/>
      <c r="J359" s="394"/>
      <c r="M359" s="411">
        <v>107113916411</v>
      </c>
      <c r="N359" s="411" t="s">
        <v>10153</v>
      </c>
    </row>
    <row r="360" spans="1:14">
      <c r="A360" s="471"/>
      <c r="C360" s="415"/>
      <c r="D360" s="385"/>
      <c r="J360" s="394"/>
      <c r="M360" s="411">
        <v>107112220737</v>
      </c>
      <c r="N360" s="411" t="s">
        <v>9991</v>
      </c>
    </row>
    <row r="361" spans="1:14">
      <c r="A361" s="471"/>
      <c r="C361" s="415"/>
      <c r="D361" s="385"/>
      <c r="J361" s="391"/>
      <c r="M361" s="411">
        <v>107115281921</v>
      </c>
      <c r="N361" s="411" t="s">
        <v>10382</v>
      </c>
    </row>
    <row r="362" spans="1:14">
      <c r="A362" s="471"/>
      <c r="C362" s="415"/>
      <c r="D362" s="385"/>
      <c r="J362" s="391"/>
      <c r="M362" s="411">
        <v>107115292753</v>
      </c>
      <c r="N362" s="411" t="s">
        <v>12136</v>
      </c>
    </row>
    <row r="363" spans="1:14">
      <c r="A363" s="471"/>
      <c r="C363" s="415"/>
      <c r="D363" s="385"/>
      <c r="E363" s="395"/>
      <c r="F363" s="396"/>
      <c r="G363" s="397"/>
      <c r="J363" s="391"/>
      <c r="M363" s="411">
        <v>107112758435</v>
      </c>
      <c r="N363" s="411" t="s">
        <v>10032</v>
      </c>
    </row>
    <row r="364" spans="1:14">
      <c r="A364" s="471"/>
      <c r="C364" s="415"/>
      <c r="D364" s="385"/>
      <c r="J364" s="391"/>
      <c r="M364" s="411">
        <v>107115128434</v>
      </c>
      <c r="N364" s="411" t="s">
        <v>10088</v>
      </c>
    </row>
    <row r="365" spans="1:14">
      <c r="A365" s="471"/>
      <c r="C365" s="415"/>
      <c r="D365" s="385"/>
      <c r="J365" s="391"/>
      <c r="M365" s="411">
        <v>107114769063</v>
      </c>
      <c r="N365" s="411" t="s">
        <v>10166</v>
      </c>
    </row>
    <row r="366" spans="1:14" ht="17.5" customHeight="1">
      <c r="A366" s="471"/>
      <c r="C366" s="415"/>
      <c r="D366" s="385"/>
      <c r="J366" s="391"/>
      <c r="M366" s="411">
        <v>107113909708</v>
      </c>
      <c r="N366" s="411" t="s">
        <v>10357</v>
      </c>
    </row>
    <row r="367" spans="1:14">
      <c r="A367" s="471"/>
      <c r="C367" s="415"/>
      <c r="D367" s="385"/>
      <c r="J367" s="391"/>
      <c r="M367" s="411">
        <v>107113063233</v>
      </c>
      <c r="N367" s="411" t="s">
        <v>10127</v>
      </c>
    </row>
    <row r="368" spans="1:14">
      <c r="A368" s="471"/>
      <c r="C368" s="415"/>
      <c r="D368" s="385"/>
      <c r="J368" s="391"/>
      <c r="M368" s="411">
        <v>107115406189</v>
      </c>
      <c r="N368" s="411" t="s">
        <v>11905</v>
      </c>
    </row>
    <row r="369" spans="1:14">
      <c r="A369" s="471"/>
      <c r="C369" s="415"/>
      <c r="D369" s="385"/>
      <c r="J369" s="391"/>
      <c r="M369" s="411">
        <v>107115200507</v>
      </c>
      <c r="N369" s="411" t="s">
        <v>10351</v>
      </c>
    </row>
    <row r="370" spans="1:14">
      <c r="A370" s="471"/>
      <c r="C370" s="415"/>
      <c r="D370" s="385"/>
      <c r="J370" s="391"/>
      <c r="M370" s="411">
        <v>107114869410</v>
      </c>
      <c r="N370" s="411" t="s">
        <v>10301</v>
      </c>
    </row>
    <row r="371" spans="1:14">
      <c r="A371" s="471"/>
      <c r="C371" s="415"/>
      <c r="D371" s="385"/>
      <c r="E371" s="395"/>
      <c r="F371" s="396"/>
      <c r="G371" s="397"/>
      <c r="J371" s="391"/>
      <c r="M371" s="411">
        <v>107112983353</v>
      </c>
      <c r="N371" s="411" t="s">
        <v>10242</v>
      </c>
    </row>
    <row r="372" spans="1:14">
      <c r="A372" s="471"/>
      <c r="C372" s="415"/>
      <c r="D372" s="385"/>
      <c r="E372" s="395"/>
      <c r="F372" s="396"/>
      <c r="G372" s="397"/>
      <c r="J372" s="391"/>
      <c r="M372" s="411">
        <v>107109577802</v>
      </c>
      <c r="N372" s="411" t="s">
        <v>12133</v>
      </c>
    </row>
    <row r="373" spans="1:14">
      <c r="A373" s="471"/>
      <c r="C373" s="415"/>
      <c r="D373" s="385"/>
      <c r="J373" s="391"/>
      <c r="M373" s="411">
        <v>107115223256</v>
      </c>
      <c r="N373" s="411" t="s">
        <v>12137</v>
      </c>
    </row>
    <row r="374" spans="1:14">
      <c r="A374" s="471"/>
      <c r="C374" s="415"/>
      <c r="D374" s="385"/>
      <c r="J374" s="394"/>
      <c r="M374" s="411">
        <v>107115095572</v>
      </c>
      <c r="N374" s="411" t="s">
        <v>10107</v>
      </c>
    </row>
    <row r="375" spans="1:14">
      <c r="A375" s="471"/>
      <c r="C375" s="415"/>
      <c r="D375" s="385"/>
      <c r="J375" s="391"/>
      <c r="M375" s="411">
        <v>107115063985</v>
      </c>
      <c r="N375" s="411" t="s">
        <v>10238</v>
      </c>
    </row>
    <row r="376" spans="1:14">
      <c r="A376" s="471"/>
      <c r="C376" s="415"/>
      <c r="D376" s="385"/>
      <c r="E376" s="395"/>
      <c r="F376" s="396"/>
      <c r="G376" s="397"/>
      <c r="J376" s="391"/>
      <c r="M376" s="411">
        <v>107114471506</v>
      </c>
      <c r="N376" s="411" t="s">
        <v>10084</v>
      </c>
    </row>
    <row r="377" spans="1:14">
      <c r="A377" s="471"/>
      <c r="C377" s="415"/>
      <c r="D377" s="385"/>
      <c r="J377" s="391"/>
      <c r="M377" s="411">
        <v>107114423295</v>
      </c>
      <c r="N377" s="411" t="s">
        <v>10163</v>
      </c>
    </row>
    <row r="378" spans="1:14" ht="17.5" customHeight="1">
      <c r="A378" s="471"/>
      <c r="C378" s="415"/>
      <c r="D378" s="385"/>
      <c r="J378" s="391"/>
      <c r="M378" s="411">
        <v>107115304630</v>
      </c>
      <c r="N378" s="411" t="s">
        <v>10120</v>
      </c>
    </row>
    <row r="379" spans="1:14">
      <c r="A379" s="471"/>
      <c r="C379" s="415"/>
      <c r="D379" s="385"/>
      <c r="J379" s="394"/>
      <c r="M379" s="411">
        <v>107114052675</v>
      </c>
      <c r="N379" s="411" t="s">
        <v>10049</v>
      </c>
    </row>
    <row r="380" spans="1:14">
      <c r="A380" s="471"/>
      <c r="C380" s="415"/>
      <c r="D380" s="385"/>
      <c r="J380" s="394"/>
      <c r="M380" s="411">
        <v>107113904393</v>
      </c>
      <c r="N380" s="411" t="s">
        <v>11895</v>
      </c>
    </row>
    <row r="381" spans="1:14">
      <c r="A381" s="471"/>
      <c r="C381" s="415"/>
      <c r="D381" s="385"/>
      <c r="J381" s="391"/>
      <c r="M381" s="411">
        <v>107114615443</v>
      </c>
      <c r="N381" s="411" t="s">
        <v>11864</v>
      </c>
    </row>
    <row r="382" spans="1:14">
      <c r="A382" s="471"/>
      <c r="C382" s="415"/>
      <c r="D382" s="385"/>
      <c r="E382" s="395"/>
      <c r="F382" s="396"/>
      <c r="G382" s="397"/>
      <c r="J382" s="391"/>
      <c r="M382" s="411">
        <v>107114506032</v>
      </c>
      <c r="N382" s="411" t="s">
        <v>11911</v>
      </c>
    </row>
    <row r="383" spans="1:14">
      <c r="A383" s="471"/>
      <c r="C383" s="415"/>
      <c r="D383" s="385"/>
      <c r="E383" s="395"/>
      <c r="F383" s="396"/>
      <c r="G383" s="397"/>
      <c r="J383" s="391"/>
      <c r="M383" s="411">
        <v>107114243560</v>
      </c>
      <c r="N383" s="411" t="s">
        <v>10000</v>
      </c>
    </row>
    <row r="384" spans="1:14">
      <c r="A384" s="471"/>
      <c r="C384" s="415"/>
      <c r="D384" s="385"/>
      <c r="E384" s="395"/>
      <c r="F384" s="396"/>
      <c r="G384" s="397"/>
      <c r="J384" s="391"/>
      <c r="M384" s="411">
        <v>107114213613</v>
      </c>
      <c r="N384" s="411" t="s">
        <v>10138</v>
      </c>
    </row>
    <row r="385" spans="1:14">
      <c r="A385" s="471"/>
      <c r="C385" s="415"/>
      <c r="D385" s="385"/>
      <c r="J385" s="391"/>
      <c r="M385" s="411">
        <v>107114183061</v>
      </c>
      <c r="N385" s="411" t="s">
        <v>11903</v>
      </c>
    </row>
    <row r="386" spans="1:14">
      <c r="A386" s="471"/>
      <c r="C386" s="415"/>
      <c r="D386" s="385"/>
      <c r="J386" s="391"/>
      <c r="M386" s="411">
        <v>107115481519</v>
      </c>
      <c r="N386" s="411" t="s">
        <v>10330</v>
      </c>
    </row>
    <row r="387" spans="1:14">
      <c r="A387" s="471"/>
      <c r="C387" s="415"/>
      <c r="D387" s="385"/>
      <c r="J387" s="391"/>
      <c r="M387" s="411">
        <v>107115134202</v>
      </c>
      <c r="N387" s="411" t="s">
        <v>10130</v>
      </c>
    </row>
    <row r="388" spans="1:14">
      <c r="A388" s="471"/>
      <c r="C388" s="415"/>
      <c r="D388" s="385"/>
      <c r="E388" s="395"/>
      <c r="F388" s="396"/>
      <c r="G388" s="397"/>
      <c r="J388" s="391"/>
      <c r="M388" s="411">
        <v>107114999403</v>
      </c>
      <c r="N388" s="411" t="s">
        <v>12172</v>
      </c>
    </row>
    <row r="389" spans="1:14">
      <c r="A389" s="471"/>
      <c r="C389" s="415"/>
      <c r="D389" s="385"/>
      <c r="E389" s="395"/>
      <c r="F389" s="396"/>
      <c r="G389" s="397"/>
      <c r="J389" s="391"/>
      <c r="M389" s="411">
        <v>107114234034</v>
      </c>
      <c r="N389" s="411" t="s">
        <v>10151</v>
      </c>
    </row>
    <row r="390" spans="1:14">
      <c r="A390" s="471"/>
      <c r="C390" s="415"/>
      <c r="D390" s="385"/>
      <c r="E390" s="395"/>
      <c r="F390" s="396"/>
      <c r="G390" s="397"/>
      <c r="J390" s="391"/>
      <c r="M390" s="411">
        <v>107113184727</v>
      </c>
      <c r="N390" s="411" t="s">
        <v>10095</v>
      </c>
    </row>
    <row r="391" spans="1:14">
      <c r="A391" s="471"/>
      <c r="C391" s="415"/>
      <c r="D391" s="385"/>
      <c r="J391" s="394"/>
      <c r="M391" s="411">
        <v>107111485018</v>
      </c>
      <c r="N391" s="411" t="s">
        <v>10252</v>
      </c>
    </row>
    <row r="392" spans="1:14">
      <c r="A392" s="471"/>
      <c r="C392" s="415"/>
      <c r="D392" s="385"/>
      <c r="J392" s="391"/>
      <c r="M392" s="411">
        <v>107111277653</v>
      </c>
      <c r="N392" s="411" t="s">
        <v>10384</v>
      </c>
    </row>
    <row r="393" spans="1:14">
      <c r="A393" s="471"/>
      <c r="C393" s="415"/>
      <c r="D393" s="385"/>
      <c r="E393" s="395"/>
      <c r="F393" s="396"/>
      <c r="G393" s="397"/>
      <c r="J393" s="391"/>
      <c r="M393" s="411">
        <v>107115304105</v>
      </c>
      <c r="N393" s="411" t="s">
        <v>9887</v>
      </c>
    </row>
    <row r="394" spans="1:14">
      <c r="A394" s="471"/>
      <c r="C394" s="415"/>
      <c r="D394" s="385"/>
      <c r="J394" s="391"/>
      <c r="M394" s="411">
        <v>107115216235</v>
      </c>
      <c r="N394" s="411" t="s">
        <v>10205</v>
      </c>
    </row>
    <row r="395" spans="1:14">
      <c r="A395" s="471"/>
      <c r="C395" s="415"/>
      <c r="D395" s="385"/>
      <c r="E395" s="395"/>
      <c r="F395" s="396"/>
      <c r="G395" s="397"/>
      <c r="J395" s="391"/>
      <c r="M395" s="411">
        <v>107114923270</v>
      </c>
      <c r="N395" s="411" t="s">
        <v>10006</v>
      </c>
    </row>
    <row r="396" spans="1:14">
      <c r="A396" s="471"/>
      <c r="C396" s="415"/>
      <c r="D396" s="385"/>
      <c r="J396" s="394"/>
      <c r="M396" s="411">
        <v>107114389294</v>
      </c>
      <c r="N396" s="411" t="s">
        <v>10313</v>
      </c>
    </row>
    <row r="397" spans="1:14">
      <c r="A397" s="471"/>
      <c r="C397" s="415"/>
      <c r="D397" s="385"/>
      <c r="E397" s="395"/>
      <c r="F397" s="396"/>
      <c r="G397" s="397"/>
      <c r="J397" s="391"/>
      <c r="M397" s="411">
        <v>107114734742</v>
      </c>
      <c r="N397" s="411" t="s">
        <v>10162</v>
      </c>
    </row>
    <row r="398" spans="1:14">
      <c r="A398" s="471"/>
      <c r="C398" s="415"/>
      <c r="D398" s="385"/>
      <c r="E398" s="395"/>
      <c r="F398" s="396"/>
      <c r="G398" s="397"/>
      <c r="J398" s="391"/>
      <c r="M398" s="411">
        <v>107113795335</v>
      </c>
      <c r="N398" s="411" t="s">
        <v>11902</v>
      </c>
    </row>
    <row r="399" spans="1:14">
      <c r="A399" s="471"/>
      <c r="C399" s="415"/>
      <c r="D399" s="385"/>
      <c r="J399" s="391"/>
      <c r="M399" s="411">
        <v>107112729025</v>
      </c>
      <c r="N399" s="411" t="s">
        <v>10275</v>
      </c>
    </row>
    <row r="400" spans="1:14">
      <c r="A400" s="471"/>
      <c r="C400" s="415"/>
      <c r="D400" s="385"/>
      <c r="E400" s="395"/>
      <c r="F400" s="396"/>
      <c r="G400" s="397"/>
      <c r="J400" s="391"/>
      <c r="M400" s="411">
        <v>107115495044</v>
      </c>
      <c r="N400" s="411" t="s">
        <v>11898</v>
      </c>
    </row>
    <row r="401" spans="1:14">
      <c r="A401" s="471"/>
      <c r="C401" s="415"/>
      <c r="D401" s="385"/>
      <c r="J401" s="391"/>
      <c r="M401" s="411">
        <v>107115388755</v>
      </c>
      <c r="N401" s="411" t="s">
        <v>10360</v>
      </c>
    </row>
    <row r="402" spans="1:14">
      <c r="A402" s="471"/>
      <c r="C402" s="415"/>
      <c r="D402" s="385"/>
      <c r="J402" s="394"/>
      <c r="M402" s="411">
        <v>107114325105</v>
      </c>
      <c r="N402" s="411" t="s">
        <v>10190</v>
      </c>
    </row>
    <row r="403" spans="1:14">
      <c r="A403" s="471"/>
      <c r="C403" s="415"/>
      <c r="D403" s="385"/>
      <c r="J403" s="391"/>
      <c r="M403" s="411">
        <v>107114228578</v>
      </c>
      <c r="N403" s="411" t="s">
        <v>10265</v>
      </c>
    </row>
    <row r="404" spans="1:14">
      <c r="A404" s="471"/>
      <c r="C404" s="415"/>
      <c r="D404" s="385"/>
      <c r="E404" s="395"/>
      <c r="F404" s="396"/>
      <c r="G404" s="397"/>
      <c r="J404" s="391"/>
      <c r="M404" s="411">
        <v>107113736508</v>
      </c>
      <c r="N404" s="411" t="s">
        <v>10039</v>
      </c>
    </row>
    <row r="405" spans="1:14">
      <c r="A405" s="471"/>
      <c r="C405" s="415"/>
      <c r="D405" s="385"/>
      <c r="J405" s="391"/>
      <c r="M405" s="411">
        <v>107113652045</v>
      </c>
      <c r="N405" s="411" t="s">
        <v>9939</v>
      </c>
    </row>
    <row r="406" spans="1:14">
      <c r="A406" s="471"/>
      <c r="C406" s="415"/>
      <c r="D406" s="385"/>
      <c r="E406" s="395"/>
      <c r="F406" s="396"/>
      <c r="G406" s="397"/>
      <c r="J406" s="391"/>
      <c r="M406" s="411">
        <v>107112080990</v>
      </c>
      <c r="N406" s="411" t="s">
        <v>9927</v>
      </c>
    </row>
    <row r="407" spans="1:14">
      <c r="A407" s="471"/>
      <c r="C407" s="415"/>
      <c r="D407" s="385"/>
      <c r="J407" s="394"/>
      <c r="M407" s="411">
        <v>107115325183</v>
      </c>
      <c r="N407" s="411" t="s">
        <v>10203</v>
      </c>
    </row>
    <row r="408" spans="1:14">
      <c r="A408" s="471"/>
      <c r="C408" s="415"/>
      <c r="D408" s="385"/>
      <c r="J408" s="391"/>
      <c r="M408" s="411">
        <v>107115163706</v>
      </c>
      <c r="N408" s="411" t="s">
        <v>10124</v>
      </c>
    </row>
    <row r="409" spans="1:14">
      <c r="A409" s="471"/>
      <c r="C409" s="415"/>
      <c r="D409" s="385"/>
      <c r="E409" s="395"/>
      <c r="F409" s="396"/>
      <c r="G409" s="397"/>
      <c r="J409" s="391"/>
      <c r="M409" s="411">
        <v>107115357165</v>
      </c>
      <c r="N409" s="411" t="s">
        <v>10260</v>
      </c>
    </row>
    <row r="410" spans="1:14">
      <c r="A410" s="471"/>
      <c r="C410" s="415"/>
      <c r="D410" s="385"/>
      <c r="J410" s="394"/>
      <c r="M410" s="411">
        <v>107115230466</v>
      </c>
      <c r="N410" s="411" t="s">
        <v>10106</v>
      </c>
    </row>
    <row r="411" spans="1:14">
      <c r="A411" s="471"/>
      <c r="C411" s="415"/>
      <c r="D411" s="385"/>
      <c r="J411" s="394"/>
      <c r="M411" s="411">
        <v>107114670982</v>
      </c>
      <c r="N411" s="411" t="s">
        <v>10136</v>
      </c>
    </row>
    <row r="412" spans="1:14">
      <c r="A412" s="471"/>
      <c r="C412" s="415"/>
      <c r="D412" s="385"/>
      <c r="J412" s="394"/>
      <c r="M412" s="411">
        <v>107114007478</v>
      </c>
      <c r="N412" s="411" t="s">
        <v>10199</v>
      </c>
    </row>
    <row r="413" spans="1:14">
      <c r="A413" s="471"/>
      <c r="C413" s="415"/>
      <c r="D413" s="385"/>
      <c r="E413" s="395"/>
      <c r="F413" s="396"/>
      <c r="G413" s="397"/>
      <c r="J413" s="391"/>
      <c r="L413" s="399"/>
      <c r="M413" s="411">
        <v>107113076685</v>
      </c>
      <c r="N413" s="411" t="s">
        <v>10363</v>
      </c>
    </row>
    <row r="414" spans="1:14">
      <c r="A414" s="471"/>
      <c r="C414" s="415"/>
      <c r="D414" s="385"/>
      <c r="J414" s="391"/>
      <c r="M414" s="411">
        <v>107111586393</v>
      </c>
      <c r="N414" s="411" t="s">
        <v>10134</v>
      </c>
    </row>
    <row r="415" spans="1:14">
      <c r="A415" s="471"/>
      <c r="C415" s="415"/>
      <c r="D415" s="385"/>
      <c r="J415" s="391"/>
      <c r="M415" s="411">
        <v>107115501032</v>
      </c>
      <c r="N415" s="411" t="s">
        <v>11860</v>
      </c>
    </row>
    <row r="416" spans="1:14">
      <c r="A416" s="471"/>
      <c r="C416" s="415"/>
      <c r="D416" s="385"/>
      <c r="E416" s="395"/>
      <c r="F416" s="396"/>
      <c r="G416" s="397"/>
      <c r="J416" s="391"/>
      <c r="M416" s="411">
        <v>107115446962</v>
      </c>
      <c r="N416" s="411" t="s">
        <v>10028</v>
      </c>
    </row>
    <row r="417" spans="1:14">
      <c r="A417" s="471"/>
      <c r="C417" s="415"/>
      <c r="D417" s="385"/>
      <c r="J417" s="391"/>
      <c r="M417" s="411">
        <v>107115319146</v>
      </c>
      <c r="N417" s="411" t="s">
        <v>10167</v>
      </c>
    </row>
    <row r="418" spans="1:14">
      <c r="A418" s="471"/>
      <c r="C418" s="415"/>
      <c r="D418" s="385"/>
      <c r="J418" s="391"/>
      <c r="M418" s="411">
        <v>107114775453</v>
      </c>
      <c r="N418" s="411" t="s">
        <v>10325</v>
      </c>
    </row>
    <row r="419" spans="1:14">
      <c r="A419" s="471"/>
      <c r="C419" s="415"/>
      <c r="D419" s="385"/>
      <c r="J419" s="391"/>
      <c r="M419" s="411">
        <v>107114654991</v>
      </c>
      <c r="N419" s="411" t="s">
        <v>10121</v>
      </c>
    </row>
    <row r="420" spans="1:14">
      <c r="A420" s="471"/>
      <c r="C420" s="415"/>
      <c r="D420" s="385"/>
      <c r="E420" s="395"/>
      <c r="F420" s="396"/>
      <c r="G420" s="397"/>
      <c r="J420" s="391"/>
      <c r="M420" s="411">
        <v>107114543649</v>
      </c>
      <c r="N420" s="411" t="s">
        <v>10147</v>
      </c>
    </row>
    <row r="421" spans="1:14">
      <c r="A421" s="471"/>
      <c r="C421" s="415"/>
      <c r="D421" s="385"/>
      <c r="J421" s="391"/>
      <c r="M421" s="411">
        <v>107114214579</v>
      </c>
      <c r="N421" s="411" t="s">
        <v>10333</v>
      </c>
    </row>
    <row r="422" spans="1:14">
      <c r="A422" s="471"/>
      <c r="C422" s="415"/>
      <c r="D422" s="385"/>
      <c r="J422" s="391"/>
      <c r="M422" s="411">
        <v>107115347122</v>
      </c>
      <c r="N422" s="411" t="s">
        <v>10065</v>
      </c>
    </row>
    <row r="423" spans="1:14" ht="17.5" customHeight="1">
      <c r="A423" s="471"/>
      <c r="C423" s="415"/>
      <c r="D423" s="385"/>
      <c r="J423" s="391"/>
      <c r="M423" s="411">
        <v>107115312766</v>
      </c>
      <c r="N423" s="411" t="s">
        <v>10292</v>
      </c>
    </row>
    <row r="424" spans="1:14">
      <c r="A424" s="471"/>
      <c r="C424" s="415"/>
      <c r="D424" s="385"/>
      <c r="J424" s="391"/>
      <c r="M424" s="411">
        <v>107114416493</v>
      </c>
      <c r="N424" s="411" t="s">
        <v>10013</v>
      </c>
    </row>
    <row r="425" spans="1:14">
      <c r="A425" s="471"/>
      <c r="C425" s="415"/>
      <c r="D425" s="385"/>
      <c r="J425" s="391"/>
      <c r="M425" s="411">
        <v>107113995364</v>
      </c>
      <c r="N425" s="411" t="s">
        <v>10195</v>
      </c>
    </row>
    <row r="426" spans="1:14">
      <c r="A426" s="471"/>
      <c r="C426" s="415"/>
      <c r="D426" s="385"/>
      <c r="E426" s="395"/>
      <c r="F426" s="396"/>
      <c r="G426" s="397"/>
      <c r="J426" s="391"/>
      <c r="M426" s="411">
        <v>107112521477</v>
      </c>
      <c r="N426" s="411" t="s">
        <v>10314</v>
      </c>
    </row>
    <row r="427" spans="1:14">
      <c r="A427" s="471"/>
      <c r="C427" s="415"/>
      <c r="D427" s="385"/>
      <c r="E427" s="395"/>
      <c r="F427" s="396"/>
      <c r="G427" s="397"/>
      <c r="J427" s="391"/>
      <c r="M427" s="411">
        <v>107115265521</v>
      </c>
      <c r="N427" s="411" t="s">
        <v>10383</v>
      </c>
    </row>
    <row r="428" spans="1:14">
      <c r="A428" s="471"/>
      <c r="C428" s="415"/>
      <c r="D428" s="385"/>
      <c r="E428" s="395"/>
      <c r="F428" s="396"/>
      <c r="G428" s="397"/>
      <c r="J428" s="391"/>
      <c r="M428" s="411">
        <v>107114459018</v>
      </c>
      <c r="N428" s="411" t="s">
        <v>10350</v>
      </c>
    </row>
    <row r="429" spans="1:14">
      <c r="A429" s="471"/>
      <c r="C429" s="415"/>
      <c r="D429" s="385"/>
      <c r="J429" s="391"/>
      <c r="M429" s="411">
        <v>107115238394</v>
      </c>
      <c r="N429" s="411" t="s">
        <v>11888</v>
      </c>
    </row>
    <row r="430" spans="1:14">
      <c r="A430" s="471"/>
      <c r="C430" s="415"/>
      <c r="D430" s="385"/>
      <c r="E430" s="395"/>
      <c r="F430" s="396"/>
      <c r="G430" s="397"/>
      <c r="J430" s="391"/>
      <c r="M430" s="411">
        <v>107114190815</v>
      </c>
      <c r="N430" s="411" t="s">
        <v>10125</v>
      </c>
    </row>
    <row r="431" spans="1:14">
      <c r="A431" s="471"/>
      <c r="C431" s="415"/>
      <c r="D431" s="385"/>
      <c r="J431" s="391"/>
      <c r="M431" s="411">
        <v>107115109235</v>
      </c>
      <c r="N431" s="411" t="s">
        <v>12157</v>
      </c>
    </row>
    <row r="432" spans="1:14">
      <c r="A432" s="471"/>
      <c r="C432" s="415"/>
      <c r="D432" s="385"/>
      <c r="E432" s="395"/>
      <c r="F432" s="396"/>
      <c r="G432" s="397"/>
      <c r="J432" s="391"/>
      <c r="M432" s="411">
        <v>107114622866</v>
      </c>
      <c r="N432" s="411" t="s">
        <v>12204</v>
      </c>
    </row>
    <row r="433" spans="1:14">
      <c r="A433" s="471"/>
      <c r="C433" s="415"/>
      <c r="D433" s="385"/>
      <c r="J433" s="394"/>
      <c r="M433" s="411">
        <v>107114158420</v>
      </c>
      <c r="N433" s="411" t="s">
        <v>11869</v>
      </c>
    </row>
    <row r="434" spans="1:14">
      <c r="A434" s="471"/>
      <c r="C434" s="415"/>
      <c r="D434" s="385"/>
      <c r="J434" s="391"/>
      <c r="M434" s="411">
        <v>107113504675</v>
      </c>
      <c r="N434" s="411" t="s">
        <v>12391</v>
      </c>
    </row>
    <row r="435" spans="1:14" ht="17.5" customHeight="1">
      <c r="A435" s="471"/>
      <c r="C435" s="415"/>
      <c r="D435" s="385"/>
      <c r="E435" s="395"/>
      <c r="F435" s="396"/>
      <c r="G435" s="397"/>
      <c r="J435" s="391"/>
      <c r="M435" s="411">
        <v>107112454867</v>
      </c>
      <c r="N435" s="411" t="s">
        <v>10347</v>
      </c>
    </row>
    <row r="436" spans="1:14">
      <c r="A436" s="471"/>
      <c r="C436" s="415"/>
      <c r="D436" s="385"/>
      <c r="E436" s="395"/>
      <c r="F436" s="396"/>
      <c r="G436" s="397"/>
      <c r="J436" s="391"/>
      <c r="M436" s="411">
        <v>107115470230</v>
      </c>
      <c r="N436" s="411" t="s">
        <v>10230</v>
      </c>
    </row>
    <row r="437" spans="1:14" ht="17.5" customHeight="1">
      <c r="A437" s="471"/>
      <c r="C437" s="415"/>
      <c r="D437" s="385"/>
      <c r="J437" s="391"/>
      <c r="M437" s="411">
        <v>107115323604</v>
      </c>
      <c r="N437" s="411" t="s">
        <v>10135</v>
      </c>
    </row>
    <row r="438" spans="1:14" ht="17.5" customHeight="1">
      <c r="A438" s="471"/>
      <c r="C438" s="415"/>
      <c r="D438" s="385"/>
      <c r="J438" s="391"/>
      <c r="M438" s="411">
        <v>107114832577</v>
      </c>
      <c r="N438" s="411" t="s">
        <v>10371</v>
      </c>
    </row>
    <row r="439" spans="1:14">
      <c r="A439" s="471"/>
      <c r="C439" s="415"/>
      <c r="D439" s="385"/>
      <c r="J439" s="391"/>
      <c r="M439" s="411">
        <v>107114794430</v>
      </c>
      <c r="N439" s="411" t="s">
        <v>10231</v>
      </c>
    </row>
    <row r="440" spans="1:14">
      <c r="A440" s="471"/>
      <c r="C440" s="415"/>
      <c r="D440" s="385"/>
      <c r="J440" s="391"/>
      <c r="M440" s="411">
        <v>107114596757</v>
      </c>
      <c r="N440" s="411" t="s">
        <v>10210</v>
      </c>
    </row>
    <row r="441" spans="1:14" ht="17.5" customHeight="1">
      <c r="A441" s="471"/>
      <c r="C441" s="415"/>
      <c r="D441" s="385"/>
      <c r="E441" s="395"/>
      <c r="F441" s="396"/>
      <c r="G441" s="397"/>
      <c r="J441" s="391"/>
      <c r="M441" s="411">
        <v>107112530210</v>
      </c>
      <c r="N441" s="411" t="s">
        <v>11909</v>
      </c>
    </row>
    <row r="442" spans="1:14">
      <c r="A442" s="471"/>
      <c r="C442" s="415"/>
      <c r="D442" s="385"/>
      <c r="J442" s="391"/>
      <c r="M442" s="411">
        <v>107115335523</v>
      </c>
      <c r="N442" s="411" t="s">
        <v>10220</v>
      </c>
    </row>
    <row r="443" spans="1:14">
      <c r="A443" s="471"/>
      <c r="C443" s="415"/>
      <c r="D443" s="385"/>
      <c r="E443" s="395"/>
      <c r="F443" s="396"/>
      <c r="G443" s="397"/>
      <c r="J443" s="391"/>
      <c r="M443" s="411">
        <v>107115034401</v>
      </c>
      <c r="N443" s="411" t="s">
        <v>10253</v>
      </c>
    </row>
    <row r="444" spans="1:14">
      <c r="A444" s="471"/>
      <c r="C444" s="415"/>
      <c r="D444" s="385"/>
      <c r="J444" s="394"/>
      <c r="M444" s="411">
        <v>107114855382</v>
      </c>
      <c r="N444" s="411" t="s">
        <v>10021</v>
      </c>
    </row>
    <row r="445" spans="1:14">
      <c r="A445" s="471"/>
      <c r="C445" s="415"/>
      <c r="D445" s="385"/>
      <c r="J445" s="394"/>
      <c r="M445" s="411">
        <v>107114556940</v>
      </c>
      <c r="N445" s="411" t="s">
        <v>10232</v>
      </c>
    </row>
    <row r="446" spans="1:14">
      <c r="A446" s="471"/>
      <c r="C446" s="415"/>
      <c r="D446" s="385"/>
      <c r="J446" s="391"/>
      <c r="M446" s="411">
        <v>107112766949</v>
      </c>
      <c r="N446" s="411" t="s">
        <v>10154</v>
      </c>
    </row>
    <row r="447" spans="1:14">
      <c r="A447" s="471"/>
      <c r="C447" s="415"/>
      <c r="D447" s="385"/>
      <c r="J447" s="391"/>
      <c r="M447" s="411">
        <v>107109853331</v>
      </c>
      <c r="N447" s="411" t="s">
        <v>10187</v>
      </c>
    </row>
    <row r="448" spans="1:14">
      <c r="A448" s="471"/>
      <c r="C448" s="415"/>
      <c r="D448" s="385"/>
      <c r="J448" s="391"/>
      <c r="M448" s="411">
        <v>107115512123</v>
      </c>
      <c r="N448" s="411" t="s">
        <v>12160</v>
      </c>
    </row>
    <row r="449" spans="1:14">
      <c r="A449" s="471"/>
      <c r="C449" s="415"/>
      <c r="D449" s="385"/>
      <c r="J449" s="394"/>
      <c r="M449" s="411">
        <v>107115160234</v>
      </c>
      <c r="N449" s="411" t="s">
        <v>12135</v>
      </c>
    </row>
    <row r="450" spans="1:14">
      <c r="A450" s="471"/>
      <c r="C450" s="415"/>
      <c r="D450" s="385"/>
      <c r="E450" s="395"/>
      <c r="F450" s="396"/>
      <c r="G450" s="397"/>
      <c r="J450" s="391"/>
      <c r="M450" s="411">
        <v>107114830451</v>
      </c>
      <c r="N450" s="411" t="s">
        <v>10239</v>
      </c>
    </row>
    <row r="451" spans="1:14">
      <c r="A451" s="471"/>
      <c r="C451" s="415"/>
      <c r="D451" s="385"/>
      <c r="J451" s="391"/>
      <c r="M451" s="411">
        <v>107114732762</v>
      </c>
      <c r="N451" s="411" t="s">
        <v>11919</v>
      </c>
    </row>
    <row r="452" spans="1:14">
      <c r="A452" s="471"/>
      <c r="C452" s="415"/>
      <c r="D452" s="385"/>
      <c r="J452" s="391"/>
      <c r="M452" s="411">
        <v>107115377253</v>
      </c>
      <c r="N452" s="411" t="s">
        <v>12392</v>
      </c>
    </row>
    <row r="453" spans="1:14">
      <c r="A453" s="471"/>
      <c r="C453" s="415"/>
      <c r="D453" s="385"/>
      <c r="J453" s="391"/>
      <c r="M453" s="411">
        <v>107115272886</v>
      </c>
      <c r="N453" s="411" t="s">
        <v>10261</v>
      </c>
    </row>
    <row r="454" spans="1:14" ht="17.5" customHeight="1">
      <c r="A454" s="471"/>
      <c r="C454" s="415"/>
      <c r="D454" s="385"/>
      <c r="J454" s="394"/>
      <c r="M454" s="411">
        <v>107115152212</v>
      </c>
      <c r="N454" s="411" t="s">
        <v>10361</v>
      </c>
    </row>
    <row r="455" spans="1:14" ht="17.5" customHeight="1">
      <c r="A455" s="471"/>
      <c r="C455" s="415"/>
      <c r="D455" s="385"/>
      <c r="J455" s="391"/>
      <c r="M455" s="411">
        <v>107115148600</v>
      </c>
      <c r="N455" s="411" t="s">
        <v>12393</v>
      </c>
    </row>
    <row r="456" spans="1:14">
      <c r="A456" s="471"/>
      <c r="C456" s="415"/>
      <c r="D456" s="385"/>
      <c r="E456" s="395"/>
      <c r="F456" s="396"/>
      <c r="G456" s="397"/>
      <c r="J456" s="391"/>
      <c r="M456" s="411">
        <v>107115105452</v>
      </c>
      <c r="N456" s="411" t="s">
        <v>10278</v>
      </c>
    </row>
    <row r="457" spans="1:14">
      <c r="A457" s="471"/>
      <c r="C457" s="415"/>
      <c r="D457" s="385"/>
      <c r="J457" s="391"/>
      <c r="M457" s="411">
        <v>107114946132</v>
      </c>
      <c r="N457" s="411" t="s">
        <v>12196</v>
      </c>
    </row>
    <row r="458" spans="1:14">
      <c r="A458" s="471"/>
      <c r="C458" s="415"/>
      <c r="D458" s="385"/>
      <c r="J458" s="391"/>
      <c r="M458" s="411">
        <v>107114724688</v>
      </c>
      <c r="N458" s="411" t="s">
        <v>10142</v>
      </c>
    </row>
    <row r="459" spans="1:14">
      <c r="A459" s="471"/>
      <c r="C459" s="415"/>
      <c r="D459" s="385"/>
      <c r="J459" s="391"/>
      <c r="M459" s="411">
        <v>107115449089</v>
      </c>
      <c r="N459" s="411" t="s">
        <v>10113</v>
      </c>
    </row>
    <row r="460" spans="1:14">
      <c r="A460" s="471"/>
      <c r="C460" s="415"/>
      <c r="D460" s="385"/>
      <c r="E460" s="395"/>
      <c r="F460" s="396"/>
      <c r="G460" s="397"/>
      <c r="J460" s="391"/>
      <c r="M460" s="411">
        <v>107113800720</v>
      </c>
      <c r="N460" s="411" t="s">
        <v>10266</v>
      </c>
    </row>
    <row r="461" spans="1:14">
      <c r="A461" s="471"/>
      <c r="C461" s="415"/>
      <c r="D461" s="385"/>
      <c r="J461" s="394"/>
      <c r="M461" s="411">
        <v>107113173322</v>
      </c>
      <c r="N461" s="411" t="s">
        <v>10185</v>
      </c>
    </row>
    <row r="462" spans="1:14">
      <c r="A462" s="471"/>
      <c r="C462" s="415"/>
      <c r="D462" s="385"/>
      <c r="J462" s="394"/>
      <c r="M462" s="411">
        <v>107112622630</v>
      </c>
      <c r="N462" s="411" t="s">
        <v>10186</v>
      </c>
    </row>
    <row r="463" spans="1:14" ht="17.5" customHeight="1">
      <c r="A463" s="471"/>
      <c r="C463" s="415"/>
      <c r="D463" s="385"/>
      <c r="J463" s="391"/>
      <c r="M463" s="411">
        <v>107112272435</v>
      </c>
      <c r="N463" s="411" t="s">
        <v>10228</v>
      </c>
    </row>
    <row r="464" spans="1:14">
      <c r="A464" s="471"/>
      <c r="C464" s="415"/>
      <c r="D464" s="385"/>
      <c r="J464" s="391"/>
      <c r="M464" s="411">
        <v>107115427205</v>
      </c>
      <c r="N464" s="411" t="s">
        <v>12175</v>
      </c>
    </row>
    <row r="465" spans="1:14">
      <c r="A465" s="471"/>
      <c r="C465" s="415"/>
      <c r="D465" s="385"/>
      <c r="J465" s="391"/>
      <c r="M465" s="411">
        <v>107115411147</v>
      </c>
      <c r="N465" s="411" t="s">
        <v>10373</v>
      </c>
    </row>
    <row r="466" spans="1:14" ht="17.5" customHeight="1">
      <c r="A466" s="471"/>
      <c r="C466" s="415"/>
      <c r="D466" s="385"/>
      <c r="E466" s="395"/>
      <c r="F466" s="396"/>
      <c r="G466" s="397"/>
      <c r="J466" s="391"/>
      <c r="M466" s="411">
        <v>107115159056</v>
      </c>
      <c r="N466" s="411" t="s">
        <v>10146</v>
      </c>
    </row>
    <row r="467" spans="1:14">
      <c r="A467" s="471"/>
      <c r="C467" s="415"/>
      <c r="D467" s="385"/>
      <c r="E467" s="395"/>
      <c r="F467" s="396"/>
      <c r="G467" s="397"/>
      <c r="J467" s="391"/>
      <c r="M467" s="411">
        <v>107114395348</v>
      </c>
      <c r="N467" s="411" t="s">
        <v>10246</v>
      </c>
    </row>
    <row r="468" spans="1:14">
      <c r="A468" s="471"/>
      <c r="C468" s="415"/>
      <c r="D468" s="385"/>
      <c r="E468" s="395"/>
      <c r="F468" s="396"/>
      <c r="G468" s="397"/>
      <c r="J468" s="391"/>
      <c r="M468" s="411">
        <v>107113894540</v>
      </c>
      <c r="N468" s="411" t="s">
        <v>9941</v>
      </c>
    </row>
    <row r="469" spans="1:14">
      <c r="A469" s="471"/>
      <c r="C469" s="415"/>
      <c r="D469" s="385"/>
      <c r="E469" s="395"/>
      <c r="F469" s="396"/>
      <c r="G469" s="397"/>
      <c r="J469" s="391"/>
      <c r="M469" s="411">
        <v>107111724643</v>
      </c>
      <c r="N469" s="411" t="s">
        <v>10306</v>
      </c>
    </row>
    <row r="470" spans="1:14">
      <c r="A470" s="471"/>
      <c r="C470" s="415"/>
      <c r="D470" s="385"/>
      <c r="J470" s="394"/>
      <c r="M470" s="411">
        <v>107115136314</v>
      </c>
      <c r="N470" s="411" t="s">
        <v>10042</v>
      </c>
    </row>
    <row r="471" spans="1:14">
      <c r="A471" s="471"/>
      <c r="C471" s="415"/>
      <c r="D471" s="385"/>
      <c r="J471" s="391"/>
      <c r="M471" s="411">
        <v>107114935460</v>
      </c>
      <c r="N471" s="411" t="s">
        <v>10182</v>
      </c>
    </row>
    <row r="472" spans="1:14">
      <c r="A472" s="471"/>
      <c r="C472" s="415"/>
      <c r="D472" s="385"/>
      <c r="J472" s="394"/>
      <c r="M472" s="411">
        <v>107114928724</v>
      </c>
      <c r="N472" s="411" t="s">
        <v>10209</v>
      </c>
    </row>
    <row r="473" spans="1:14" ht="17.5" customHeight="1">
      <c r="A473" s="471"/>
      <c r="C473" s="415"/>
      <c r="D473" s="385"/>
      <c r="J473" s="394"/>
      <c r="M473" s="411">
        <v>107112613916</v>
      </c>
      <c r="N473" s="411" t="s">
        <v>10310</v>
      </c>
    </row>
    <row r="474" spans="1:14">
      <c r="A474" s="471"/>
      <c r="C474" s="415"/>
      <c r="D474" s="385"/>
      <c r="J474" s="391"/>
      <c r="M474" s="411">
        <v>107112557895</v>
      </c>
      <c r="N474" s="411" t="s">
        <v>12394</v>
      </c>
    </row>
    <row r="475" spans="1:14" ht="17.5" customHeight="1">
      <c r="A475" s="471"/>
      <c r="C475" s="415"/>
      <c r="D475" s="385"/>
      <c r="E475" s="395"/>
      <c r="F475" s="396"/>
      <c r="G475" s="397"/>
      <c r="J475" s="391"/>
      <c r="M475" s="411">
        <v>107115068090</v>
      </c>
      <c r="N475" s="411" t="s">
        <v>9979</v>
      </c>
    </row>
    <row r="476" spans="1:14">
      <c r="A476" s="471"/>
      <c r="C476" s="415"/>
      <c r="D476" s="385"/>
      <c r="J476" s="391"/>
      <c r="M476" s="411">
        <v>107114996854</v>
      </c>
      <c r="N476" s="411" t="s">
        <v>10379</v>
      </c>
    </row>
    <row r="477" spans="1:14" ht="17.5" customHeight="1">
      <c r="A477" s="471"/>
      <c r="C477" s="415"/>
      <c r="D477" s="385"/>
      <c r="J477" s="391"/>
      <c r="M477" s="411">
        <v>107114583270</v>
      </c>
      <c r="N477" s="411" t="s">
        <v>11910</v>
      </c>
    </row>
    <row r="478" spans="1:14">
      <c r="A478" s="471"/>
      <c r="C478" s="415"/>
      <c r="D478" s="385"/>
      <c r="J478" s="391"/>
      <c r="M478" s="411">
        <v>107114446547</v>
      </c>
      <c r="N478" s="411" t="s">
        <v>10277</v>
      </c>
    </row>
    <row r="479" spans="1:14">
      <c r="A479" s="471"/>
      <c r="C479" s="415"/>
      <c r="D479" s="385"/>
      <c r="E479" s="395"/>
      <c r="F479" s="396"/>
      <c r="G479" s="397"/>
      <c r="J479" s="391"/>
      <c r="M479" s="411">
        <v>107113216707</v>
      </c>
      <c r="N479" s="411" t="s">
        <v>10316</v>
      </c>
    </row>
    <row r="480" spans="1:14">
      <c r="A480" s="471"/>
      <c r="C480" s="415"/>
      <c r="D480" s="385"/>
      <c r="J480" s="391"/>
      <c r="M480" s="411">
        <v>107115376764</v>
      </c>
      <c r="N480" s="411" t="s">
        <v>10188</v>
      </c>
    </row>
    <row r="481" spans="1:14">
      <c r="A481" s="471"/>
      <c r="C481" s="415"/>
      <c r="D481" s="385"/>
      <c r="E481" s="395"/>
      <c r="F481" s="396"/>
      <c r="G481" s="397"/>
      <c r="J481" s="391"/>
      <c r="M481" s="411">
        <v>107114386652</v>
      </c>
      <c r="N481" s="411" t="s">
        <v>10112</v>
      </c>
    </row>
    <row r="482" spans="1:14">
      <c r="A482" s="471"/>
      <c r="C482" s="415"/>
      <c r="D482" s="385"/>
      <c r="J482" s="391"/>
      <c r="M482" s="411">
        <v>107115501042</v>
      </c>
      <c r="N482" s="411" t="s">
        <v>12156</v>
      </c>
    </row>
    <row r="483" spans="1:14" ht="17.5" customHeight="1">
      <c r="A483" s="471"/>
      <c r="C483" s="415"/>
      <c r="D483" s="385"/>
      <c r="J483" s="391"/>
      <c r="M483" s="411">
        <v>107115098847</v>
      </c>
      <c r="N483" s="411" t="s">
        <v>10245</v>
      </c>
    </row>
    <row r="484" spans="1:14">
      <c r="A484" s="471"/>
      <c r="C484" s="415"/>
      <c r="D484" s="385"/>
      <c r="E484" s="395"/>
      <c r="F484" s="396"/>
      <c r="G484" s="397"/>
      <c r="J484" s="391"/>
      <c r="M484" s="411">
        <v>107111846701</v>
      </c>
      <c r="N484" s="411" t="s">
        <v>10158</v>
      </c>
    </row>
    <row r="485" spans="1:14">
      <c r="A485" s="471"/>
      <c r="C485" s="415"/>
      <c r="D485" s="385"/>
      <c r="J485" s="391"/>
      <c r="M485" s="411">
        <v>107115458663</v>
      </c>
      <c r="N485" s="411" t="s">
        <v>10059</v>
      </c>
    </row>
    <row r="486" spans="1:14">
      <c r="A486" s="471"/>
      <c r="C486" s="415"/>
      <c r="D486" s="385"/>
      <c r="E486" s="395"/>
      <c r="F486" s="396"/>
      <c r="G486" s="397"/>
      <c r="J486" s="391"/>
      <c r="M486" s="411">
        <v>107115363469</v>
      </c>
      <c r="N486" s="411" t="s">
        <v>10269</v>
      </c>
    </row>
    <row r="487" spans="1:14">
      <c r="A487" s="471"/>
      <c r="C487" s="415"/>
      <c r="D487" s="385"/>
      <c r="E487" s="395"/>
      <c r="F487" s="396"/>
      <c r="G487" s="397"/>
      <c r="J487" s="391"/>
      <c r="M487" s="411">
        <v>107115138958</v>
      </c>
      <c r="N487" s="411" t="s">
        <v>10386</v>
      </c>
    </row>
    <row r="488" spans="1:14">
      <c r="A488" s="471"/>
      <c r="C488" s="415"/>
      <c r="D488" s="385"/>
      <c r="E488" s="395"/>
      <c r="F488" s="396"/>
      <c r="G488" s="397"/>
      <c r="J488" s="391"/>
      <c r="M488" s="411">
        <v>107115026384</v>
      </c>
      <c r="N488" s="411" t="s">
        <v>10332</v>
      </c>
    </row>
    <row r="489" spans="1:14">
      <c r="A489" s="471"/>
      <c r="C489" s="415"/>
      <c r="D489" s="385"/>
      <c r="E489" s="395"/>
      <c r="F489" s="396"/>
      <c r="G489" s="397"/>
      <c r="J489" s="391"/>
      <c r="M489" s="411">
        <v>107114738168</v>
      </c>
      <c r="N489" s="411" t="s">
        <v>11868</v>
      </c>
    </row>
    <row r="490" spans="1:14">
      <c r="A490" s="471"/>
      <c r="C490" s="415"/>
      <c r="D490" s="385"/>
      <c r="E490" s="395"/>
      <c r="F490" s="396"/>
      <c r="G490" s="397"/>
      <c r="J490" s="391"/>
      <c r="M490" s="411">
        <v>107114038490</v>
      </c>
      <c r="N490" s="411" t="s">
        <v>10244</v>
      </c>
    </row>
    <row r="491" spans="1:14" ht="17.5" customHeight="1">
      <c r="A491" s="471"/>
      <c r="C491" s="415"/>
      <c r="D491" s="385"/>
      <c r="E491" s="395"/>
      <c r="F491" s="396"/>
      <c r="G491" s="397"/>
      <c r="J491" s="391"/>
      <c r="M491" s="411">
        <v>107115381228</v>
      </c>
      <c r="N491" s="411" t="s">
        <v>10297</v>
      </c>
    </row>
    <row r="492" spans="1:14">
      <c r="A492" s="471"/>
      <c r="C492" s="415"/>
      <c r="D492" s="385"/>
      <c r="E492" s="395"/>
      <c r="F492" s="396"/>
      <c r="G492" s="397"/>
      <c r="J492" s="391"/>
      <c r="M492" s="411">
        <v>107115351578</v>
      </c>
      <c r="N492" s="411" t="s">
        <v>9985</v>
      </c>
    </row>
    <row r="493" spans="1:14">
      <c r="A493" s="471"/>
      <c r="C493" s="415"/>
      <c r="D493" s="385"/>
      <c r="J493" s="391"/>
      <c r="M493" s="411">
        <v>107114896022</v>
      </c>
      <c r="N493" s="411" t="s">
        <v>10184</v>
      </c>
    </row>
    <row r="494" spans="1:14">
      <c r="A494" s="471"/>
      <c r="C494" s="415"/>
      <c r="D494" s="385"/>
      <c r="J494" s="391"/>
      <c r="M494" s="411">
        <v>107114616243</v>
      </c>
      <c r="N494" s="411" t="s">
        <v>10317</v>
      </c>
    </row>
    <row r="495" spans="1:14">
      <c r="A495" s="471"/>
      <c r="C495" s="415"/>
      <c r="D495" s="385"/>
      <c r="E495" s="395"/>
      <c r="F495" s="396"/>
      <c r="G495" s="397"/>
      <c r="J495" s="391"/>
      <c r="M495" s="411">
        <v>107113702036</v>
      </c>
      <c r="N495" s="411" t="s">
        <v>11867</v>
      </c>
    </row>
    <row r="496" spans="1:14">
      <c r="A496" s="471"/>
      <c r="C496" s="415"/>
      <c r="D496" s="385"/>
      <c r="E496" s="395"/>
      <c r="F496" s="396"/>
      <c r="G496" s="397"/>
      <c r="J496" s="391"/>
      <c r="M496" s="411">
        <v>107112251834</v>
      </c>
      <c r="N496" s="411" t="s">
        <v>10320</v>
      </c>
    </row>
    <row r="497" spans="1:14">
      <c r="A497" s="471"/>
      <c r="C497" s="415"/>
      <c r="D497" s="385"/>
      <c r="E497" s="395"/>
      <c r="F497" s="396"/>
      <c r="G497" s="397"/>
      <c r="J497" s="391"/>
      <c r="M497" s="411">
        <v>107109703283</v>
      </c>
      <c r="N497" s="411" t="s">
        <v>10219</v>
      </c>
    </row>
    <row r="498" spans="1:14">
      <c r="A498" s="471"/>
      <c r="C498" s="415"/>
      <c r="D498" s="385"/>
      <c r="J498" s="394"/>
      <c r="M498" s="411">
        <v>107114862223</v>
      </c>
      <c r="N498" s="411" t="s">
        <v>12181</v>
      </c>
    </row>
    <row r="499" spans="1:14">
      <c r="A499" s="471"/>
      <c r="C499" s="415"/>
      <c r="D499" s="385"/>
      <c r="E499" s="395"/>
      <c r="F499" s="396"/>
      <c r="G499" s="397"/>
      <c r="J499" s="391"/>
      <c r="M499" s="411">
        <v>107114359972</v>
      </c>
      <c r="N499" s="411" t="s">
        <v>12395</v>
      </c>
    </row>
    <row r="500" spans="1:14">
      <c r="A500" s="471"/>
      <c r="C500" s="415"/>
      <c r="D500" s="385"/>
      <c r="J500" s="391"/>
      <c r="M500" s="411">
        <v>107114093652</v>
      </c>
      <c r="N500" s="411" t="s">
        <v>9997</v>
      </c>
    </row>
    <row r="501" spans="1:14">
      <c r="A501" s="471"/>
      <c r="C501" s="415"/>
      <c r="D501" s="385"/>
      <c r="J501" s="394"/>
      <c r="M501" s="411">
        <v>107113749835</v>
      </c>
      <c r="N501" s="411" t="s">
        <v>10157</v>
      </c>
    </row>
    <row r="502" spans="1:14">
      <c r="A502" s="471"/>
      <c r="C502" s="415"/>
      <c r="D502" s="385"/>
      <c r="J502" s="391"/>
      <c r="M502" s="411">
        <v>107112846104</v>
      </c>
      <c r="N502" s="411" t="s">
        <v>10109</v>
      </c>
    </row>
    <row r="503" spans="1:14">
      <c r="A503" s="471"/>
      <c r="C503" s="415"/>
      <c r="D503" s="385"/>
      <c r="J503" s="391"/>
      <c r="M503" s="411">
        <v>107115274822</v>
      </c>
      <c r="N503" s="411" t="s">
        <v>10152</v>
      </c>
    </row>
    <row r="504" spans="1:14">
      <c r="A504" s="471"/>
      <c r="C504" s="415"/>
      <c r="D504" s="385"/>
      <c r="E504" s="395"/>
      <c r="F504" s="396"/>
      <c r="G504" s="397"/>
      <c r="J504" s="391"/>
      <c r="M504" s="411">
        <v>107115150664</v>
      </c>
      <c r="N504" s="411" t="s">
        <v>12147</v>
      </c>
    </row>
    <row r="505" spans="1:14">
      <c r="A505" s="471"/>
      <c r="C505" s="415"/>
      <c r="D505" s="385"/>
      <c r="E505" s="395"/>
      <c r="F505" s="396"/>
      <c r="G505" s="397"/>
      <c r="J505" s="391"/>
      <c r="M505" s="411">
        <v>107115119723</v>
      </c>
      <c r="N505" s="411" t="s">
        <v>11908</v>
      </c>
    </row>
    <row r="506" spans="1:14">
      <c r="A506" s="471"/>
      <c r="C506" s="415"/>
      <c r="D506" s="385"/>
      <c r="J506" s="391"/>
      <c r="M506" s="411">
        <v>107114862030</v>
      </c>
      <c r="N506" s="411" t="s">
        <v>12396</v>
      </c>
    </row>
    <row r="507" spans="1:14">
      <c r="A507" s="471"/>
      <c r="C507" s="415"/>
      <c r="D507" s="385"/>
      <c r="E507" s="395"/>
      <c r="F507" s="396"/>
      <c r="G507" s="397"/>
      <c r="J507" s="391"/>
      <c r="M507" s="411">
        <v>107114589572</v>
      </c>
      <c r="N507" s="411" t="s">
        <v>10294</v>
      </c>
    </row>
    <row r="508" spans="1:14">
      <c r="A508" s="471"/>
      <c r="C508" s="415"/>
      <c r="D508" s="385"/>
      <c r="J508" s="391"/>
      <c r="M508" s="411">
        <v>107113809250</v>
      </c>
      <c r="N508" s="411" t="s">
        <v>12182</v>
      </c>
    </row>
    <row r="509" spans="1:14">
      <c r="A509" s="471"/>
      <c r="C509" s="415"/>
      <c r="D509" s="385"/>
      <c r="J509" s="391"/>
      <c r="M509" s="411">
        <v>107111269424</v>
      </c>
      <c r="N509" s="411" t="s">
        <v>12397</v>
      </c>
    </row>
    <row r="510" spans="1:14">
      <c r="A510" s="471"/>
      <c r="C510" s="415"/>
      <c r="D510" s="385"/>
      <c r="J510" s="391"/>
      <c r="M510" s="411">
        <v>107110174530</v>
      </c>
      <c r="N510" s="411" t="s">
        <v>12805</v>
      </c>
    </row>
    <row r="511" spans="1:14">
      <c r="A511" s="471"/>
      <c r="C511" s="415"/>
      <c r="D511" s="385"/>
      <c r="J511" s="391"/>
      <c r="M511" s="411">
        <v>107108050381</v>
      </c>
      <c r="N511" s="411" t="s">
        <v>10236</v>
      </c>
    </row>
    <row r="512" spans="1:14">
      <c r="A512" s="471"/>
      <c r="C512" s="415"/>
      <c r="D512" s="385"/>
      <c r="J512" s="394"/>
      <c r="M512" s="411">
        <v>107115085312</v>
      </c>
      <c r="N512" s="411" t="s">
        <v>12171</v>
      </c>
    </row>
    <row r="513" spans="1:14">
      <c r="A513" s="471"/>
      <c r="C513" s="415"/>
      <c r="D513" s="385"/>
      <c r="E513" s="395"/>
      <c r="F513" s="396"/>
      <c r="G513" s="397"/>
      <c r="J513" s="391"/>
      <c r="M513" s="411">
        <v>107114768796</v>
      </c>
      <c r="N513" s="411" t="s">
        <v>12398</v>
      </c>
    </row>
    <row r="514" spans="1:14" ht="17.5" customHeight="1">
      <c r="A514" s="471"/>
      <c r="C514" s="415"/>
      <c r="D514" s="385"/>
      <c r="J514" s="391"/>
      <c r="M514" s="411">
        <v>107113890157</v>
      </c>
      <c r="N514" s="411" t="s">
        <v>12148</v>
      </c>
    </row>
    <row r="515" spans="1:14" ht="17.5" customHeight="1">
      <c r="A515" s="471"/>
      <c r="C515" s="415"/>
      <c r="D515" s="385"/>
      <c r="J515" s="391"/>
      <c r="M515" s="411">
        <v>107113086339</v>
      </c>
      <c r="N515" s="411" t="s">
        <v>12161</v>
      </c>
    </row>
    <row r="516" spans="1:14">
      <c r="A516" s="471"/>
      <c r="C516" s="415"/>
      <c r="D516" s="385"/>
      <c r="E516" s="395"/>
      <c r="F516" s="396"/>
      <c r="G516" s="397"/>
      <c r="J516" s="391"/>
      <c r="M516" s="411">
        <v>107112488516</v>
      </c>
      <c r="N516" s="411" t="s">
        <v>10176</v>
      </c>
    </row>
    <row r="517" spans="1:14">
      <c r="A517" s="471"/>
      <c r="C517" s="415"/>
      <c r="D517" s="385"/>
      <c r="J517" s="391"/>
      <c r="M517" s="411">
        <v>107115495593</v>
      </c>
      <c r="N517" s="411" t="s">
        <v>11865</v>
      </c>
    </row>
    <row r="518" spans="1:14">
      <c r="A518" s="471"/>
      <c r="C518" s="415"/>
      <c r="D518" s="385"/>
      <c r="J518" s="394"/>
      <c r="M518" s="411">
        <v>107115396667</v>
      </c>
      <c r="N518" s="411" t="s">
        <v>10359</v>
      </c>
    </row>
    <row r="519" spans="1:14">
      <c r="A519" s="471"/>
      <c r="C519" s="415"/>
      <c r="D519" s="385"/>
      <c r="J519" s="394"/>
      <c r="M519" s="411">
        <v>107115201886</v>
      </c>
      <c r="N519" s="411" t="s">
        <v>12399</v>
      </c>
    </row>
    <row r="520" spans="1:14">
      <c r="A520" s="471"/>
      <c r="C520" s="415"/>
      <c r="D520" s="385"/>
      <c r="J520" s="394"/>
      <c r="M520" s="411">
        <v>107114187997</v>
      </c>
      <c r="N520" s="411" t="s">
        <v>10341</v>
      </c>
    </row>
    <row r="521" spans="1:14">
      <c r="A521" s="471"/>
      <c r="C521" s="415"/>
      <c r="D521" s="385"/>
      <c r="J521" s="391"/>
      <c r="M521" s="411">
        <v>107112780148</v>
      </c>
      <c r="N521" s="411" t="s">
        <v>10090</v>
      </c>
    </row>
    <row r="522" spans="1:14">
      <c r="A522" s="471"/>
      <c r="C522" s="415"/>
      <c r="D522" s="385"/>
      <c r="J522" s="391"/>
      <c r="M522" s="411">
        <v>107115077011</v>
      </c>
      <c r="N522" s="411" t="s">
        <v>11866</v>
      </c>
    </row>
    <row r="523" spans="1:14">
      <c r="A523" s="471"/>
      <c r="C523" s="415"/>
      <c r="D523" s="385"/>
      <c r="J523" s="391"/>
      <c r="M523" s="411">
        <v>107114875778</v>
      </c>
      <c r="N523" s="411" t="s">
        <v>10227</v>
      </c>
    </row>
    <row r="524" spans="1:14" ht="17.5" customHeight="1">
      <c r="A524" s="471"/>
      <c r="C524" s="415"/>
      <c r="D524" s="385"/>
      <c r="J524" s="394"/>
      <c r="M524" s="411">
        <v>107114023264</v>
      </c>
      <c r="N524" s="411" t="s">
        <v>12400</v>
      </c>
    </row>
    <row r="525" spans="1:14" ht="17.5" customHeight="1">
      <c r="A525" s="471"/>
      <c r="C525" s="415"/>
      <c r="D525" s="385"/>
      <c r="J525" s="394"/>
      <c r="M525" s="411">
        <v>107112548297</v>
      </c>
      <c r="N525" s="411" t="s">
        <v>10129</v>
      </c>
    </row>
    <row r="526" spans="1:14">
      <c r="A526" s="471"/>
      <c r="C526" s="415"/>
      <c r="D526" s="385"/>
      <c r="J526" s="391"/>
      <c r="M526" s="411">
        <v>107108228397</v>
      </c>
      <c r="N526" s="411" t="s">
        <v>10324</v>
      </c>
    </row>
    <row r="527" spans="1:14">
      <c r="A527" s="471"/>
      <c r="C527" s="415"/>
      <c r="D527" s="385"/>
      <c r="E527" s="395"/>
      <c r="F527" s="396"/>
      <c r="G527" s="397"/>
      <c r="J527" s="391"/>
      <c r="M527" s="411">
        <v>107114845151</v>
      </c>
      <c r="N527" s="411" t="s">
        <v>10318</v>
      </c>
    </row>
    <row r="528" spans="1:14" ht="17.5" customHeight="1">
      <c r="A528" s="471"/>
      <c r="C528" s="415"/>
      <c r="D528" s="385"/>
      <c r="J528" s="391"/>
      <c r="M528" s="411">
        <v>107115371094</v>
      </c>
      <c r="N528" s="411" t="s">
        <v>10298</v>
      </c>
    </row>
    <row r="529" spans="1:14">
      <c r="A529" s="471"/>
      <c r="C529" s="415"/>
      <c r="D529" s="385"/>
      <c r="E529" s="395"/>
      <c r="F529" s="396"/>
      <c r="G529" s="397"/>
      <c r="J529" s="391"/>
      <c r="M529" s="411">
        <v>107115353671</v>
      </c>
      <c r="N529" s="411" t="s">
        <v>12401</v>
      </c>
    </row>
    <row r="530" spans="1:14">
      <c r="A530" s="471"/>
      <c r="C530" s="415"/>
      <c r="D530" s="385"/>
      <c r="J530" s="391"/>
      <c r="M530" s="411">
        <v>107114622175</v>
      </c>
      <c r="N530" s="411" t="s">
        <v>10305</v>
      </c>
    </row>
    <row r="531" spans="1:14" ht="17.5" customHeight="1">
      <c r="A531" s="471"/>
      <c r="C531" s="415"/>
      <c r="D531" s="385"/>
      <c r="E531" s="395"/>
      <c r="F531" s="396"/>
      <c r="G531" s="397"/>
      <c r="J531" s="391"/>
      <c r="M531" s="411">
        <v>107113857581</v>
      </c>
      <c r="N531" s="411" t="s">
        <v>11915</v>
      </c>
    </row>
    <row r="532" spans="1:14">
      <c r="A532" s="471"/>
      <c r="C532" s="415"/>
      <c r="D532" s="385"/>
      <c r="J532" s="391"/>
      <c r="M532" s="411">
        <v>107115485485</v>
      </c>
      <c r="N532" s="411" t="s">
        <v>11871</v>
      </c>
    </row>
    <row r="533" spans="1:14">
      <c r="A533" s="471"/>
      <c r="C533" s="415"/>
      <c r="D533" s="385"/>
      <c r="J533" s="391"/>
      <c r="M533" s="411">
        <v>107115454081</v>
      </c>
      <c r="N533" s="411" t="s">
        <v>10308</v>
      </c>
    </row>
    <row r="534" spans="1:14">
      <c r="A534" s="471"/>
      <c r="C534" s="415"/>
      <c r="D534" s="385"/>
      <c r="J534" s="391"/>
      <c r="M534" s="411">
        <v>107115269021</v>
      </c>
      <c r="N534" s="411" t="s">
        <v>10270</v>
      </c>
    </row>
    <row r="535" spans="1:14">
      <c r="A535" s="471"/>
      <c r="C535" s="415"/>
      <c r="D535" s="385"/>
      <c r="J535" s="391"/>
      <c r="M535" s="411">
        <v>107114663543</v>
      </c>
      <c r="N535" s="411" t="s">
        <v>10272</v>
      </c>
    </row>
    <row r="536" spans="1:14">
      <c r="A536" s="471"/>
      <c r="C536" s="415"/>
      <c r="D536" s="385"/>
      <c r="E536" s="395"/>
      <c r="F536" s="396"/>
      <c r="G536" s="397"/>
      <c r="J536" s="391"/>
      <c r="M536" s="411">
        <v>107114196082</v>
      </c>
      <c r="N536" s="411" t="s">
        <v>12402</v>
      </c>
    </row>
    <row r="537" spans="1:14" ht="17.5" customHeight="1">
      <c r="A537" s="471"/>
      <c r="C537" s="415"/>
      <c r="D537" s="385"/>
      <c r="J537" s="391"/>
      <c r="M537" s="411">
        <v>107115327015</v>
      </c>
      <c r="N537" s="411" t="s">
        <v>10010</v>
      </c>
    </row>
    <row r="538" spans="1:14">
      <c r="A538" s="471"/>
      <c r="C538" s="415"/>
      <c r="D538" s="385"/>
      <c r="J538" s="391"/>
      <c r="M538" s="411">
        <v>107114814823</v>
      </c>
      <c r="N538" s="411" t="s">
        <v>10380</v>
      </c>
    </row>
    <row r="539" spans="1:14">
      <c r="A539" s="471"/>
      <c r="C539" s="415"/>
      <c r="D539" s="385"/>
      <c r="E539" s="395"/>
      <c r="F539" s="396"/>
      <c r="G539" s="397"/>
      <c r="J539" s="391"/>
      <c r="M539" s="411">
        <v>107114697764</v>
      </c>
      <c r="N539" s="411" t="s">
        <v>10303</v>
      </c>
    </row>
    <row r="540" spans="1:14">
      <c r="A540" s="471"/>
      <c r="C540" s="415"/>
      <c r="D540" s="385"/>
      <c r="J540" s="391"/>
      <c r="M540" s="411">
        <v>107114357535</v>
      </c>
      <c r="N540" s="411" t="s">
        <v>10284</v>
      </c>
    </row>
    <row r="541" spans="1:14">
      <c r="A541" s="471"/>
      <c r="C541" s="415"/>
      <c r="D541" s="385"/>
      <c r="J541" s="394"/>
      <c r="M541" s="411">
        <v>107112501563</v>
      </c>
      <c r="N541" s="411" t="s">
        <v>10307</v>
      </c>
    </row>
    <row r="542" spans="1:14">
      <c r="A542" s="471"/>
      <c r="C542" s="415"/>
      <c r="D542" s="385"/>
      <c r="J542" s="394"/>
      <c r="M542" s="411">
        <v>107115180786</v>
      </c>
      <c r="N542" s="411" t="s">
        <v>10178</v>
      </c>
    </row>
    <row r="543" spans="1:14">
      <c r="A543" s="471"/>
      <c r="C543" s="415"/>
      <c r="D543" s="385"/>
      <c r="E543" s="395"/>
      <c r="F543" s="396"/>
      <c r="G543" s="397"/>
      <c r="J543" s="391"/>
      <c r="M543" s="411">
        <v>107115079093</v>
      </c>
      <c r="N543" s="411" t="s">
        <v>12152</v>
      </c>
    </row>
    <row r="544" spans="1:14">
      <c r="A544" s="471"/>
      <c r="C544" s="415"/>
      <c r="D544" s="385"/>
      <c r="J544" s="391"/>
      <c r="M544" s="411">
        <v>107114882822</v>
      </c>
      <c r="N544" s="411" t="s">
        <v>10293</v>
      </c>
    </row>
    <row r="545" spans="1:14">
      <c r="A545" s="471"/>
      <c r="C545" s="415"/>
      <c r="D545" s="385"/>
      <c r="E545" s="395"/>
      <c r="F545" s="396"/>
      <c r="G545" s="397"/>
      <c r="J545" s="391"/>
      <c r="M545" s="411">
        <v>107114692376</v>
      </c>
      <c r="N545" s="411" t="s">
        <v>10150</v>
      </c>
    </row>
    <row r="546" spans="1:14">
      <c r="A546" s="471"/>
      <c r="C546" s="415"/>
      <c r="D546" s="385"/>
      <c r="E546" s="395"/>
      <c r="F546" s="396"/>
      <c r="G546" s="397"/>
      <c r="J546" s="391"/>
      <c r="M546" s="411">
        <v>107115375723</v>
      </c>
      <c r="N546" s="411" t="s">
        <v>10237</v>
      </c>
    </row>
    <row r="547" spans="1:14">
      <c r="A547" s="471"/>
      <c r="C547" s="415"/>
      <c r="D547" s="385"/>
      <c r="E547" s="395"/>
      <c r="F547" s="396"/>
      <c r="G547" s="397"/>
      <c r="J547" s="391"/>
      <c r="M547" s="411">
        <v>107114949446</v>
      </c>
      <c r="N547" s="411" t="s">
        <v>10251</v>
      </c>
    </row>
    <row r="548" spans="1:14">
      <c r="A548" s="471"/>
      <c r="C548" s="415"/>
      <c r="D548" s="385"/>
      <c r="E548" s="395"/>
      <c r="F548" s="396"/>
      <c r="G548" s="397"/>
      <c r="J548" s="391"/>
      <c r="M548" s="411">
        <v>107114846435</v>
      </c>
      <c r="N548" s="411" t="s">
        <v>11874</v>
      </c>
    </row>
    <row r="549" spans="1:14">
      <c r="A549" s="471"/>
      <c r="C549" s="415"/>
      <c r="D549" s="385"/>
      <c r="E549" s="395"/>
      <c r="F549" s="396"/>
      <c r="G549" s="397"/>
      <c r="J549" s="391"/>
      <c r="M549" s="411">
        <v>107115431944</v>
      </c>
      <c r="N549" s="411" t="s">
        <v>12403</v>
      </c>
    </row>
    <row r="550" spans="1:14">
      <c r="A550" s="471"/>
      <c r="C550" s="415"/>
      <c r="D550" s="385"/>
      <c r="J550" s="391"/>
      <c r="M550" s="411">
        <v>107115181584</v>
      </c>
      <c r="N550" s="411" t="s">
        <v>10145</v>
      </c>
    </row>
    <row r="551" spans="1:14">
      <c r="A551" s="471"/>
      <c r="C551" s="415"/>
      <c r="D551" s="385"/>
      <c r="J551" s="391"/>
      <c r="M551" s="411">
        <v>107114968820</v>
      </c>
      <c r="N551" s="411" t="s">
        <v>10388</v>
      </c>
    </row>
    <row r="552" spans="1:14">
      <c r="A552" s="471"/>
      <c r="C552" s="415"/>
      <c r="D552" s="385"/>
      <c r="E552" s="395"/>
      <c r="F552" s="396"/>
      <c r="G552" s="397"/>
      <c r="J552" s="391"/>
      <c r="M552" s="411">
        <v>107114954107</v>
      </c>
      <c r="N552" s="411" t="s">
        <v>12180</v>
      </c>
    </row>
    <row r="553" spans="1:14">
      <c r="A553" s="471"/>
      <c r="C553" s="415"/>
      <c r="D553" s="385"/>
      <c r="E553" s="395"/>
      <c r="F553" s="396"/>
      <c r="G553" s="397"/>
      <c r="J553" s="391"/>
      <c r="K553" s="417"/>
      <c r="M553" s="411">
        <v>107114367353</v>
      </c>
      <c r="N553" s="411" t="s">
        <v>10322</v>
      </c>
    </row>
    <row r="554" spans="1:14">
      <c r="A554" s="471"/>
      <c r="C554" s="415"/>
      <c r="D554" s="385"/>
      <c r="E554" s="395"/>
      <c r="F554" s="396"/>
      <c r="G554" s="397"/>
      <c r="J554" s="391"/>
      <c r="M554" s="411">
        <v>107110942093</v>
      </c>
      <c r="N554" s="411" t="s">
        <v>10285</v>
      </c>
    </row>
    <row r="555" spans="1:14">
      <c r="A555" s="471"/>
      <c r="C555" s="415"/>
      <c r="D555" s="385"/>
      <c r="E555" s="395"/>
      <c r="F555" s="396"/>
      <c r="G555" s="397"/>
      <c r="J555" s="391"/>
      <c r="M555" s="411">
        <v>107115480329</v>
      </c>
      <c r="N555" s="411" t="s">
        <v>10044</v>
      </c>
    </row>
    <row r="556" spans="1:14">
      <c r="A556" s="471"/>
      <c r="C556" s="415"/>
      <c r="D556" s="385"/>
      <c r="J556" s="391"/>
      <c r="M556" s="411">
        <v>107115391575</v>
      </c>
      <c r="N556" s="411" t="s">
        <v>10268</v>
      </c>
    </row>
    <row r="557" spans="1:14">
      <c r="A557" s="471"/>
      <c r="C557" s="415"/>
      <c r="D557" s="385"/>
      <c r="J557" s="391"/>
      <c r="M557" s="411">
        <v>107115172587</v>
      </c>
      <c r="N557" s="411" t="s">
        <v>10299</v>
      </c>
    </row>
    <row r="558" spans="1:14">
      <c r="A558" s="471"/>
      <c r="C558" s="415"/>
      <c r="D558" s="385"/>
      <c r="J558" s="391"/>
      <c r="M558" s="411">
        <v>107114433947</v>
      </c>
      <c r="N558" s="411" t="s">
        <v>11885</v>
      </c>
    </row>
    <row r="559" spans="1:14">
      <c r="A559" s="471"/>
      <c r="C559" s="415"/>
      <c r="D559" s="385"/>
      <c r="E559" s="395"/>
      <c r="F559" s="396"/>
      <c r="G559" s="397"/>
      <c r="J559" s="391"/>
      <c r="M559" s="411">
        <v>107113247163</v>
      </c>
      <c r="N559" s="411" t="s">
        <v>10267</v>
      </c>
    </row>
    <row r="560" spans="1:14">
      <c r="A560" s="471"/>
      <c r="C560" s="415"/>
      <c r="D560" s="385"/>
      <c r="E560" s="395"/>
      <c r="F560" s="396"/>
      <c r="G560" s="397"/>
      <c r="J560" s="391"/>
      <c r="M560" s="411">
        <v>107112660475</v>
      </c>
      <c r="N560" s="411" t="s">
        <v>12178</v>
      </c>
    </row>
    <row r="561" spans="1:14">
      <c r="A561" s="471"/>
      <c r="C561" s="415"/>
      <c r="D561" s="385"/>
      <c r="J561" s="391"/>
      <c r="M561" s="411">
        <v>107112264268</v>
      </c>
      <c r="N561" s="411" t="s">
        <v>12159</v>
      </c>
    </row>
    <row r="562" spans="1:14">
      <c r="A562" s="471"/>
      <c r="C562" s="415"/>
      <c r="D562" s="385"/>
      <c r="E562" s="395"/>
      <c r="F562" s="396"/>
      <c r="G562" s="397"/>
      <c r="J562" s="394"/>
      <c r="M562" s="411">
        <v>107111816361</v>
      </c>
      <c r="N562" s="411" t="s">
        <v>10323</v>
      </c>
    </row>
    <row r="563" spans="1:14">
      <c r="A563" s="471"/>
      <c r="C563" s="415"/>
      <c r="D563" s="385"/>
      <c r="J563" s="391"/>
      <c r="M563" s="411">
        <v>107114648476</v>
      </c>
      <c r="N563" s="411" t="s">
        <v>12184</v>
      </c>
    </row>
    <row r="564" spans="1:14">
      <c r="A564" s="471"/>
      <c r="C564" s="415"/>
      <c r="D564" s="385"/>
      <c r="J564" s="391"/>
      <c r="M564" s="411">
        <v>107114167307</v>
      </c>
      <c r="N564" s="411" t="s">
        <v>10295</v>
      </c>
    </row>
    <row r="565" spans="1:14">
      <c r="A565" s="471"/>
      <c r="C565" s="415"/>
      <c r="D565" s="385"/>
      <c r="J565" s="391"/>
      <c r="M565" s="411">
        <v>107114826388</v>
      </c>
      <c r="N565" s="411" t="s">
        <v>10171</v>
      </c>
    </row>
    <row r="566" spans="1:14">
      <c r="A566" s="471"/>
      <c r="C566" s="415"/>
      <c r="D566" s="385"/>
      <c r="E566" s="395"/>
      <c r="F566" s="396"/>
      <c r="G566" s="397"/>
      <c r="J566" s="391"/>
      <c r="M566" s="411">
        <v>107114683005</v>
      </c>
      <c r="N566" s="411" t="s">
        <v>11893</v>
      </c>
    </row>
    <row r="567" spans="1:14">
      <c r="A567" s="471"/>
      <c r="C567" s="415"/>
      <c r="D567" s="385"/>
      <c r="E567" s="395"/>
      <c r="F567" s="396"/>
      <c r="G567" s="397"/>
      <c r="J567" s="391"/>
      <c r="M567" s="411">
        <v>107114604654</v>
      </c>
      <c r="N567" s="411" t="s">
        <v>12404</v>
      </c>
    </row>
    <row r="568" spans="1:14">
      <c r="A568" s="471"/>
      <c r="C568" s="415"/>
      <c r="D568" s="385"/>
      <c r="J568" s="391"/>
      <c r="M568" s="411">
        <v>107113573202</v>
      </c>
      <c r="N568" s="411" t="s">
        <v>10233</v>
      </c>
    </row>
    <row r="569" spans="1:14">
      <c r="A569" s="471"/>
      <c r="C569" s="415"/>
      <c r="D569" s="385"/>
      <c r="J569" s="394"/>
      <c r="M569" s="411">
        <v>107113335800</v>
      </c>
      <c r="N569" s="411" t="s">
        <v>10280</v>
      </c>
    </row>
    <row r="570" spans="1:14">
      <c r="A570" s="471"/>
      <c r="C570" s="415"/>
      <c r="D570" s="385"/>
      <c r="J570" s="391"/>
      <c r="M570" s="411">
        <v>107111565537</v>
      </c>
      <c r="N570" s="411" t="s">
        <v>10155</v>
      </c>
    </row>
    <row r="571" spans="1:14">
      <c r="A571" s="471"/>
      <c r="C571" s="415"/>
      <c r="D571" s="385"/>
      <c r="J571" s="391"/>
      <c r="M571" s="411">
        <v>107111298448</v>
      </c>
      <c r="N571" s="411" t="s">
        <v>10173</v>
      </c>
    </row>
    <row r="572" spans="1:14">
      <c r="A572" s="471"/>
      <c r="C572" s="415"/>
      <c r="D572" s="385"/>
      <c r="J572" s="391"/>
      <c r="M572" s="411">
        <v>107115384771</v>
      </c>
      <c r="N572" s="411" t="s">
        <v>12405</v>
      </c>
    </row>
    <row r="573" spans="1:14">
      <c r="A573" s="471"/>
      <c r="C573" s="415"/>
      <c r="D573" s="385"/>
      <c r="J573" s="391"/>
      <c r="M573" s="411">
        <v>107114922111</v>
      </c>
      <c r="N573" s="411" t="s">
        <v>10254</v>
      </c>
    </row>
    <row r="574" spans="1:14">
      <c r="A574" s="471"/>
      <c r="C574" s="415"/>
      <c r="D574" s="385"/>
      <c r="E574" s="395"/>
      <c r="F574" s="396"/>
      <c r="G574" s="397"/>
      <c r="J574" s="391"/>
      <c r="M574" s="411">
        <v>107114881288</v>
      </c>
      <c r="N574" s="411" t="s">
        <v>11896</v>
      </c>
    </row>
    <row r="575" spans="1:14">
      <c r="A575" s="471"/>
      <c r="C575" s="415"/>
      <c r="D575" s="385"/>
      <c r="J575" s="394"/>
      <c r="M575" s="411">
        <v>107112507700</v>
      </c>
      <c r="N575" s="411" t="s">
        <v>10247</v>
      </c>
    </row>
    <row r="576" spans="1:14">
      <c r="A576" s="471"/>
      <c r="C576" s="415"/>
      <c r="D576" s="385"/>
      <c r="E576" s="395"/>
      <c r="F576" s="396"/>
      <c r="G576" s="397"/>
      <c r="J576" s="391"/>
      <c r="M576" s="411">
        <v>107115384647</v>
      </c>
      <c r="N576" s="411" t="s">
        <v>12406</v>
      </c>
    </row>
    <row r="577" spans="1:14">
      <c r="A577" s="471"/>
      <c r="C577" s="415"/>
      <c r="D577" s="385"/>
      <c r="E577" s="395"/>
      <c r="F577" s="396"/>
      <c r="G577" s="397"/>
      <c r="J577" s="391"/>
      <c r="M577" s="411">
        <v>107115202673</v>
      </c>
      <c r="N577" s="411" t="s">
        <v>12167</v>
      </c>
    </row>
    <row r="578" spans="1:14">
      <c r="A578" s="471"/>
      <c r="C578" s="415"/>
      <c r="D578" s="385"/>
      <c r="E578" s="395"/>
      <c r="F578" s="396"/>
      <c r="G578" s="397"/>
      <c r="J578" s="391"/>
      <c r="M578" s="411">
        <v>107113993687</v>
      </c>
      <c r="N578" s="411" t="s">
        <v>10263</v>
      </c>
    </row>
    <row r="579" spans="1:14">
      <c r="A579" s="471"/>
      <c r="C579" s="415"/>
      <c r="D579" s="385"/>
      <c r="J579" s="394"/>
      <c r="M579" s="411">
        <v>107113222782</v>
      </c>
      <c r="N579" s="411" t="s">
        <v>10368</v>
      </c>
    </row>
    <row r="580" spans="1:14">
      <c r="A580" s="471"/>
      <c r="C580" s="415"/>
      <c r="D580" s="385"/>
      <c r="J580" s="394"/>
      <c r="M580" s="411">
        <v>107112378514</v>
      </c>
      <c r="N580" s="411" t="s">
        <v>10066</v>
      </c>
    </row>
    <row r="581" spans="1:14">
      <c r="A581" s="471"/>
      <c r="C581" s="415"/>
      <c r="D581" s="385"/>
      <c r="J581" s="391"/>
      <c r="M581" s="411">
        <v>107114236300</v>
      </c>
      <c r="N581" s="411" t="s">
        <v>10122</v>
      </c>
    </row>
    <row r="582" spans="1:14">
      <c r="A582" s="471"/>
      <c r="C582" s="415"/>
      <c r="D582" s="385"/>
      <c r="E582" s="395"/>
      <c r="F582" s="396"/>
      <c r="G582" s="397"/>
      <c r="J582" s="391"/>
      <c r="M582" s="411">
        <v>107107719480</v>
      </c>
      <c r="N582" s="411" t="s">
        <v>11884</v>
      </c>
    </row>
    <row r="583" spans="1:14">
      <c r="A583" s="471"/>
      <c r="C583" s="415"/>
      <c r="D583" s="385"/>
      <c r="E583" s="395"/>
      <c r="F583" s="396"/>
      <c r="G583" s="397"/>
      <c r="J583" s="391"/>
      <c r="M583" s="411">
        <v>107115483790</v>
      </c>
      <c r="N583" s="411" t="s">
        <v>10344</v>
      </c>
    </row>
    <row r="584" spans="1:14">
      <c r="A584" s="471"/>
      <c r="C584" s="415"/>
      <c r="D584" s="385"/>
      <c r="J584" s="391"/>
      <c r="M584" s="411">
        <v>107115344890</v>
      </c>
      <c r="N584" s="411" t="s">
        <v>10250</v>
      </c>
    </row>
    <row r="585" spans="1:14">
      <c r="A585" s="471"/>
      <c r="C585" s="415"/>
      <c r="D585" s="385"/>
      <c r="E585" s="395"/>
      <c r="F585" s="396"/>
      <c r="G585" s="397"/>
      <c r="J585" s="391"/>
      <c r="M585" s="411">
        <v>107114451048</v>
      </c>
      <c r="N585" s="411" t="s">
        <v>12132</v>
      </c>
    </row>
    <row r="586" spans="1:14">
      <c r="A586" s="471"/>
      <c r="C586" s="415"/>
      <c r="D586" s="385"/>
      <c r="E586" s="395"/>
      <c r="F586" s="396"/>
      <c r="G586" s="397"/>
      <c r="J586" s="391"/>
      <c r="M586" s="411">
        <v>107115455380</v>
      </c>
      <c r="N586" s="411" t="s">
        <v>11891</v>
      </c>
    </row>
    <row r="587" spans="1:14">
      <c r="A587" s="471"/>
      <c r="C587" s="415"/>
      <c r="D587" s="385"/>
      <c r="E587" s="395"/>
      <c r="F587" s="396"/>
      <c r="G587" s="397"/>
      <c r="J587" s="391"/>
      <c r="M587" s="411">
        <v>107115349384</v>
      </c>
      <c r="N587" s="411" t="s">
        <v>11870</v>
      </c>
    </row>
    <row r="588" spans="1:14">
      <c r="A588" s="471"/>
      <c r="C588" s="415"/>
      <c r="D588" s="385"/>
      <c r="J588" s="391"/>
      <c r="M588" s="411">
        <v>107115156597</v>
      </c>
      <c r="N588" s="411" t="s">
        <v>12145</v>
      </c>
    </row>
    <row r="589" spans="1:14">
      <c r="A589" s="471"/>
      <c r="C589" s="415"/>
      <c r="D589" s="385"/>
      <c r="E589" s="395"/>
      <c r="F589" s="396"/>
      <c r="G589" s="397"/>
      <c r="J589" s="391"/>
      <c r="M589" s="411">
        <v>107115153462</v>
      </c>
      <c r="N589" s="411" t="s">
        <v>10349</v>
      </c>
    </row>
    <row r="590" spans="1:14">
      <c r="A590" s="471"/>
      <c r="C590" s="415"/>
      <c r="D590" s="385"/>
      <c r="J590" s="391"/>
      <c r="M590" s="411">
        <v>107115102069</v>
      </c>
      <c r="N590" s="411" t="s">
        <v>12407</v>
      </c>
    </row>
    <row r="591" spans="1:14">
      <c r="A591" s="471"/>
      <c r="C591" s="415"/>
      <c r="D591" s="385"/>
      <c r="J591" s="391"/>
      <c r="M591" s="411">
        <v>107114918118</v>
      </c>
      <c r="N591" s="411" t="s">
        <v>12408</v>
      </c>
    </row>
    <row r="592" spans="1:14">
      <c r="A592" s="471"/>
      <c r="C592" s="415"/>
      <c r="D592" s="385"/>
      <c r="E592" s="395"/>
      <c r="F592" s="396"/>
      <c r="G592" s="397"/>
      <c r="J592" s="391"/>
      <c r="M592" s="411">
        <v>107113860258</v>
      </c>
      <c r="N592" s="411" t="s">
        <v>10343</v>
      </c>
    </row>
    <row r="593" spans="1:14" ht="17.5" customHeight="1">
      <c r="A593" s="471"/>
      <c r="C593" s="415"/>
      <c r="D593" s="385"/>
      <c r="E593" s="395"/>
      <c r="F593" s="396"/>
      <c r="G593" s="397"/>
      <c r="J593" s="391"/>
      <c r="M593" s="411">
        <v>107114422947</v>
      </c>
      <c r="N593" s="411" t="s">
        <v>12409</v>
      </c>
    </row>
    <row r="594" spans="1:14" ht="17.5" customHeight="1">
      <c r="A594" s="471"/>
      <c r="C594" s="415"/>
      <c r="D594" s="385"/>
      <c r="J594" s="394"/>
      <c r="M594" s="411">
        <v>107114119442</v>
      </c>
      <c r="N594" s="411" t="s">
        <v>11879</v>
      </c>
    </row>
    <row r="595" spans="1:14">
      <c r="A595" s="471"/>
      <c r="C595" s="415"/>
      <c r="D595" s="385"/>
      <c r="J595" s="391"/>
      <c r="M595" s="411">
        <v>107113731809</v>
      </c>
      <c r="N595" s="411" t="s">
        <v>12131</v>
      </c>
    </row>
    <row r="596" spans="1:14">
      <c r="A596" s="471"/>
      <c r="C596" s="415"/>
      <c r="D596" s="385"/>
      <c r="J596" s="394"/>
      <c r="M596" s="411">
        <v>107113536707</v>
      </c>
      <c r="N596" s="411" t="s">
        <v>10068</v>
      </c>
    </row>
    <row r="597" spans="1:14">
      <c r="A597" s="471"/>
      <c r="C597" s="415"/>
      <c r="D597" s="385"/>
      <c r="J597" s="391"/>
      <c r="M597" s="411">
        <v>107112686633</v>
      </c>
      <c r="N597" s="411" t="s">
        <v>11923</v>
      </c>
    </row>
    <row r="598" spans="1:14">
      <c r="A598" s="471"/>
      <c r="C598" s="415"/>
      <c r="D598" s="385"/>
      <c r="E598" s="395"/>
      <c r="F598" s="396"/>
      <c r="G598" s="397"/>
      <c r="J598" s="391"/>
      <c r="M598" s="411">
        <v>107115429455</v>
      </c>
      <c r="N598" s="411" t="s">
        <v>11882</v>
      </c>
    </row>
    <row r="599" spans="1:14">
      <c r="A599" s="471"/>
      <c r="C599" s="415"/>
      <c r="D599" s="385"/>
      <c r="E599" s="395"/>
      <c r="F599" s="396"/>
      <c r="G599" s="397"/>
      <c r="J599" s="391"/>
      <c r="M599" s="411">
        <v>107115303260</v>
      </c>
      <c r="N599" s="411" t="s">
        <v>11880</v>
      </c>
    </row>
    <row r="600" spans="1:14">
      <c r="A600" s="471"/>
      <c r="C600" s="415"/>
      <c r="D600" s="385"/>
      <c r="E600" s="395"/>
      <c r="F600" s="396"/>
      <c r="G600" s="397"/>
      <c r="J600" s="391"/>
      <c r="M600" s="411">
        <v>107115297116</v>
      </c>
      <c r="N600" s="411" t="s">
        <v>10101</v>
      </c>
    </row>
    <row r="601" spans="1:14">
      <c r="A601" s="471"/>
      <c r="C601" s="415"/>
      <c r="D601" s="385"/>
      <c r="E601" s="395"/>
      <c r="F601" s="396"/>
      <c r="G601" s="397"/>
      <c r="J601" s="391"/>
      <c r="M601" s="411">
        <v>107114182862</v>
      </c>
      <c r="N601" s="411" t="s">
        <v>10087</v>
      </c>
    </row>
    <row r="602" spans="1:14">
      <c r="A602" s="471"/>
      <c r="C602" s="415"/>
      <c r="D602" s="385"/>
      <c r="E602" s="395"/>
      <c r="F602" s="396"/>
      <c r="G602" s="397"/>
      <c r="J602" s="391"/>
      <c r="M602" s="411">
        <v>107113152461</v>
      </c>
      <c r="N602" s="411" t="s">
        <v>11904</v>
      </c>
    </row>
    <row r="603" spans="1:14" ht="17.5" customHeight="1">
      <c r="A603" s="471"/>
      <c r="C603" s="415"/>
      <c r="D603" s="385"/>
      <c r="J603" s="391"/>
      <c r="M603" s="411">
        <v>107111298502</v>
      </c>
      <c r="N603" s="411" t="s">
        <v>11875</v>
      </c>
    </row>
    <row r="604" spans="1:14">
      <c r="A604" s="471"/>
      <c r="C604" s="415"/>
      <c r="D604" s="385"/>
      <c r="E604" s="395"/>
      <c r="F604" s="396"/>
      <c r="G604" s="397"/>
      <c r="J604" s="391"/>
      <c r="M604" s="411">
        <v>107115467719</v>
      </c>
      <c r="N604" s="411" t="s">
        <v>12410</v>
      </c>
    </row>
    <row r="605" spans="1:14">
      <c r="A605" s="471"/>
      <c r="C605" s="415"/>
      <c r="D605" s="385"/>
      <c r="J605" s="394"/>
      <c r="M605" s="411">
        <v>107115450135</v>
      </c>
      <c r="N605" s="411" t="s">
        <v>12179</v>
      </c>
    </row>
    <row r="606" spans="1:14">
      <c r="A606" s="471"/>
      <c r="C606" s="415"/>
      <c r="D606" s="385"/>
      <c r="J606" s="391"/>
      <c r="M606" s="411">
        <v>107115370675</v>
      </c>
      <c r="N606" s="411" t="s">
        <v>10024</v>
      </c>
    </row>
    <row r="607" spans="1:14">
      <c r="A607" s="471"/>
      <c r="C607" s="415"/>
      <c r="D607" s="385"/>
      <c r="J607" s="391"/>
      <c r="M607" s="411">
        <v>107115306695</v>
      </c>
      <c r="N607" s="411" t="s">
        <v>12189</v>
      </c>
    </row>
    <row r="608" spans="1:14">
      <c r="A608" s="471"/>
      <c r="C608" s="415"/>
      <c r="D608" s="385"/>
      <c r="E608" s="395"/>
      <c r="F608" s="396"/>
      <c r="G608" s="397"/>
      <c r="J608" s="391"/>
      <c r="M608" s="411">
        <v>107115220590</v>
      </c>
      <c r="N608" s="411" t="s">
        <v>11859</v>
      </c>
    </row>
    <row r="609" spans="1:14">
      <c r="A609" s="471"/>
      <c r="C609" s="415"/>
      <c r="D609" s="385"/>
      <c r="J609" s="394"/>
      <c r="M609" s="411">
        <v>107114082838</v>
      </c>
      <c r="N609" s="411" t="s">
        <v>10327</v>
      </c>
    </row>
    <row r="610" spans="1:14">
      <c r="A610" s="471"/>
      <c r="C610" s="415"/>
      <c r="D610" s="385"/>
      <c r="J610" s="394"/>
      <c r="M610" s="411">
        <v>107114034620</v>
      </c>
      <c r="N610" s="411" t="s">
        <v>12411</v>
      </c>
    </row>
    <row r="611" spans="1:14">
      <c r="A611" s="471"/>
      <c r="C611" s="415"/>
      <c r="D611" s="385"/>
      <c r="J611" s="394"/>
      <c r="M611" s="411">
        <v>107111604642</v>
      </c>
      <c r="N611" s="411" t="s">
        <v>12412</v>
      </c>
    </row>
    <row r="612" spans="1:14">
      <c r="A612" s="471"/>
      <c r="C612" s="415"/>
      <c r="D612" s="385"/>
      <c r="J612" s="391"/>
      <c r="M612" s="411">
        <v>107115402397</v>
      </c>
      <c r="N612" s="411" t="s">
        <v>12203</v>
      </c>
    </row>
    <row r="613" spans="1:14">
      <c r="A613" s="471"/>
      <c r="C613" s="415"/>
      <c r="D613" s="385"/>
      <c r="J613" s="391"/>
      <c r="M613" s="411">
        <v>107115453227</v>
      </c>
      <c r="N613" s="411" t="s">
        <v>12199</v>
      </c>
    </row>
    <row r="614" spans="1:14">
      <c r="A614" s="471"/>
      <c r="C614" s="415"/>
      <c r="D614" s="385"/>
      <c r="J614" s="394"/>
      <c r="M614" s="411">
        <v>107115371205</v>
      </c>
      <c r="N614" s="411" t="s">
        <v>12413</v>
      </c>
    </row>
    <row r="615" spans="1:14">
      <c r="A615" s="471"/>
      <c r="C615" s="415"/>
      <c r="D615" s="385"/>
      <c r="J615" s="391"/>
      <c r="M615" s="411">
        <v>107114816339</v>
      </c>
      <c r="N615" s="411" t="s">
        <v>12414</v>
      </c>
    </row>
    <row r="616" spans="1:14">
      <c r="A616" s="471"/>
      <c r="C616" s="415"/>
      <c r="D616" s="385"/>
      <c r="J616" s="391"/>
      <c r="M616" s="411">
        <v>107114695898</v>
      </c>
      <c r="N616" s="411" t="s">
        <v>10022</v>
      </c>
    </row>
    <row r="617" spans="1:14">
      <c r="A617" s="471"/>
      <c r="C617" s="415"/>
      <c r="D617" s="385"/>
      <c r="E617" s="395"/>
      <c r="F617" s="396"/>
      <c r="G617" s="397"/>
      <c r="J617" s="391"/>
      <c r="M617" s="411">
        <v>107113826309</v>
      </c>
      <c r="N617" s="411" t="s">
        <v>12185</v>
      </c>
    </row>
    <row r="618" spans="1:14">
      <c r="A618" s="471"/>
      <c r="C618" s="415"/>
      <c r="D618" s="385"/>
      <c r="E618" s="395"/>
      <c r="F618" s="396"/>
      <c r="G618" s="397"/>
      <c r="J618" s="391"/>
      <c r="M618" s="411">
        <v>107115519497</v>
      </c>
      <c r="N618" s="411" t="s">
        <v>12415</v>
      </c>
    </row>
    <row r="619" spans="1:14">
      <c r="A619" s="471"/>
      <c r="C619" s="415"/>
      <c r="D619" s="385"/>
      <c r="J619" s="391"/>
      <c r="M619" s="411">
        <v>107115357899</v>
      </c>
      <c r="N619" s="411" t="s">
        <v>11906</v>
      </c>
    </row>
    <row r="620" spans="1:14">
      <c r="A620" s="471"/>
      <c r="C620" s="415"/>
      <c r="D620" s="385"/>
      <c r="E620" s="395"/>
      <c r="F620" s="396"/>
      <c r="G620" s="397"/>
      <c r="J620" s="391"/>
      <c r="M620" s="411">
        <v>107114799956</v>
      </c>
      <c r="N620" s="411" t="s">
        <v>10302</v>
      </c>
    </row>
    <row r="621" spans="1:14">
      <c r="A621" s="471"/>
      <c r="C621" s="415"/>
      <c r="D621" s="385"/>
      <c r="J621" s="391"/>
      <c r="M621" s="411">
        <v>107113731736</v>
      </c>
      <c r="N621" s="411" t="s">
        <v>10180</v>
      </c>
    </row>
    <row r="622" spans="1:14">
      <c r="A622" s="471"/>
      <c r="C622" s="415"/>
      <c r="D622" s="385"/>
      <c r="J622" s="394"/>
      <c r="M622" s="411">
        <v>107112307313</v>
      </c>
      <c r="N622" s="411" t="s">
        <v>12140</v>
      </c>
    </row>
    <row r="623" spans="1:14">
      <c r="A623" s="471"/>
      <c r="C623" s="415"/>
      <c r="D623" s="385"/>
      <c r="E623" s="395"/>
      <c r="F623" s="396"/>
      <c r="G623" s="397"/>
      <c r="J623" s="391"/>
      <c r="M623" s="411">
        <v>107110319272</v>
      </c>
      <c r="N623" s="411" t="s">
        <v>12141</v>
      </c>
    </row>
    <row r="624" spans="1:14">
      <c r="A624" s="471"/>
      <c r="C624" s="415"/>
      <c r="D624" s="385"/>
      <c r="E624" s="395"/>
      <c r="F624" s="396"/>
      <c r="G624" s="397"/>
      <c r="J624" s="391"/>
      <c r="M624" s="411">
        <v>107115352109</v>
      </c>
      <c r="N624" s="411" t="s">
        <v>10282</v>
      </c>
    </row>
    <row r="625" spans="1:14">
      <c r="A625" s="471"/>
      <c r="C625" s="415"/>
      <c r="D625" s="385"/>
      <c r="J625" s="391"/>
      <c r="M625" s="411">
        <v>107115249647</v>
      </c>
      <c r="N625" s="411" t="s">
        <v>10226</v>
      </c>
    </row>
    <row r="626" spans="1:14">
      <c r="A626" s="471"/>
      <c r="C626" s="415"/>
      <c r="D626" s="385"/>
      <c r="E626" s="395"/>
      <c r="F626" s="396"/>
      <c r="G626" s="397"/>
      <c r="J626" s="391"/>
      <c r="M626" s="411">
        <v>107114786553</v>
      </c>
      <c r="N626" s="411" t="s">
        <v>11887</v>
      </c>
    </row>
    <row r="627" spans="1:14">
      <c r="A627" s="471"/>
      <c r="C627" s="415"/>
      <c r="D627" s="385"/>
      <c r="J627" s="394"/>
      <c r="M627" s="411">
        <v>107114500487</v>
      </c>
      <c r="N627" s="411" t="s">
        <v>10273</v>
      </c>
    </row>
    <row r="628" spans="1:14">
      <c r="A628" s="471"/>
      <c r="C628" s="415"/>
      <c r="D628" s="385"/>
      <c r="J628" s="391"/>
      <c r="M628" s="411">
        <v>107115391687</v>
      </c>
      <c r="N628" s="411" t="s">
        <v>10258</v>
      </c>
    </row>
    <row r="629" spans="1:14">
      <c r="A629" s="471"/>
      <c r="C629" s="415"/>
      <c r="D629" s="385"/>
      <c r="E629" s="395"/>
      <c r="F629" s="396"/>
      <c r="G629" s="397"/>
      <c r="J629" s="391"/>
      <c r="M629" s="411">
        <v>107115378303</v>
      </c>
      <c r="N629" s="411" t="s">
        <v>11907</v>
      </c>
    </row>
    <row r="630" spans="1:14">
      <c r="A630" s="471"/>
      <c r="C630" s="415"/>
      <c r="D630" s="385"/>
      <c r="J630" s="391"/>
      <c r="M630" s="411">
        <v>107115129496</v>
      </c>
      <c r="N630" s="411" t="s">
        <v>10300</v>
      </c>
    </row>
    <row r="631" spans="1:14">
      <c r="A631" s="471"/>
      <c r="C631" s="415"/>
      <c r="D631" s="385"/>
      <c r="J631" s="394"/>
      <c r="M631" s="411">
        <v>107114653210</v>
      </c>
      <c r="N631" s="411" t="s">
        <v>10096</v>
      </c>
    </row>
    <row r="632" spans="1:14">
      <c r="A632" s="471"/>
      <c r="C632" s="415"/>
      <c r="D632" s="385"/>
      <c r="J632" s="391"/>
      <c r="M632" s="411">
        <v>107113728209</v>
      </c>
      <c r="N632" s="411" t="s">
        <v>10200</v>
      </c>
    </row>
    <row r="633" spans="1:14">
      <c r="A633" s="471"/>
      <c r="C633" s="415"/>
      <c r="D633" s="385"/>
      <c r="J633" s="391"/>
      <c r="M633" s="411">
        <v>107112755691</v>
      </c>
      <c r="N633" s="411" t="s">
        <v>10309</v>
      </c>
    </row>
    <row r="634" spans="1:14">
      <c r="A634" s="471"/>
      <c r="C634" s="415"/>
      <c r="D634" s="385"/>
      <c r="J634" s="394"/>
      <c r="M634" s="411">
        <v>107112518634</v>
      </c>
      <c r="N634" s="411" t="s">
        <v>12416</v>
      </c>
    </row>
    <row r="635" spans="1:14">
      <c r="A635" s="471"/>
      <c r="C635" s="415"/>
      <c r="D635" s="385"/>
      <c r="J635" s="394"/>
      <c r="M635" s="411">
        <v>107115063707</v>
      </c>
      <c r="N635" s="411" t="s">
        <v>12150</v>
      </c>
    </row>
    <row r="636" spans="1:14" ht="17.5" customHeight="1">
      <c r="A636" s="471"/>
      <c r="C636" s="415"/>
      <c r="D636" s="385"/>
      <c r="E636" s="395"/>
      <c r="F636" s="396"/>
      <c r="G636" s="397"/>
      <c r="J636" s="391"/>
      <c r="M636" s="411">
        <v>107112196715</v>
      </c>
      <c r="N636" s="411" t="s">
        <v>10337</v>
      </c>
    </row>
    <row r="637" spans="1:14">
      <c r="A637" s="471"/>
      <c r="C637" s="415"/>
      <c r="D637" s="385"/>
      <c r="J637" s="394"/>
      <c r="M637" s="411">
        <v>107115254251</v>
      </c>
      <c r="N637" s="411" t="s">
        <v>12417</v>
      </c>
    </row>
    <row r="638" spans="1:14">
      <c r="A638" s="471"/>
      <c r="C638" s="415"/>
      <c r="D638" s="385"/>
      <c r="J638" s="391"/>
      <c r="M638" s="411">
        <v>107114728709</v>
      </c>
      <c r="N638" s="411" t="s">
        <v>10111</v>
      </c>
    </row>
    <row r="639" spans="1:14">
      <c r="A639" s="471"/>
      <c r="C639" s="415"/>
      <c r="D639" s="385"/>
      <c r="J639" s="391"/>
      <c r="M639" s="411">
        <v>107114310841</v>
      </c>
      <c r="N639" s="411" t="s">
        <v>10319</v>
      </c>
    </row>
    <row r="640" spans="1:14">
      <c r="A640" s="471"/>
      <c r="C640" s="415"/>
      <c r="D640" s="385"/>
      <c r="J640" s="394"/>
      <c r="M640" s="411">
        <v>107111899098</v>
      </c>
      <c r="N640" s="411" t="s">
        <v>12418</v>
      </c>
    </row>
    <row r="641" spans="1:14">
      <c r="A641" s="471"/>
      <c r="C641" s="415"/>
      <c r="D641" s="385"/>
      <c r="J641" s="391"/>
      <c r="M641" s="411">
        <v>107115379307</v>
      </c>
      <c r="N641" s="411" t="s">
        <v>10281</v>
      </c>
    </row>
    <row r="642" spans="1:14">
      <c r="A642" s="471"/>
      <c r="C642" s="415"/>
      <c r="D642" s="385"/>
      <c r="J642" s="391"/>
      <c r="M642" s="411">
        <v>107115130590</v>
      </c>
      <c r="N642" s="411" t="s">
        <v>10056</v>
      </c>
    </row>
    <row r="643" spans="1:14" ht="17.5" customHeight="1">
      <c r="A643" s="471"/>
      <c r="C643" s="415"/>
      <c r="D643" s="385"/>
      <c r="J643" s="391"/>
      <c r="M643" s="411">
        <v>107114637576</v>
      </c>
      <c r="N643" s="411" t="s">
        <v>10312</v>
      </c>
    </row>
    <row r="644" spans="1:14" ht="17.5" customHeight="1">
      <c r="A644" s="471"/>
      <c r="C644" s="415"/>
      <c r="D644" s="385"/>
      <c r="J644" s="391"/>
      <c r="M644" s="411">
        <v>107114560403</v>
      </c>
      <c r="N644" s="411" t="s">
        <v>10211</v>
      </c>
    </row>
    <row r="645" spans="1:14">
      <c r="A645" s="471"/>
      <c r="C645" s="415"/>
      <c r="D645" s="385"/>
      <c r="J645" s="391"/>
      <c r="M645" s="411">
        <v>107115338284</v>
      </c>
      <c r="N645" s="411" t="s">
        <v>11894</v>
      </c>
    </row>
    <row r="646" spans="1:14">
      <c r="A646" s="471"/>
      <c r="C646" s="415"/>
      <c r="D646" s="385"/>
      <c r="J646" s="391"/>
      <c r="M646" s="411">
        <v>107115123824</v>
      </c>
      <c r="N646" s="411" t="s">
        <v>12419</v>
      </c>
    </row>
    <row r="647" spans="1:14">
      <c r="A647" s="471"/>
      <c r="C647" s="415"/>
      <c r="D647" s="385"/>
      <c r="J647" s="391"/>
      <c r="M647" s="411">
        <v>107115101718</v>
      </c>
      <c r="N647" s="411" t="s">
        <v>11922</v>
      </c>
    </row>
    <row r="648" spans="1:14">
      <c r="A648" s="471"/>
      <c r="C648" s="415"/>
      <c r="D648" s="385"/>
      <c r="E648" s="395"/>
      <c r="F648" s="396"/>
      <c r="G648" s="397"/>
      <c r="J648" s="391"/>
      <c r="M648" s="411">
        <v>107114830859</v>
      </c>
      <c r="N648" s="411" t="s">
        <v>10367</v>
      </c>
    </row>
    <row r="649" spans="1:14">
      <c r="A649" s="471"/>
      <c r="C649" s="415"/>
      <c r="D649" s="385"/>
      <c r="J649" s="394"/>
      <c r="M649" s="411">
        <v>107114649399</v>
      </c>
      <c r="N649" s="411" t="s">
        <v>10336</v>
      </c>
    </row>
    <row r="650" spans="1:14">
      <c r="A650" s="471"/>
      <c r="C650" s="415"/>
      <c r="D650" s="385"/>
      <c r="E650" s="395"/>
      <c r="F650" s="396"/>
      <c r="G650" s="397"/>
      <c r="J650" s="391"/>
      <c r="M650" s="411">
        <v>107114041641</v>
      </c>
      <c r="N650" s="411" t="s">
        <v>10385</v>
      </c>
    </row>
    <row r="651" spans="1:14">
      <c r="A651" s="471"/>
      <c r="C651" s="415"/>
      <c r="D651" s="385"/>
      <c r="J651" s="391"/>
      <c r="M651" s="411">
        <v>107112722545</v>
      </c>
      <c r="N651" s="411" t="s">
        <v>10223</v>
      </c>
    </row>
    <row r="652" spans="1:14">
      <c r="A652" s="471"/>
      <c r="C652" s="415"/>
      <c r="D652" s="385"/>
      <c r="J652" s="391"/>
      <c r="M652" s="411">
        <v>107112547646</v>
      </c>
      <c r="N652" s="411" t="s">
        <v>12186</v>
      </c>
    </row>
    <row r="653" spans="1:14">
      <c r="A653" s="471"/>
      <c r="C653" s="415"/>
      <c r="D653" s="385"/>
      <c r="J653" s="391"/>
      <c r="M653" s="411">
        <v>107115213208</v>
      </c>
      <c r="N653" s="411" t="s">
        <v>10126</v>
      </c>
    </row>
    <row r="654" spans="1:14">
      <c r="A654" s="471"/>
      <c r="C654" s="415"/>
      <c r="D654" s="385"/>
      <c r="E654" s="395"/>
      <c r="F654" s="396"/>
      <c r="G654" s="397"/>
      <c r="J654" s="391"/>
      <c r="M654" s="411">
        <v>107114296435</v>
      </c>
      <c r="N654" s="411" t="s">
        <v>12158</v>
      </c>
    </row>
    <row r="655" spans="1:14" ht="17.5" customHeight="1">
      <c r="A655" s="471"/>
      <c r="C655" s="415"/>
      <c r="D655" s="385"/>
      <c r="E655" s="395"/>
      <c r="F655" s="396"/>
      <c r="G655" s="397"/>
      <c r="J655" s="391"/>
      <c r="M655" s="411">
        <v>107115314618</v>
      </c>
      <c r="N655" s="411" t="s">
        <v>12177</v>
      </c>
    </row>
    <row r="656" spans="1:14">
      <c r="A656" s="471"/>
      <c r="C656" s="415"/>
      <c r="D656" s="385"/>
      <c r="J656" s="391"/>
      <c r="M656" s="411">
        <v>107115306385</v>
      </c>
      <c r="N656" s="411" t="s">
        <v>12205</v>
      </c>
    </row>
    <row r="657" spans="1:14">
      <c r="A657" s="471"/>
      <c r="C657" s="415"/>
      <c r="D657" s="385"/>
      <c r="J657" s="394"/>
      <c r="M657" s="411">
        <v>107115474797</v>
      </c>
      <c r="N657" s="411" t="s">
        <v>11873</v>
      </c>
    </row>
    <row r="658" spans="1:14">
      <c r="A658" s="471"/>
      <c r="C658" s="415"/>
      <c r="D658" s="385"/>
      <c r="J658" s="391"/>
      <c r="M658" s="411">
        <v>107115308623</v>
      </c>
      <c r="N658" s="411" t="s">
        <v>12162</v>
      </c>
    </row>
    <row r="659" spans="1:14">
      <c r="A659" s="471"/>
      <c r="C659" s="415"/>
      <c r="D659" s="385"/>
      <c r="J659" s="394"/>
      <c r="M659" s="411">
        <v>107115296757</v>
      </c>
      <c r="N659" s="411" t="s">
        <v>10321</v>
      </c>
    </row>
    <row r="660" spans="1:14">
      <c r="A660" s="471"/>
      <c r="C660" s="415"/>
      <c r="D660" s="385"/>
      <c r="J660" s="394"/>
      <c r="M660" s="411">
        <v>107115108084</v>
      </c>
      <c r="N660" s="411" t="s">
        <v>10335</v>
      </c>
    </row>
    <row r="661" spans="1:14">
      <c r="A661" s="471"/>
      <c r="C661" s="415"/>
      <c r="D661" s="385"/>
      <c r="J661" s="394"/>
      <c r="M661" s="411">
        <v>107115101012</v>
      </c>
      <c r="N661" s="411" t="s">
        <v>10283</v>
      </c>
    </row>
    <row r="662" spans="1:14">
      <c r="A662" s="471"/>
      <c r="C662" s="415"/>
      <c r="D662" s="385"/>
      <c r="E662" s="395"/>
      <c r="F662" s="396"/>
      <c r="G662" s="397"/>
      <c r="J662" s="391"/>
      <c r="M662" s="411">
        <v>107114875950</v>
      </c>
      <c r="N662" s="411" t="s">
        <v>10175</v>
      </c>
    </row>
    <row r="663" spans="1:14">
      <c r="A663" s="471"/>
      <c r="C663" s="415"/>
      <c r="D663" s="385"/>
      <c r="E663" s="395"/>
      <c r="F663" s="396"/>
      <c r="G663" s="397"/>
      <c r="J663" s="391"/>
      <c r="M663" s="411">
        <v>107114503688</v>
      </c>
      <c r="N663" s="411" t="s">
        <v>10212</v>
      </c>
    </row>
    <row r="664" spans="1:14">
      <c r="A664" s="471"/>
      <c r="C664" s="415"/>
      <c r="D664" s="385"/>
      <c r="J664" s="391"/>
      <c r="M664" s="411">
        <v>107114123449</v>
      </c>
      <c r="N664" s="411" t="s">
        <v>11886</v>
      </c>
    </row>
    <row r="665" spans="1:14">
      <c r="A665" s="471"/>
      <c r="C665" s="415"/>
      <c r="D665" s="385"/>
      <c r="E665" s="395"/>
      <c r="F665" s="396"/>
      <c r="G665" s="397"/>
      <c r="J665" s="391"/>
      <c r="M665" s="411">
        <v>107114064951</v>
      </c>
      <c r="N665" s="411" t="s">
        <v>10289</v>
      </c>
    </row>
    <row r="666" spans="1:14">
      <c r="A666" s="471"/>
      <c r="C666" s="415"/>
      <c r="D666" s="385"/>
      <c r="J666" s="394"/>
      <c r="M666" s="411">
        <v>107111906287</v>
      </c>
      <c r="N666" s="411" t="s">
        <v>11918</v>
      </c>
    </row>
    <row r="667" spans="1:14">
      <c r="A667" s="471"/>
      <c r="C667" s="415"/>
      <c r="D667" s="385"/>
      <c r="E667" s="395"/>
      <c r="F667" s="396"/>
      <c r="G667" s="397"/>
      <c r="J667" s="391"/>
      <c r="M667" s="411">
        <v>107110845938</v>
      </c>
      <c r="N667" s="411" t="s">
        <v>11890</v>
      </c>
    </row>
    <row r="668" spans="1:14">
      <c r="A668" s="471"/>
      <c r="C668" s="415"/>
      <c r="D668" s="385"/>
      <c r="J668" s="391"/>
      <c r="M668" s="411">
        <v>107115131886</v>
      </c>
      <c r="N668" s="411" t="s">
        <v>12206</v>
      </c>
    </row>
    <row r="669" spans="1:14">
      <c r="A669" s="471"/>
      <c r="C669" s="415"/>
      <c r="D669" s="385"/>
      <c r="J669" s="391"/>
      <c r="M669" s="411">
        <v>107114915162</v>
      </c>
      <c r="N669" s="411" t="s">
        <v>10198</v>
      </c>
    </row>
    <row r="670" spans="1:14">
      <c r="A670" s="471"/>
      <c r="C670" s="415"/>
      <c r="D670" s="385"/>
      <c r="E670" s="395"/>
      <c r="F670" s="396"/>
      <c r="G670" s="397"/>
      <c r="J670" s="394"/>
      <c r="M670" s="411">
        <v>107113094741</v>
      </c>
      <c r="N670" s="411" t="s">
        <v>12420</v>
      </c>
    </row>
    <row r="671" spans="1:14">
      <c r="A671" s="471"/>
      <c r="C671" s="415"/>
      <c r="D671" s="385"/>
      <c r="J671" s="394"/>
      <c r="M671" s="411">
        <v>107113011853</v>
      </c>
      <c r="N671" s="411" t="s">
        <v>10181</v>
      </c>
    </row>
    <row r="672" spans="1:14">
      <c r="A672" s="471"/>
      <c r="C672" s="415"/>
      <c r="D672" s="385"/>
      <c r="E672" s="395"/>
      <c r="F672" s="396"/>
      <c r="G672" s="397"/>
      <c r="J672" s="391"/>
      <c r="M672" s="411">
        <v>107115467887</v>
      </c>
      <c r="N672" s="411" t="s">
        <v>12173</v>
      </c>
    </row>
    <row r="673" spans="1:14">
      <c r="A673" s="471"/>
      <c r="C673" s="415"/>
      <c r="D673" s="385"/>
      <c r="J673" s="391"/>
      <c r="M673" s="411">
        <v>107115155644</v>
      </c>
      <c r="N673" s="411" t="s">
        <v>12163</v>
      </c>
    </row>
    <row r="674" spans="1:14">
      <c r="A674" s="471"/>
      <c r="C674" s="415"/>
      <c r="D674" s="385"/>
      <c r="J674" s="391"/>
      <c r="M674" s="411">
        <v>107114965873</v>
      </c>
      <c r="N674" s="411" t="s">
        <v>11920</v>
      </c>
    </row>
    <row r="675" spans="1:14">
      <c r="A675" s="471"/>
      <c r="C675" s="415"/>
      <c r="D675" s="385"/>
      <c r="J675" s="394"/>
      <c r="M675" s="411">
        <v>107114234975</v>
      </c>
      <c r="N675" s="411" t="s">
        <v>12193</v>
      </c>
    </row>
    <row r="676" spans="1:14">
      <c r="A676" s="471"/>
      <c r="C676" s="415"/>
      <c r="D676" s="385"/>
      <c r="J676" s="391"/>
      <c r="M676" s="411">
        <v>107113587545</v>
      </c>
      <c r="N676" s="411" t="s">
        <v>12155</v>
      </c>
    </row>
    <row r="677" spans="1:14">
      <c r="A677" s="471"/>
      <c r="C677" s="415"/>
      <c r="D677" s="385"/>
      <c r="J677" s="391"/>
      <c r="M677" s="411">
        <v>107112873705</v>
      </c>
      <c r="N677" s="411" t="s">
        <v>12194</v>
      </c>
    </row>
    <row r="678" spans="1:14">
      <c r="A678" s="471"/>
      <c r="C678" s="415"/>
      <c r="D678" s="385"/>
      <c r="J678" s="391"/>
      <c r="M678" s="411">
        <v>107115495052</v>
      </c>
      <c r="N678" s="411" t="s">
        <v>12421</v>
      </c>
    </row>
    <row r="679" spans="1:14" ht="17.5" customHeight="1">
      <c r="A679" s="471"/>
      <c r="C679" s="415"/>
      <c r="D679" s="385"/>
      <c r="E679" s="395"/>
      <c r="F679" s="396"/>
      <c r="G679" s="397"/>
      <c r="J679" s="391"/>
      <c r="M679" s="411">
        <v>107115344350</v>
      </c>
      <c r="N679" s="411" t="s">
        <v>10365</v>
      </c>
    </row>
    <row r="680" spans="1:14">
      <c r="A680" s="471"/>
      <c r="C680" s="415"/>
      <c r="D680" s="385"/>
      <c r="E680" s="395"/>
      <c r="F680" s="396"/>
      <c r="G680" s="397"/>
      <c r="J680" s="391"/>
      <c r="M680" s="411">
        <v>107115158410</v>
      </c>
      <c r="N680" s="411" t="s">
        <v>12176</v>
      </c>
    </row>
    <row r="681" spans="1:14">
      <c r="A681" s="471"/>
      <c r="C681" s="415"/>
      <c r="D681" s="385"/>
      <c r="E681" s="395"/>
      <c r="F681" s="396"/>
      <c r="G681" s="397"/>
      <c r="J681" s="391"/>
      <c r="M681" s="411">
        <v>107114789144</v>
      </c>
      <c r="N681" s="411" t="s">
        <v>10172</v>
      </c>
    </row>
    <row r="682" spans="1:14" ht="17.5" customHeight="1">
      <c r="A682" s="471"/>
      <c r="C682" s="415"/>
      <c r="D682" s="385"/>
      <c r="J682" s="391"/>
      <c r="M682" s="411">
        <v>107114557568</v>
      </c>
      <c r="N682" s="411" t="s">
        <v>10179</v>
      </c>
    </row>
    <row r="683" spans="1:14">
      <c r="A683" s="471"/>
      <c r="C683" s="415"/>
      <c r="D683" s="385"/>
      <c r="J683" s="391"/>
      <c r="M683" s="411">
        <v>107111404480</v>
      </c>
      <c r="N683" s="411" t="s">
        <v>12422</v>
      </c>
    </row>
    <row r="684" spans="1:14">
      <c r="A684" s="471"/>
      <c r="C684" s="415"/>
      <c r="D684" s="385"/>
      <c r="J684" s="391"/>
      <c r="M684" s="411">
        <v>107108611147</v>
      </c>
      <c r="N684" s="411" t="s">
        <v>11900</v>
      </c>
    </row>
    <row r="685" spans="1:14">
      <c r="A685" s="471"/>
      <c r="C685" s="415"/>
      <c r="D685" s="385"/>
      <c r="J685" s="391"/>
      <c r="M685" s="411">
        <v>107115355834</v>
      </c>
      <c r="N685" s="411" t="s">
        <v>12423</v>
      </c>
    </row>
    <row r="686" spans="1:14">
      <c r="A686" s="471"/>
      <c r="C686" s="415"/>
      <c r="D686" s="385"/>
      <c r="J686" s="391"/>
      <c r="M686" s="411">
        <v>107114909563</v>
      </c>
      <c r="N686" s="411" t="s">
        <v>10387</v>
      </c>
    </row>
    <row r="687" spans="1:14">
      <c r="A687" s="471"/>
      <c r="C687" s="415"/>
      <c r="D687" s="385"/>
      <c r="J687" s="391"/>
      <c r="M687" s="411">
        <v>107114873492</v>
      </c>
      <c r="N687" s="411" t="s">
        <v>10086</v>
      </c>
    </row>
    <row r="688" spans="1:14">
      <c r="A688" s="471"/>
      <c r="C688" s="415"/>
      <c r="D688" s="385"/>
      <c r="J688" s="391"/>
      <c r="M688" s="411">
        <v>107112205984</v>
      </c>
      <c r="N688" s="411" t="s">
        <v>12424</v>
      </c>
    </row>
    <row r="689" spans="1:14">
      <c r="A689" s="471"/>
      <c r="C689" s="415"/>
      <c r="D689" s="385"/>
      <c r="E689" s="395"/>
      <c r="F689" s="396"/>
      <c r="G689" s="397"/>
      <c r="J689" s="394"/>
      <c r="M689" s="411">
        <v>107115326062</v>
      </c>
      <c r="N689" s="411" t="s">
        <v>10331</v>
      </c>
    </row>
    <row r="690" spans="1:14" ht="17.5" customHeight="1">
      <c r="A690" s="471"/>
      <c r="C690" s="415"/>
      <c r="D690" s="385"/>
      <c r="E690" s="395"/>
      <c r="F690" s="396"/>
      <c r="G690" s="397"/>
      <c r="J690" s="394"/>
      <c r="M690" s="411">
        <v>107114506507</v>
      </c>
      <c r="N690" s="411" t="s">
        <v>10326</v>
      </c>
    </row>
    <row r="691" spans="1:14">
      <c r="A691" s="471"/>
      <c r="C691" s="415"/>
      <c r="D691" s="385"/>
      <c r="J691" s="391"/>
      <c r="M691" s="411">
        <v>107113563320</v>
      </c>
      <c r="N691" s="411" t="s">
        <v>10354</v>
      </c>
    </row>
    <row r="692" spans="1:14">
      <c r="A692" s="471"/>
      <c r="C692" s="415"/>
      <c r="D692" s="385"/>
      <c r="J692" s="391"/>
      <c r="M692" s="411">
        <v>107115418085</v>
      </c>
      <c r="N692" s="411" t="s">
        <v>12425</v>
      </c>
    </row>
    <row r="693" spans="1:14">
      <c r="A693" s="471"/>
      <c r="C693" s="415"/>
      <c r="D693" s="385"/>
      <c r="E693" s="395"/>
      <c r="F693" s="396"/>
      <c r="G693" s="397"/>
      <c r="J693" s="391"/>
      <c r="M693" s="411">
        <v>107115065121</v>
      </c>
      <c r="N693" s="411" t="s">
        <v>10311</v>
      </c>
    </row>
    <row r="694" spans="1:14">
      <c r="A694" s="471"/>
      <c r="C694" s="415"/>
      <c r="D694" s="385"/>
      <c r="E694" s="395"/>
      <c r="F694" s="396"/>
      <c r="G694" s="397"/>
      <c r="J694" s="391"/>
      <c r="M694" s="411">
        <v>107114879858</v>
      </c>
      <c r="N694" s="411" t="s">
        <v>10366</v>
      </c>
    </row>
    <row r="695" spans="1:14">
      <c r="A695" s="471"/>
      <c r="C695" s="415"/>
      <c r="D695" s="385"/>
      <c r="E695" s="395"/>
      <c r="F695" s="396"/>
      <c r="G695" s="397"/>
      <c r="J695" s="391"/>
      <c r="M695" s="411">
        <v>107114782757</v>
      </c>
      <c r="N695" s="411" t="s">
        <v>12426</v>
      </c>
    </row>
    <row r="696" spans="1:14">
      <c r="A696" s="471"/>
      <c r="C696" s="415"/>
      <c r="D696" s="385"/>
      <c r="J696" s="394"/>
      <c r="M696" s="411">
        <v>107114358606</v>
      </c>
      <c r="N696" s="411" t="s">
        <v>10014</v>
      </c>
    </row>
    <row r="697" spans="1:14">
      <c r="A697" s="471"/>
      <c r="C697" s="415"/>
      <c r="D697" s="385"/>
      <c r="E697" s="395"/>
      <c r="F697" s="396"/>
      <c r="G697" s="397"/>
      <c r="J697" s="391"/>
      <c r="M697" s="411">
        <v>107114298359</v>
      </c>
      <c r="N697" s="411" t="s">
        <v>10222</v>
      </c>
    </row>
    <row r="698" spans="1:14">
      <c r="A698" s="471"/>
      <c r="C698" s="415"/>
      <c r="D698" s="385"/>
      <c r="J698" s="391"/>
      <c r="M698" s="411">
        <v>107114096336</v>
      </c>
      <c r="N698" s="411" t="s">
        <v>10375</v>
      </c>
    </row>
    <row r="699" spans="1:14">
      <c r="A699" s="471"/>
      <c r="C699" s="415"/>
      <c r="D699" s="385"/>
      <c r="J699" s="391"/>
      <c r="M699" s="411">
        <v>107115325107</v>
      </c>
      <c r="N699" s="411" t="s">
        <v>12165</v>
      </c>
    </row>
    <row r="700" spans="1:14">
      <c r="A700" s="471"/>
      <c r="C700" s="415"/>
      <c r="D700" s="385"/>
      <c r="J700" s="391"/>
      <c r="M700" s="411">
        <v>107115312504</v>
      </c>
      <c r="N700" s="411" t="s">
        <v>10378</v>
      </c>
    </row>
    <row r="701" spans="1:14" ht="17.5" customHeight="1">
      <c r="A701" s="471"/>
      <c r="C701" s="415"/>
      <c r="D701" s="385"/>
      <c r="J701" s="391"/>
      <c r="M701" s="411">
        <v>107115095730</v>
      </c>
      <c r="N701" s="411" t="s">
        <v>10345</v>
      </c>
    </row>
    <row r="702" spans="1:14">
      <c r="A702" s="471"/>
      <c r="C702" s="415"/>
      <c r="D702" s="385"/>
      <c r="J702" s="391"/>
      <c r="M702" s="411">
        <v>107115089065</v>
      </c>
      <c r="N702" s="411" t="s">
        <v>12187</v>
      </c>
    </row>
    <row r="703" spans="1:14">
      <c r="A703" s="471"/>
      <c r="C703" s="415"/>
      <c r="D703" s="385"/>
      <c r="E703" s="395"/>
      <c r="F703" s="396"/>
      <c r="G703" s="397"/>
      <c r="J703" s="391"/>
      <c r="M703" s="411">
        <v>107114760189</v>
      </c>
      <c r="N703" s="411" t="s">
        <v>10271</v>
      </c>
    </row>
    <row r="704" spans="1:14">
      <c r="A704" s="471"/>
      <c r="C704" s="415"/>
      <c r="D704" s="385"/>
      <c r="J704" s="391"/>
      <c r="M704" s="411">
        <v>107114570020</v>
      </c>
      <c r="N704" s="411" t="s">
        <v>11914</v>
      </c>
    </row>
    <row r="705" spans="1:14">
      <c r="A705" s="471"/>
      <c r="C705" s="415"/>
      <c r="D705" s="385"/>
      <c r="J705" s="391"/>
      <c r="M705" s="411">
        <v>107115467421</v>
      </c>
      <c r="N705" s="411" t="s">
        <v>12427</v>
      </c>
    </row>
    <row r="706" spans="1:14">
      <c r="A706" s="471"/>
      <c r="C706" s="415"/>
      <c r="D706" s="385"/>
      <c r="J706" s="391"/>
      <c r="M706" s="411">
        <v>107115362435</v>
      </c>
      <c r="N706" s="411" t="s">
        <v>12170</v>
      </c>
    </row>
    <row r="707" spans="1:14">
      <c r="A707" s="471"/>
      <c r="C707" s="415"/>
      <c r="D707" s="385"/>
      <c r="J707" s="391"/>
      <c r="M707" s="411">
        <v>107114865696</v>
      </c>
      <c r="N707" s="411" t="s">
        <v>10352</v>
      </c>
    </row>
    <row r="708" spans="1:14">
      <c r="A708" s="471"/>
      <c r="C708" s="415"/>
      <c r="D708" s="385"/>
      <c r="E708" s="395"/>
      <c r="F708" s="396"/>
      <c r="G708" s="397"/>
      <c r="J708" s="391"/>
      <c r="M708" s="411">
        <v>107111257374</v>
      </c>
      <c r="N708" s="411" t="s">
        <v>12428</v>
      </c>
    </row>
    <row r="709" spans="1:14">
      <c r="A709" s="471"/>
      <c r="C709" s="415"/>
      <c r="D709" s="385"/>
      <c r="J709" s="391"/>
      <c r="M709" s="411">
        <v>107114468573</v>
      </c>
      <c r="N709" s="411" t="s">
        <v>10370</v>
      </c>
    </row>
    <row r="710" spans="1:14">
      <c r="A710" s="471"/>
      <c r="C710" s="415"/>
      <c r="D710" s="385"/>
      <c r="J710" s="394"/>
      <c r="M710" s="411">
        <v>107112877470</v>
      </c>
      <c r="N710" s="411" t="s">
        <v>12151</v>
      </c>
    </row>
    <row r="711" spans="1:14">
      <c r="A711" s="471"/>
      <c r="C711" s="415"/>
      <c r="D711" s="385"/>
      <c r="E711" s="395"/>
      <c r="F711" s="396"/>
      <c r="G711" s="397"/>
      <c r="J711" s="394"/>
      <c r="M711" s="411">
        <v>107109080911</v>
      </c>
      <c r="N711" s="411" t="s">
        <v>11883</v>
      </c>
    </row>
    <row r="712" spans="1:14">
      <c r="A712" s="471"/>
      <c r="C712" s="415"/>
      <c r="D712" s="385"/>
      <c r="J712" s="391"/>
      <c r="M712" s="411">
        <v>107115288488</v>
      </c>
      <c r="N712" s="411" t="s">
        <v>10348</v>
      </c>
    </row>
    <row r="713" spans="1:14">
      <c r="A713" s="471"/>
      <c r="C713" s="415"/>
      <c r="D713" s="385"/>
      <c r="J713" s="394"/>
      <c r="M713" s="411">
        <v>107113637758</v>
      </c>
      <c r="N713" s="411" t="s">
        <v>12429</v>
      </c>
    </row>
    <row r="714" spans="1:14">
      <c r="A714" s="471"/>
      <c r="C714" s="415"/>
      <c r="D714" s="385"/>
      <c r="E714" s="395"/>
      <c r="F714" s="396"/>
      <c r="G714" s="397"/>
      <c r="J714" s="391"/>
      <c r="M714" s="411">
        <v>107109645207</v>
      </c>
      <c r="N714" s="411" t="s">
        <v>12430</v>
      </c>
    </row>
    <row r="715" spans="1:14">
      <c r="A715" s="471"/>
      <c r="C715" s="415"/>
      <c r="D715" s="385"/>
      <c r="J715" s="391"/>
      <c r="M715" s="411">
        <v>107114907801</v>
      </c>
      <c r="N715" s="411" t="s">
        <v>12431</v>
      </c>
    </row>
    <row r="716" spans="1:14">
      <c r="A716" s="471"/>
      <c r="C716" s="415"/>
      <c r="D716" s="385"/>
      <c r="E716" s="395"/>
      <c r="F716" s="396"/>
      <c r="G716" s="397"/>
      <c r="J716" s="391"/>
      <c r="M716" s="411">
        <v>107114554022</v>
      </c>
      <c r="N716" s="411" t="s">
        <v>12432</v>
      </c>
    </row>
    <row r="717" spans="1:14">
      <c r="A717" s="471"/>
      <c r="C717" s="415"/>
      <c r="D717" s="385"/>
      <c r="J717" s="391"/>
      <c r="M717" s="411">
        <v>107115212034</v>
      </c>
      <c r="N717" s="411" t="s">
        <v>12146</v>
      </c>
    </row>
    <row r="718" spans="1:14">
      <c r="A718" s="471"/>
      <c r="C718" s="415"/>
      <c r="D718" s="385"/>
      <c r="J718" s="391"/>
      <c r="M718" s="411">
        <v>107114949158</v>
      </c>
      <c r="N718" s="411" t="s">
        <v>11892</v>
      </c>
    </row>
    <row r="719" spans="1:14">
      <c r="A719" s="471"/>
      <c r="C719" s="415"/>
      <c r="D719" s="385"/>
      <c r="J719" s="394"/>
      <c r="M719" s="411">
        <v>107114366963</v>
      </c>
      <c r="N719" s="411" t="s">
        <v>11917</v>
      </c>
    </row>
    <row r="720" spans="1:14">
      <c r="A720" s="471"/>
      <c r="C720" s="415"/>
      <c r="D720" s="385"/>
      <c r="J720" s="391"/>
      <c r="M720" s="411">
        <v>107113104401</v>
      </c>
      <c r="N720" s="411" t="s">
        <v>12433</v>
      </c>
    </row>
    <row r="721" spans="1:14">
      <c r="A721" s="471"/>
      <c r="C721" s="415"/>
      <c r="D721" s="385"/>
      <c r="E721" s="395"/>
      <c r="F721" s="396"/>
      <c r="G721" s="397"/>
      <c r="J721" s="391"/>
      <c r="M721" s="411">
        <v>107115493458</v>
      </c>
      <c r="N721" s="411" t="s">
        <v>11872</v>
      </c>
    </row>
    <row r="722" spans="1:14" ht="17.5" customHeight="1">
      <c r="A722" s="471"/>
      <c r="C722" s="415"/>
      <c r="D722" s="385"/>
      <c r="J722" s="391"/>
      <c r="M722" s="411">
        <v>107114825944</v>
      </c>
      <c r="N722" s="411" t="s">
        <v>10353</v>
      </c>
    </row>
    <row r="723" spans="1:14">
      <c r="A723" s="471"/>
      <c r="C723" s="415"/>
      <c r="D723" s="385"/>
      <c r="E723" s="395"/>
      <c r="F723" s="396"/>
      <c r="G723" s="397"/>
      <c r="J723" s="391"/>
      <c r="M723" s="411">
        <v>107114662572</v>
      </c>
      <c r="N723" s="411" t="s">
        <v>10240</v>
      </c>
    </row>
    <row r="724" spans="1:14">
      <c r="A724" s="471"/>
      <c r="C724" s="415"/>
      <c r="D724" s="385"/>
      <c r="J724" s="394"/>
      <c r="M724" s="411">
        <v>107113237268</v>
      </c>
      <c r="N724" s="411" t="s">
        <v>10217</v>
      </c>
    </row>
    <row r="725" spans="1:14">
      <c r="A725" s="471"/>
      <c r="C725" s="415"/>
      <c r="D725" s="385"/>
      <c r="J725" s="394"/>
      <c r="M725" s="411">
        <v>107115514718</v>
      </c>
      <c r="N725" s="411" t="s">
        <v>12434</v>
      </c>
    </row>
    <row r="726" spans="1:14">
      <c r="A726" s="471"/>
      <c r="C726" s="415"/>
      <c r="D726" s="385"/>
      <c r="E726" s="395"/>
      <c r="F726" s="396"/>
      <c r="G726" s="397"/>
      <c r="J726" s="391"/>
      <c r="M726" s="411">
        <v>107115424261</v>
      </c>
      <c r="N726" s="411" t="s">
        <v>10174</v>
      </c>
    </row>
    <row r="727" spans="1:14">
      <c r="A727" s="471"/>
      <c r="C727" s="415"/>
      <c r="D727" s="385"/>
      <c r="E727" s="395"/>
      <c r="F727" s="396"/>
      <c r="G727" s="397"/>
      <c r="J727" s="391"/>
      <c r="M727" s="411">
        <v>107115255195</v>
      </c>
      <c r="N727" s="411" t="s">
        <v>12174</v>
      </c>
    </row>
    <row r="728" spans="1:14">
      <c r="A728" s="471"/>
      <c r="C728" s="415"/>
      <c r="D728" s="385"/>
      <c r="E728" s="395"/>
      <c r="F728" s="396"/>
      <c r="G728" s="397"/>
      <c r="J728" s="391"/>
      <c r="M728" s="411">
        <v>107112448508</v>
      </c>
      <c r="N728" s="411" t="s">
        <v>11913</v>
      </c>
    </row>
    <row r="729" spans="1:14" ht="17.5" customHeight="1">
      <c r="A729" s="471"/>
      <c r="C729" s="415"/>
      <c r="D729" s="385"/>
      <c r="J729" s="391"/>
      <c r="M729" s="411">
        <v>107115518699</v>
      </c>
      <c r="N729" s="411" t="s">
        <v>12435</v>
      </c>
    </row>
    <row r="730" spans="1:14">
      <c r="A730" s="471"/>
      <c r="C730" s="415"/>
      <c r="D730" s="385"/>
      <c r="E730" s="395"/>
      <c r="F730" s="396"/>
      <c r="G730" s="397"/>
      <c r="J730" s="391"/>
      <c r="M730" s="411">
        <v>107115441276</v>
      </c>
      <c r="N730" s="411" t="s">
        <v>12436</v>
      </c>
    </row>
    <row r="731" spans="1:14">
      <c r="A731" s="471"/>
      <c r="C731" s="415"/>
      <c r="D731" s="385"/>
      <c r="E731" s="395"/>
      <c r="F731" s="396"/>
      <c r="G731" s="397"/>
      <c r="J731" s="391"/>
      <c r="M731" s="411">
        <v>107114752825</v>
      </c>
      <c r="N731" s="411" t="s">
        <v>12437</v>
      </c>
    </row>
    <row r="732" spans="1:14" ht="17.5" customHeight="1">
      <c r="A732" s="471"/>
      <c r="C732" s="415"/>
      <c r="D732" s="385"/>
      <c r="J732" s="391"/>
      <c r="M732" s="411">
        <v>107114318338</v>
      </c>
      <c r="N732" s="411" t="s">
        <v>11901</v>
      </c>
    </row>
    <row r="733" spans="1:14" ht="17.5" customHeight="1">
      <c r="A733" s="471"/>
      <c r="C733" s="415"/>
      <c r="D733" s="385"/>
      <c r="J733" s="391"/>
      <c r="M733" s="411">
        <v>107113920989</v>
      </c>
      <c r="N733" s="411" t="s">
        <v>10304</v>
      </c>
    </row>
    <row r="734" spans="1:14">
      <c r="A734" s="471"/>
      <c r="C734" s="415"/>
      <c r="D734" s="385"/>
      <c r="J734" s="391"/>
      <c r="M734" s="411">
        <v>107113760021</v>
      </c>
      <c r="N734" s="411" t="s">
        <v>12438</v>
      </c>
    </row>
    <row r="735" spans="1:14">
      <c r="A735" s="471"/>
      <c r="C735" s="415"/>
      <c r="D735" s="385"/>
      <c r="J735" s="394"/>
      <c r="M735" s="411">
        <v>107113075033</v>
      </c>
      <c r="N735" s="411" t="s">
        <v>10334</v>
      </c>
    </row>
    <row r="736" spans="1:14">
      <c r="A736" s="471"/>
      <c r="C736" s="415"/>
      <c r="D736" s="385"/>
      <c r="J736" s="394"/>
      <c r="M736" s="411">
        <v>107112969817</v>
      </c>
      <c r="N736" s="411" t="s">
        <v>12139</v>
      </c>
    </row>
    <row r="737" spans="1:14">
      <c r="A737" s="471"/>
      <c r="C737" s="415"/>
      <c r="D737" s="385"/>
      <c r="J737" s="391"/>
      <c r="M737" s="411">
        <v>107115131859</v>
      </c>
      <c r="N737" s="411" t="s">
        <v>10235</v>
      </c>
    </row>
    <row r="738" spans="1:14">
      <c r="A738" s="471"/>
      <c r="C738" s="415"/>
      <c r="D738" s="385"/>
      <c r="J738" s="391"/>
      <c r="M738" s="411">
        <v>107111471558</v>
      </c>
      <c r="N738" s="411" t="s">
        <v>10291</v>
      </c>
    </row>
    <row r="739" spans="1:14">
      <c r="A739" s="471"/>
      <c r="C739" s="415"/>
      <c r="D739" s="385"/>
      <c r="E739" s="395"/>
      <c r="F739" s="396"/>
      <c r="G739" s="397"/>
      <c r="J739" s="391"/>
      <c r="M739" s="411">
        <v>107111432658</v>
      </c>
      <c r="N739" s="411" t="s">
        <v>11862</v>
      </c>
    </row>
    <row r="740" spans="1:14">
      <c r="A740" s="471"/>
      <c r="C740" s="415"/>
      <c r="D740" s="385"/>
      <c r="E740" s="395"/>
      <c r="F740" s="396"/>
      <c r="G740" s="397"/>
      <c r="J740" s="391"/>
      <c r="M740" s="411">
        <v>107115367398</v>
      </c>
      <c r="N740" s="411" t="s">
        <v>12439</v>
      </c>
    </row>
    <row r="741" spans="1:14">
      <c r="A741" s="471"/>
      <c r="C741" s="415"/>
      <c r="D741" s="385"/>
      <c r="E741" s="395"/>
      <c r="F741" s="396"/>
      <c r="G741" s="397"/>
      <c r="J741" s="391"/>
      <c r="M741" s="411">
        <v>107113535026</v>
      </c>
      <c r="N741" s="411" t="s">
        <v>10279</v>
      </c>
    </row>
    <row r="742" spans="1:14">
      <c r="A742" s="471"/>
      <c r="C742" s="415"/>
      <c r="D742" s="385"/>
      <c r="E742" s="395"/>
      <c r="F742" s="396"/>
      <c r="G742" s="397"/>
      <c r="J742" s="391"/>
      <c r="M742" s="411">
        <v>107113347821</v>
      </c>
      <c r="N742" s="411" t="s">
        <v>12440</v>
      </c>
    </row>
    <row r="743" spans="1:14">
      <c r="A743" s="471"/>
      <c r="C743" s="415"/>
      <c r="D743" s="385"/>
      <c r="E743" s="395"/>
      <c r="F743" s="396"/>
      <c r="G743" s="397"/>
      <c r="J743" s="391"/>
      <c r="M743" s="411">
        <v>107112859077</v>
      </c>
      <c r="N743" s="411" t="s">
        <v>10376</v>
      </c>
    </row>
    <row r="744" spans="1:14">
      <c r="A744" s="471"/>
      <c r="C744" s="415"/>
      <c r="D744" s="385"/>
      <c r="J744" s="394"/>
      <c r="M744" s="411">
        <v>107115456795</v>
      </c>
      <c r="N744" s="411" t="s">
        <v>12441</v>
      </c>
    </row>
    <row r="745" spans="1:14">
      <c r="A745" s="471"/>
      <c r="C745" s="415"/>
      <c r="D745" s="385"/>
      <c r="J745" s="391"/>
      <c r="M745" s="411">
        <v>107115396916</v>
      </c>
      <c r="N745" s="411" t="s">
        <v>12442</v>
      </c>
    </row>
    <row r="746" spans="1:14">
      <c r="A746" s="471"/>
      <c r="C746" s="415"/>
      <c r="D746" s="385"/>
      <c r="J746" s="391"/>
      <c r="M746" s="411">
        <v>107114494000</v>
      </c>
      <c r="N746" s="411" t="s">
        <v>12443</v>
      </c>
    </row>
    <row r="747" spans="1:14">
      <c r="A747" s="471"/>
      <c r="C747" s="415"/>
      <c r="D747" s="385"/>
      <c r="J747" s="391"/>
      <c r="M747" s="411">
        <v>107115383707</v>
      </c>
      <c r="N747" s="411" t="s">
        <v>12444</v>
      </c>
    </row>
    <row r="748" spans="1:14">
      <c r="A748" s="471"/>
      <c r="C748" s="415"/>
      <c r="D748" s="385"/>
      <c r="E748" s="395"/>
      <c r="F748" s="396"/>
      <c r="G748" s="397"/>
      <c r="J748" s="391"/>
      <c r="M748" s="411">
        <v>107115379737</v>
      </c>
      <c r="N748" s="411" t="s">
        <v>10249</v>
      </c>
    </row>
    <row r="749" spans="1:14">
      <c r="A749" s="471"/>
      <c r="C749" s="415"/>
      <c r="D749" s="385"/>
      <c r="E749" s="395"/>
      <c r="F749" s="396"/>
      <c r="G749" s="397"/>
      <c r="J749" s="391"/>
      <c r="M749" s="411">
        <v>107115353505</v>
      </c>
      <c r="N749" s="411" t="s">
        <v>12445</v>
      </c>
    </row>
    <row r="750" spans="1:14">
      <c r="A750" s="471"/>
      <c r="C750" s="415"/>
      <c r="D750" s="385"/>
      <c r="J750" s="394"/>
      <c r="M750" s="411">
        <v>107115344477</v>
      </c>
      <c r="N750" s="411" t="s">
        <v>12195</v>
      </c>
    </row>
    <row r="751" spans="1:14">
      <c r="A751" s="471"/>
      <c r="C751" s="415"/>
      <c r="D751" s="385"/>
      <c r="J751" s="391"/>
      <c r="M751" s="411">
        <v>107115222079</v>
      </c>
      <c r="N751" s="411" t="s">
        <v>10339</v>
      </c>
    </row>
    <row r="752" spans="1:14">
      <c r="A752" s="471"/>
      <c r="C752" s="415"/>
      <c r="D752" s="385"/>
      <c r="J752" s="391"/>
      <c r="M752" s="411">
        <v>107115177836</v>
      </c>
      <c r="N752" s="411" t="s">
        <v>12207</v>
      </c>
    </row>
    <row r="753" spans="1:14">
      <c r="A753" s="471"/>
      <c r="C753" s="415"/>
      <c r="D753" s="385"/>
      <c r="J753" s="394"/>
      <c r="M753" s="411">
        <v>107111878849</v>
      </c>
      <c r="N753" s="411" t="s">
        <v>10257</v>
      </c>
    </row>
    <row r="754" spans="1:14">
      <c r="A754" s="471"/>
      <c r="C754" s="415"/>
      <c r="D754" s="385"/>
      <c r="E754" s="395"/>
      <c r="F754" s="396"/>
      <c r="G754" s="397"/>
      <c r="J754" s="391"/>
      <c r="M754" s="411">
        <v>107110711806</v>
      </c>
      <c r="N754" s="411" t="s">
        <v>12183</v>
      </c>
    </row>
    <row r="755" spans="1:14">
      <c r="A755" s="471"/>
      <c r="C755" s="415"/>
      <c r="D755" s="385"/>
      <c r="J755" s="391"/>
      <c r="M755" s="411">
        <v>107115478464</v>
      </c>
      <c r="N755" s="411" t="s">
        <v>11921</v>
      </c>
    </row>
    <row r="756" spans="1:14">
      <c r="A756" s="471"/>
      <c r="C756" s="415"/>
      <c r="D756" s="385"/>
      <c r="J756" s="391"/>
      <c r="M756" s="411">
        <v>107115304277</v>
      </c>
      <c r="N756" s="411" t="s">
        <v>12154</v>
      </c>
    </row>
    <row r="757" spans="1:14">
      <c r="A757" s="471"/>
      <c r="C757" s="415"/>
      <c r="D757" s="385"/>
      <c r="J757" s="391"/>
      <c r="M757" s="411">
        <v>107114975749</v>
      </c>
      <c r="N757" s="411" t="s">
        <v>12446</v>
      </c>
    </row>
    <row r="758" spans="1:14" ht="17.5" customHeight="1">
      <c r="A758" s="471"/>
      <c r="C758" s="415"/>
      <c r="D758" s="385"/>
      <c r="J758" s="394"/>
      <c r="M758" s="411">
        <v>107113996245</v>
      </c>
      <c r="N758" s="411" t="s">
        <v>12447</v>
      </c>
    </row>
    <row r="759" spans="1:14">
      <c r="A759" s="471"/>
      <c r="C759" s="415"/>
      <c r="D759" s="385"/>
      <c r="E759" s="395"/>
      <c r="F759" s="396"/>
      <c r="G759" s="397"/>
      <c r="J759" s="391"/>
      <c r="M759" s="411">
        <v>107111813200</v>
      </c>
      <c r="N759" s="411" t="s">
        <v>12188</v>
      </c>
    </row>
    <row r="760" spans="1:14">
      <c r="A760" s="471"/>
      <c r="C760" s="415"/>
      <c r="D760" s="385"/>
      <c r="J760" s="394"/>
      <c r="M760" s="411">
        <v>107115377407</v>
      </c>
      <c r="N760" s="411" t="s">
        <v>12192</v>
      </c>
    </row>
    <row r="761" spans="1:14">
      <c r="A761" s="471"/>
      <c r="C761" s="415"/>
      <c r="D761" s="385"/>
      <c r="J761" s="394"/>
      <c r="M761" s="411">
        <v>107115211944</v>
      </c>
      <c r="N761" s="411" t="s">
        <v>12166</v>
      </c>
    </row>
    <row r="762" spans="1:14">
      <c r="A762" s="471"/>
      <c r="C762" s="415"/>
      <c r="D762" s="385"/>
      <c r="E762" s="395"/>
      <c r="F762" s="396"/>
      <c r="G762" s="397"/>
      <c r="J762" s="391"/>
      <c r="M762" s="411">
        <v>107114456747</v>
      </c>
      <c r="N762" s="411" t="s">
        <v>12201</v>
      </c>
    </row>
    <row r="763" spans="1:14">
      <c r="A763" s="471"/>
      <c r="C763" s="415"/>
      <c r="D763" s="385"/>
      <c r="E763" s="395"/>
      <c r="F763" s="396"/>
      <c r="G763" s="397"/>
      <c r="J763" s="391"/>
      <c r="M763" s="411">
        <v>107115412304</v>
      </c>
      <c r="N763" s="411" t="s">
        <v>12191</v>
      </c>
    </row>
    <row r="764" spans="1:14">
      <c r="A764" s="471"/>
      <c r="C764" s="415"/>
      <c r="D764" s="385"/>
      <c r="E764" s="395"/>
      <c r="F764" s="396"/>
      <c r="G764" s="397"/>
      <c r="J764" s="391"/>
      <c r="M764" s="411">
        <v>107115382515</v>
      </c>
      <c r="N764" s="411" t="s">
        <v>10070</v>
      </c>
    </row>
    <row r="765" spans="1:14">
      <c r="A765" s="471"/>
      <c r="C765" s="415"/>
      <c r="D765" s="385"/>
      <c r="E765" s="395"/>
      <c r="F765" s="396"/>
      <c r="G765" s="397"/>
      <c r="J765" s="391"/>
      <c r="M765" s="411">
        <v>107114741866</v>
      </c>
      <c r="N765" s="411" t="s">
        <v>10161</v>
      </c>
    </row>
    <row r="766" spans="1:14">
      <c r="A766" s="471"/>
      <c r="C766" s="415"/>
      <c r="D766" s="385"/>
      <c r="J766" s="391"/>
      <c r="M766" s="411">
        <v>107114586139</v>
      </c>
      <c r="N766" s="411" t="s">
        <v>12448</v>
      </c>
    </row>
    <row r="767" spans="1:14" ht="17.5" customHeight="1">
      <c r="A767" s="471"/>
      <c r="C767" s="415"/>
      <c r="D767" s="385"/>
      <c r="J767" s="394"/>
      <c r="M767" s="411">
        <v>107114487850</v>
      </c>
      <c r="N767" s="411" t="s">
        <v>12449</v>
      </c>
    </row>
    <row r="768" spans="1:14">
      <c r="A768" s="471"/>
      <c r="C768" s="415"/>
      <c r="D768" s="385"/>
      <c r="J768" s="391"/>
      <c r="M768" s="411">
        <v>107112902298</v>
      </c>
      <c r="N768" s="411" t="s">
        <v>12450</v>
      </c>
    </row>
    <row r="769" spans="1:14">
      <c r="A769" s="471"/>
      <c r="C769" s="415"/>
      <c r="D769" s="385"/>
      <c r="E769" s="395"/>
      <c r="F769" s="396"/>
      <c r="G769" s="397"/>
      <c r="J769" s="391"/>
      <c r="M769" s="411">
        <v>107109656242</v>
      </c>
      <c r="N769" s="411" t="s">
        <v>11912</v>
      </c>
    </row>
    <row r="770" spans="1:14">
      <c r="A770" s="471"/>
      <c r="C770" s="415"/>
      <c r="D770" s="385"/>
      <c r="E770" s="395"/>
      <c r="F770" s="396"/>
      <c r="G770" s="397"/>
      <c r="J770" s="391"/>
      <c r="M770" s="411">
        <v>107109017163</v>
      </c>
      <c r="N770" s="411" t="s">
        <v>10201</v>
      </c>
    </row>
    <row r="771" spans="1:14">
      <c r="A771" s="471"/>
      <c r="C771" s="415"/>
      <c r="D771" s="385"/>
      <c r="J771" s="391"/>
      <c r="M771" s="411">
        <v>107115396581</v>
      </c>
      <c r="N771" s="411" t="s">
        <v>12451</v>
      </c>
    </row>
    <row r="772" spans="1:14">
      <c r="A772" s="471"/>
      <c r="C772" s="415"/>
      <c r="D772" s="385"/>
      <c r="J772" s="394"/>
      <c r="M772" s="411">
        <v>107114597613</v>
      </c>
      <c r="N772" s="411" t="s">
        <v>11877</v>
      </c>
    </row>
    <row r="773" spans="1:14" ht="17.5" customHeight="1">
      <c r="A773" s="471"/>
      <c r="C773" s="415"/>
      <c r="D773" s="385"/>
      <c r="J773" s="394"/>
      <c r="M773" s="411">
        <v>107113721669</v>
      </c>
      <c r="N773" s="411" t="s">
        <v>10290</v>
      </c>
    </row>
    <row r="774" spans="1:14">
      <c r="A774" s="471"/>
      <c r="C774" s="415"/>
      <c r="D774" s="385"/>
      <c r="E774" s="395"/>
      <c r="F774" s="396"/>
      <c r="G774" s="397"/>
      <c r="J774" s="391"/>
      <c r="M774" s="411">
        <v>107111738257</v>
      </c>
      <c r="N774" s="411" t="s">
        <v>12452</v>
      </c>
    </row>
    <row r="775" spans="1:14">
      <c r="A775" s="471"/>
      <c r="C775" s="415"/>
      <c r="D775" s="385"/>
      <c r="J775" s="391"/>
      <c r="M775" s="411">
        <v>107109915681</v>
      </c>
      <c r="N775" s="411" t="s">
        <v>12806</v>
      </c>
    </row>
    <row r="776" spans="1:14">
      <c r="A776" s="471"/>
      <c r="C776" s="415"/>
      <c r="D776" s="385"/>
      <c r="J776" s="391"/>
      <c r="M776" s="411">
        <v>107115479283</v>
      </c>
      <c r="N776" s="411" t="s">
        <v>12453</v>
      </c>
    </row>
    <row r="777" spans="1:14" ht="17.5" customHeight="1">
      <c r="A777" s="471"/>
      <c r="C777" s="415"/>
      <c r="D777" s="385"/>
      <c r="E777" s="395"/>
      <c r="F777" s="396"/>
      <c r="G777" s="397"/>
      <c r="J777" s="391"/>
      <c r="M777" s="411">
        <v>107115413030</v>
      </c>
      <c r="N777" s="411" t="s">
        <v>12190</v>
      </c>
    </row>
    <row r="778" spans="1:14">
      <c r="A778" s="471"/>
      <c r="C778" s="415"/>
      <c r="D778" s="385"/>
      <c r="E778" s="395"/>
      <c r="F778" s="396"/>
      <c r="G778" s="397"/>
      <c r="J778" s="391"/>
      <c r="M778" s="411">
        <v>107115333902</v>
      </c>
      <c r="N778" s="411" t="s">
        <v>10140</v>
      </c>
    </row>
    <row r="779" spans="1:14">
      <c r="A779" s="471"/>
      <c r="C779" s="415"/>
      <c r="D779" s="385"/>
      <c r="E779" s="395"/>
      <c r="F779" s="396"/>
      <c r="G779" s="397"/>
      <c r="J779" s="391"/>
      <c r="M779" s="411">
        <v>107114926104</v>
      </c>
      <c r="N779" s="411" t="s">
        <v>12454</v>
      </c>
    </row>
    <row r="780" spans="1:14">
      <c r="A780" s="471"/>
      <c r="C780" s="415"/>
      <c r="D780" s="385"/>
      <c r="J780" s="391"/>
      <c r="M780" s="411">
        <v>107112856725</v>
      </c>
      <c r="N780" s="411" t="s">
        <v>12455</v>
      </c>
    </row>
    <row r="781" spans="1:14">
      <c r="A781" s="471"/>
      <c r="C781" s="415"/>
      <c r="D781" s="385"/>
      <c r="J781" s="394"/>
      <c r="M781" s="411">
        <v>107115323545</v>
      </c>
      <c r="N781" s="411" t="s">
        <v>11916</v>
      </c>
    </row>
    <row r="782" spans="1:14">
      <c r="A782" s="471"/>
      <c r="C782" s="415"/>
      <c r="D782" s="385"/>
      <c r="E782" s="395"/>
      <c r="F782" s="396"/>
      <c r="G782" s="397"/>
      <c r="J782" s="391"/>
      <c r="M782" s="411">
        <v>107114766169</v>
      </c>
      <c r="N782" s="411" t="s">
        <v>10286</v>
      </c>
    </row>
    <row r="783" spans="1:14" ht="17.5" customHeight="1">
      <c r="A783" s="471"/>
      <c r="C783" s="415"/>
      <c r="D783" s="385"/>
      <c r="E783" s="395"/>
      <c r="F783" s="396"/>
      <c r="G783" s="397"/>
      <c r="J783" s="391"/>
      <c r="M783" s="411">
        <v>107115125753</v>
      </c>
      <c r="N783" s="411" t="s">
        <v>10315</v>
      </c>
    </row>
    <row r="784" spans="1:14">
      <c r="A784" s="471"/>
      <c r="C784" s="415"/>
      <c r="D784" s="385"/>
      <c r="E784" s="395"/>
      <c r="F784" s="396"/>
      <c r="G784" s="397"/>
      <c r="J784" s="391"/>
      <c r="M784" s="411">
        <v>107114833395</v>
      </c>
      <c r="N784" s="411" t="s">
        <v>12153</v>
      </c>
    </row>
    <row r="785" spans="1:14">
      <c r="A785" s="471"/>
      <c r="C785" s="415"/>
      <c r="D785" s="385"/>
      <c r="J785" s="391"/>
      <c r="M785" s="411">
        <v>107114298414</v>
      </c>
      <c r="N785" s="411" t="s">
        <v>12456</v>
      </c>
    </row>
    <row r="786" spans="1:14">
      <c r="A786" s="471"/>
      <c r="C786" s="415"/>
      <c r="D786" s="385"/>
      <c r="J786" s="391"/>
      <c r="M786" s="411">
        <v>107109829175</v>
      </c>
      <c r="N786" s="411" t="s">
        <v>12807</v>
      </c>
    </row>
    <row r="787" spans="1:14">
      <c r="A787" s="471"/>
      <c r="C787" s="415"/>
      <c r="D787" s="385"/>
      <c r="J787" s="391"/>
      <c r="M787" s="411">
        <v>107115437021</v>
      </c>
      <c r="N787" s="411" t="s">
        <v>10214</v>
      </c>
    </row>
    <row r="788" spans="1:14">
      <c r="A788" s="471"/>
      <c r="C788" s="415"/>
      <c r="D788" s="385"/>
      <c r="J788" s="391"/>
      <c r="M788" s="411">
        <v>107115397382</v>
      </c>
      <c r="N788" s="411" t="s">
        <v>12169</v>
      </c>
    </row>
    <row r="789" spans="1:14">
      <c r="A789" s="471"/>
      <c r="C789" s="415"/>
      <c r="D789" s="385"/>
      <c r="J789" s="391"/>
      <c r="M789" s="411">
        <v>107114753239</v>
      </c>
      <c r="N789" s="411" t="s">
        <v>11856</v>
      </c>
    </row>
    <row r="790" spans="1:14">
      <c r="A790" s="471"/>
      <c r="C790" s="415"/>
      <c r="D790" s="385"/>
      <c r="E790" s="395"/>
      <c r="F790" s="396"/>
      <c r="G790" s="397"/>
      <c r="J790" s="391"/>
      <c r="M790" s="411">
        <v>107113089438</v>
      </c>
      <c r="N790" s="411" t="s">
        <v>12457</v>
      </c>
    </row>
    <row r="791" spans="1:14">
      <c r="A791" s="471"/>
      <c r="C791" s="415"/>
      <c r="D791" s="385"/>
      <c r="J791" s="391"/>
      <c r="M791" s="411">
        <v>107109773255</v>
      </c>
      <c r="N791" s="411" t="s">
        <v>10377</v>
      </c>
    </row>
    <row r="792" spans="1:14">
      <c r="A792" s="471"/>
      <c r="C792" s="415"/>
      <c r="D792" s="385"/>
      <c r="J792" s="394"/>
      <c r="M792" s="411">
        <v>107115426061</v>
      </c>
      <c r="N792" s="411" t="s">
        <v>12168</v>
      </c>
    </row>
    <row r="793" spans="1:14">
      <c r="A793" s="471"/>
      <c r="C793" s="415"/>
      <c r="D793" s="385"/>
      <c r="E793" s="395"/>
      <c r="F793" s="396"/>
      <c r="G793" s="397"/>
      <c r="J793" s="391"/>
      <c r="M793" s="411">
        <v>107115350088</v>
      </c>
      <c r="N793" s="411" t="s">
        <v>12458</v>
      </c>
    </row>
    <row r="794" spans="1:14">
      <c r="A794" s="471"/>
      <c r="C794" s="415"/>
      <c r="D794" s="385"/>
      <c r="E794" s="395"/>
      <c r="F794" s="396"/>
      <c r="G794" s="397"/>
      <c r="J794" s="394"/>
      <c r="M794" s="411">
        <v>107115254617</v>
      </c>
      <c r="N794" s="411" t="s">
        <v>12200</v>
      </c>
    </row>
    <row r="795" spans="1:14">
      <c r="A795" s="471"/>
      <c r="C795" s="415"/>
      <c r="D795" s="385"/>
      <c r="J795" s="394"/>
      <c r="M795" s="411">
        <v>107114619253</v>
      </c>
      <c r="N795" s="411" t="s">
        <v>12459</v>
      </c>
    </row>
    <row r="796" spans="1:14">
      <c r="A796" s="471"/>
      <c r="C796" s="415"/>
      <c r="D796" s="385"/>
      <c r="E796" s="395"/>
      <c r="F796" s="396"/>
      <c r="G796" s="397"/>
      <c r="J796" s="391"/>
      <c r="M796" s="411">
        <v>107115357949</v>
      </c>
      <c r="N796" s="411" t="s">
        <v>12197</v>
      </c>
    </row>
    <row r="797" spans="1:14">
      <c r="A797" s="471"/>
      <c r="C797" s="415"/>
      <c r="D797" s="385"/>
      <c r="J797" s="391"/>
      <c r="M797" s="411">
        <v>107115304148</v>
      </c>
      <c r="N797" s="411" t="s">
        <v>10225</v>
      </c>
    </row>
    <row r="798" spans="1:14">
      <c r="A798" s="471"/>
      <c r="C798" s="415"/>
      <c r="D798" s="385"/>
      <c r="J798" s="391"/>
      <c r="M798" s="411">
        <v>107114920010</v>
      </c>
      <c r="N798" s="411" t="s">
        <v>11899</v>
      </c>
    </row>
    <row r="799" spans="1:14">
      <c r="A799" s="471"/>
      <c r="C799" s="415"/>
      <c r="D799" s="385"/>
      <c r="J799" s="391"/>
      <c r="M799" s="411">
        <v>107115513973</v>
      </c>
      <c r="N799" s="411" t="s">
        <v>12208</v>
      </c>
    </row>
    <row r="800" spans="1:14">
      <c r="A800" s="471"/>
      <c r="C800" s="415"/>
      <c r="D800" s="385"/>
      <c r="J800" s="391"/>
      <c r="M800" s="411">
        <v>107115511034</v>
      </c>
      <c r="N800" s="411" t="s">
        <v>12164</v>
      </c>
    </row>
    <row r="801" spans="1:14">
      <c r="A801" s="471"/>
      <c r="C801" s="415"/>
      <c r="D801" s="385"/>
      <c r="J801" s="394"/>
      <c r="M801" s="411">
        <v>107115518426</v>
      </c>
      <c r="N801" s="411" t="s">
        <v>12460</v>
      </c>
    </row>
    <row r="802" spans="1:14">
      <c r="A802" s="471"/>
      <c r="C802" s="415"/>
      <c r="D802" s="385"/>
      <c r="E802" s="395"/>
      <c r="F802" s="396"/>
      <c r="G802" s="397"/>
      <c r="J802" s="391"/>
      <c r="M802" s="411">
        <v>107115519511</v>
      </c>
      <c r="N802" s="411" t="s">
        <v>12461</v>
      </c>
    </row>
    <row r="803" spans="1:14">
      <c r="A803" s="471"/>
      <c r="C803" s="415"/>
      <c r="D803" s="385"/>
      <c r="J803" s="391"/>
      <c r="M803" s="411">
        <v>107115429268</v>
      </c>
      <c r="N803" s="411" t="s">
        <v>10394</v>
      </c>
    </row>
    <row r="804" spans="1:14">
      <c r="A804" s="471"/>
      <c r="C804" s="415"/>
      <c r="D804" s="385"/>
      <c r="E804" s="395"/>
      <c r="F804" s="396"/>
      <c r="G804" s="397"/>
      <c r="J804" s="391"/>
      <c r="M804" s="411">
        <v>107114932717</v>
      </c>
      <c r="N804" s="411" t="s">
        <v>10419</v>
      </c>
    </row>
    <row r="805" spans="1:14">
      <c r="A805" s="471"/>
      <c r="C805" s="415"/>
      <c r="D805" s="385"/>
      <c r="J805" s="391"/>
      <c r="M805" s="411">
        <v>107115306364</v>
      </c>
      <c r="N805" s="411" t="s">
        <v>10399</v>
      </c>
    </row>
    <row r="806" spans="1:14">
      <c r="A806" s="471"/>
      <c r="C806" s="415"/>
      <c r="D806" s="385"/>
      <c r="J806" s="394"/>
      <c r="M806" s="411">
        <v>107115484434</v>
      </c>
      <c r="N806" s="411" t="s">
        <v>10490</v>
      </c>
    </row>
    <row r="807" spans="1:14">
      <c r="A807" s="471"/>
      <c r="C807" s="415"/>
      <c r="D807" s="385"/>
      <c r="J807" s="394"/>
      <c r="M807" s="411">
        <v>107115251773</v>
      </c>
      <c r="N807" s="411" t="s">
        <v>10432</v>
      </c>
    </row>
    <row r="808" spans="1:14">
      <c r="A808" s="471"/>
      <c r="C808" s="415"/>
      <c r="D808" s="385"/>
      <c r="J808" s="391"/>
      <c r="M808" s="411">
        <v>107115198826</v>
      </c>
      <c r="N808" s="411" t="s">
        <v>10403</v>
      </c>
    </row>
    <row r="809" spans="1:14">
      <c r="A809" s="471"/>
      <c r="C809" s="415"/>
      <c r="D809" s="385"/>
      <c r="J809" s="391"/>
      <c r="M809" s="411">
        <v>107115336728</v>
      </c>
      <c r="N809" s="411" t="s">
        <v>10417</v>
      </c>
    </row>
    <row r="810" spans="1:14">
      <c r="A810" s="471"/>
      <c r="C810" s="415"/>
      <c r="D810" s="385"/>
      <c r="J810" s="394"/>
      <c r="M810" s="411">
        <v>107114519065</v>
      </c>
      <c r="N810" s="411" t="s">
        <v>10395</v>
      </c>
    </row>
    <row r="811" spans="1:14">
      <c r="A811" s="471"/>
      <c r="C811" s="415"/>
      <c r="D811" s="385"/>
      <c r="J811" s="394"/>
      <c r="M811" s="411">
        <v>107115075091</v>
      </c>
      <c r="N811" s="411" t="s">
        <v>10392</v>
      </c>
    </row>
    <row r="812" spans="1:14">
      <c r="A812" s="471"/>
      <c r="C812" s="415"/>
      <c r="D812" s="385"/>
      <c r="E812" s="395"/>
      <c r="F812" s="396"/>
      <c r="G812" s="397"/>
      <c r="J812" s="391"/>
      <c r="M812" s="411">
        <v>107114072473</v>
      </c>
      <c r="N812" s="411" t="s">
        <v>10400</v>
      </c>
    </row>
    <row r="813" spans="1:14">
      <c r="A813" s="471"/>
      <c r="C813" s="415"/>
      <c r="D813" s="385"/>
      <c r="J813" s="394"/>
      <c r="M813" s="411">
        <v>107112162274</v>
      </c>
      <c r="N813" s="411" t="s">
        <v>10436</v>
      </c>
    </row>
    <row r="814" spans="1:14">
      <c r="A814" s="471"/>
      <c r="C814" s="415"/>
      <c r="D814" s="385"/>
      <c r="J814" s="391"/>
      <c r="M814" s="411">
        <v>107111919738</v>
      </c>
      <c r="N814" s="411" t="s">
        <v>10393</v>
      </c>
    </row>
    <row r="815" spans="1:14">
      <c r="A815" s="471"/>
      <c r="C815" s="415"/>
      <c r="D815" s="385"/>
      <c r="E815" s="395"/>
      <c r="F815" s="396"/>
      <c r="G815" s="397"/>
      <c r="J815" s="391"/>
      <c r="M815" s="411">
        <v>107114907208</v>
      </c>
      <c r="N815" s="411" t="s">
        <v>10396</v>
      </c>
    </row>
    <row r="816" spans="1:14">
      <c r="A816" s="471"/>
      <c r="C816" s="415"/>
      <c r="D816" s="385"/>
      <c r="E816" s="395"/>
      <c r="F816" s="396"/>
      <c r="G816" s="397"/>
      <c r="J816" s="391"/>
      <c r="M816" s="411">
        <v>107114150268</v>
      </c>
      <c r="N816" s="411" t="s">
        <v>10406</v>
      </c>
    </row>
    <row r="817" spans="1:14">
      <c r="A817" s="471"/>
      <c r="C817" s="415"/>
      <c r="D817" s="385"/>
      <c r="E817" s="395"/>
      <c r="F817" s="396"/>
      <c r="G817" s="397"/>
      <c r="J817" s="391"/>
      <c r="M817" s="411">
        <v>107111580287</v>
      </c>
      <c r="N817" s="411" t="s">
        <v>11341</v>
      </c>
    </row>
    <row r="818" spans="1:14">
      <c r="A818" s="471"/>
      <c r="C818" s="415"/>
      <c r="D818" s="385"/>
      <c r="J818" s="391"/>
      <c r="M818" s="411">
        <v>107115375082</v>
      </c>
      <c r="N818" s="411" t="s">
        <v>10397</v>
      </c>
    </row>
    <row r="819" spans="1:14">
      <c r="A819" s="471"/>
      <c r="C819" s="415"/>
      <c r="D819" s="385"/>
      <c r="E819" s="395"/>
      <c r="F819" s="396"/>
      <c r="G819" s="397"/>
      <c r="J819" s="391"/>
      <c r="M819" s="411">
        <v>107115115900</v>
      </c>
      <c r="N819" s="411" t="s">
        <v>10412</v>
      </c>
    </row>
    <row r="820" spans="1:14">
      <c r="A820" s="471"/>
      <c r="C820" s="415"/>
      <c r="D820" s="385"/>
      <c r="J820" s="391"/>
      <c r="M820" s="411">
        <v>107114883165</v>
      </c>
      <c r="N820" s="411" t="s">
        <v>10433</v>
      </c>
    </row>
    <row r="821" spans="1:14">
      <c r="A821" s="471"/>
      <c r="C821" s="415"/>
      <c r="D821" s="385"/>
      <c r="J821" s="391"/>
      <c r="M821" s="411">
        <v>107115389118</v>
      </c>
      <c r="N821" s="411" t="s">
        <v>10398</v>
      </c>
    </row>
    <row r="822" spans="1:14">
      <c r="A822" s="471"/>
      <c r="C822" s="415"/>
      <c r="D822" s="385"/>
      <c r="E822" s="395"/>
      <c r="F822" s="396"/>
      <c r="G822" s="397"/>
      <c r="J822" s="391"/>
      <c r="M822" s="411">
        <v>107114922682</v>
      </c>
      <c r="N822" s="411" t="s">
        <v>10410</v>
      </c>
    </row>
    <row r="823" spans="1:14">
      <c r="A823" s="471"/>
      <c r="C823" s="415"/>
      <c r="D823" s="385"/>
      <c r="J823" s="391"/>
      <c r="M823" s="411">
        <v>107114693342</v>
      </c>
      <c r="N823" s="411" t="s">
        <v>10423</v>
      </c>
    </row>
    <row r="824" spans="1:14">
      <c r="A824" s="471"/>
      <c r="C824" s="415"/>
      <c r="D824" s="385"/>
      <c r="E824" s="395"/>
      <c r="F824" s="396"/>
      <c r="G824" s="397"/>
      <c r="J824" s="391"/>
      <c r="M824" s="411">
        <v>107114379167</v>
      </c>
      <c r="N824" s="411" t="s">
        <v>10437</v>
      </c>
    </row>
    <row r="825" spans="1:14">
      <c r="A825" s="471"/>
      <c r="C825" s="415"/>
      <c r="D825" s="385"/>
      <c r="J825" s="394"/>
      <c r="M825" s="411">
        <v>107114269208</v>
      </c>
      <c r="N825" s="411" t="s">
        <v>10404</v>
      </c>
    </row>
    <row r="826" spans="1:14">
      <c r="A826" s="471"/>
      <c r="C826" s="415"/>
      <c r="D826" s="385"/>
      <c r="J826" s="391"/>
      <c r="M826" s="411">
        <v>107113928564</v>
      </c>
      <c r="N826" s="411" t="s">
        <v>10447</v>
      </c>
    </row>
    <row r="827" spans="1:14">
      <c r="A827" s="471"/>
      <c r="C827" s="415"/>
      <c r="D827" s="385"/>
      <c r="J827" s="394"/>
      <c r="M827" s="411">
        <v>107115499119</v>
      </c>
      <c r="N827" s="411" t="s">
        <v>11926</v>
      </c>
    </row>
    <row r="828" spans="1:14">
      <c r="A828" s="471"/>
      <c r="C828" s="415"/>
      <c r="D828" s="385"/>
      <c r="J828" s="391"/>
      <c r="M828" s="411">
        <v>107114653014</v>
      </c>
      <c r="N828" s="411" t="s">
        <v>10405</v>
      </c>
    </row>
    <row r="829" spans="1:14">
      <c r="A829" s="471"/>
      <c r="C829" s="415"/>
      <c r="D829" s="385"/>
      <c r="J829" s="391"/>
      <c r="M829" s="411">
        <v>107115170518</v>
      </c>
      <c r="N829" s="411" t="s">
        <v>10407</v>
      </c>
    </row>
    <row r="830" spans="1:14">
      <c r="A830" s="471"/>
      <c r="C830" s="415"/>
      <c r="D830" s="385"/>
      <c r="E830" s="395"/>
      <c r="F830" s="396"/>
      <c r="G830" s="397"/>
      <c r="J830" s="391"/>
      <c r="M830" s="411">
        <v>107115394776</v>
      </c>
      <c r="N830" s="411" t="s">
        <v>10422</v>
      </c>
    </row>
    <row r="831" spans="1:14">
      <c r="A831" s="471"/>
      <c r="C831" s="415"/>
      <c r="D831" s="385"/>
      <c r="J831" s="391"/>
      <c r="M831" s="411">
        <v>107114254985</v>
      </c>
      <c r="N831" s="411" t="s">
        <v>10439</v>
      </c>
    </row>
    <row r="832" spans="1:14">
      <c r="A832" s="471"/>
      <c r="C832" s="415"/>
      <c r="D832" s="385"/>
      <c r="J832" s="394"/>
      <c r="M832" s="411">
        <v>107115424252</v>
      </c>
      <c r="N832" s="411" t="s">
        <v>12057</v>
      </c>
    </row>
    <row r="833" spans="1:14">
      <c r="A833" s="471"/>
      <c r="C833" s="415"/>
      <c r="D833" s="385"/>
      <c r="E833" s="395"/>
      <c r="F833" s="396"/>
      <c r="G833" s="397"/>
      <c r="J833" s="391"/>
      <c r="M833" s="411">
        <v>107113715887</v>
      </c>
      <c r="N833" s="411" t="s">
        <v>10409</v>
      </c>
    </row>
    <row r="834" spans="1:14">
      <c r="A834" s="471"/>
      <c r="C834" s="415"/>
      <c r="D834" s="385"/>
      <c r="J834" s="391"/>
      <c r="M834" s="411">
        <v>107114223724</v>
      </c>
      <c r="N834" s="411" t="s">
        <v>10416</v>
      </c>
    </row>
    <row r="835" spans="1:14">
      <c r="A835" s="471"/>
      <c r="C835" s="415"/>
      <c r="D835" s="385"/>
      <c r="E835" s="395"/>
      <c r="F835" s="396"/>
      <c r="G835" s="397"/>
      <c r="J835" s="391"/>
      <c r="M835" s="411">
        <v>107115404457</v>
      </c>
      <c r="N835" s="411" t="s">
        <v>10420</v>
      </c>
    </row>
    <row r="836" spans="1:14">
      <c r="A836" s="471"/>
      <c r="C836" s="415"/>
      <c r="D836" s="385"/>
      <c r="J836" s="394"/>
      <c r="M836" s="411">
        <v>107114890108</v>
      </c>
      <c r="N836" s="411" t="s">
        <v>10413</v>
      </c>
    </row>
    <row r="837" spans="1:14">
      <c r="A837" s="471"/>
      <c r="C837" s="415"/>
      <c r="D837" s="385"/>
      <c r="E837" s="395"/>
      <c r="F837" s="396"/>
      <c r="G837" s="397"/>
      <c r="J837" s="391"/>
      <c r="M837" s="411">
        <v>107115455672</v>
      </c>
      <c r="N837" s="411" t="s">
        <v>10444</v>
      </c>
    </row>
    <row r="838" spans="1:14">
      <c r="A838" s="471"/>
      <c r="C838" s="415"/>
      <c r="D838" s="385"/>
      <c r="E838" s="395"/>
      <c r="F838" s="396"/>
      <c r="G838" s="397"/>
      <c r="J838" s="391"/>
      <c r="M838" s="411">
        <v>107114052381</v>
      </c>
      <c r="N838" s="411" t="s">
        <v>10450</v>
      </c>
    </row>
    <row r="839" spans="1:14">
      <c r="A839" s="471"/>
      <c r="C839" s="415"/>
      <c r="D839" s="385"/>
      <c r="E839" s="395"/>
      <c r="F839" s="396"/>
      <c r="G839" s="397"/>
      <c r="J839" s="391"/>
      <c r="M839" s="411">
        <v>107115409784</v>
      </c>
      <c r="N839" s="411" t="s">
        <v>10426</v>
      </c>
    </row>
    <row r="840" spans="1:14">
      <c r="A840" s="471"/>
      <c r="C840" s="415"/>
      <c r="D840" s="385"/>
      <c r="E840" s="395"/>
      <c r="F840" s="396"/>
      <c r="G840" s="397"/>
      <c r="J840" s="391"/>
      <c r="M840" s="411">
        <v>107115433614</v>
      </c>
      <c r="N840" s="411" t="s">
        <v>10425</v>
      </c>
    </row>
    <row r="841" spans="1:14">
      <c r="A841" s="471"/>
      <c r="C841" s="415"/>
      <c r="D841" s="385"/>
      <c r="J841" s="391"/>
      <c r="M841" s="411">
        <v>107113587821</v>
      </c>
      <c r="N841" s="411" t="s">
        <v>10411</v>
      </c>
    </row>
    <row r="842" spans="1:14">
      <c r="A842" s="471"/>
      <c r="C842" s="415"/>
      <c r="D842" s="385"/>
      <c r="J842" s="391"/>
      <c r="M842" s="411">
        <v>107114716862</v>
      </c>
      <c r="N842" s="411" t="s">
        <v>10446</v>
      </c>
    </row>
    <row r="843" spans="1:14">
      <c r="A843" s="471"/>
      <c r="C843" s="415"/>
      <c r="D843" s="385"/>
      <c r="E843" s="395"/>
      <c r="F843" s="396"/>
      <c r="G843" s="397"/>
      <c r="J843" s="391"/>
      <c r="M843" s="411">
        <v>107114878245</v>
      </c>
      <c r="N843" s="411" t="s">
        <v>10460</v>
      </c>
    </row>
    <row r="844" spans="1:14">
      <c r="A844" s="471"/>
      <c r="C844" s="415"/>
      <c r="D844" s="385"/>
      <c r="E844" s="395"/>
      <c r="F844" s="396"/>
      <c r="G844" s="397"/>
      <c r="J844" s="391"/>
      <c r="M844" s="411">
        <v>107115465289</v>
      </c>
      <c r="N844" s="411" t="s">
        <v>11367</v>
      </c>
    </row>
    <row r="845" spans="1:14">
      <c r="A845" s="471"/>
      <c r="C845" s="415"/>
      <c r="D845" s="385"/>
      <c r="E845" s="395"/>
      <c r="F845" s="396"/>
      <c r="G845" s="397"/>
      <c r="J845" s="391"/>
      <c r="M845" s="411">
        <v>107114618258</v>
      </c>
      <c r="N845" s="411" t="s">
        <v>10512</v>
      </c>
    </row>
    <row r="846" spans="1:14">
      <c r="A846" s="471"/>
      <c r="C846" s="415"/>
      <c r="D846" s="385"/>
      <c r="J846" s="391"/>
      <c r="M846" s="411">
        <v>107115286595</v>
      </c>
      <c r="N846" s="411" t="s">
        <v>10428</v>
      </c>
    </row>
    <row r="847" spans="1:14">
      <c r="A847" s="471"/>
      <c r="C847" s="415"/>
      <c r="D847" s="385"/>
      <c r="J847" s="391"/>
      <c r="M847" s="411">
        <v>107114336581</v>
      </c>
      <c r="N847" s="411" t="s">
        <v>10464</v>
      </c>
    </row>
    <row r="848" spans="1:14">
      <c r="A848" s="471"/>
      <c r="C848" s="415"/>
      <c r="D848" s="385"/>
      <c r="E848" s="395"/>
      <c r="F848" s="396"/>
      <c r="G848" s="397"/>
      <c r="J848" s="391"/>
      <c r="M848" s="411">
        <v>107114360014</v>
      </c>
      <c r="N848" s="411" t="s">
        <v>10421</v>
      </c>
    </row>
    <row r="849" spans="1:14">
      <c r="A849" s="471"/>
      <c r="C849" s="415"/>
      <c r="D849" s="385"/>
      <c r="J849" s="391"/>
      <c r="M849" s="411">
        <v>107115241652</v>
      </c>
      <c r="N849" s="411" t="s">
        <v>10418</v>
      </c>
    </row>
    <row r="850" spans="1:14">
      <c r="A850" s="471"/>
      <c r="C850" s="415"/>
      <c r="D850" s="385"/>
      <c r="J850" s="391"/>
      <c r="M850" s="411">
        <v>107114025036</v>
      </c>
      <c r="N850" s="411" t="s">
        <v>10434</v>
      </c>
    </row>
    <row r="851" spans="1:14">
      <c r="A851" s="471"/>
      <c r="C851" s="415"/>
      <c r="D851" s="385"/>
      <c r="J851" s="391"/>
      <c r="M851" s="411">
        <v>107115246837</v>
      </c>
      <c r="N851" s="411" t="s">
        <v>11349</v>
      </c>
    </row>
    <row r="852" spans="1:14">
      <c r="A852" s="471"/>
      <c r="C852" s="415"/>
      <c r="D852" s="385"/>
      <c r="J852" s="394"/>
      <c r="M852" s="411">
        <v>107115345782</v>
      </c>
      <c r="N852" s="411" t="s">
        <v>10431</v>
      </c>
    </row>
    <row r="853" spans="1:14">
      <c r="A853" s="471"/>
      <c r="C853" s="415"/>
      <c r="D853" s="385"/>
      <c r="J853" s="391"/>
      <c r="M853" s="411">
        <v>107112176513</v>
      </c>
      <c r="N853" s="411" t="s">
        <v>10467</v>
      </c>
    </row>
    <row r="854" spans="1:14">
      <c r="A854" s="471"/>
      <c r="C854" s="415"/>
      <c r="D854" s="385"/>
      <c r="E854" s="395"/>
      <c r="F854" s="396"/>
      <c r="G854" s="397"/>
      <c r="J854" s="391"/>
      <c r="M854" s="411">
        <v>107115277419</v>
      </c>
      <c r="N854" s="411" t="s">
        <v>10445</v>
      </c>
    </row>
    <row r="855" spans="1:14">
      <c r="A855" s="471"/>
      <c r="C855" s="415"/>
      <c r="D855" s="385"/>
      <c r="E855" s="395"/>
      <c r="F855" s="396"/>
      <c r="G855" s="397"/>
      <c r="J855" s="391"/>
      <c r="M855" s="411">
        <v>107115499677</v>
      </c>
      <c r="N855" s="411" t="s">
        <v>11925</v>
      </c>
    </row>
    <row r="856" spans="1:14">
      <c r="A856" s="471"/>
      <c r="C856" s="415"/>
      <c r="D856" s="385"/>
      <c r="E856" s="395"/>
      <c r="F856" s="396"/>
      <c r="G856" s="397"/>
      <c r="J856" s="391"/>
      <c r="M856" s="411">
        <v>107115459520</v>
      </c>
      <c r="N856" s="411" t="s">
        <v>11927</v>
      </c>
    </row>
    <row r="857" spans="1:14">
      <c r="A857" s="471"/>
      <c r="C857" s="415"/>
      <c r="D857" s="385"/>
      <c r="J857" s="394"/>
      <c r="M857" s="411">
        <v>107115441758</v>
      </c>
      <c r="N857" s="411" t="s">
        <v>10475</v>
      </c>
    </row>
    <row r="858" spans="1:14">
      <c r="A858" s="471"/>
      <c r="C858" s="415"/>
      <c r="D858" s="385"/>
      <c r="J858" s="394"/>
      <c r="M858" s="411">
        <v>107115473672</v>
      </c>
      <c r="N858" s="411" t="s">
        <v>10471</v>
      </c>
    </row>
    <row r="859" spans="1:14">
      <c r="A859" s="471"/>
      <c r="C859" s="415"/>
      <c r="D859" s="385"/>
      <c r="J859" s="394"/>
      <c r="M859" s="411">
        <v>107115440388</v>
      </c>
      <c r="N859" s="411" t="s">
        <v>10472</v>
      </c>
    </row>
    <row r="860" spans="1:14">
      <c r="A860" s="471"/>
      <c r="C860" s="415"/>
      <c r="D860" s="385"/>
      <c r="J860" s="391"/>
      <c r="M860" s="411">
        <v>107113919892</v>
      </c>
      <c r="N860" s="411" t="s">
        <v>10451</v>
      </c>
    </row>
    <row r="861" spans="1:14">
      <c r="A861" s="471"/>
      <c r="C861" s="415"/>
      <c r="D861" s="385"/>
      <c r="J861" s="394"/>
      <c r="M861" s="411">
        <v>107113480528</v>
      </c>
      <c r="N861" s="411" t="s">
        <v>10484</v>
      </c>
    </row>
    <row r="862" spans="1:14">
      <c r="A862" s="471"/>
      <c r="C862" s="415"/>
      <c r="D862" s="385"/>
      <c r="J862" s="394"/>
      <c r="M862" s="411">
        <v>107114892368</v>
      </c>
      <c r="N862" s="411" t="s">
        <v>10535</v>
      </c>
    </row>
    <row r="863" spans="1:14">
      <c r="A863" s="471"/>
      <c r="C863" s="415"/>
      <c r="D863" s="385"/>
      <c r="E863" s="395"/>
      <c r="F863" s="396"/>
      <c r="G863" s="397"/>
      <c r="J863" s="391"/>
      <c r="M863" s="411">
        <v>107115429916</v>
      </c>
      <c r="N863" s="411" t="s">
        <v>10566</v>
      </c>
    </row>
    <row r="864" spans="1:14">
      <c r="A864" s="471"/>
      <c r="C864" s="415"/>
      <c r="D864" s="385"/>
      <c r="E864" s="395"/>
      <c r="F864" s="396"/>
      <c r="G864" s="397"/>
      <c r="J864" s="391"/>
      <c r="M864" s="411">
        <v>107115483409</v>
      </c>
      <c r="N864" s="411" t="s">
        <v>10414</v>
      </c>
    </row>
    <row r="865" spans="1:14">
      <c r="A865" s="471"/>
      <c r="C865" s="415"/>
      <c r="D865" s="385"/>
      <c r="E865" s="395"/>
      <c r="F865" s="396"/>
      <c r="G865" s="397"/>
      <c r="J865" s="391"/>
      <c r="M865" s="411">
        <v>107115380418</v>
      </c>
      <c r="N865" s="411" t="s">
        <v>10427</v>
      </c>
    </row>
    <row r="866" spans="1:14">
      <c r="A866" s="471"/>
      <c r="C866" s="415"/>
      <c r="D866" s="385"/>
      <c r="E866" s="395"/>
      <c r="F866" s="396"/>
      <c r="G866" s="397"/>
      <c r="J866" s="391"/>
      <c r="M866" s="411">
        <v>107113423399</v>
      </c>
      <c r="N866" s="411" t="s">
        <v>10527</v>
      </c>
    </row>
    <row r="867" spans="1:14">
      <c r="A867" s="471"/>
      <c r="C867" s="415"/>
      <c r="D867" s="385"/>
      <c r="J867" s="391"/>
      <c r="M867" s="411">
        <v>107115410577</v>
      </c>
      <c r="N867" s="411" t="s">
        <v>10408</v>
      </c>
    </row>
    <row r="868" spans="1:14">
      <c r="A868" s="471"/>
      <c r="C868" s="415"/>
      <c r="D868" s="385"/>
      <c r="E868" s="395"/>
      <c r="F868" s="396"/>
      <c r="G868" s="397"/>
      <c r="J868" s="391"/>
      <c r="M868" s="411">
        <v>107112957257</v>
      </c>
      <c r="N868" s="411" t="s">
        <v>10492</v>
      </c>
    </row>
    <row r="869" spans="1:14">
      <c r="A869" s="471"/>
      <c r="C869" s="415"/>
      <c r="D869" s="385"/>
      <c r="J869" s="391"/>
      <c r="M869" s="411">
        <v>107113450802</v>
      </c>
      <c r="N869" s="411" t="s">
        <v>10482</v>
      </c>
    </row>
    <row r="870" spans="1:14">
      <c r="A870" s="471"/>
      <c r="C870" s="415"/>
      <c r="D870" s="385"/>
      <c r="J870" s="394"/>
      <c r="M870" s="411">
        <v>107111200592</v>
      </c>
      <c r="N870" s="411" t="s">
        <v>10548</v>
      </c>
    </row>
    <row r="871" spans="1:14">
      <c r="A871" s="471"/>
      <c r="C871" s="415"/>
      <c r="D871" s="385"/>
      <c r="J871" s="391"/>
      <c r="M871" s="411">
        <v>107115382072</v>
      </c>
      <c r="N871" s="411" t="s">
        <v>10440</v>
      </c>
    </row>
    <row r="872" spans="1:14">
      <c r="A872" s="471"/>
      <c r="C872" s="415"/>
      <c r="D872" s="385"/>
      <c r="J872" s="391"/>
      <c r="M872" s="411">
        <v>107114597742</v>
      </c>
      <c r="N872" s="411" t="s">
        <v>10534</v>
      </c>
    </row>
    <row r="873" spans="1:14">
      <c r="A873" s="471"/>
      <c r="C873" s="415"/>
      <c r="D873" s="385"/>
      <c r="J873" s="391"/>
      <c r="M873" s="411">
        <v>107111135505</v>
      </c>
      <c r="N873" s="411" t="s">
        <v>10493</v>
      </c>
    </row>
    <row r="874" spans="1:14">
      <c r="A874" s="471"/>
      <c r="C874" s="415"/>
      <c r="D874" s="385"/>
      <c r="J874" s="391"/>
      <c r="M874" s="411">
        <v>107115171120</v>
      </c>
      <c r="N874" s="411" t="s">
        <v>10513</v>
      </c>
    </row>
    <row r="875" spans="1:14">
      <c r="A875" s="471"/>
      <c r="C875" s="415"/>
      <c r="D875" s="385"/>
      <c r="E875" s="395"/>
      <c r="F875" s="396"/>
      <c r="G875" s="397"/>
      <c r="J875" s="391"/>
      <c r="M875" s="411">
        <v>107115140015</v>
      </c>
      <c r="N875" s="411" t="s">
        <v>10401</v>
      </c>
    </row>
    <row r="876" spans="1:14">
      <c r="A876" s="471"/>
      <c r="C876" s="415"/>
      <c r="D876" s="385"/>
      <c r="J876" s="391"/>
      <c r="M876" s="411">
        <v>107112467714</v>
      </c>
      <c r="N876" s="411" t="s">
        <v>10488</v>
      </c>
    </row>
    <row r="877" spans="1:14">
      <c r="A877" s="471"/>
      <c r="C877" s="415"/>
      <c r="D877" s="385"/>
      <c r="J877" s="391"/>
      <c r="M877" s="411">
        <v>107115020675</v>
      </c>
      <c r="N877" s="411" t="s">
        <v>10569</v>
      </c>
    </row>
    <row r="878" spans="1:14">
      <c r="A878" s="471"/>
      <c r="C878" s="415"/>
      <c r="D878" s="385"/>
      <c r="J878" s="391"/>
      <c r="M878" s="411">
        <v>107115426785</v>
      </c>
      <c r="N878" s="411" t="s">
        <v>10462</v>
      </c>
    </row>
    <row r="879" spans="1:14">
      <c r="A879" s="471"/>
      <c r="C879" s="415"/>
      <c r="D879" s="385"/>
      <c r="J879" s="391"/>
      <c r="M879" s="411">
        <v>107114984192</v>
      </c>
      <c r="N879" s="411" t="s">
        <v>10466</v>
      </c>
    </row>
    <row r="880" spans="1:14">
      <c r="A880" s="471"/>
      <c r="C880" s="415"/>
      <c r="D880" s="385"/>
      <c r="J880" s="391"/>
      <c r="M880" s="411">
        <v>107111818471</v>
      </c>
      <c r="N880" s="411" t="s">
        <v>10415</v>
      </c>
    </row>
    <row r="881" spans="1:14">
      <c r="A881" s="471"/>
      <c r="C881" s="415"/>
      <c r="D881" s="385"/>
      <c r="J881" s="391"/>
      <c r="M881" s="411">
        <v>107115119810</v>
      </c>
      <c r="N881" s="411" t="s">
        <v>10502</v>
      </c>
    </row>
    <row r="882" spans="1:14">
      <c r="A882" s="471"/>
      <c r="C882" s="415"/>
      <c r="D882" s="385"/>
      <c r="J882" s="394"/>
      <c r="M882" s="411">
        <v>107115249289</v>
      </c>
      <c r="N882" s="411" t="s">
        <v>10453</v>
      </c>
    </row>
    <row r="883" spans="1:14">
      <c r="A883" s="471"/>
      <c r="C883" s="415"/>
      <c r="D883" s="385"/>
      <c r="J883" s="391"/>
      <c r="M883" s="411">
        <v>107115099820</v>
      </c>
      <c r="N883" s="411" t="s">
        <v>10530</v>
      </c>
    </row>
    <row r="884" spans="1:14">
      <c r="A884" s="471"/>
      <c r="C884" s="415"/>
      <c r="D884" s="385"/>
      <c r="E884" s="395"/>
      <c r="F884" s="396"/>
      <c r="G884" s="397"/>
      <c r="J884" s="391"/>
      <c r="M884" s="411">
        <v>107114887021</v>
      </c>
      <c r="N884" s="411" t="s">
        <v>10449</v>
      </c>
    </row>
    <row r="885" spans="1:14">
      <c r="A885" s="471"/>
      <c r="C885" s="415"/>
      <c r="D885" s="385"/>
      <c r="J885" s="394"/>
      <c r="M885" s="411">
        <v>107113807360</v>
      </c>
      <c r="N885" s="411" t="s">
        <v>10498</v>
      </c>
    </row>
    <row r="886" spans="1:14">
      <c r="A886" s="471"/>
      <c r="C886" s="415"/>
      <c r="D886" s="385"/>
      <c r="J886" s="394"/>
      <c r="M886" s="411">
        <v>107115050939</v>
      </c>
      <c r="N886" s="411" t="s">
        <v>10458</v>
      </c>
    </row>
    <row r="887" spans="1:14">
      <c r="A887" s="471"/>
      <c r="C887" s="415"/>
      <c r="D887" s="385"/>
      <c r="J887" s="391"/>
      <c r="M887" s="411">
        <v>107114237457</v>
      </c>
      <c r="N887" s="411" t="s">
        <v>11942</v>
      </c>
    </row>
    <row r="888" spans="1:14">
      <c r="A888" s="471"/>
      <c r="C888" s="415"/>
      <c r="D888" s="385"/>
      <c r="J888" s="394"/>
      <c r="M888" s="411">
        <v>107115062484</v>
      </c>
      <c r="N888" s="411" t="s">
        <v>10448</v>
      </c>
    </row>
    <row r="889" spans="1:14">
      <c r="A889" s="471"/>
      <c r="C889" s="415"/>
      <c r="D889" s="385"/>
      <c r="E889" s="395"/>
      <c r="F889" s="396"/>
      <c r="G889" s="397"/>
      <c r="J889" s="391"/>
      <c r="M889" s="411">
        <v>107115312847</v>
      </c>
      <c r="N889" s="411" t="s">
        <v>10424</v>
      </c>
    </row>
    <row r="890" spans="1:14">
      <c r="A890" s="471"/>
      <c r="C890" s="415"/>
      <c r="D890" s="385"/>
      <c r="E890" s="395"/>
      <c r="F890" s="396"/>
      <c r="G890" s="397"/>
      <c r="J890" s="391"/>
      <c r="M890" s="411">
        <v>107114686936</v>
      </c>
      <c r="N890" s="411" t="s">
        <v>10470</v>
      </c>
    </row>
    <row r="891" spans="1:14">
      <c r="A891" s="471"/>
      <c r="C891" s="415"/>
      <c r="D891" s="385"/>
      <c r="J891" s="391"/>
      <c r="M891" s="411">
        <v>107114524617</v>
      </c>
      <c r="N891" s="411" t="s">
        <v>10487</v>
      </c>
    </row>
    <row r="892" spans="1:14">
      <c r="A892" s="471"/>
      <c r="C892" s="415"/>
      <c r="D892" s="385"/>
      <c r="J892" s="391"/>
      <c r="M892" s="411">
        <v>107115410795</v>
      </c>
      <c r="N892" s="411" t="s">
        <v>10435</v>
      </c>
    </row>
    <row r="893" spans="1:14">
      <c r="A893" s="471"/>
      <c r="C893" s="415"/>
      <c r="D893" s="385"/>
      <c r="J893" s="391"/>
      <c r="M893" s="411">
        <v>107115021955</v>
      </c>
      <c r="N893" s="411" t="s">
        <v>10500</v>
      </c>
    </row>
    <row r="894" spans="1:14">
      <c r="A894" s="471"/>
      <c r="C894" s="415"/>
      <c r="D894" s="385"/>
      <c r="J894" s="391"/>
      <c r="M894" s="411">
        <v>107114690934</v>
      </c>
      <c r="N894" s="411" t="s">
        <v>11933</v>
      </c>
    </row>
    <row r="895" spans="1:14">
      <c r="A895" s="471"/>
      <c r="C895" s="415"/>
      <c r="D895" s="385"/>
      <c r="J895" s="391"/>
      <c r="M895" s="411">
        <v>107115292267</v>
      </c>
      <c r="N895" s="411" t="s">
        <v>10485</v>
      </c>
    </row>
    <row r="896" spans="1:14">
      <c r="A896" s="471"/>
      <c r="C896" s="415"/>
      <c r="D896" s="385"/>
      <c r="E896" s="395"/>
      <c r="F896" s="396"/>
      <c r="G896" s="397"/>
      <c r="J896" s="391"/>
      <c r="M896" s="411">
        <v>107115309163</v>
      </c>
      <c r="N896" s="411" t="s">
        <v>12209</v>
      </c>
    </row>
    <row r="897" spans="1:14">
      <c r="A897" s="471"/>
      <c r="C897" s="415"/>
      <c r="D897" s="385"/>
      <c r="E897" s="395"/>
      <c r="F897" s="396"/>
      <c r="G897" s="397"/>
      <c r="J897" s="391"/>
      <c r="M897" s="411">
        <v>107114835188</v>
      </c>
      <c r="N897" s="411" t="s">
        <v>10459</v>
      </c>
    </row>
    <row r="898" spans="1:14">
      <c r="A898" s="471"/>
      <c r="C898" s="415"/>
      <c r="D898" s="385"/>
      <c r="J898" s="391"/>
      <c r="M898" s="411">
        <v>107115470211</v>
      </c>
      <c r="N898" s="411" t="s">
        <v>10430</v>
      </c>
    </row>
    <row r="899" spans="1:14">
      <c r="A899" s="471"/>
      <c r="C899" s="415"/>
      <c r="D899" s="385"/>
      <c r="E899" s="395"/>
      <c r="F899" s="396"/>
      <c r="G899" s="397"/>
      <c r="J899" s="391"/>
      <c r="M899" s="411">
        <v>107112568738</v>
      </c>
      <c r="N899" s="411" t="s">
        <v>11181</v>
      </c>
    </row>
    <row r="900" spans="1:14">
      <c r="A900" s="471"/>
      <c r="C900" s="415"/>
      <c r="D900" s="385"/>
      <c r="E900" s="395"/>
      <c r="F900" s="396"/>
      <c r="G900" s="397"/>
      <c r="J900" s="391"/>
      <c r="M900" s="411">
        <v>107115478764</v>
      </c>
      <c r="N900" s="411" t="s">
        <v>12210</v>
      </c>
    </row>
    <row r="901" spans="1:14">
      <c r="A901" s="471"/>
      <c r="C901" s="415"/>
      <c r="D901" s="385"/>
      <c r="E901" s="395"/>
      <c r="F901" s="396"/>
      <c r="G901" s="397"/>
      <c r="J901" s="391"/>
      <c r="M901" s="411">
        <v>107115402155</v>
      </c>
      <c r="N901" s="411" t="s">
        <v>10441</v>
      </c>
    </row>
    <row r="902" spans="1:14">
      <c r="A902" s="471"/>
      <c r="C902" s="415"/>
      <c r="D902" s="385"/>
      <c r="E902" s="395"/>
      <c r="F902" s="396"/>
      <c r="G902" s="397"/>
      <c r="J902" s="391"/>
      <c r="M902" s="411">
        <v>107115244914</v>
      </c>
      <c r="N902" s="411" t="s">
        <v>10497</v>
      </c>
    </row>
    <row r="903" spans="1:14">
      <c r="A903" s="471"/>
      <c r="C903" s="415"/>
      <c r="D903" s="385"/>
      <c r="E903" s="395"/>
      <c r="F903" s="396"/>
      <c r="G903" s="397"/>
      <c r="J903" s="391"/>
      <c r="M903" s="411">
        <v>107112580014</v>
      </c>
      <c r="N903" s="411" t="s">
        <v>11931</v>
      </c>
    </row>
    <row r="904" spans="1:14">
      <c r="A904" s="471"/>
      <c r="C904" s="415"/>
      <c r="D904" s="385"/>
      <c r="J904" s="391"/>
      <c r="M904" s="411">
        <v>107115313837</v>
      </c>
      <c r="N904" s="411" t="s">
        <v>10521</v>
      </c>
    </row>
    <row r="905" spans="1:14">
      <c r="A905" s="471"/>
      <c r="C905" s="415"/>
      <c r="D905" s="385"/>
      <c r="J905" s="394"/>
      <c r="M905" s="411">
        <v>107115006335</v>
      </c>
      <c r="N905" s="411" t="s">
        <v>10438</v>
      </c>
    </row>
    <row r="906" spans="1:14">
      <c r="A906" s="471"/>
      <c r="C906" s="415"/>
      <c r="D906" s="385"/>
      <c r="E906" s="395"/>
      <c r="F906" s="396"/>
      <c r="G906" s="397"/>
      <c r="J906" s="391"/>
      <c r="M906" s="411">
        <v>107114631585</v>
      </c>
      <c r="N906" s="411" t="s">
        <v>10463</v>
      </c>
    </row>
    <row r="907" spans="1:14">
      <c r="A907" s="471"/>
      <c r="C907" s="415"/>
      <c r="D907" s="385"/>
      <c r="J907" s="391"/>
      <c r="M907" s="411">
        <v>107115247000</v>
      </c>
      <c r="N907" s="411" t="s">
        <v>10468</v>
      </c>
    </row>
    <row r="908" spans="1:14">
      <c r="A908" s="471"/>
      <c r="C908" s="415"/>
      <c r="D908" s="385"/>
      <c r="E908" s="395"/>
      <c r="F908" s="396"/>
      <c r="G908" s="397"/>
      <c r="J908" s="391"/>
      <c r="M908" s="411">
        <v>107115210079</v>
      </c>
      <c r="N908" s="411" t="s">
        <v>10504</v>
      </c>
    </row>
    <row r="909" spans="1:14">
      <c r="A909" s="471"/>
      <c r="C909" s="415"/>
      <c r="D909" s="385"/>
      <c r="E909" s="395"/>
      <c r="F909" s="396"/>
      <c r="G909" s="397"/>
      <c r="J909" s="391"/>
      <c r="M909" s="411">
        <v>107113394462</v>
      </c>
      <c r="N909" s="411" t="s">
        <v>11228</v>
      </c>
    </row>
    <row r="910" spans="1:14">
      <c r="A910" s="471"/>
      <c r="C910" s="415"/>
      <c r="D910" s="385"/>
      <c r="E910" s="395"/>
      <c r="F910" s="396"/>
      <c r="G910" s="397"/>
      <c r="J910" s="391"/>
      <c r="M910" s="411">
        <v>107114330346</v>
      </c>
      <c r="N910" s="411" t="s">
        <v>10542</v>
      </c>
    </row>
    <row r="911" spans="1:14">
      <c r="A911" s="471"/>
      <c r="C911" s="415"/>
      <c r="D911" s="385"/>
      <c r="E911" s="395"/>
      <c r="F911" s="396"/>
      <c r="G911" s="397"/>
      <c r="J911" s="391"/>
      <c r="M911" s="411">
        <v>107114951389</v>
      </c>
      <c r="N911" s="411" t="s">
        <v>10478</v>
      </c>
    </row>
    <row r="912" spans="1:14">
      <c r="A912" s="471"/>
      <c r="C912" s="415"/>
      <c r="D912" s="385"/>
      <c r="J912" s="391"/>
      <c r="M912" s="411">
        <v>107114055692</v>
      </c>
      <c r="N912" s="411" t="s">
        <v>10495</v>
      </c>
    </row>
    <row r="913" spans="1:14">
      <c r="A913" s="471"/>
      <c r="C913" s="415"/>
      <c r="D913" s="385"/>
      <c r="J913" s="394"/>
      <c r="M913" s="411">
        <v>107110955091</v>
      </c>
      <c r="N913" s="411" t="s">
        <v>10555</v>
      </c>
    </row>
    <row r="914" spans="1:14">
      <c r="A914" s="471"/>
      <c r="C914" s="415"/>
      <c r="D914" s="385"/>
      <c r="J914" s="391"/>
      <c r="M914" s="411">
        <v>107114996328</v>
      </c>
      <c r="N914" s="411" t="s">
        <v>10477</v>
      </c>
    </row>
    <row r="915" spans="1:14">
      <c r="A915" s="471"/>
      <c r="C915" s="415"/>
      <c r="D915" s="385"/>
      <c r="E915" s="395"/>
      <c r="F915" s="396"/>
      <c r="G915" s="397"/>
      <c r="J915" s="391"/>
      <c r="M915" s="411">
        <v>107114219746</v>
      </c>
      <c r="N915" s="411" t="s">
        <v>10544</v>
      </c>
    </row>
    <row r="916" spans="1:14">
      <c r="A916" s="471"/>
      <c r="C916" s="415"/>
      <c r="D916" s="385"/>
      <c r="J916" s="394"/>
      <c r="M916" s="411">
        <v>107112893332</v>
      </c>
      <c r="N916" s="411" t="s">
        <v>11279</v>
      </c>
    </row>
    <row r="917" spans="1:14">
      <c r="A917" s="471"/>
      <c r="C917" s="415"/>
      <c r="D917" s="385"/>
      <c r="J917" s="391"/>
      <c r="M917" s="411">
        <v>107115312620</v>
      </c>
      <c r="N917" s="411" t="s">
        <v>10539</v>
      </c>
    </row>
    <row r="918" spans="1:14">
      <c r="A918" s="471"/>
      <c r="C918" s="415"/>
      <c r="D918" s="385"/>
      <c r="E918" s="395"/>
      <c r="F918" s="396"/>
      <c r="G918" s="397"/>
      <c r="J918" s="391"/>
      <c r="M918" s="411">
        <v>107115066829</v>
      </c>
      <c r="N918" s="411" t="s">
        <v>12462</v>
      </c>
    </row>
    <row r="919" spans="1:14">
      <c r="A919" s="471"/>
      <c r="C919" s="415"/>
      <c r="D919" s="385"/>
      <c r="J919" s="391"/>
      <c r="M919" s="411">
        <v>107115261571</v>
      </c>
      <c r="N919" s="411" t="s">
        <v>10402</v>
      </c>
    </row>
    <row r="920" spans="1:14">
      <c r="A920" s="471"/>
      <c r="C920" s="415"/>
      <c r="D920" s="385"/>
      <c r="E920" s="395"/>
      <c r="F920" s="396"/>
      <c r="G920" s="397"/>
      <c r="J920" s="391"/>
      <c r="M920" s="411">
        <v>107115236914</v>
      </c>
      <c r="N920" s="411" t="s">
        <v>10514</v>
      </c>
    </row>
    <row r="921" spans="1:14">
      <c r="A921" s="471"/>
      <c r="C921" s="415"/>
      <c r="D921" s="385"/>
      <c r="J921" s="391"/>
      <c r="M921" s="411">
        <v>107114110071</v>
      </c>
      <c r="N921" s="411" t="s">
        <v>10561</v>
      </c>
    </row>
    <row r="922" spans="1:14">
      <c r="A922" s="471"/>
      <c r="C922" s="415"/>
      <c r="D922" s="385"/>
      <c r="J922" s="391"/>
      <c r="M922" s="411">
        <v>107114054800</v>
      </c>
      <c r="N922" s="411" t="s">
        <v>10461</v>
      </c>
    </row>
    <row r="923" spans="1:14">
      <c r="A923" s="471"/>
      <c r="C923" s="415"/>
      <c r="D923" s="385"/>
      <c r="J923" s="391"/>
      <c r="M923" s="411">
        <v>107114409714</v>
      </c>
      <c r="N923" s="411" t="s">
        <v>10567</v>
      </c>
    </row>
    <row r="924" spans="1:14">
      <c r="A924" s="471"/>
      <c r="C924" s="415"/>
      <c r="D924" s="385"/>
      <c r="J924" s="391"/>
      <c r="M924" s="411">
        <v>107115423884</v>
      </c>
      <c r="N924" s="411" t="s">
        <v>10499</v>
      </c>
    </row>
    <row r="925" spans="1:14">
      <c r="A925" s="471"/>
      <c r="C925" s="415"/>
      <c r="D925" s="385"/>
      <c r="J925" s="391"/>
      <c r="M925" s="411">
        <v>107115342897</v>
      </c>
      <c r="N925" s="411" t="s">
        <v>10494</v>
      </c>
    </row>
    <row r="926" spans="1:14">
      <c r="A926" s="471"/>
      <c r="C926" s="415"/>
      <c r="D926" s="385"/>
      <c r="E926" s="395"/>
      <c r="F926" s="396"/>
      <c r="G926" s="397"/>
      <c r="J926" s="391"/>
      <c r="M926" s="411">
        <v>107114629276</v>
      </c>
      <c r="N926" s="411" t="s">
        <v>12463</v>
      </c>
    </row>
    <row r="927" spans="1:14">
      <c r="A927" s="471"/>
      <c r="C927" s="415"/>
      <c r="D927" s="385"/>
      <c r="J927" s="391"/>
      <c r="M927" s="411">
        <v>107111305975</v>
      </c>
      <c r="N927" s="411" t="s">
        <v>10547</v>
      </c>
    </row>
    <row r="928" spans="1:14">
      <c r="A928" s="471"/>
      <c r="C928" s="415"/>
      <c r="D928" s="385"/>
      <c r="J928" s="391"/>
      <c r="M928" s="411">
        <v>107114949414</v>
      </c>
      <c r="N928" s="411" t="s">
        <v>10543</v>
      </c>
    </row>
    <row r="929" spans="1:14">
      <c r="A929" s="471"/>
      <c r="C929" s="415"/>
      <c r="D929" s="385"/>
      <c r="E929" s="395"/>
      <c r="F929" s="396"/>
      <c r="G929" s="397"/>
      <c r="J929" s="391"/>
      <c r="M929" s="411">
        <v>107114991425</v>
      </c>
      <c r="N929" s="411" t="s">
        <v>10481</v>
      </c>
    </row>
    <row r="930" spans="1:14">
      <c r="A930" s="471"/>
      <c r="C930" s="415"/>
      <c r="D930" s="385"/>
      <c r="E930" s="395"/>
      <c r="F930" s="396"/>
      <c r="G930" s="397"/>
      <c r="J930" s="391"/>
      <c r="M930" s="411">
        <v>107114275152</v>
      </c>
      <c r="N930" s="411" t="s">
        <v>10489</v>
      </c>
    </row>
    <row r="931" spans="1:14">
      <c r="A931" s="471"/>
      <c r="C931" s="415"/>
      <c r="D931" s="385"/>
      <c r="E931" s="395"/>
      <c r="F931" s="396"/>
      <c r="G931" s="397"/>
      <c r="J931" s="391"/>
      <c r="M931" s="411">
        <v>107114104463</v>
      </c>
      <c r="N931" s="411" t="s">
        <v>10456</v>
      </c>
    </row>
    <row r="932" spans="1:14">
      <c r="A932" s="471"/>
      <c r="C932" s="415"/>
      <c r="D932" s="385"/>
      <c r="E932" s="395"/>
      <c r="F932" s="396"/>
      <c r="G932" s="397"/>
      <c r="J932" s="391"/>
      <c r="M932" s="411">
        <v>107115170766</v>
      </c>
      <c r="N932" s="411" t="s">
        <v>10469</v>
      </c>
    </row>
    <row r="933" spans="1:14">
      <c r="A933" s="471"/>
      <c r="C933" s="415"/>
      <c r="D933" s="385"/>
      <c r="J933" s="391"/>
      <c r="M933" s="411">
        <v>107115000995</v>
      </c>
      <c r="N933" s="411" t="s">
        <v>11934</v>
      </c>
    </row>
    <row r="934" spans="1:14">
      <c r="A934" s="471"/>
      <c r="C934" s="415"/>
      <c r="D934" s="385"/>
      <c r="J934" s="391"/>
      <c r="M934" s="411">
        <v>107115142538</v>
      </c>
      <c r="N934" s="411" t="s">
        <v>11929</v>
      </c>
    </row>
    <row r="935" spans="1:14">
      <c r="A935" s="471"/>
      <c r="C935" s="415"/>
      <c r="D935" s="385"/>
      <c r="J935" s="391"/>
      <c r="M935" s="411">
        <v>107115083966</v>
      </c>
      <c r="N935" s="411" t="s">
        <v>10486</v>
      </c>
    </row>
    <row r="936" spans="1:14">
      <c r="A936" s="471"/>
      <c r="C936" s="415"/>
      <c r="D936" s="385"/>
      <c r="E936" s="395"/>
      <c r="F936" s="396"/>
      <c r="G936" s="397"/>
      <c r="J936" s="391"/>
      <c r="M936" s="411">
        <v>107115480567</v>
      </c>
      <c r="N936" s="411" t="s">
        <v>10574</v>
      </c>
    </row>
    <row r="937" spans="1:14">
      <c r="A937" s="471"/>
      <c r="C937" s="415"/>
      <c r="D937" s="385"/>
      <c r="J937" s="391"/>
      <c r="M937" s="411">
        <v>107114937969</v>
      </c>
      <c r="N937" s="411" t="s">
        <v>10529</v>
      </c>
    </row>
    <row r="938" spans="1:14">
      <c r="A938" s="471"/>
      <c r="C938" s="415"/>
      <c r="D938" s="385"/>
      <c r="J938" s="391"/>
      <c r="M938" s="411">
        <v>107115476536</v>
      </c>
      <c r="N938" s="411" t="s">
        <v>10496</v>
      </c>
    </row>
    <row r="939" spans="1:14">
      <c r="A939" s="471"/>
      <c r="C939" s="415"/>
      <c r="D939" s="385"/>
      <c r="J939" s="394"/>
      <c r="M939" s="411">
        <v>107114756699</v>
      </c>
      <c r="N939" s="411" t="s">
        <v>11928</v>
      </c>
    </row>
    <row r="940" spans="1:14">
      <c r="A940" s="471"/>
      <c r="C940" s="415"/>
      <c r="D940" s="385"/>
      <c r="E940" s="395"/>
      <c r="F940" s="396"/>
      <c r="G940" s="397"/>
      <c r="J940" s="391"/>
      <c r="M940" s="411">
        <v>107115219373</v>
      </c>
      <c r="N940" s="411" t="s">
        <v>10537</v>
      </c>
    </row>
    <row r="941" spans="1:14">
      <c r="A941" s="471"/>
      <c r="C941" s="415"/>
      <c r="D941" s="385"/>
      <c r="J941" s="391"/>
      <c r="M941" s="411">
        <v>107113752771</v>
      </c>
      <c r="N941" s="411" t="s">
        <v>10525</v>
      </c>
    </row>
    <row r="942" spans="1:14">
      <c r="A942" s="471"/>
      <c r="C942" s="415"/>
      <c r="D942" s="385"/>
      <c r="E942" s="395"/>
      <c r="F942" s="396"/>
      <c r="G942" s="397"/>
      <c r="J942" s="391"/>
      <c r="M942" s="411">
        <v>107113685815</v>
      </c>
      <c r="N942" s="411" t="s">
        <v>10515</v>
      </c>
    </row>
    <row r="943" spans="1:14">
      <c r="A943" s="471"/>
      <c r="C943" s="415"/>
      <c r="D943" s="385"/>
      <c r="J943" s="391"/>
      <c r="M943" s="411">
        <v>107115121857</v>
      </c>
      <c r="N943" s="411" t="s">
        <v>10429</v>
      </c>
    </row>
    <row r="944" spans="1:14">
      <c r="A944" s="471"/>
      <c r="C944" s="415"/>
      <c r="D944" s="385"/>
      <c r="E944" s="395"/>
      <c r="F944" s="396"/>
      <c r="G944" s="397"/>
      <c r="J944" s="391"/>
      <c r="M944" s="411">
        <v>107114961951</v>
      </c>
      <c r="N944" s="411" t="s">
        <v>10524</v>
      </c>
    </row>
    <row r="945" spans="1:14">
      <c r="A945" s="471"/>
      <c r="C945" s="415"/>
      <c r="D945" s="385"/>
      <c r="J945" s="391"/>
      <c r="M945" s="411">
        <v>107114650777</v>
      </c>
      <c r="N945" s="411" t="s">
        <v>10541</v>
      </c>
    </row>
    <row r="946" spans="1:14">
      <c r="A946" s="471"/>
      <c r="C946" s="415"/>
      <c r="D946" s="385"/>
      <c r="J946" s="394"/>
      <c r="M946" s="411">
        <v>107115489898</v>
      </c>
      <c r="N946" s="411" t="s">
        <v>10575</v>
      </c>
    </row>
    <row r="947" spans="1:14">
      <c r="A947" s="471"/>
      <c r="C947" s="415"/>
      <c r="D947" s="385"/>
      <c r="E947" s="395"/>
      <c r="F947" s="396"/>
      <c r="G947" s="397"/>
      <c r="J947" s="391"/>
      <c r="M947" s="411">
        <v>107115242021</v>
      </c>
      <c r="N947" s="411" t="s">
        <v>11191</v>
      </c>
    </row>
    <row r="948" spans="1:14">
      <c r="A948" s="471"/>
      <c r="C948" s="415"/>
      <c r="D948" s="385"/>
      <c r="J948" s="394"/>
      <c r="M948" s="411">
        <v>107114767956</v>
      </c>
      <c r="N948" s="411" t="s">
        <v>10572</v>
      </c>
    </row>
    <row r="949" spans="1:14">
      <c r="A949" s="471"/>
      <c r="C949" s="415"/>
      <c r="D949" s="385"/>
      <c r="E949" s="395"/>
      <c r="F949" s="396"/>
      <c r="G949" s="397"/>
      <c r="J949" s="391"/>
      <c r="M949" s="411">
        <v>107114665397</v>
      </c>
      <c r="N949" s="411" t="s">
        <v>10479</v>
      </c>
    </row>
    <row r="950" spans="1:14">
      <c r="A950" s="471"/>
      <c r="C950" s="415"/>
      <c r="D950" s="385"/>
      <c r="J950" s="391"/>
      <c r="M950" s="411">
        <v>107113022965</v>
      </c>
      <c r="N950" s="411" t="s">
        <v>10558</v>
      </c>
    </row>
    <row r="951" spans="1:14">
      <c r="A951" s="471"/>
      <c r="C951" s="415"/>
      <c r="D951" s="385"/>
      <c r="J951" s="394"/>
      <c r="M951" s="411">
        <v>107115313984</v>
      </c>
      <c r="N951" s="411" t="s">
        <v>10506</v>
      </c>
    </row>
    <row r="952" spans="1:14">
      <c r="A952" s="471"/>
      <c r="C952" s="415"/>
      <c r="D952" s="385"/>
      <c r="J952" s="391"/>
      <c r="M952" s="411">
        <v>107115309060</v>
      </c>
      <c r="N952" s="411" t="s">
        <v>10465</v>
      </c>
    </row>
    <row r="953" spans="1:14">
      <c r="A953" s="471"/>
      <c r="C953" s="415"/>
      <c r="D953" s="385"/>
      <c r="E953" s="395"/>
      <c r="F953" s="396"/>
      <c r="G953" s="397"/>
      <c r="J953" s="391"/>
      <c r="M953" s="411">
        <v>107115498324</v>
      </c>
      <c r="N953" s="411" t="s">
        <v>11924</v>
      </c>
    </row>
    <row r="954" spans="1:14">
      <c r="A954" s="471"/>
      <c r="C954" s="415"/>
      <c r="D954" s="385"/>
      <c r="J954" s="394"/>
      <c r="M954" s="411">
        <v>107114968366</v>
      </c>
      <c r="N954" s="411" t="s">
        <v>12464</v>
      </c>
    </row>
    <row r="955" spans="1:14">
      <c r="A955" s="471"/>
      <c r="C955" s="415"/>
      <c r="D955" s="385"/>
      <c r="J955" s="394"/>
      <c r="M955" s="411">
        <v>107114924917</v>
      </c>
      <c r="N955" s="411" t="s">
        <v>10473</v>
      </c>
    </row>
    <row r="956" spans="1:14">
      <c r="A956" s="471"/>
      <c r="C956" s="415"/>
      <c r="D956" s="385"/>
      <c r="E956" s="395"/>
      <c r="F956" s="396"/>
      <c r="G956" s="397"/>
      <c r="J956" s="391"/>
      <c r="M956" s="411">
        <v>107112760331</v>
      </c>
      <c r="N956" s="411" t="s">
        <v>12465</v>
      </c>
    </row>
    <row r="957" spans="1:14">
      <c r="A957" s="471"/>
      <c r="C957" s="415"/>
      <c r="D957" s="385"/>
      <c r="E957" s="395"/>
      <c r="F957" s="396"/>
      <c r="G957" s="397"/>
      <c r="J957" s="391"/>
      <c r="M957" s="411">
        <v>107115144613</v>
      </c>
      <c r="N957" s="411" t="s">
        <v>11206</v>
      </c>
    </row>
    <row r="958" spans="1:14">
      <c r="A958" s="471"/>
      <c r="C958" s="415"/>
      <c r="D958" s="385"/>
      <c r="J958" s="391"/>
      <c r="M958" s="411">
        <v>107113869683</v>
      </c>
      <c r="N958" s="411" t="s">
        <v>10501</v>
      </c>
    </row>
    <row r="959" spans="1:14">
      <c r="A959" s="471"/>
      <c r="C959" s="415"/>
      <c r="D959" s="385"/>
      <c r="J959" s="391"/>
      <c r="M959" s="411">
        <v>107115098099</v>
      </c>
      <c r="N959" s="411" t="s">
        <v>10507</v>
      </c>
    </row>
    <row r="960" spans="1:14">
      <c r="A960" s="471"/>
      <c r="C960" s="415"/>
      <c r="D960" s="385"/>
      <c r="J960" s="394"/>
      <c r="M960" s="411">
        <v>107115500749</v>
      </c>
      <c r="N960" s="411" t="s">
        <v>12466</v>
      </c>
    </row>
    <row r="961" spans="1:14">
      <c r="A961" s="471"/>
      <c r="C961" s="415"/>
      <c r="D961" s="385"/>
      <c r="J961" s="391"/>
      <c r="M961" s="411">
        <v>107115264068</v>
      </c>
      <c r="N961" s="411" t="s">
        <v>12213</v>
      </c>
    </row>
    <row r="962" spans="1:14">
      <c r="A962" s="471"/>
      <c r="C962" s="415"/>
      <c r="D962" s="385"/>
      <c r="J962" s="391"/>
      <c r="M962" s="411">
        <v>107114946571</v>
      </c>
      <c r="N962" s="411" t="s">
        <v>10536</v>
      </c>
    </row>
    <row r="963" spans="1:14">
      <c r="A963" s="471"/>
      <c r="C963" s="415"/>
      <c r="D963" s="385"/>
      <c r="E963" s="395"/>
      <c r="F963" s="396"/>
      <c r="G963" s="397"/>
      <c r="J963" s="391"/>
      <c r="M963" s="411">
        <v>107114294777</v>
      </c>
      <c r="N963" s="411" t="s">
        <v>10454</v>
      </c>
    </row>
    <row r="964" spans="1:14">
      <c r="A964" s="471"/>
      <c r="C964" s="415"/>
      <c r="D964" s="385"/>
      <c r="E964" s="395"/>
      <c r="F964" s="396"/>
      <c r="G964" s="397"/>
      <c r="J964" s="391"/>
      <c r="M964" s="411">
        <v>107112188253</v>
      </c>
      <c r="N964" s="411" t="s">
        <v>10480</v>
      </c>
    </row>
    <row r="965" spans="1:14">
      <c r="A965" s="471"/>
      <c r="C965" s="415"/>
      <c r="D965" s="385"/>
      <c r="E965" s="395"/>
      <c r="F965" s="396"/>
      <c r="G965" s="397"/>
      <c r="J965" s="391"/>
      <c r="M965" s="411">
        <v>107111596789</v>
      </c>
      <c r="N965" s="411" t="s">
        <v>11930</v>
      </c>
    </row>
    <row r="966" spans="1:14">
      <c r="A966" s="471"/>
      <c r="C966" s="415"/>
      <c r="D966" s="385"/>
      <c r="E966" s="395"/>
      <c r="F966" s="396"/>
      <c r="G966" s="397"/>
      <c r="J966" s="391"/>
      <c r="M966" s="411">
        <v>107115387984</v>
      </c>
      <c r="N966" s="411" t="s">
        <v>10520</v>
      </c>
    </row>
    <row r="967" spans="1:14">
      <c r="A967" s="471"/>
      <c r="C967" s="415"/>
      <c r="D967" s="385"/>
      <c r="E967" s="395"/>
      <c r="F967" s="396"/>
      <c r="G967" s="397"/>
      <c r="J967" s="391"/>
      <c r="M967" s="411">
        <v>107114930501</v>
      </c>
      <c r="N967" s="411" t="s">
        <v>11937</v>
      </c>
    </row>
    <row r="968" spans="1:14">
      <c r="A968" s="471"/>
      <c r="C968" s="415"/>
      <c r="D968" s="385"/>
      <c r="J968" s="391"/>
      <c r="M968" s="411">
        <v>107112189804</v>
      </c>
      <c r="N968" s="411" t="s">
        <v>12467</v>
      </c>
    </row>
    <row r="969" spans="1:14">
      <c r="A969" s="471"/>
      <c r="C969" s="415"/>
      <c r="D969" s="385"/>
      <c r="J969" s="391"/>
      <c r="M969" s="411">
        <v>107115258080</v>
      </c>
      <c r="N969" s="411" t="s">
        <v>11939</v>
      </c>
    </row>
    <row r="970" spans="1:14">
      <c r="A970" s="471"/>
      <c r="C970" s="415"/>
      <c r="D970" s="385"/>
      <c r="J970" s="394"/>
      <c r="M970" s="411">
        <v>107114873766</v>
      </c>
      <c r="N970" s="411" t="s">
        <v>10505</v>
      </c>
    </row>
    <row r="971" spans="1:14">
      <c r="A971" s="471"/>
      <c r="C971" s="415"/>
      <c r="D971" s="385"/>
      <c r="J971" s="391"/>
      <c r="M971" s="411">
        <v>107114398743</v>
      </c>
      <c r="N971" s="411" t="s">
        <v>10522</v>
      </c>
    </row>
    <row r="972" spans="1:14">
      <c r="A972" s="471"/>
      <c r="C972" s="415"/>
      <c r="D972" s="385"/>
      <c r="J972" s="394"/>
      <c r="M972" s="411">
        <v>107114326619</v>
      </c>
      <c r="N972" s="411" t="s">
        <v>10556</v>
      </c>
    </row>
    <row r="973" spans="1:14">
      <c r="A973" s="471"/>
      <c r="C973" s="415"/>
      <c r="D973" s="385"/>
      <c r="E973" s="395"/>
      <c r="F973" s="396"/>
      <c r="G973" s="397"/>
      <c r="J973" s="391"/>
      <c r="M973" s="411">
        <v>107115455800</v>
      </c>
      <c r="N973" s="411" t="s">
        <v>10519</v>
      </c>
    </row>
    <row r="974" spans="1:14">
      <c r="A974" s="471"/>
      <c r="C974" s="415"/>
      <c r="D974" s="385"/>
      <c r="J974" s="391"/>
      <c r="M974" s="411">
        <v>107115416440</v>
      </c>
      <c r="N974" s="411" t="s">
        <v>10552</v>
      </c>
    </row>
    <row r="975" spans="1:14">
      <c r="A975" s="471"/>
      <c r="C975" s="415"/>
      <c r="D975" s="385"/>
      <c r="E975" s="395"/>
      <c r="F975" s="396"/>
      <c r="G975" s="397"/>
      <c r="J975" s="391"/>
      <c r="M975" s="411">
        <v>107114793824</v>
      </c>
      <c r="N975" s="411" t="s">
        <v>11170</v>
      </c>
    </row>
    <row r="976" spans="1:14">
      <c r="A976" s="471"/>
      <c r="C976" s="415"/>
      <c r="D976" s="385"/>
      <c r="J976" s="391"/>
      <c r="M976" s="411">
        <v>107115314137</v>
      </c>
      <c r="N976" s="411" t="s">
        <v>10442</v>
      </c>
    </row>
    <row r="977" spans="1:14">
      <c r="A977" s="471"/>
      <c r="C977" s="415"/>
      <c r="D977" s="385"/>
      <c r="E977" s="395"/>
      <c r="F977" s="396"/>
      <c r="G977" s="397"/>
      <c r="J977" s="391"/>
      <c r="M977" s="411">
        <v>107114941064</v>
      </c>
      <c r="N977" s="411" t="s">
        <v>10503</v>
      </c>
    </row>
    <row r="978" spans="1:14">
      <c r="A978" s="471"/>
      <c r="C978" s="415"/>
      <c r="D978" s="385"/>
      <c r="E978" s="395"/>
      <c r="F978" s="396"/>
      <c r="G978" s="397"/>
      <c r="J978" s="391"/>
      <c r="M978" s="411">
        <v>107114664211</v>
      </c>
      <c r="N978" s="411" t="s">
        <v>11940</v>
      </c>
    </row>
    <row r="979" spans="1:14">
      <c r="A979" s="471"/>
      <c r="C979" s="415"/>
      <c r="D979" s="385"/>
      <c r="J979" s="394"/>
      <c r="M979" s="411">
        <v>107114565359</v>
      </c>
      <c r="N979" s="411" t="s">
        <v>10546</v>
      </c>
    </row>
    <row r="980" spans="1:14">
      <c r="A980" s="471"/>
      <c r="C980" s="415"/>
      <c r="D980" s="385"/>
      <c r="J980" s="391"/>
      <c r="M980" s="411">
        <v>107113002581</v>
      </c>
      <c r="N980" s="411" t="s">
        <v>10571</v>
      </c>
    </row>
    <row r="981" spans="1:14">
      <c r="A981" s="471"/>
      <c r="C981" s="415"/>
      <c r="D981" s="385"/>
      <c r="J981" s="391"/>
      <c r="M981" s="411">
        <v>107115400421</v>
      </c>
      <c r="N981" s="411" t="s">
        <v>10560</v>
      </c>
    </row>
    <row r="982" spans="1:14">
      <c r="A982" s="471"/>
      <c r="C982" s="415"/>
      <c r="D982" s="385"/>
      <c r="J982" s="391"/>
      <c r="L982" s="406"/>
      <c r="M982" s="411">
        <v>107115437503</v>
      </c>
      <c r="N982" s="411" t="s">
        <v>10443</v>
      </c>
    </row>
    <row r="983" spans="1:14">
      <c r="A983" s="471"/>
      <c r="C983" s="415"/>
      <c r="D983" s="385"/>
      <c r="J983" s="391"/>
      <c r="M983" s="411">
        <v>107113064108</v>
      </c>
      <c r="N983" s="411" t="s">
        <v>10523</v>
      </c>
    </row>
    <row r="984" spans="1:14">
      <c r="A984" s="471"/>
      <c r="C984" s="415"/>
      <c r="D984" s="385"/>
      <c r="J984" s="391"/>
      <c r="M984" s="411">
        <v>107115515905</v>
      </c>
      <c r="N984" s="411" t="s">
        <v>12468</v>
      </c>
    </row>
    <row r="985" spans="1:14">
      <c r="A985" s="471"/>
      <c r="C985" s="415"/>
      <c r="D985" s="385"/>
      <c r="J985" s="394"/>
      <c r="M985" s="411">
        <v>107115050190</v>
      </c>
      <c r="N985" s="411" t="s">
        <v>11216</v>
      </c>
    </row>
    <row r="986" spans="1:14">
      <c r="A986" s="471"/>
      <c r="C986" s="415"/>
      <c r="D986" s="385"/>
      <c r="E986" s="395"/>
      <c r="F986" s="396"/>
      <c r="G986" s="397"/>
      <c r="J986" s="391"/>
      <c r="M986" s="411">
        <v>107115485253</v>
      </c>
      <c r="N986" s="411" t="s">
        <v>12469</v>
      </c>
    </row>
    <row r="987" spans="1:14">
      <c r="A987" s="471"/>
      <c r="C987" s="415"/>
      <c r="D987" s="385"/>
      <c r="J987" s="391"/>
      <c r="M987" s="411">
        <v>107114540705</v>
      </c>
      <c r="N987" s="411" t="s">
        <v>11250</v>
      </c>
    </row>
    <row r="988" spans="1:14">
      <c r="A988" s="471"/>
      <c r="C988" s="415"/>
      <c r="D988" s="385"/>
      <c r="J988" s="394"/>
      <c r="M988" s="411">
        <v>107111070278</v>
      </c>
      <c r="N988" s="411" t="s">
        <v>12470</v>
      </c>
    </row>
    <row r="989" spans="1:14">
      <c r="A989" s="471"/>
      <c r="C989" s="415"/>
      <c r="D989" s="385"/>
      <c r="J989" s="391"/>
      <c r="M989" s="411">
        <v>107110090330</v>
      </c>
      <c r="N989" s="411" t="s">
        <v>10553</v>
      </c>
    </row>
    <row r="990" spans="1:14">
      <c r="A990" s="471"/>
      <c r="C990" s="415"/>
      <c r="D990" s="385"/>
      <c r="E990" s="395"/>
      <c r="F990" s="396"/>
      <c r="G990" s="397"/>
      <c r="J990" s="391"/>
      <c r="M990" s="411">
        <v>107115311082</v>
      </c>
      <c r="N990" s="411" t="s">
        <v>10491</v>
      </c>
    </row>
    <row r="991" spans="1:14">
      <c r="A991" s="471"/>
      <c r="C991" s="415"/>
      <c r="D991" s="385"/>
      <c r="J991" s="391"/>
      <c r="M991" s="411">
        <v>107114175115</v>
      </c>
      <c r="N991" s="411" t="s">
        <v>11203</v>
      </c>
    </row>
    <row r="992" spans="1:14">
      <c r="A992" s="471"/>
      <c r="C992" s="415"/>
      <c r="D992" s="385"/>
      <c r="J992" s="391"/>
      <c r="M992" s="411">
        <v>107115426614</v>
      </c>
      <c r="N992" s="411" t="s">
        <v>10457</v>
      </c>
    </row>
    <row r="993" spans="1:14">
      <c r="A993" s="471"/>
      <c r="C993" s="415"/>
      <c r="D993" s="385"/>
      <c r="E993" s="395"/>
      <c r="F993" s="396"/>
      <c r="G993" s="397"/>
      <c r="J993" s="391"/>
      <c r="M993" s="411">
        <v>107114353190</v>
      </c>
      <c r="N993" s="411" t="s">
        <v>12471</v>
      </c>
    </row>
    <row r="994" spans="1:14">
      <c r="A994" s="471"/>
      <c r="C994" s="415"/>
      <c r="D994" s="385"/>
      <c r="J994" s="394"/>
      <c r="M994" s="411">
        <v>107114210963</v>
      </c>
      <c r="N994" s="411" t="s">
        <v>10557</v>
      </c>
    </row>
    <row r="995" spans="1:14">
      <c r="A995" s="471"/>
      <c r="C995" s="415"/>
      <c r="D995" s="385"/>
      <c r="J995" s="391"/>
      <c r="M995" s="411">
        <v>107114477097</v>
      </c>
      <c r="N995" s="411" t="s">
        <v>12472</v>
      </c>
    </row>
    <row r="996" spans="1:14">
      <c r="A996" s="471"/>
      <c r="C996" s="415"/>
      <c r="D996" s="385"/>
      <c r="E996" s="395"/>
      <c r="F996" s="396"/>
      <c r="G996" s="397"/>
      <c r="J996" s="391"/>
      <c r="M996" s="411">
        <v>107114863793</v>
      </c>
      <c r="N996" s="411" t="s">
        <v>12473</v>
      </c>
    </row>
    <row r="997" spans="1:14">
      <c r="A997" s="471"/>
      <c r="C997" s="415"/>
      <c r="D997" s="385"/>
      <c r="E997" s="395"/>
      <c r="F997" s="396"/>
      <c r="G997" s="397"/>
      <c r="J997" s="391"/>
      <c r="M997" s="411">
        <v>107114833132</v>
      </c>
      <c r="N997" s="411" t="s">
        <v>12212</v>
      </c>
    </row>
    <row r="998" spans="1:14">
      <c r="A998" s="471"/>
      <c r="C998" s="415"/>
      <c r="D998" s="385"/>
      <c r="E998" s="395"/>
      <c r="F998" s="396"/>
      <c r="G998" s="397"/>
      <c r="J998" s="391"/>
      <c r="M998" s="411">
        <v>107114864061</v>
      </c>
      <c r="N998" s="411" t="s">
        <v>10483</v>
      </c>
    </row>
    <row r="999" spans="1:14">
      <c r="A999" s="471"/>
      <c r="C999" s="415"/>
      <c r="D999" s="385"/>
      <c r="J999" s="391"/>
      <c r="M999" s="411">
        <v>107115421612</v>
      </c>
      <c r="N999" s="411" t="s">
        <v>10559</v>
      </c>
    </row>
    <row r="1000" spans="1:14">
      <c r="A1000" s="471"/>
      <c r="C1000" s="415"/>
      <c r="D1000" s="385"/>
      <c r="J1000" s="391"/>
      <c r="M1000" s="411">
        <v>107114400140</v>
      </c>
      <c r="N1000" s="411" t="s">
        <v>11202</v>
      </c>
    </row>
    <row r="1001" spans="1:14">
      <c r="A1001" s="471"/>
      <c r="C1001" s="415"/>
      <c r="D1001" s="385"/>
      <c r="J1001" s="394"/>
      <c r="M1001" s="411">
        <v>107114441256</v>
      </c>
      <c r="N1001" s="411" t="s">
        <v>12222</v>
      </c>
    </row>
    <row r="1002" spans="1:14">
      <c r="A1002" s="471"/>
      <c r="C1002" s="415"/>
      <c r="D1002" s="385"/>
      <c r="J1002" s="394"/>
      <c r="M1002" s="411">
        <v>107115216371</v>
      </c>
      <c r="N1002" s="411" t="s">
        <v>10568</v>
      </c>
    </row>
    <row r="1003" spans="1:14">
      <c r="A1003" s="471"/>
      <c r="C1003" s="415"/>
      <c r="D1003" s="385"/>
      <c r="J1003" s="391"/>
      <c r="M1003" s="411">
        <v>107115182670</v>
      </c>
      <c r="N1003" s="411" t="s">
        <v>12217</v>
      </c>
    </row>
    <row r="1004" spans="1:14">
      <c r="A1004" s="471"/>
      <c r="C1004" s="415"/>
      <c r="D1004" s="385"/>
      <c r="E1004" s="395"/>
      <c r="F1004" s="396"/>
      <c r="G1004" s="397"/>
      <c r="J1004" s="391"/>
      <c r="M1004" s="411">
        <v>107115046585</v>
      </c>
      <c r="N1004" s="411" t="s">
        <v>12214</v>
      </c>
    </row>
    <row r="1005" spans="1:14">
      <c r="A1005" s="471"/>
      <c r="C1005" s="415"/>
      <c r="D1005" s="385"/>
      <c r="E1005" s="395"/>
      <c r="F1005" s="396"/>
      <c r="G1005" s="397"/>
      <c r="J1005" s="391"/>
      <c r="M1005" s="411">
        <v>107112897408</v>
      </c>
      <c r="N1005" s="411" t="s">
        <v>12475</v>
      </c>
    </row>
    <row r="1006" spans="1:14">
      <c r="A1006" s="471"/>
      <c r="C1006" s="415"/>
      <c r="D1006" s="385"/>
      <c r="J1006" s="394"/>
      <c r="M1006" s="411">
        <v>107115286294</v>
      </c>
      <c r="N1006" s="411" t="s">
        <v>10455</v>
      </c>
    </row>
    <row r="1007" spans="1:14">
      <c r="A1007" s="471"/>
      <c r="C1007" s="415"/>
      <c r="D1007" s="385"/>
      <c r="E1007" s="395"/>
      <c r="F1007" s="396"/>
      <c r="G1007" s="397"/>
      <c r="J1007" s="391"/>
      <c r="M1007" s="411">
        <v>107115087660</v>
      </c>
      <c r="N1007" s="411" t="s">
        <v>12600</v>
      </c>
    </row>
    <row r="1008" spans="1:14">
      <c r="A1008" s="471"/>
      <c r="C1008" s="415"/>
      <c r="D1008" s="385"/>
      <c r="E1008" s="395"/>
      <c r="F1008" s="396"/>
      <c r="G1008" s="397"/>
      <c r="J1008" s="394"/>
      <c r="M1008" s="411">
        <v>107114324020</v>
      </c>
      <c r="N1008" s="411" t="s">
        <v>11188</v>
      </c>
    </row>
    <row r="1009" spans="1:14">
      <c r="A1009" s="471"/>
      <c r="C1009" s="415"/>
      <c r="D1009" s="385"/>
      <c r="J1009" s="394"/>
      <c r="M1009" s="411">
        <v>107113254765</v>
      </c>
      <c r="N1009" s="411" t="s">
        <v>10570</v>
      </c>
    </row>
    <row r="1010" spans="1:14">
      <c r="A1010" s="471"/>
      <c r="C1010" s="415"/>
      <c r="D1010" s="385"/>
      <c r="E1010" s="395"/>
      <c r="F1010" s="396"/>
      <c r="G1010" s="397"/>
      <c r="J1010" s="391"/>
      <c r="M1010" s="411">
        <v>107114910930</v>
      </c>
      <c r="N1010" s="411" t="s">
        <v>12476</v>
      </c>
    </row>
    <row r="1011" spans="1:14">
      <c r="A1011" s="471"/>
      <c r="C1011" s="415"/>
      <c r="D1011" s="385"/>
      <c r="J1011" s="394"/>
      <c r="M1011" s="411">
        <v>107115234276</v>
      </c>
      <c r="N1011" s="411" t="s">
        <v>12219</v>
      </c>
    </row>
    <row r="1012" spans="1:14">
      <c r="A1012" s="471"/>
      <c r="C1012" s="415"/>
      <c r="D1012" s="385"/>
      <c r="E1012" s="395"/>
      <c r="F1012" s="396"/>
      <c r="G1012" s="397"/>
      <c r="J1012" s="391"/>
      <c r="M1012" s="411">
        <v>107112306206</v>
      </c>
      <c r="N1012" s="411" t="s">
        <v>10563</v>
      </c>
    </row>
    <row r="1013" spans="1:14">
      <c r="A1013" s="471"/>
      <c r="C1013" s="415"/>
      <c r="D1013" s="385"/>
      <c r="E1013" s="395"/>
      <c r="F1013" s="396"/>
      <c r="G1013" s="397"/>
      <c r="J1013" s="391"/>
      <c r="M1013" s="411">
        <v>107109651042</v>
      </c>
      <c r="N1013" s="411" t="s">
        <v>12223</v>
      </c>
    </row>
    <row r="1014" spans="1:14">
      <c r="A1014" s="471"/>
      <c r="C1014" s="415"/>
      <c r="D1014" s="385"/>
      <c r="J1014" s="391"/>
      <c r="M1014" s="411">
        <v>107114002877</v>
      </c>
      <c r="N1014" s="411" t="s">
        <v>11943</v>
      </c>
    </row>
    <row r="1015" spans="1:14">
      <c r="A1015" s="471"/>
      <c r="C1015" s="415"/>
      <c r="D1015" s="385"/>
      <c r="E1015" s="395"/>
      <c r="F1015" s="396"/>
      <c r="G1015" s="397"/>
      <c r="J1015" s="391"/>
      <c r="M1015" s="411">
        <v>107115317407</v>
      </c>
      <c r="N1015" s="411" t="s">
        <v>10528</v>
      </c>
    </row>
    <row r="1016" spans="1:14">
      <c r="A1016" s="471"/>
      <c r="C1016" s="415"/>
      <c r="D1016" s="385"/>
      <c r="E1016" s="395"/>
      <c r="F1016" s="396"/>
      <c r="G1016" s="397"/>
      <c r="J1016" s="391"/>
      <c r="M1016" s="411">
        <v>107112613582</v>
      </c>
      <c r="N1016" s="411" t="s">
        <v>10508</v>
      </c>
    </row>
    <row r="1017" spans="1:14">
      <c r="A1017" s="471"/>
      <c r="C1017" s="415"/>
      <c r="D1017" s="385"/>
      <c r="E1017" s="395"/>
      <c r="F1017" s="396"/>
      <c r="G1017" s="397"/>
      <c r="J1017" s="391"/>
      <c r="M1017" s="411">
        <v>107115125437</v>
      </c>
      <c r="N1017" s="411" t="s">
        <v>10551</v>
      </c>
    </row>
    <row r="1018" spans="1:14">
      <c r="A1018" s="471"/>
      <c r="C1018" s="415"/>
      <c r="D1018" s="385"/>
      <c r="E1018" s="395"/>
      <c r="F1018" s="396"/>
      <c r="G1018" s="397"/>
      <c r="J1018" s="391"/>
      <c r="M1018" s="411">
        <v>107113407094</v>
      </c>
      <c r="N1018" s="411" t="s">
        <v>12477</v>
      </c>
    </row>
    <row r="1019" spans="1:14">
      <c r="A1019" s="471"/>
      <c r="C1019" s="415"/>
      <c r="D1019" s="385"/>
      <c r="E1019" s="395"/>
      <c r="F1019" s="396"/>
      <c r="G1019" s="397"/>
      <c r="J1019" s="391"/>
      <c r="M1019" s="411">
        <v>107110565962</v>
      </c>
      <c r="N1019" s="411" t="s">
        <v>12478</v>
      </c>
    </row>
    <row r="1020" spans="1:14">
      <c r="A1020" s="471"/>
      <c r="C1020" s="415"/>
      <c r="D1020" s="385"/>
      <c r="E1020" s="395"/>
      <c r="F1020" s="396"/>
      <c r="G1020" s="397"/>
      <c r="J1020" s="391"/>
      <c r="M1020" s="411">
        <v>107114891982</v>
      </c>
      <c r="N1020" s="411" t="s">
        <v>10538</v>
      </c>
    </row>
    <row r="1021" spans="1:14">
      <c r="A1021" s="471"/>
      <c r="C1021" s="415"/>
      <c r="D1021" s="385"/>
      <c r="J1021" s="394"/>
      <c r="M1021" s="411">
        <v>107114654805</v>
      </c>
      <c r="N1021" s="411" t="s">
        <v>12479</v>
      </c>
    </row>
    <row r="1022" spans="1:14">
      <c r="A1022" s="471"/>
      <c r="C1022" s="415"/>
      <c r="D1022" s="385"/>
      <c r="E1022" s="395"/>
      <c r="F1022" s="396"/>
      <c r="G1022" s="397"/>
      <c r="J1022" s="391"/>
      <c r="M1022" s="411">
        <v>107115077014</v>
      </c>
      <c r="N1022" s="411" t="s">
        <v>10554</v>
      </c>
    </row>
    <row r="1023" spans="1:14">
      <c r="A1023" s="471"/>
      <c r="C1023" s="415"/>
      <c r="D1023" s="385"/>
      <c r="J1023" s="391"/>
      <c r="M1023" s="411">
        <v>107115521886</v>
      </c>
      <c r="N1023" s="411" t="s">
        <v>12480</v>
      </c>
    </row>
    <row r="1024" spans="1:14">
      <c r="A1024" s="471"/>
      <c r="C1024" s="415"/>
      <c r="D1024" s="385"/>
      <c r="J1024" s="391"/>
      <c r="M1024" s="411">
        <v>107115380792</v>
      </c>
      <c r="N1024" s="411" t="s">
        <v>12220</v>
      </c>
    </row>
    <row r="1025" spans="1:14">
      <c r="A1025" s="471"/>
      <c r="C1025" s="415"/>
      <c r="D1025" s="385"/>
      <c r="J1025" s="391"/>
      <c r="M1025" s="411">
        <v>107115265844</v>
      </c>
      <c r="N1025" s="411" t="s">
        <v>10562</v>
      </c>
    </row>
    <row r="1026" spans="1:14">
      <c r="A1026" s="471"/>
      <c r="C1026" s="415"/>
      <c r="D1026" s="385"/>
      <c r="J1026" s="391"/>
      <c r="M1026" s="411">
        <v>107115057938</v>
      </c>
      <c r="N1026" s="411" t="s">
        <v>12481</v>
      </c>
    </row>
    <row r="1027" spans="1:14">
      <c r="A1027" s="471"/>
      <c r="C1027" s="415"/>
      <c r="D1027" s="385"/>
      <c r="E1027" s="395"/>
      <c r="F1027" s="396"/>
      <c r="G1027" s="397"/>
      <c r="J1027" s="391"/>
      <c r="M1027" s="411">
        <v>107115416616</v>
      </c>
      <c r="N1027" s="411" t="s">
        <v>12482</v>
      </c>
    </row>
    <row r="1028" spans="1:14">
      <c r="A1028" s="471"/>
      <c r="C1028" s="415"/>
      <c r="D1028" s="385"/>
      <c r="E1028" s="395"/>
      <c r="F1028" s="396"/>
      <c r="G1028" s="397"/>
      <c r="J1028" s="391"/>
      <c r="M1028" s="411">
        <v>107114468929</v>
      </c>
      <c r="N1028" s="411" t="s">
        <v>12483</v>
      </c>
    </row>
    <row r="1029" spans="1:14">
      <c r="A1029" s="471"/>
      <c r="C1029" s="415"/>
      <c r="D1029" s="385"/>
      <c r="J1029" s="391"/>
      <c r="M1029" s="411">
        <v>107112366457</v>
      </c>
      <c r="N1029" s="411" t="s">
        <v>10532</v>
      </c>
    </row>
    <row r="1030" spans="1:14">
      <c r="A1030" s="471"/>
      <c r="C1030" s="415"/>
      <c r="D1030" s="385"/>
      <c r="E1030" s="395"/>
      <c r="F1030" s="396"/>
      <c r="G1030" s="397"/>
      <c r="J1030" s="391"/>
      <c r="M1030" s="411">
        <v>107111203983</v>
      </c>
      <c r="N1030" s="411" t="s">
        <v>10516</v>
      </c>
    </row>
    <row r="1031" spans="1:14">
      <c r="A1031" s="471"/>
      <c r="C1031" s="415"/>
      <c r="D1031" s="385"/>
      <c r="J1031" s="391"/>
      <c r="M1031" s="411">
        <v>107114551484</v>
      </c>
      <c r="N1031" s="411" t="s">
        <v>11292</v>
      </c>
    </row>
    <row r="1032" spans="1:14">
      <c r="A1032" s="471"/>
      <c r="C1032" s="415"/>
      <c r="D1032" s="385"/>
      <c r="J1032" s="391"/>
      <c r="M1032" s="411">
        <v>107114899505</v>
      </c>
      <c r="N1032" s="411" t="s">
        <v>11296</v>
      </c>
    </row>
    <row r="1033" spans="1:14">
      <c r="A1033" s="471"/>
      <c r="C1033" s="415"/>
      <c r="D1033" s="385"/>
      <c r="E1033" s="395"/>
      <c r="F1033" s="396"/>
      <c r="G1033" s="397"/>
      <c r="J1033" s="391"/>
      <c r="M1033" s="411">
        <v>107115430235</v>
      </c>
      <c r="N1033" s="411" t="s">
        <v>11294</v>
      </c>
    </row>
    <row r="1034" spans="1:14">
      <c r="A1034" s="471"/>
      <c r="C1034" s="415"/>
      <c r="D1034" s="385"/>
      <c r="J1034" s="391"/>
      <c r="M1034" s="411">
        <v>107114862666</v>
      </c>
      <c r="N1034" s="411" t="s">
        <v>10517</v>
      </c>
    </row>
    <row r="1035" spans="1:14">
      <c r="A1035" s="471"/>
      <c r="C1035" s="415"/>
      <c r="D1035" s="385"/>
      <c r="E1035" s="395"/>
      <c r="F1035" s="396"/>
      <c r="G1035" s="397"/>
      <c r="J1035" s="391"/>
      <c r="M1035" s="411">
        <v>107112109576</v>
      </c>
      <c r="N1035" s="411" t="s">
        <v>10545</v>
      </c>
    </row>
    <row r="1036" spans="1:14">
      <c r="A1036" s="471"/>
      <c r="C1036" s="415"/>
      <c r="D1036" s="385"/>
      <c r="E1036" s="395"/>
      <c r="F1036" s="396"/>
      <c r="G1036" s="397"/>
      <c r="J1036" s="391"/>
      <c r="M1036" s="411">
        <v>107115333937</v>
      </c>
      <c r="N1036" s="411" t="s">
        <v>12485</v>
      </c>
    </row>
    <row r="1037" spans="1:14">
      <c r="A1037" s="471"/>
      <c r="C1037" s="415"/>
      <c r="D1037" s="385"/>
      <c r="J1037" s="394"/>
      <c r="M1037" s="411">
        <v>107115211620</v>
      </c>
      <c r="N1037" s="411" t="s">
        <v>11179</v>
      </c>
    </row>
    <row r="1038" spans="1:14">
      <c r="A1038" s="471"/>
      <c r="C1038" s="415"/>
      <c r="D1038" s="385"/>
      <c r="E1038" s="395"/>
      <c r="F1038" s="396"/>
      <c r="G1038" s="397"/>
      <c r="J1038" s="391"/>
      <c r="M1038" s="411">
        <v>107115277166</v>
      </c>
      <c r="N1038" s="411" t="s">
        <v>12216</v>
      </c>
    </row>
    <row r="1039" spans="1:14">
      <c r="A1039" s="471"/>
      <c r="C1039" s="415"/>
      <c r="D1039" s="385"/>
      <c r="J1039" s="391"/>
      <c r="M1039" s="411">
        <v>107115255298</v>
      </c>
      <c r="N1039" s="411" t="s">
        <v>11935</v>
      </c>
    </row>
    <row r="1040" spans="1:14">
      <c r="A1040" s="471"/>
      <c r="C1040" s="415"/>
      <c r="D1040" s="385"/>
      <c r="E1040" s="395"/>
      <c r="F1040" s="396"/>
      <c r="G1040" s="397"/>
      <c r="J1040" s="391"/>
      <c r="M1040" s="411">
        <v>107112881208</v>
      </c>
      <c r="N1040" s="411" t="s">
        <v>11237</v>
      </c>
    </row>
    <row r="1041" spans="1:14">
      <c r="A1041" s="471"/>
      <c r="C1041" s="415"/>
      <c r="D1041" s="385"/>
      <c r="J1041" s="391"/>
      <c r="M1041" s="411">
        <v>107114121071</v>
      </c>
      <c r="N1041" s="411" t="s">
        <v>10531</v>
      </c>
    </row>
    <row r="1042" spans="1:14">
      <c r="A1042" s="471"/>
      <c r="C1042" s="415"/>
      <c r="D1042" s="385"/>
      <c r="E1042" s="395"/>
      <c r="F1042" s="396"/>
      <c r="G1042" s="397"/>
      <c r="J1042" s="391"/>
      <c r="M1042" s="411">
        <v>107115278758</v>
      </c>
      <c r="N1042" s="411" t="s">
        <v>12221</v>
      </c>
    </row>
    <row r="1043" spans="1:14">
      <c r="A1043" s="471"/>
      <c r="C1043" s="415"/>
      <c r="D1043" s="385"/>
      <c r="J1043" s="391"/>
      <c r="M1043" s="411">
        <v>107113165110</v>
      </c>
      <c r="N1043" s="411" t="s">
        <v>12488</v>
      </c>
    </row>
    <row r="1044" spans="1:14">
      <c r="A1044" s="471"/>
      <c r="C1044" s="415"/>
      <c r="D1044" s="385"/>
      <c r="E1044" s="395"/>
      <c r="F1044" s="396"/>
      <c r="G1044" s="397"/>
      <c r="J1044" s="391"/>
      <c r="M1044" s="411">
        <v>107115037462</v>
      </c>
      <c r="N1044" s="411" t="s">
        <v>10533</v>
      </c>
    </row>
    <row r="1045" spans="1:14">
      <c r="A1045" s="471"/>
      <c r="C1045" s="415"/>
      <c r="D1045" s="385"/>
      <c r="J1045" s="394"/>
      <c r="M1045" s="411">
        <v>107115242257</v>
      </c>
      <c r="N1045" s="411" t="s">
        <v>12489</v>
      </c>
    </row>
    <row r="1046" spans="1:14">
      <c r="A1046" s="471"/>
      <c r="C1046" s="415"/>
      <c r="D1046" s="385"/>
      <c r="J1046" s="394"/>
      <c r="M1046" s="411">
        <v>107113866979</v>
      </c>
      <c r="N1046" s="411" t="s">
        <v>12490</v>
      </c>
    </row>
    <row r="1047" spans="1:14">
      <c r="A1047" s="471"/>
      <c r="C1047" s="415"/>
      <c r="D1047" s="385"/>
      <c r="E1047" s="395"/>
      <c r="F1047" s="396"/>
      <c r="G1047" s="397"/>
      <c r="J1047" s="391"/>
      <c r="M1047" s="411">
        <v>107112266467</v>
      </c>
      <c r="N1047" s="411" t="s">
        <v>12491</v>
      </c>
    </row>
    <row r="1048" spans="1:14">
      <c r="A1048" s="471"/>
      <c r="C1048" s="415"/>
      <c r="D1048" s="385"/>
      <c r="E1048" s="395"/>
      <c r="F1048" s="396"/>
      <c r="G1048" s="397"/>
      <c r="J1048" s="391"/>
      <c r="M1048" s="411">
        <v>107114613461</v>
      </c>
      <c r="N1048" s="411" t="s">
        <v>10540</v>
      </c>
    </row>
    <row r="1049" spans="1:14">
      <c r="A1049" s="471"/>
      <c r="C1049" s="415"/>
      <c r="D1049" s="385"/>
      <c r="J1049" s="394"/>
      <c r="M1049" s="411">
        <v>107114347307</v>
      </c>
      <c r="N1049" s="411" t="s">
        <v>12218</v>
      </c>
    </row>
    <row r="1050" spans="1:14">
      <c r="A1050" s="471"/>
      <c r="C1050" s="415"/>
      <c r="D1050" s="385"/>
      <c r="E1050" s="395"/>
      <c r="F1050" s="396"/>
      <c r="G1050" s="397"/>
      <c r="J1050" s="391"/>
      <c r="M1050" s="411">
        <v>107115350823</v>
      </c>
      <c r="N1050" s="411" t="s">
        <v>12211</v>
      </c>
    </row>
    <row r="1051" spans="1:14">
      <c r="A1051" s="471"/>
      <c r="C1051" s="415"/>
      <c r="D1051" s="385"/>
      <c r="J1051" s="391"/>
      <c r="M1051" s="411">
        <v>107115014373</v>
      </c>
      <c r="N1051" s="411" t="s">
        <v>10565</v>
      </c>
    </row>
    <row r="1052" spans="1:14">
      <c r="A1052" s="471"/>
      <c r="C1052" s="415"/>
      <c r="D1052" s="385"/>
      <c r="E1052" s="395"/>
      <c r="F1052" s="396"/>
      <c r="G1052" s="397"/>
      <c r="J1052" s="391"/>
      <c r="M1052" s="411">
        <v>107115470058</v>
      </c>
      <c r="N1052" s="411" t="s">
        <v>10580</v>
      </c>
    </row>
    <row r="1053" spans="1:14">
      <c r="A1053" s="471"/>
      <c r="C1053" s="415"/>
      <c r="D1053" s="385"/>
      <c r="J1053" s="394"/>
      <c r="M1053" s="411">
        <v>107114083706</v>
      </c>
      <c r="N1053" s="411" t="s">
        <v>10597</v>
      </c>
    </row>
    <row r="1054" spans="1:14">
      <c r="A1054" s="471"/>
      <c r="C1054" s="415"/>
      <c r="D1054" s="385"/>
      <c r="J1054" s="394"/>
      <c r="M1054" s="411">
        <v>107115180810</v>
      </c>
      <c r="N1054" s="411" t="s">
        <v>10581</v>
      </c>
    </row>
    <row r="1055" spans="1:14">
      <c r="A1055" s="471"/>
      <c r="C1055" s="415"/>
      <c r="D1055" s="385"/>
      <c r="E1055" s="395"/>
      <c r="F1055" s="396"/>
      <c r="G1055" s="397"/>
      <c r="J1055" s="391"/>
      <c r="M1055" s="411">
        <v>107115198789</v>
      </c>
      <c r="N1055" s="411" t="s">
        <v>10578</v>
      </c>
    </row>
    <row r="1056" spans="1:14">
      <c r="A1056" s="471"/>
      <c r="C1056" s="415"/>
      <c r="D1056" s="385"/>
      <c r="J1056" s="394"/>
      <c r="M1056" s="411">
        <v>107114877001</v>
      </c>
      <c r="N1056" s="411" t="s">
        <v>10582</v>
      </c>
    </row>
    <row r="1057" spans="1:14">
      <c r="A1057" s="471"/>
      <c r="C1057" s="415"/>
      <c r="D1057" s="385"/>
      <c r="J1057" s="391"/>
      <c r="M1057" s="411">
        <v>107115072360</v>
      </c>
      <c r="N1057" s="411" t="s">
        <v>10587</v>
      </c>
    </row>
    <row r="1058" spans="1:14">
      <c r="A1058" s="471"/>
      <c r="C1058" s="415"/>
      <c r="D1058" s="385"/>
      <c r="E1058" s="395"/>
      <c r="F1058" s="396"/>
      <c r="G1058" s="397"/>
      <c r="J1058" s="391"/>
      <c r="M1058" s="411">
        <v>107115420840</v>
      </c>
      <c r="N1058" s="411" t="s">
        <v>10589</v>
      </c>
    </row>
    <row r="1059" spans="1:14">
      <c r="A1059" s="471"/>
      <c r="C1059" s="415"/>
      <c r="D1059" s="385"/>
      <c r="J1059" s="391"/>
      <c r="M1059" s="411">
        <v>107113286873</v>
      </c>
      <c r="N1059" s="411" t="s">
        <v>10600</v>
      </c>
    </row>
    <row r="1060" spans="1:14">
      <c r="A1060" s="471"/>
      <c r="C1060" s="415"/>
      <c r="D1060" s="385"/>
      <c r="J1060" s="394"/>
      <c r="M1060" s="411">
        <v>107115408809</v>
      </c>
      <c r="N1060" s="411" t="s">
        <v>10585</v>
      </c>
    </row>
    <row r="1061" spans="1:14">
      <c r="A1061" s="471"/>
      <c r="C1061" s="415"/>
      <c r="D1061" s="385"/>
      <c r="E1061" s="395"/>
      <c r="F1061" s="396"/>
      <c r="G1061" s="397"/>
      <c r="J1061" s="391"/>
      <c r="M1061" s="411">
        <v>107115372629</v>
      </c>
      <c r="N1061" s="411" t="s">
        <v>10611</v>
      </c>
    </row>
    <row r="1062" spans="1:14">
      <c r="A1062" s="471"/>
      <c r="C1062" s="415"/>
      <c r="D1062" s="385"/>
      <c r="E1062" s="395"/>
      <c r="F1062" s="396"/>
      <c r="G1062" s="397"/>
      <c r="J1062" s="391"/>
      <c r="M1062" s="411">
        <v>107111296201</v>
      </c>
      <c r="N1062" s="411" t="s">
        <v>10588</v>
      </c>
    </row>
    <row r="1063" spans="1:14">
      <c r="A1063" s="471"/>
      <c r="C1063" s="415"/>
      <c r="D1063" s="385"/>
      <c r="J1063" s="391"/>
      <c r="M1063" s="411">
        <v>107115398690</v>
      </c>
      <c r="N1063" s="411" t="s">
        <v>10602</v>
      </c>
    </row>
    <row r="1064" spans="1:14">
      <c r="A1064" s="471"/>
      <c r="C1064" s="415"/>
      <c r="D1064" s="385"/>
      <c r="J1064" s="391"/>
      <c r="M1064" s="411">
        <v>107115432619</v>
      </c>
      <c r="N1064" s="411" t="s">
        <v>10577</v>
      </c>
    </row>
    <row r="1065" spans="1:14">
      <c r="A1065" s="471"/>
      <c r="C1065" s="415"/>
      <c r="D1065" s="385"/>
      <c r="E1065" s="395"/>
      <c r="F1065" s="396"/>
      <c r="G1065" s="397"/>
      <c r="J1065" s="391"/>
      <c r="M1065" s="411">
        <v>107115374099</v>
      </c>
      <c r="N1065" s="411" t="s">
        <v>10608</v>
      </c>
    </row>
    <row r="1066" spans="1:14">
      <c r="A1066" s="471"/>
      <c r="C1066" s="415"/>
      <c r="D1066" s="385"/>
      <c r="E1066" s="395"/>
      <c r="F1066" s="396"/>
      <c r="G1066" s="397"/>
      <c r="J1066" s="391"/>
      <c r="M1066" s="411">
        <v>107115048197</v>
      </c>
      <c r="N1066" s="411" t="s">
        <v>10594</v>
      </c>
    </row>
    <row r="1067" spans="1:14">
      <c r="A1067" s="471"/>
      <c r="C1067" s="415"/>
      <c r="D1067" s="385"/>
      <c r="J1067" s="391"/>
      <c r="M1067" s="411">
        <v>107115401052</v>
      </c>
      <c r="N1067" s="411" t="s">
        <v>10591</v>
      </c>
    </row>
    <row r="1068" spans="1:14">
      <c r="A1068" s="471"/>
      <c r="C1068" s="415"/>
      <c r="D1068" s="385"/>
      <c r="J1068" s="391"/>
      <c r="M1068" s="411">
        <v>107115520532</v>
      </c>
      <c r="N1068" s="411" t="s">
        <v>12492</v>
      </c>
    </row>
    <row r="1069" spans="1:14">
      <c r="A1069" s="471"/>
      <c r="C1069" s="415"/>
      <c r="D1069" s="385"/>
      <c r="J1069" s="391"/>
      <c r="M1069" s="411">
        <v>107115296116</v>
      </c>
      <c r="N1069" s="411" t="s">
        <v>10576</v>
      </c>
    </row>
    <row r="1070" spans="1:14">
      <c r="A1070" s="471"/>
      <c r="C1070" s="415"/>
      <c r="D1070" s="385"/>
      <c r="J1070" s="391"/>
      <c r="M1070" s="411">
        <v>107114836508</v>
      </c>
      <c r="N1070" s="411" t="s">
        <v>10579</v>
      </c>
    </row>
    <row r="1071" spans="1:14">
      <c r="A1071" s="471"/>
      <c r="C1071" s="415"/>
      <c r="D1071" s="385"/>
      <c r="J1071" s="391"/>
      <c r="M1071" s="411">
        <v>107114406986</v>
      </c>
      <c r="N1071" s="411" t="s">
        <v>10586</v>
      </c>
    </row>
    <row r="1072" spans="1:14">
      <c r="A1072" s="471"/>
      <c r="C1072" s="415"/>
      <c r="D1072" s="385"/>
      <c r="J1072" s="391"/>
      <c r="M1072" s="411">
        <v>107115307207</v>
      </c>
      <c r="N1072" s="411" t="s">
        <v>10603</v>
      </c>
    </row>
    <row r="1073" spans="1:14">
      <c r="A1073" s="471"/>
      <c r="C1073" s="415"/>
      <c r="D1073" s="385"/>
      <c r="E1073" s="395"/>
      <c r="F1073" s="396"/>
      <c r="G1073" s="397"/>
      <c r="J1073" s="391"/>
      <c r="M1073" s="411">
        <v>107115162333</v>
      </c>
      <c r="N1073" s="411" t="s">
        <v>10583</v>
      </c>
    </row>
    <row r="1074" spans="1:14">
      <c r="A1074" s="471"/>
      <c r="C1074" s="415"/>
      <c r="D1074" s="385"/>
      <c r="E1074" s="395"/>
      <c r="F1074" s="396"/>
      <c r="G1074" s="397"/>
      <c r="J1074" s="391"/>
      <c r="M1074" s="411">
        <v>107115238234</v>
      </c>
      <c r="N1074" s="411" t="s">
        <v>10593</v>
      </c>
    </row>
    <row r="1075" spans="1:14">
      <c r="A1075" s="471"/>
      <c r="C1075" s="415"/>
      <c r="D1075" s="385"/>
      <c r="E1075" s="395"/>
      <c r="F1075" s="396"/>
      <c r="G1075" s="397"/>
      <c r="J1075" s="394"/>
      <c r="M1075" s="411">
        <v>107115507986</v>
      </c>
      <c r="N1075" s="411" t="s">
        <v>11952</v>
      </c>
    </row>
    <row r="1076" spans="1:14">
      <c r="A1076" s="471"/>
      <c r="C1076" s="415"/>
      <c r="D1076" s="385"/>
      <c r="J1076" s="394"/>
      <c r="M1076" s="411">
        <v>107115195850</v>
      </c>
      <c r="N1076" s="411" t="s">
        <v>10599</v>
      </c>
    </row>
    <row r="1077" spans="1:14">
      <c r="A1077" s="471"/>
      <c r="C1077" s="415"/>
      <c r="D1077" s="385"/>
      <c r="E1077" s="395"/>
      <c r="F1077" s="396"/>
      <c r="G1077" s="397"/>
      <c r="J1077" s="391"/>
      <c r="M1077" s="411">
        <v>107113504753</v>
      </c>
      <c r="N1077" s="411" t="s">
        <v>10617</v>
      </c>
    </row>
    <row r="1078" spans="1:14">
      <c r="A1078" s="471"/>
      <c r="C1078" s="415"/>
      <c r="D1078" s="385"/>
      <c r="J1078" s="391"/>
      <c r="M1078" s="411">
        <v>107112488491</v>
      </c>
      <c r="N1078" s="411" t="s">
        <v>10658</v>
      </c>
    </row>
    <row r="1079" spans="1:14">
      <c r="A1079" s="471"/>
      <c r="C1079" s="415"/>
      <c r="D1079" s="385"/>
      <c r="J1079" s="391"/>
      <c r="M1079" s="411">
        <v>107108237561</v>
      </c>
      <c r="N1079" s="411" t="s">
        <v>10634</v>
      </c>
    </row>
    <row r="1080" spans="1:14">
      <c r="A1080" s="471"/>
      <c r="C1080" s="415"/>
      <c r="D1080" s="385"/>
      <c r="J1080" s="391"/>
      <c r="M1080" s="411">
        <v>107115081079</v>
      </c>
      <c r="N1080" s="411" t="s">
        <v>10584</v>
      </c>
    </row>
    <row r="1081" spans="1:14">
      <c r="A1081" s="471"/>
      <c r="C1081" s="415"/>
      <c r="D1081" s="385"/>
      <c r="E1081" s="395"/>
      <c r="F1081" s="396"/>
      <c r="G1081" s="397"/>
      <c r="J1081" s="391"/>
      <c r="M1081" s="411">
        <v>107115142661</v>
      </c>
      <c r="N1081" s="411" t="s">
        <v>10601</v>
      </c>
    </row>
    <row r="1082" spans="1:14">
      <c r="A1082" s="471"/>
      <c r="C1082" s="415"/>
      <c r="D1082" s="385"/>
      <c r="J1082" s="391"/>
      <c r="M1082" s="411">
        <v>107112989180</v>
      </c>
      <c r="N1082" s="411" t="s">
        <v>10628</v>
      </c>
    </row>
    <row r="1083" spans="1:14">
      <c r="A1083" s="471"/>
      <c r="C1083" s="415"/>
      <c r="D1083" s="385"/>
      <c r="E1083" s="395"/>
      <c r="F1083" s="396"/>
      <c r="G1083" s="397"/>
      <c r="J1083" s="391"/>
      <c r="M1083" s="411">
        <v>107112382156</v>
      </c>
      <c r="N1083" s="411" t="s">
        <v>10614</v>
      </c>
    </row>
    <row r="1084" spans="1:14">
      <c r="A1084" s="471"/>
      <c r="C1084" s="415"/>
      <c r="D1084" s="385"/>
      <c r="E1084" s="395"/>
      <c r="F1084" s="396"/>
      <c r="G1084" s="397"/>
      <c r="J1084" s="391"/>
      <c r="M1084" s="411">
        <v>107110448249</v>
      </c>
      <c r="N1084" s="411" t="s">
        <v>10624</v>
      </c>
    </row>
    <row r="1085" spans="1:14">
      <c r="A1085" s="471"/>
      <c r="C1085" s="415"/>
      <c r="D1085" s="385"/>
      <c r="E1085" s="395"/>
      <c r="F1085" s="396"/>
      <c r="G1085" s="397"/>
      <c r="J1085" s="391"/>
      <c r="M1085" s="411">
        <v>107115105433</v>
      </c>
      <c r="N1085" s="411" t="s">
        <v>10606</v>
      </c>
    </row>
    <row r="1086" spans="1:14">
      <c r="A1086" s="471"/>
      <c r="C1086" s="415"/>
      <c r="D1086" s="385"/>
      <c r="J1086" s="391"/>
      <c r="M1086" s="411">
        <v>107115416252</v>
      </c>
      <c r="N1086" s="411" t="s">
        <v>10610</v>
      </c>
    </row>
    <row r="1087" spans="1:14">
      <c r="A1087" s="471"/>
      <c r="C1087" s="415"/>
      <c r="D1087" s="385"/>
      <c r="J1087" s="391"/>
      <c r="M1087" s="411">
        <v>107115494940</v>
      </c>
      <c r="N1087" s="411" t="s">
        <v>11945</v>
      </c>
    </row>
    <row r="1088" spans="1:14">
      <c r="A1088" s="471"/>
      <c r="C1088" s="415"/>
      <c r="D1088" s="385"/>
      <c r="E1088" s="395"/>
      <c r="F1088" s="396"/>
      <c r="G1088" s="397"/>
      <c r="J1088" s="391"/>
      <c r="M1088" s="411">
        <v>107113539872</v>
      </c>
      <c r="N1088" s="411" t="s">
        <v>10659</v>
      </c>
    </row>
    <row r="1089" spans="1:14">
      <c r="A1089" s="471"/>
      <c r="C1089" s="415"/>
      <c r="D1089" s="385"/>
      <c r="J1089" s="394"/>
      <c r="M1089" s="411">
        <v>107113992042</v>
      </c>
      <c r="N1089" s="411" t="s">
        <v>10645</v>
      </c>
    </row>
    <row r="1090" spans="1:14">
      <c r="A1090" s="471"/>
      <c r="C1090" s="415"/>
      <c r="D1090" s="385"/>
      <c r="J1090" s="394"/>
      <c r="M1090" s="411">
        <v>107113739778</v>
      </c>
      <c r="N1090" s="411" t="s">
        <v>10625</v>
      </c>
    </row>
    <row r="1091" spans="1:14">
      <c r="A1091" s="471"/>
      <c r="C1091" s="415"/>
      <c r="D1091" s="385"/>
      <c r="E1091" s="395"/>
      <c r="F1091" s="396"/>
      <c r="G1091" s="397"/>
      <c r="J1091" s="391"/>
      <c r="M1091" s="411">
        <v>107114363375</v>
      </c>
      <c r="N1091" s="411" t="s">
        <v>10656</v>
      </c>
    </row>
    <row r="1092" spans="1:14">
      <c r="A1092" s="471"/>
      <c r="C1092" s="415"/>
      <c r="D1092" s="385"/>
      <c r="J1092" s="394"/>
      <c r="M1092" s="411">
        <v>107115234341</v>
      </c>
      <c r="N1092" s="411" t="s">
        <v>10648</v>
      </c>
    </row>
    <row r="1093" spans="1:14">
      <c r="A1093" s="471"/>
      <c r="C1093" s="415"/>
      <c r="D1093" s="385"/>
      <c r="E1093" s="395"/>
      <c r="F1093" s="396"/>
      <c r="G1093" s="397"/>
      <c r="J1093" s="391"/>
      <c r="M1093" s="411">
        <v>107115240073</v>
      </c>
      <c r="N1093" s="411" t="s">
        <v>10596</v>
      </c>
    </row>
    <row r="1094" spans="1:14">
      <c r="A1094" s="471"/>
      <c r="C1094" s="415"/>
      <c r="D1094" s="385"/>
      <c r="E1094" s="395"/>
      <c r="F1094" s="396"/>
      <c r="G1094" s="397"/>
      <c r="J1094" s="391"/>
      <c r="M1094" s="411">
        <v>107115135134</v>
      </c>
      <c r="N1094" s="411" t="s">
        <v>10724</v>
      </c>
    </row>
    <row r="1095" spans="1:14">
      <c r="A1095" s="471"/>
      <c r="C1095" s="415"/>
      <c r="D1095" s="385"/>
      <c r="J1095" s="394"/>
      <c r="M1095" s="411">
        <v>107115396973</v>
      </c>
      <c r="N1095" s="411" t="s">
        <v>10621</v>
      </c>
    </row>
    <row r="1096" spans="1:14">
      <c r="A1096" s="471"/>
      <c r="C1096" s="415"/>
      <c r="D1096" s="385"/>
      <c r="E1096" s="395"/>
      <c r="F1096" s="396"/>
      <c r="G1096" s="397"/>
      <c r="J1096" s="391"/>
      <c r="M1096" s="411">
        <v>107115369093</v>
      </c>
      <c r="N1096" s="411" t="s">
        <v>10627</v>
      </c>
    </row>
    <row r="1097" spans="1:14">
      <c r="A1097" s="471"/>
      <c r="C1097" s="415"/>
      <c r="D1097" s="385"/>
      <c r="J1097" s="394"/>
      <c r="M1097" s="411">
        <v>107113806470</v>
      </c>
      <c r="N1097" s="411" t="s">
        <v>10609</v>
      </c>
    </row>
    <row r="1098" spans="1:14">
      <c r="A1098" s="471"/>
      <c r="C1098" s="415"/>
      <c r="D1098" s="385"/>
      <c r="E1098" s="395"/>
      <c r="F1098" s="396"/>
      <c r="G1098" s="397"/>
      <c r="J1098" s="391"/>
      <c r="M1098" s="411">
        <v>107115336364</v>
      </c>
      <c r="N1098" s="411" t="s">
        <v>10632</v>
      </c>
    </row>
    <row r="1099" spans="1:14">
      <c r="A1099" s="471"/>
      <c r="C1099" s="415"/>
      <c r="D1099" s="385"/>
      <c r="E1099" s="395"/>
      <c r="F1099" s="396"/>
      <c r="G1099" s="397"/>
      <c r="J1099" s="391"/>
      <c r="M1099" s="411">
        <v>107115181579</v>
      </c>
      <c r="N1099" s="411" t="s">
        <v>10607</v>
      </c>
    </row>
    <row r="1100" spans="1:14">
      <c r="A1100" s="471"/>
      <c r="C1100" s="415"/>
      <c r="D1100" s="385"/>
      <c r="E1100" s="395"/>
      <c r="F1100" s="396"/>
      <c r="G1100" s="397"/>
      <c r="J1100" s="391"/>
      <c r="M1100" s="411">
        <v>107115256454</v>
      </c>
      <c r="N1100" s="411" t="s">
        <v>10592</v>
      </c>
    </row>
    <row r="1101" spans="1:14">
      <c r="A1101" s="471"/>
      <c r="C1101" s="415"/>
      <c r="D1101" s="385"/>
      <c r="J1101" s="391"/>
      <c r="M1101" s="411">
        <v>107115151411</v>
      </c>
      <c r="N1101" s="411" t="s">
        <v>10660</v>
      </c>
    </row>
    <row r="1102" spans="1:14">
      <c r="A1102" s="471"/>
      <c r="C1102" s="415"/>
      <c r="D1102" s="385"/>
      <c r="J1102" s="394"/>
      <c r="M1102" s="411">
        <v>107115366582</v>
      </c>
      <c r="N1102" s="411" t="s">
        <v>10595</v>
      </c>
    </row>
    <row r="1103" spans="1:14">
      <c r="A1103" s="471"/>
      <c r="C1103" s="415"/>
      <c r="D1103" s="385"/>
      <c r="E1103" s="395"/>
      <c r="F1103" s="396"/>
      <c r="G1103" s="397"/>
      <c r="J1103" s="391"/>
      <c r="M1103" s="411">
        <v>107115213083</v>
      </c>
      <c r="N1103" s="411" t="s">
        <v>10618</v>
      </c>
    </row>
    <row r="1104" spans="1:14">
      <c r="A1104" s="471"/>
      <c r="C1104" s="415"/>
      <c r="D1104" s="385"/>
      <c r="J1104" s="391"/>
      <c r="M1104" s="411">
        <v>107115047389</v>
      </c>
      <c r="N1104" s="411" t="s">
        <v>10642</v>
      </c>
    </row>
    <row r="1105" spans="1:14">
      <c r="A1105" s="471"/>
      <c r="C1105" s="415"/>
      <c r="D1105" s="385"/>
      <c r="J1105" s="391"/>
      <c r="M1105" s="411">
        <v>107115211765</v>
      </c>
      <c r="N1105" s="411" t="s">
        <v>10629</v>
      </c>
    </row>
    <row r="1106" spans="1:14">
      <c r="A1106" s="471"/>
      <c r="C1106" s="415"/>
      <c r="D1106" s="385"/>
      <c r="J1106" s="391"/>
      <c r="M1106" s="411">
        <v>107112995635</v>
      </c>
      <c r="N1106" s="411" t="s">
        <v>10651</v>
      </c>
    </row>
    <row r="1107" spans="1:14">
      <c r="A1107" s="471"/>
      <c r="C1107" s="415"/>
      <c r="D1107" s="385"/>
      <c r="E1107" s="395"/>
      <c r="F1107" s="396"/>
      <c r="G1107" s="397"/>
      <c r="J1107" s="391"/>
      <c r="M1107" s="411">
        <v>107115437965</v>
      </c>
      <c r="N1107" s="411" t="s">
        <v>10590</v>
      </c>
    </row>
    <row r="1108" spans="1:14">
      <c r="A1108" s="471"/>
      <c r="C1108" s="415"/>
      <c r="D1108" s="385"/>
      <c r="J1108" s="394"/>
      <c r="M1108" s="411">
        <v>107115046044</v>
      </c>
      <c r="N1108" s="411" t="s">
        <v>10619</v>
      </c>
    </row>
    <row r="1109" spans="1:14">
      <c r="A1109" s="471"/>
      <c r="C1109" s="415"/>
      <c r="D1109" s="385"/>
      <c r="J1109" s="394"/>
      <c r="M1109" s="411">
        <v>107114758564</v>
      </c>
      <c r="N1109" s="411" t="s">
        <v>10620</v>
      </c>
    </row>
    <row r="1110" spans="1:14">
      <c r="A1110" s="471"/>
      <c r="C1110" s="415"/>
      <c r="D1110" s="385"/>
      <c r="J1110" s="391"/>
      <c r="M1110" s="411">
        <v>107115383292</v>
      </c>
      <c r="N1110" s="411" t="s">
        <v>10675</v>
      </c>
    </row>
    <row r="1111" spans="1:14">
      <c r="A1111" s="471"/>
      <c r="C1111" s="415"/>
      <c r="D1111" s="385"/>
      <c r="J1111" s="394"/>
      <c r="M1111" s="411">
        <v>107113272401</v>
      </c>
      <c r="N1111" s="411" t="s">
        <v>10655</v>
      </c>
    </row>
    <row r="1112" spans="1:14">
      <c r="A1112" s="471"/>
      <c r="C1112" s="415"/>
      <c r="D1112" s="385"/>
      <c r="E1112" s="395"/>
      <c r="F1112" s="396"/>
      <c r="G1112" s="397"/>
      <c r="J1112" s="391"/>
      <c r="M1112" s="411">
        <v>107111432812</v>
      </c>
      <c r="N1112" s="411" t="s">
        <v>10598</v>
      </c>
    </row>
    <row r="1113" spans="1:14">
      <c r="A1113" s="471"/>
      <c r="C1113" s="415"/>
      <c r="D1113" s="385"/>
      <c r="J1113" s="391"/>
      <c r="M1113" s="411">
        <v>107115454868</v>
      </c>
      <c r="N1113" s="411" t="s">
        <v>10623</v>
      </c>
    </row>
    <row r="1114" spans="1:14">
      <c r="A1114" s="471"/>
      <c r="C1114" s="415"/>
      <c r="D1114" s="385"/>
      <c r="E1114" s="395"/>
      <c r="F1114" s="396"/>
      <c r="G1114" s="397"/>
      <c r="J1114" s="391"/>
      <c r="M1114" s="411">
        <v>107115208796</v>
      </c>
      <c r="N1114" s="411" t="s">
        <v>10755</v>
      </c>
    </row>
    <row r="1115" spans="1:14">
      <c r="A1115" s="471"/>
      <c r="C1115" s="415"/>
      <c r="D1115" s="385"/>
      <c r="E1115" s="395"/>
      <c r="F1115" s="396"/>
      <c r="G1115" s="397"/>
      <c r="J1115" s="391"/>
      <c r="M1115" s="411">
        <v>107115268143</v>
      </c>
      <c r="N1115" s="411" t="s">
        <v>10662</v>
      </c>
    </row>
    <row r="1116" spans="1:14">
      <c r="A1116" s="471"/>
      <c r="C1116" s="415"/>
      <c r="D1116" s="385"/>
      <c r="E1116" s="395"/>
      <c r="F1116" s="396"/>
      <c r="G1116" s="397"/>
      <c r="J1116" s="391"/>
      <c r="M1116" s="411">
        <v>107114774144</v>
      </c>
      <c r="N1116" s="411" t="s">
        <v>10636</v>
      </c>
    </row>
    <row r="1117" spans="1:14">
      <c r="A1117" s="471"/>
      <c r="C1117" s="415"/>
      <c r="D1117" s="385"/>
      <c r="E1117" s="395"/>
      <c r="F1117" s="396"/>
      <c r="G1117" s="397"/>
      <c r="J1117" s="391"/>
      <c r="M1117" s="411">
        <v>107113857518</v>
      </c>
      <c r="N1117" s="411" t="s">
        <v>10647</v>
      </c>
    </row>
    <row r="1118" spans="1:14">
      <c r="A1118" s="471"/>
      <c r="C1118" s="415"/>
      <c r="D1118" s="385"/>
      <c r="J1118" s="391"/>
      <c r="M1118" s="411">
        <v>107115289306</v>
      </c>
      <c r="N1118" s="411" t="s">
        <v>10616</v>
      </c>
    </row>
    <row r="1119" spans="1:14">
      <c r="A1119" s="471"/>
      <c r="C1119" s="415"/>
      <c r="D1119" s="385"/>
      <c r="E1119" s="395"/>
      <c r="F1119" s="396"/>
      <c r="G1119" s="397"/>
      <c r="J1119" s="391"/>
      <c r="M1119" s="411">
        <v>107114212063</v>
      </c>
      <c r="N1119" s="411" t="s">
        <v>12224</v>
      </c>
    </row>
    <row r="1120" spans="1:14">
      <c r="A1120" s="471"/>
      <c r="C1120" s="415"/>
      <c r="D1120" s="385"/>
      <c r="E1120" s="395"/>
      <c r="F1120" s="396"/>
      <c r="G1120" s="397"/>
      <c r="J1120" s="391"/>
      <c r="M1120" s="411">
        <v>107115397547</v>
      </c>
      <c r="N1120" s="411" t="s">
        <v>10668</v>
      </c>
    </row>
    <row r="1121" spans="1:14">
      <c r="A1121" s="471"/>
      <c r="C1121" s="415"/>
      <c r="D1121" s="385"/>
      <c r="E1121" s="395"/>
      <c r="F1121" s="396"/>
      <c r="G1121" s="397"/>
      <c r="J1121" s="391"/>
      <c r="M1121" s="411">
        <v>107112319710</v>
      </c>
      <c r="N1121" s="411" t="s">
        <v>10676</v>
      </c>
    </row>
    <row r="1122" spans="1:14">
      <c r="A1122" s="471"/>
      <c r="C1122" s="415"/>
      <c r="D1122" s="385"/>
      <c r="J1122" s="394"/>
      <c r="M1122" s="411">
        <v>107112849121</v>
      </c>
      <c r="N1122" s="411" t="s">
        <v>10604</v>
      </c>
    </row>
    <row r="1123" spans="1:14">
      <c r="A1123" s="471"/>
      <c r="C1123" s="415"/>
      <c r="D1123" s="385"/>
      <c r="J1123" s="391"/>
      <c r="M1123" s="411">
        <v>107115041865</v>
      </c>
      <c r="N1123" s="411" t="s">
        <v>10643</v>
      </c>
    </row>
    <row r="1124" spans="1:14">
      <c r="A1124" s="471"/>
      <c r="C1124" s="415"/>
      <c r="D1124" s="385"/>
      <c r="E1124" s="395"/>
      <c r="F1124" s="396"/>
      <c r="G1124" s="397"/>
      <c r="J1124" s="391"/>
      <c r="M1124" s="411">
        <v>107114544112</v>
      </c>
      <c r="N1124" s="411" t="s">
        <v>10722</v>
      </c>
    </row>
    <row r="1125" spans="1:14">
      <c r="A1125" s="471"/>
      <c r="C1125" s="415"/>
      <c r="D1125" s="385"/>
      <c r="J1125" s="391"/>
      <c r="M1125" s="411">
        <v>107115365516</v>
      </c>
      <c r="N1125" s="411" t="s">
        <v>11944</v>
      </c>
    </row>
    <row r="1126" spans="1:14">
      <c r="A1126" s="471"/>
      <c r="C1126" s="415"/>
      <c r="D1126" s="385"/>
      <c r="E1126" s="395"/>
      <c r="F1126" s="396"/>
      <c r="G1126" s="397"/>
      <c r="J1126" s="391"/>
      <c r="M1126" s="411">
        <v>107114096929</v>
      </c>
      <c r="N1126" s="411" t="s">
        <v>10640</v>
      </c>
    </row>
    <row r="1127" spans="1:14">
      <c r="A1127" s="471"/>
      <c r="C1127" s="415"/>
      <c r="D1127" s="385"/>
      <c r="E1127" s="395"/>
      <c r="F1127" s="396"/>
      <c r="G1127" s="397"/>
      <c r="J1127" s="391"/>
      <c r="M1127" s="411">
        <v>107113993456</v>
      </c>
      <c r="N1127" s="411" t="s">
        <v>10667</v>
      </c>
    </row>
    <row r="1128" spans="1:14">
      <c r="A1128" s="471"/>
      <c r="C1128" s="415"/>
      <c r="D1128" s="385"/>
      <c r="E1128" s="395"/>
      <c r="F1128" s="396"/>
      <c r="G1128" s="397"/>
      <c r="J1128" s="391"/>
      <c r="M1128" s="411">
        <v>107114779215</v>
      </c>
      <c r="N1128" s="411" t="s">
        <v>10669</v>
      </c>
    </row>
    <row r="1129" spans="1:14">
      <c r="A1129" s="471"/>
      <c r="C1129" s="415"/>
      <c r="D1129" s="385"/>
      <c r="J1129" s="391"/>
      <c r="M1129" s="411">
        <v>107114865532</v>
      </c>
      <c r="N1129" s="411" t="s">
        <v>10695</v>
      </c>
    </row>
    <row r="1130" spans="1:14">
      <c r="A1130" s="471"/>
      <c r="C1130" s="415"/>
      <c r="D1130" s="385"/>
      <c r="J1130" s="391"/>
      <c r="M1130" s="411">
        <v>107113585713</v>
      </c>
      <c r="N1130" s="411" t="s">
        <v>10649</v>
      </c>
    </row>
    <row r="1131" spans="1:14">
      <c r="A1131" s="471"/>
      <c r="C1131" s="415"/>
      <c r="D1131" s="385"/>
      <c r="J1131" s="394"/>
      <c r="M1131" s="411">
        <v>107115218919</v>
      </c>
      <c r="N1131" s="411" t="s">
        <v>10688</v>
      </c>
    </row>
    <row r="1132" spans="1:14">
      <c r="A1132" s="471"/>
      <c r="C1132" s="415"/>
      <c r="D1132" s="385"/>
      <c r="E1132" s="395"/>
      <c r="F1132" s="396"/>
      <c r="G1132" s="397"/>
      <c r="J1132" s="391"/>
      <c r="M1132" s="411">
        <v>107114948757</v>
      </c>
      <c r="N1132" s="411" t="s">
        <v>10673</v>
      </c>
    </row>
    <row r="1133" spans="1:14">
      <c r="A1133" s="471"/>
      <c r="C1133" s="415"/>
      <c r="D1133" s="385"/>
      <c r="J1133" s="391"/>
      <c r="M1133" s="411">
        <v>107114693390</v>
      </c>
      <c r="N1133" s="411" t="s">
        <v>10646</v>
      </c>
    </row>
    <row r="1134" spans="1:14">
      <c r="A1134" s="471"/>
      <c r="C1134" s="415"/>
      <c r="D1134" s="385"/>
      <c r="J1134" s="391"/>
      <c r="M1134" s="411">
        <v>107114050950</v>
      </c>
      <c r="N1134" s="411" t="s">
        <v>10644</v>
      </c>
    </row>
    <row r="1135" spans="1:14">
      <c r="A1135" s="471"/>
      <c r="C1135" s="415"/>
      <c r="D1135" s="385"/>
      <c r="J1135" s="391"/>
      <c r="M1135" s="411">
        <v>107115234272</v>
      </c>
      <c r="N1135" s="411" t="s">
        <v>10690</v>
      </c>
    </row>
    <row r="1136" spans="1:14">
      <c r="A1136" s="471"/>
      <c r="C1136" s="415"/>
      <c r="D1136" s="385"/>
      <c r="J1136" s="394"/>
      <c r="M1136" s="411">
        <v>107114397755</v>
      </c>
      <c r="N1136" s="411" t="s">
        <v>10635</v>
      </c>
    </row>
    <row r="1137" spans="1:14">
      <c r="A1137" s="471"/>
      <c r="C1137" s="415"/>
      <c r="D1137" s="385"/>
      <c r="E1137" s="395"/>
      <c r="F1137" s="396"/>
      <c r="G1137" s="397"/>
      <c r="J1137" s="391"/>
      <c r="M1137" s="411">
        <v>107115511684</v>
      </c>
      <c r="N1137" s="411" t="s">
        <v>12225</v>
      </c>
    </row>
    <row r="1138" spans="1:14">
      <c r="A1138" s="471"/>
      <c r="C1138" s="415"/>
      <c r="D1138" s="385"/>
      <c r="J1138" s="391"/>
      <c r="M1138" s="411">
        <v>107115256958</v>
      </c>
      <c r="N1138" s="411" t="s">
        <v>10641</v>
      </c>
    </row>
    <row r="1139" spans="1:14">
      <c r="A1139" s="471"/>
      <c r="C1139" s="415"/>
      <c r="D1139" s="385"/>
      <c r="J1139" s="394"/>
      <c r="M1139" s="411">
        <v>107113317481</v>
      </c>
      <c r="N1139" s="411" t="s">
        <v>10686</v>
      </c>
    </row>
    <row r="1140" spans="1:14">
      <c r="A1140" s="471"/>
      <c r="C1140" s="415"/>
      <c r="D1140" s="385"/>
      <c r="E1140" s="395"/>
      <c r="F1140" s="396"/>
      <c r="G1140" s="397"/>
      <c r="J1140" s="391"/>
      <c r="M1140" s="411">
        <v>107115158765</v>
      </c>
      <c r="N1140" s="411" t="s">
        <v>10683</v>
      </c>
    </row>
    <row r="1141" spans="1:14">
      <c r="A1141" s="471"/>
      <c r="C1141" s="415"/>
      <c r="D1141" s="385"/>
      <c r="J1141" s="394"/>
      <c r="M1141" s="411">
        <v>107112272924</v>
      </c>
      <c r="N1141" s="411" t="s">
        <v>10633</v>
      </c>
    </row>
    <row r="1142" spans="1:14">
      <c r="A1142" s="471"/>
      <c r="C1142" s="415"/>
      <c r="D1142" s="385"/>
      <c r="J1142" s="391"/>
      <c r="M1142" s="411">
        <v>107112566898</v>
      </c>
      <c r="N1142" s="411" t="s">
        <v>10657</v>
      </c>
    </row>
    <row r="1143" spans="1:14">
      <c r="A1143" s="471"/>
      <c r="C1143" s="415"/>
      <c r="D1143" s="385"/>
      <c r="E1143" s="395"/>
      <c r="F1143" s="396"/>
      <c r="G1143" s="397"/>
      <c r="J1143" s="391"/>
      <c r="M1143" s="411">
        <v>107115219438</v>
      </c>
      <c r="N1143" s="411" t="s">
        <v>10694</v>
      </c>
    </row>
    <row r="1144" spans="1:14">
      <c r="A1144" s="471"/>
      <c r="C1144" s="415"/>
      <c r="D1144" s="385"/>
      <c r="J1144" s="394"/>
      <c r="M1144" s="411">
        <v>107115466204</v>
      </c>
      <c r="N1144" s="411" t="s">
        <v>11950</v>
      </c>
    </row>
    <row r="1145" spans="1:14">
      <c r="A1145" s="471"/>
      <c r="C1145" s="415"/>
      <c r="D1145" s="385"/>
      <c r="J1145" s="391"/>
      <c r="M1145" s="411">
        <v>107114289401</v>
      </c>
      <c r="N1145" s="411" t="s">
        <v>10663</v>
      </c>
    </row>
    <row r="1146" spans="1:14">
      <c r="A1146" s="471"/>
      <c r="C1146" s="415"/>
      <c r="D1146" s="385"/>
      <c r="J1146" s="394"/>
      <c r="M1146" s="411">
        <v>107115395121</v>
      </c>
      <c r="N1146" s="411" t="s">
        <v>10653</v>
      </c>
    </row>
    <row r="1147" spans="1:14">
      <c r="A1147" s="471"/>
      <c r="C1147" s="415"/>
      <c r="D1147" s="385"/>
      <c r="J1147" s="391"/>
      <c r="M1147" s="411">
        <v>107115063669</v>
      </c>
      <c r="N1147" s="411" t="s">
        <v>10684</v>
      </c>
    </row>
    <row r="1148" spans="1:14">
      <c r="A1148" s="471"/>
      <c r="C1148" s="415"/>
      <c r="D1148" s="385"/>
      <c r="J1148" s="391"/>
      <c r="M1148" s="411">
        <v>107114950239</v>
      </c>
      <c r="N1148" s="411" t="s">
        <v>10626</v>
      </c>
    </row>
    <row r="1149" spans="1:14">
      <c r="A1149" s="471"/>
      <c r="C1149" s="415"/>
      <c r="D1149" s="385"/>
      <c r="J1149" s="391"/>
      <c r="M1149" s="411">
        <v>107115095211</v>
      </c>
      <c r="N1149" s="411" t="s">
        <v>10622</v>
      </c>
    </row>
    <row r="1150" spans="1:14">
      <c r="A1150" s="471"/>
      <c r="C1150" s="415"/>
      <c r="D1150" s="385"/>
      <c r="J1150" s="394"/>
      <c r="M1150" s="411">
        <v>107115365323</v>
      </c>
      <c r="N1150" s="411" t="s">
        <v>10768</v>
      </c>
    </row>
    <row r="1151" spans="1:14">
      <c r="A1151" s="471"/>
      <c r="C1151" s="415"/>
      <c r="D1151" s="385"/>
      <c r="E1151" s="395"/>
      <c r="F1151" s="396"/>
      <c r="G1151" s="397"/>
      <c r="J1151" s="391"/>
      <c r="M1151" s="411">
        <v>107115081546</v>
      </c>
      <c r="N1151" s="411" t="s">
        <v>10699</v>
      </c>
    </row>
    <row r="1152" spans="1:14">
      <c r="A1152" s="471"/>
      <c r="C1152" s="415"/>
      <c r="D1152" s="385"/>
      <c r="E1152" s="395"/>
      <c r="F1152" s="396"/>
      <c r="G1152" s="397"/>
      <c r="J1152" s="391"/>
      <c r="M1152" s="411">
        <v>107114655996</v>
      </c>
      <c r="N1152" s="411" t="s">
        <v>10701</v>
      </c>
    </row>
    <row r="1153" spans="1:14">
      <c r="A1153" s="471"/>
      <c r="C1153" s="415"/>
      <c r="D1153" s="385"/>
      <c r="J1153" s="391"/>
      <c r="M1153" s="411">
        <v>107114621194</v>
      </c>
      <c r="N1153" s="411" t="s">
        <v>10639</v>
      </c>
    </row>
    <row r="1154" spans="1:14">
      <c r="A1154" s="471"/>
      <c r="C1154" s="415"/>
      <c r="D1154" s="385"/>
      <c r="E1154" s="395"/>
      <c r="F1154" s="396"/>
      <c r="G1154" s="397"/>
      <c r="J1154" s="391"/>
      <c r="M1154" s="411">
        <v>107113198363</v>
      </c>
      <c r="N1154" s="411" t="s">
        <v>10638</v>
      </c>
    </row>
    <row r="1155" spans="1:14">
      <c r="A1155" s="471"/>
      <c r="C1155" s="415"/>
      <c r="D1155" s="385"/>
      <c r="J1155" s="394"/>
      <c r="M1155" s="411">
        <v>107115003050</v>
      </c>
      <c r="N1155" s="411" t="s">
        <v>10793</v>
      </c>
    </row>
    <row r="1156" spans="1:14">
      <c r="A1156" s="471"/>
      <c r="C1156" s="415"/>
      <c r="D1156" s="385"/>
      <c r="J1156" s="391"/>
      <c r="M1156" s="411">
        <v>107115413723</v>
      </c>
      <c r="N1156" s="411" t="s">
        <v>10612</v>
      </c>
    </row>
    <row r="1157" spans="1:14">
      <c r="A1157" s="471"/>
      <c r="C1157" s="415"/>
      <c r="D1157" s="385"/>
      <c r="J1157" s="394"/>
      <c r="M1157" s="411">
        <v>107111227322</v>
      </c>
      <c r="N1157" s="411" t="s">
        <v>10677</v>
      </c>
    </row>
    <row r="1158" spans="1:14">
      <c r="A1158" s="471"/>
      <c r="C1158" s="415"/>
      <c r="D1158" s="385"/>
      <c r="E1158" s="395"/>
      <c r="F1158" s="396"/>
      <c r="G1158" s="397"/>
      <c r="J1158" s="391"/>
      <c r="M1158" s="411">
        <v>107113953236</v>
      </c>
      <c r="N1158" s="411" t="s">
        <v>10678</v>
      </c>
    </row>
    <row r="1159" spans="1:14">
      <c r="A1159" s="471"/>
      <c r="C1159" s="415"/>
      <c r="D1159" s="385"/>
      <c r="J1159" s="394"/>
      <c r="M1159" s="411">
        <v>107115218185</v>
      </c>
      <c r="N1159" s="411" t="s">
        <v>10613</v>
      </c>
    </row>
    <row r="1160" spans="1:14">
      <c r="A1160" s="471"/>
      <c r="C1160" s="415"/>
      <c r="D1160" s="385"/>
      <c r="E1160" s="395"/>
      <c r="F1160" s="396"/>
      <c r="G1160" s="397"/>
      <c r="J1160" s="391"/>
      <c r="M1160" s="411">
        <v>107114973655</v>
      </c>
      <c r="N1160" s="411" t="s">
        <v>11949</v>
      </c>
    </row>
    <row r="1161" spans="1:14">
      <c r="A1161" s="471"/>
      <c r="C1161" s="415"/>
      <c r="D1161" s="385"/>
      <c r="J1161" s="391"/>
      <c r="M1161" s="411">
        <v>107114322308</v>
      </c>
      <c r="N1161" s="411" t="s">
        <v>10661</v>
      </c>
    </row>
    <row r="1162" spans="1:14">
      <c r="A1162" s="471"/>
      <c r="C1162" s="415"/>
      <c r="D1162" s="385"/>
      <c r="J1162" s="391"/>
      <c r="M1162" s="411">
        <v>107115163639</v>
      </c>
      <c r="N1162" s="411" t="s">
        <v>10711</v>
      </c>
    </row>
    <row r="1163" spans="1:14">
      <c r="A1163" s="471"/>
      <c r="C1163" s="415"/>
      <c r="D1163" s="385"/>
      <c r="E1163" s="395"/>
      <c r="F1163" s="396"/>
      <c r="G1163" s="397"/>
      <c r="J1163" s="391"/>
      <c r="M1163" s="411">
        <v>107110808648</v>
      </c>
      <c r="N1163" s="411" t="s">
        <v>10715</v>
      </c>
    </row>
    <row r="1164" spans="1:14">
      <c r="A1164" s="471"/>
      <c r="C1164" s="415"/>
      <c r="D1164" s="385"/>
      <c r="J1164" s="391"/>
      <c r="M1164" s="411">
        <v>107113986033</v>
      </c>
      <c r="N1164" s="411" t="s">
        <v>10672</v>
      </c>
    </row>
    <row r="1165" spans="1:14">
      <c r="A1165" s="471"/>
      <c r="C1165" s="415"/>
      <c r="D1165" s="385"/>
      <c r="J1165" s="391"/>
      <c r="M1165" s="411">
        <v>107115257365</v>
      </c>
      <c r="N1165" s="411" t="s">
        <v>10721</v>
      </c>
    </row>
    <row r="1166" spans="1:14">
      <c r="A1166" s="471"/>
      <c r="C1166" s="415"/>
      <c r="D1166" s="385"/>
      <c r="E1166" s="395"/>
      <c r="F1166" s="396"/>
      <c r="G1166" s="397"/>
      <c r="J1166" s="394"/>
      <c r="M1166" s="411">
        <v>107115474965</v>
      </c>
      <c r="N1166" s="411" t="s">
        <v>10650</v>
      </c>
    </row>
    <row r="1167" spans="1:14">
      <c r="A1167" s="471"/>
      <c r="C1167" s="415"/>
      <c r="D1167" s="385"/>
      <c r="J1167" s="391"/>
      <c r="M1167" s="411">
        <v>107115049613</v>
      </c>
      <c r="N1167" s="411" t="s">
        <v>10605</v>
      </c>
    </row>
    <row r="1168" spans="1:14">
      <c r="A1168" s="471"/>
      <c r="C1168" s="415"/>
      <c r="D1168" s="385"/>
      <c r="E1168" s="395"/>
      <c r="F1168" s="396"/>
      <c r="G1168" s="397"/>
      <c r="J1168" s="391"/>
      <c r="M1168" s="411">
        <v>107114605914</v>
      </c>
      <c r="N1168" s="411" t="s">
        <v>12493</v>
      </c>
    </row>
    <row r="1169" spans="1:14">
      <c r="A1169" s="471"/>
      <c r="C1169" s="415"/>
      <c r="D1169" s="385"/>
      <c r="J1169" s="391"/>
      <c r="M1169" s="411">
        <v>107115048908</v>
      </c>
      <c r="N1169" s="411" t="s">
        <v>10728</v>
      </c>
    </row>
    <row r="1170" spans="1:14">
      <c r="A1170" s="471"/>
      <c r="C1170" s="415"/>
      <c r="D1170" s="385"/>
      <c r="J1170" s="394"/>
      <c r="M1170" s="411">
        <v>107115466992</v>
      </c>
      <c r="N1170" s="411" t="s">
        <v>10716</v>
      </c>
    </row>
    <row r="1171" spans="1:14">
      <c r="A1171" s="471"/>
      <c r="C1171" s="415"/>
      <c r="D1171" s="385"/>
      <c r="E1171" s="395"/>
      <c r="F1171" s="396"/>
      <c r="G1171" s="397"/>
      <c r="J1171" s="391"/>
      <c r="M1171" s="411">
        <v>107115199025</v>
      </c>
      <c r="N1171" s="411" t="s">
        <v>10687</v>
      </c>
    </row>
    <row r="1172" spans="1:14">
      <c r="A1172" s="471"/>
      <c r="C1172" s="415"/>
      <c r="D1172" s="385"/>
      <c r="J1172" s="391"/>
      <c r="M1172" s="411">
        <v>107106685268</v>
      </c>
      <c r="N1172" s="411" t="s">
        <v>12494</v>
      </c>
    </row>
    <row r="1173" spans="1:14">
      <c r="A1173" s="471"/>
      <c r="C1173" s="415"/>
      <c r="D1173" s="385"/>
      <c r="J1173" s="391"/>
      <c r="M1173" s="411">
        <v>107115325792</v>
      </c>
      <c r="N1173" s="411" t="s">
        <v>10670</v>
      </c>
    </row>
    <row r="1174" spans="1:14">
      <c r="A1174" s="471"/>
      <c r="C1174" s="415"/>
      <c r="D1174" s="385"/>
      <c r="E1174" s="395"/>
      <c r="F1174" s="396"/>
      <c r="G1174" s="397"/>
      <c r="J1174" s="391"/>
      <c r="M1174" s="411">
        <v>107115312386</v>
      </c>
      <c r="N1174" s="411" t="s">
        <v>10789</v>
      </c>
    </row>
    <row r="1175" spans="1:14">
      <c r="A1175" s="471"/>
      <c r="C1175" s="415"/>
      <c r="D1175" s="385"/>
      <c r="J1175" s="394"/>
      <c r="M1175" s="411">
        <v>107114342843</v>
      </c>
      <c r="N1175" s="411" t="s">
        <v>10681</v>
      </c>
    </row>
    <row r="1176" spans="1:14">
      <c r="A1176" s="471"/>
      <c r="C1176" s="415"/>
      <c r="D1176" s="385"/>
      <c r="E1176" s="395"/>
      <c r="F1176" s="396"/>
      <c r="G1176" s="397"/>
      <c r="J1176" s="391"/>
      <c r="M1176" s="411">
        <v>107114143654</v>
      </c>
      <c r="N1176" s="411" t="s">
        <v>10707</v>
      </c>
    </row>
    <row r="1177" spans="1:14">
      <c r="A1177" s="471"/>
      <c r="C1177" s="415"/>
      <c r="D1177" s="385"/>
      <c r="J1177" s="391"/>
      <c r="M1177" s="411">
        <v>107113515870</v>
      </c>
      <c r="N1177" s="411" t="s">
        <v>10706</v>
      </c>
    </row>
    <row r="1178" spans="1:14">
      <c r="A1178" s="471"/>
      <c r="C1178" s="415"/>
      <c r="D1178" s="385"/>
      <c r="E1178" s="395"/>
      <c r="F1178" s="396"/>
      <c r="G1178" s="397"/>
      <c r="J1178" s="391"/>
      <c r="M1178" s="411">
        <v>107115255860</v>
      </c>
      <c r="N1178" s="411" t="s">
        <v>10785</v>
      </c>
    </row>
    <row r="1179" spans="1:14">
      <c r="A1179" s="471"/>
      <c r="C1179" s="415"/>
      <c r="D1179" s="385"/>
      <c r="J1179" s="391"/>
      <c r="M1179" s="411">
        <v>107115351330</v>
      </c>
      <c r="N1179" s="411" t="s">
        <v>10790</v>
      </c>
    </row>
    <row r="1180" spans="1:14">
      <c r="A1180" s="471"/>
      <c r="C1180" s="415"/>
      <c r="D1180" s="385"/>
      <c r="E1180" s="395"/>
      <c r="F1180" s="396"/>
      <c r="G1180" s="397"/>
      <c r="J1180" s="391"/>
      <c r="M1180" s="411">
        <v>107115048302</v>
      </c>
      <c r="N1180" s="411" t="s">
        <v>10762</v>
      </c>
    </row>
    <row r="1181" spans="1:14">
      <c r="A1181" s="471"/>
      <c r="C1181" s="415"/>
      <c r="D1181" s="385"/>
      <c r="J1181" s="394"/>
      <c r="M1181" s="411">
        <v>107115374867</v>
      </c>
      <c r="N1181" s="411" t="s">
        <v>10750</v>
      </c>
    </row>
    <row r="1182" spans="1:14">
      <c r="A1182" s="471"/>
      <c r="C1182" s="415"/>
      <c r="D1182" s="385"/>
      <c r="E1182" s="395"/>
      <c r="F1182" s="396"/>
      <c r="G1182" s="397"/>
      <c r="J1182" s="391"/>
      <c r="M1182" s="411">
        <v>107114439368</v>
      </c>
      <c r="N1182" s="411" t="s">
        <v>10697</v>
      </c>
    </row>
    <row r="1183" spans="1:14">
      <c r="A1183" s="471"/>
      <c r="C1183" s="415"/>
      <c r="D1183" s="385"/>
      <c r="J1183" s="394"/>
      <c r="M1183" s="411">
        <v>107115051490</v>
      </c>
      <c r="N1183" s="411" t="s">
        <v>10726</v>
      </c>
    </row>
    <row r="1184" spans="1:14">
      <c r="A1184" s="471"/>
      <c r="C1184" s="415"/>
      <c r="D1184" s="385"/>
      <c r="J1184" s="394"/>
      <c r="M1184" s="411">
        <v>107114136545</v>
      </c>
      <c r="N1184" s="411" t="s">
        <v>10682</v>
      </c>
    </row>
    <row r="1185" spans="1:14">
      <c r="A1185" s="471"/>
      <c r="C1185" s="415"/>
      <c r="D1185" s="385"/>
      <c r="E1185" s="395"/>
      <c r="F1185" s="396"/>
      <c r="G1185" s="397"/>
      <c r="J1185" s="391"/>
      <c r="M1185" s="411">
        <v>107115405701</v>
      </c>
      <c r="N1185" s="411" t="s">
        <v>10637</v>
      </c>
    </row>
    <row r="1186" spans="1:14">
      <c r="A1186" s="471"/>
      <c r="C1186" s="415"/>
      <c r="D1186" s="385"/>
      <c r="J1186" s="391"/>
      <c r="M1186" s="411">
        <v>107115362864</v>
      </c>
      <c r="N1186" s="411" t="s">
        <v>10654</v>
      </c>
    </row>
    <row r="1187" spans="1:14">
      <c r="A1187" s="471"/>
      <c r="C1187" s="415"/>
      <c r="D1187" s="385"/>
      <c r="J1187" s="394"/>
      <c r="M1187" s="411">
        <v>107115186776</v>
      </c>
      <c r="N1187" s="411" t="s">
        <v>10674</v>
      </c>
    </row>
    <row r="1188" spans="1:14">
      <c r="A1188" s="471"/>
      <c r="C1188" s="415"/>
      <c r="D1188" s="385"/>
      <c r="J1188" s="391"/>
      <c r="M1188" s="411">
        <v>107115459425</v>
      </c>
      <c r="N1188" s="411" t="s">
        <v>11948</v>
      </c>
    </row>
    <row r="1189" spans="1:14">
      <c r="A1189" s="471"/>
      <c r="C1189" s="415"/>
      <c r="D1189" s="385"/>
      <c r="E1189" s="395"/>
      <c r="F1189" s="396"/>
      <c r="G1189" s="397"/>
      <c r="J1189" s="391"/>
      <c r="M1189" s="411">
        <v>107114995964</v>
      </c>
      <c r="N1189" s="411" t="s">
        <v>10700</v>
      </c>
    </row>
    <row r="1190" spans="1:14">
      <c r="A1190" s="471"/>
      <c r="C1190" s="415"/>
      <c r="D1190" s="385"/>
      <c r="J1190" s="391"/>
      <c r="M1190" s="411">
        <v>107113963954</v>
      </c>
      <c r="N1190" s="411" t="s">
        <v>10685</v>
      </c>
    </row>
    <row r="1191" spans="1:14">
      <c r="A1191" s="471"/>
      <c r="C1191" s="415"/>
      <c r="D1191" s="385"/>
      <c r="J1191" s="391"/>
      <c r="M1191" s="411">
        <v>107113736779</v>
      </c>
      <c r="N1191" s="411" t="s">
        <v>10679</v>
      </c>
    </row>
    <row r="1192" spans="1:14">
      <c r="A1192" s="471"/>
      <c r="C1192" s="415"/>
      <c r="D1192" s="385"/>
      <c r="E1192" s="395"/>
      <c r="F1192" s="396"/>
      <c r="G1192" s="397"/>
      <c r="J1192" s="391"/>
      <c r="M1192" s="411">
        <v>107111916745</v>
      </c>
      <c r="N1192" s="411" t="s">
        <v>10733</v>
      </c>
    </row>
    <row r="1193" spans="1:14">
      <c r="A1193" s="471"/>
      <c r="C1193" s="415"/>
      <c r="D1193" s="385"/>
      <c r="J1193" s="391"/>
      <c r="M1193" s="411">
        <v>107115405939</v>
      </c>
      <c r="N1193" s="411" t="s">
        <v>10748</v>
      </c>
    </row>
    <row r="1194" spans="1:14">
      <c r="A1194" s="471"/>
      <c r="C1194" s="415"/>
      <c r="D1194" s="385"/>
      <c r="E1194" s="395"/>
      <c r="F1194" s="396"/>
      <c r="G1194" s="397"/>
      <c r="J1194" s="391"/>
      <c r="M1194" s="411">
        <v>107115291704</v>
      </c>
      <c r="N1194" s="411" t="s">
        <v>12227</v>
      </c>
    </row>
    <row r="1195" spans="1:14">
      <c r="A1195" s="471"/>
      <c r="C1195" s="415"/>
      <c r="D1195" s="385"/>
      <c r="J1195" s="391"/>
      <c r="M1195" s="411">
        <v>107114459292</v>
      </c>
      <c r="N1195" s="411" t="s">
        <v>10705</v>
      </c>
    </row>
    <row r="1196" spans="1:14">
      <c r="A1196" s="471"/>
      <c r="C1196" s="415"/>
      <c r="D1196" s="385"/>
      <c r="E1196" s="395"/>
      <c r="F1196" s="396"/>
      <c r="G1196" s="397"/>
      <c r="J1196" s="391"/>
      <c r="M1196" s="411">
        <v>107115377037</v>
      </c>
      <c r="N1196" s="411" t="s">
        <v>10615</v>
      </c>
    </row>
    <row r="1197" spans="1:14">
      <c r="A1197" s="471"/>
      <c r="C1197" s="415"/>
      <c r="D1197" s="385"/>
      <c r="J1197" s="394"/>
      <c r="M1197" s="411">
        <v>107114884981</v>
      </c>
      <c r="N1197" s="411" t="s">
        <v>10630</v>
      </c>
    </row>
    <row r="1198" spans="1:14">
      <c r="A1198" s="471"/>
      <c r="C1198" s="415"/>
      <c r="D1198" s="385"/>
      <c r="J1198" s="391"/>
      <c r="M1198" s="411">
        <v>107114281953</v>
      </c>
      <c r="N1198" s="411" t="s">
        <v>10757</v>
      </c>
    </row>
    <row r="1199" spans="1:14">
      <c r="A1199" s="471"/>
      <c r="C1199" s="415"/>
      <c r="D1199" s="385"/>
      <c r="E1199" s="395"/>
      <c r="F1199" s="396"/>
      <c r="G1199" s="397"/>
      <c r="J1199" s="391"/>
      <c r="M1199" s="411">
        <v>107113197156</v>
      </c>
      <c r="N1199" s="411" t="s">
        <v>10730</v>
      </c>
    </row>
    <row r="1200" spans="1:14">
      <c r="A1200" s="471"/>
      <c r="C1200" s="415"/>
      <c r="D1200" s="385"/>
      <c r="E1200" s="395"/>
      <c r="F1200" s="396"/>
      <c r="G1200" s="397"/>
      <c r="J1200" s="391"/>
      <c r="M1200" s="411">
        <v>107113480642</v>
      </c>
      <c r="N1200" s="411" t="s">
        <v>10775</v>
      </c>
    </row>
    <row r="1201" spans="1:14">
      <c r="A1201" s="471"/>
      <c r="C1201" s="415"/>
      <c r="D1201" s="385"/>
      <c r="J1201" s="391"/>
      <c r="M1201" s="411">
        <v>107115442617</v>
      </c>
      <c r="N1201" s="411" t="s">
        <v>10652</v>
      </c>
    </row>
    <row r="1202" spans="1:14">
      <c r="A1202" s="471"/>
      <c r="C1202" s="415"/>
      <c r="D1202" s="385"/>
      <c r="E1202" s="395"/>
      <c r="F1202" s="396"/>
      <c r="G1202" s="397"/>
      <c r="J1202" s="391"/>
      <c r="M1202" s="411">
        <v>107113274575</v>
      </c>
      <c r="N1202" s="411" t="s">
        <v>11951</v>
      </c>
    </row>
    <row r="1203" spans="1:14">
      <c r="A1203" s="471"/>
      <c r="C1203" s="415"/>
      <c r="D1203" s="385"/>
      <c r="J1203" s="391"/>
      <c r="M1203" s="411">
        <v>107111325624</v>
      </c>
      <c r="N1203" s="411" t="s">
        <v>10738</v>
      </c>
    </row>
    <row r="1204" spans="1:14">
      <c r="A1204" s="471"/>
      <c r="C1204" s="415"/>
      <c r="D1204" s="385"/>
      <c r="E1204" s="395"/>
      <c r="F1204" s="396"/>
      <c r="G1204" s="397"/>
      <c r="J1204" s="391"/>
      <c r="M1204" s="411">
        <v>107114274691</v>
      </c>
      <c r="N1204" s="411" t="s">
        <v>10742</v>
      </c>
    </row>
    <row r="1205" spans="1:14">
      <c r="A1205" s="471"/>
      <c r="C1205" s="415"/>
      <c r="D1205" s="385"/>
      <c r="E1205" s="395"/>
      <c r="F1205" s="396"/>
      <c r="G1205" s="397"/>
      <c r="J1205" s="391"/>
      <c r="M1205" s="411">
        <v>107114222189</v>
      </c>
      <c r="N1205" s="411" t="s">
        <v>10736</v>
      </c>
    </row>
    <row r="1206" spans="1:14">
      <c r="A1206" s="471"/>
      <c r="C1206" s="415"/>
      <c r="D1206" s="385"/>
      <c r="J1206" s="394"/>
      <c r="M1206" s="411">
        <v>107113621662</v>
      </c>
      <c r="N1206" s="411" t="s">
        <v>10756</v>
      </c>
    </row>
    <row r="1207" spans="1:14">
      <c r="A1207" s="471"/>
      <c r="C1207" s="415"/>
      <c r="D1207" s="385"/>
      <c r="J1207" s="391"/>
      <c r="M1207" s="411">
        <v>107114825122</v>
      </c>
      <c r="N1207" s="411" t="s">
        <v>10758</v>
      </c>
    </row>
    <row r="1208" spans="1:14">
      <c r="A1208" s="471"/>
      <c r="C1208" s="415"/>
      <c r="D1208" s="385"/>
      <c r="J1208" s="391"/>
      <c r="M1208" s="411">
        <v>107112137775</v>
      </c>
      <c r="N1208" s="411" t="s">
        <v>10759</v>
      </c>
    </row>
    <row r="1209" spans="1:14">
      <c r="A1209" s="471"/>
      <c r="C1209" s="415"/>
      <c r="D1209" s="385"/>
      <c r="J1209" s="391"/>
      <c r="M1209" s="411">
        <v>107115189969</v>
      </c>
      <c r="N1209" s="411" t="s">
        <v>11964</v>
      </c>
    </row>
    <row r="1210" spans="1:14">
      <c r="A1210" s="471"/>
      <c r="C1210" s="415"/>
      <c r="D1210" s="385"/>
      <c r="E1210" s="395"/>
      <c r="F1210" s="396"/>
      <c r="G1210" s="397"/>
      <c r="J1210" s="391"/>
      <c r="M1210" s="411">
        <v>107112515230</v>
      </c>
      <c r="N1210" s="411" t="s">
        <v>10740</v>
      </c>
    </row>
    <row r="1211" spans="1:14">
      <c r="A1211" s="471"/>
      <c r="C1211" s="415"/>
      <c r="D1211" s="385"/>
      <c r="J1211" s="391"/>
      <c r="M1211" s="411">
        <v>107115502138</v>
      </c>
      <c r="N1211" s="411" t="s">
        <v>11957</v>
      </c>
    </row>
    <row r="1212" spans="1:14">
      <c r="A1212" s="471"/>
      <c r="C1212" s="415"/>
      <c r="D1212" s="385"/>
      <c r="J1212" s="391"/>
      <c r="M1212" s="411">
        <v>107115360793</v>
      </c>
      <c r="N1212" s="411" t="s">
        <v>11967</v>
      </c>
    </row>
    <row r="1213" spans="1:14">
      <c r="A1213" s="471"/>
      <c r="C1213" s="415"/>
      <c r="D1213" s="385"/>
      <c r="J1213" s="391"/>
      <c r="M1213" s="411">
        <v>107115339598</v>
      </c>
      <c r="N1213" s="411" t="s">
        <v>10631</v>
      </c>
    </row>
    <row r="1214" spans="1:14">
      <c r="A1214" s="471"/>
      <c r="C1214" s="415"/>
      <c r="D1214" s="385"/>
      <c r="J1214" s="394"/>
      <c r="M1214" s="411">
        <v>107114766258</v>
      </c>
      <c r="N1214" s="411" t="s">
        <v>10767</v>
      </c>
    </row>
    <row r="1215" spans="1:14">
      <c r="A1215" s="471"/>
      <c r="C1215" s="415"/>
      <c r="D1215" s="385"/>
      <c r="J1215" s="394"/>
      <c r="M1215" s="411">
        <v>107115191941</v>
      </c>
      <c r="N1215" s="411" t="s">
        <v>10666</v>
      </c>
    </row>
    <row r="1216" spans="1:14">
      <c r="A1216" s="471"/>
      <c r="C1216" s="415"/>
      <c r="D1216" s="385"/>
      <c r="E1216" s="395"/>
      <c r="F1216" s="396"/>
      <c r="G1216" s="397"/>
      <c r="J1216" s="391"/>
      <c r="M1216" s="411">
        <v>107114801241</v>
      </c>
      <c r="N1216" s="411" t="s">
        <v>10680</v>
      </c>
    </row>
    <row r="1217" spans="1:14">
      <c r="A1217" s="471"/>
      <c r="C1217" s="415"/>
      <c r="D1217" s="385"/>
      <c r="J1217" s="391"/>
      <c r="M1217" s="411">
        <v>107112926534</v>
      </c>
      <c r="N1217" s="411" t="s">
        <v>10692</v>
      </c>
    </row>
    <row r="1218" spans="1:14">
      <c r="A1218" s="471"/>
      <c r="C1218" s="415"/>
      <c r="D1218" s="385"/>
      <c r="J1218" s="391"/>
      <c r="M1218" s="411">
        <v>107115472988</v>
      </c>
      <c r="N1218" s="411" t="s">
        <v>10725</v>
      </c>
    </row>
    <row r="1219" spans="1:14">
      <c r="A1219" s="471"/>
      <c r="C1219" s="415"/>
      <c r="D1219" s="385"/>
      <c r="J1219" s="391"/>
      <c r="M1219" s="411">
        <v>107115407374</v>
      </c>
      <c r="N1219" s="411" t="s">
        <v>10719</v>
      </c>
    </row>
    <row r="1220" spans="1:14">
      <c r="A1220" s="471"/>
      <c r="C1220" s="415"/>
      <c r="D1220" s="385"/>
      <c r="J1220" s="394"/>
      <c r="M1220" s="411">
        <v>107114111464</v>
      </c>
      <c r="N1220" s="411" t="s">
        <v>10732</v>
      </c>
    </row>
    <row r="1221" spans="1:14">
      <c r="A1221" s="471"/>
      <c r="C1221" s="415"/>
      <c r="D1221" s="385"/>
      <c r="J1221" s="391"/>
      <c r="M1221" s="411">
        <v>107115218165</v>
      </c>
      <c r="N1221" s="411" t="s">
        <v>10741</v>
      </c>
    </row>
    <row r="1222" spans="1:14">
      <c r="A1222" s="471"/>
      <c r="C1222" s="415"/>
      <c r="D1222" s="385"/>
      <c r="J1222" s="394"/>
      <c r="M1222" s="411">
        <v>107115295960</v>
      </c>
      <c r="N1222" s="411" t="s">
        <v>12231</v>
      </c>
    </row>
    <row r="1223" spans="1:14">
      <c r="A1223" s="471"/>
      <c r="C1223" s="415"/>
      <c r="D1223" s="385"/>
      <c r="J1223" s="394"/>
      <c r="M1223" s="411">
        <v>107115278529</v>
      </c>
      <c r="N1223" s="411" t="s">
        <v>10744</v>
      </c>
    </row>
    <row r="1224" spans="1:14">
      <c r="A1224" s="471"/>
      <c r="C1224" s="415"/>
      <c r="D1224" s="385"/>
      <c r="E1224" s="395"/>
      <c r="F1224" s="396"/>
      <c r="G1224" s="397"/>
      <c r="J1224" s="391"/>
      <c r="M1224" s="411">
        <v>107114897318</v>
      </c>
      <c r="N1224" s="411" t="s">
        <v>10712</v>
      </c>
    </row>
    <row r="1225" spans="1:14">
      <c r="A1225" s="471"/>
      <c r="C1225" s="415"/>
      <c r="D1225" s="385"/>
      <c r="J1225" s="391"/>
      <c r="M1225" s="411">
        <v>107114884655</v>
      </c>
      <c r="N1225" s="411" t="s">
        <v>10691</v>
      </c>
    </row>
    <row r="1226" spans="1:14">
      <c r="A1226" s="471"/>
      <c r="C1226" s="415"/>
      <c r="D1226" s="385"/>
      <c r="E1226" s="395"/>
      <c r="F1226" s="396"/>
      <c r="G1226" s="397"/>
      <c r="J1226" s="391"/>
      <c r="M1226" s="411">
        <v>107113514425</v>
      </c>
      <c r="N1226" s="411" t="s">
        <v>12495</v>
      </c>
    </row>
    <row r="1227" spans="1:14">
      <c r="A1227" s="471"/>
      <c r="C1227" s="415"/>
      <c r="D1227" s="385"/>
      <c r="E1227" s="395"/>
      <c r="F1227" s="396"/>
      <c r="G1227" s="397"/>
      <c r="J1227" s="391"/>
      <c r="M1227" s="411">
        <v>107114466320</v>
      </c>
      <c r="N1227" s="411" t="s">
        <v>10749</v>
      </c>
    </row>
    <row r="1228" spans="1:14">
      <c r="A1228" s="471"/>
      <c r="C1228" s="415"/>
      <c r="D1228" s="385"/>
      <c r="E1228" s="395"/>
      <c r="F1228" s="396"/>
      <c r="G1228" s="397"/>
      <c r="J1228" s="391"/>
      <c r="M1228" s="411">
        <v>107114269274</v>
      </c>
      <c r="N1228" s="411" t="s">
        <v>10751</v>
      </c>
    </row>
    <row r="1229" spans="1:14">
      <c r="A1229" s="471"/>
      <c r="C1229" s="415"/>
      <c r="D1229" s="385"/>
      <c r="J1229" s="391"/>
      <c r="M1229" s="411">
        <v>107115466056</v>
      </c>
      <c r="N1229" s="411" t="s">
        <v>12496</v>
      </c>
    </row>
    <row r="1230" spans="1:14">
      <c r="A1230" s="471"/>
      <c r="C1230" s="415"/>
      <c r="D1230" s="385"/>
      <c r="E1230" s="395"/>
      <c r="F1230" s="396"/>
      <c r="G1230" s="397"/>
      <c r="J1230" s="391"/>
      <c r="M1230" s="411">
        <v>107115342719</v>
      </c>
      <c r="N1230" s="411" t="s">
        <v>10737</v>
      </c>
    </row>
    <row r="1231" spans="1:14">
      <c r="A1231" s="471"/>
      <c r="C1231" s="415"/>
      <c r="D1231" s="385"/>
      <c r="E1231" s="395"/>
      <c r="F1231" s="396"/>
      <c r="G1231" s="397"/>
      <c r="J1231" s="391"/>
      <c r="M1231" s="411">
        <v>107112292768</v>
      </c>
      <c r="N1231" s="411" t="s">
        <v>12238</v>
      </c>
    </row>
    <row r="1232" spans="1:14">
      <c r="A1232" s="471"/>
      <c r="C1232" s="415"/>
      <c r="D1232" s="385"/>
      <c r="J1232" s="391"/>
      <c r="M1232" s="411">
        <v>107111058508</v>
      </c>
      <c r="N1232" s="411" t="s">
        <v>10714</v>
      </c>
    </row>
    <row r="1233" spans="1:14">
      <c r="A1233" s="471"/>
      <c r="C1233" s="415"/>
      <c r="D1233" s="385"/>
      <c r="J1233" s="391"/>
      <c r="M1233" s="411">
        <v>107112609329</v>
      </c>
      <c r="N1233" s="411" t="s">
        <v>10765</v>
      </c>
    </row>
    <row r="1234" spans="1:14">
      <c r="A1234" s="471"/>
      <c r="C1234" s="415"/>
      <c r="D1234" s="385"/>
      <c r="J1234" s="391"/>
      <c r="M1234" s="411">
        <v>107114706948</v>
      </c>
      <c r="N1234" s="411" t="s">
        <v>12229</v>
      </c>
    </row>
    <row r="1235" spans="1:14">
      <c r="A1235" s="471"/>
      <c r="C1235" s="415"/>
      <c r="D1235" s="385"/>
      <c r="E1235" s="395"/>
      <c r="F1235" s="396"/>
      <c r="G1235" s="397"/>
      <c r="J1235" s="391"/>
      <c r="M1235" s="411">
        <v>107115429785</v>
      </c>
      <c r="N1235" s="411" t="s">
        <v>10689</v>
      </c>
    </row>
    <row r="1236" spans="1:14">
      <c r="A1236" s="471"/>
      <c r="C1236" s="415"/>
      <c r="D1236" s="385"/>
      <c r="J1236" s="394"/>
      <c r="M1236" s="411">
        <v>107114088810</v>
      </c>
      <c r="N1236" s="411" t="s">
        <v>11968</v>
      </c>
    </row>
    <row r="1237" spans="1:14">
      <c r="A1237" s="471"/>
      <c r="C1237" s="415"/>
      <c r="D1237" s="385"/>
      <c r="J1237" s="391"/>
      <c r="M1237" s="411">
        <v>107113646052</v>
      </c>
      <c r="N1237" s="411" t="s">
        <v>10788</v>
      </c>
    </row>
    <row r="1238" spans="1:14">
      <c r="A1238" s="471"/>
      <c r="C1238" s="415"/>
      <c r="D1238" s="385"/>
      <c r="E1238" s="395"/>
      <c r="F1238" s="396"/>
      <c r="G1238" s="397"/>
      <c r="J1238" s="391"/>
      <c r="M1238" s="411">
        <v>107112329532</v>
      </c>
      <c r="N1238" s="411" t="s">
        <v>10723</v>
      </c>
    </row>
    <row r="1239" spans="1:14">
      <c r="A1239" s="471"/>
      <c r="C1239" s="415"/>
      <c r="D1239" s="385"/>
      <c r="J1239" s="391"/>
      <c r="M1239" s="411">
        <v>107114756684</v>
      </c>
      <c r="N1239" s="411" t="s">
        <v>10729</v>
      </c>
    </row>
    <row r="1240" spans="1:14">
      <c r="A1240" s="471"/>
      <c r="C1240" s="415"/>
      <c r="D1240" s="385"/>
      <c r="E1240" s="395"/>
      <c r="F1240" s="396"/>
      <c r="G1240" s="397"/>
      <c r="J1240" s="391"/>
      <c r="M1240" s="411">
        <v>107114105836</v>
      </c>
      <c r="N1240" s="411" t="s">
        <v>10710</v>
      </c>
    </row>
    <row r="1241" spans="1:14">
      <c r="A1241" s="471"/>
      <c r="C1241" s="415"/>
      <c r="D1241" s="385"/>
      <c r="E1241" s="395"/>
      <c r="F1241" s="396"/>
      <c r="G1241" s="397"/>
      <c r="J1241" s="391"/>
      <c r="M1241" s="411">
        <v>107115420948</v>
      </c>
      <c r="N1241" s="411" t="s">
        <v>10754</v>
      </c>
    </row>
    <row r="1242" spans="1:14">
      <c r="A1242" s="471"/>
      <c r="C1242" s="415"/>
      <c r="D1242" s="385"/>
      <c r="J1242" s="394"/>
      <c r="M1242" s="411">
        <v>107115128824</v>
      </c>
      <c r="N1242" s="411" t="s">
        <v>12241</v>
      </c>
    </row>
    <row r="1243" spans="1:14">
      <c r="A1243" s="471"/>
      <c r="C1243" s="415"/>
      <c r="D1243" s="385"/>
      <c r="J1243" s="391"/>
      <c r="M1243" s="411">
        <v>107115032162</v>
      </c>
      <c r="N1243" s="411" t="s">
        <v>10761</v>
      </c>
    </row>
    <row r="1244" spans="1:14">
      <c r="A1244" s="471"/>
      <c r="C1244" s="415"/>
      <c r="D1244" s="385"/>
      <c r="J1244" s="394"/>
      <c r="M1244" s="411">
        <v>107114351034</v>
      </c>
      <c r="N1244" s="411" t="s">
        <v>10739</v>
      </c>
    </row>
    <row r="1245" spans="1:14">
      <c r="A1245" s="471"/>
      <c r="C1245" s="415"/>
      <c r="D1245" s="385"/>
      <c r="J1245" s="391"/>
      <c r="M1245" s="411">
        <v>107114059063</v>
      </c>
      <c r="N1245" s="411" t="s">
        <v>10752</v>
      </c>
    </row>
    <row r="1246" spans="1:14">
      <c r="A1246" s="471"/>
      <c r="C1246" s="415"/>
      <c r="D1246" s="385"/>
      <c r="J1246" s="391"/>
      <c r="M1246" s="411">
        <v>107115504140</v>
      </c>
      <c r="N1246" s="411" t="s">
        <v>11955</v>
      </c>
    </row>
    <row r="1247" spans="1:14">
      <c r="A1247" s="471"/>
      <c r="C1247" s="415"/>
      <c r="D1247" s="385"/>
      <c r="J1247" s="394"/>
      <c r="M1247" s="411">
        <v>107114449403</v>
      </c>
      <c r="N1247" s="411" t="s">
        <v>10713</v>
      </c>
    </row>
    <row r="1248" spans="1:14">
      <c r="A1248" s="471"/>
      <c r="C1248" s="415"/>
      <c r="D1248" s="385"/>
      <c r="E1248" s="395"/>
      <c r="F1248" s="396"/>
      <c r="G1248" s="397"/>
      <c r="J1248" s="391"/>
      <c r="M1248" s="411">
        <v>107113033319</v>
      </c>
      <c r="N1248" s="411" t="s">
        <v>10770</v>
      </c>
    </row>
    <row r="1249" spans="1:14">
      <c r="A1249" s="471"/>
      <c r="C1249" s="415"/>
      <c r="D1249" s="385"/>
      <c r="E1249" s="395"/>
      <c r="F1249" s="396"/>
      <c r="G1249" s="397"/>
      <c r="J1249" s="391"/>
      <c r="M1249" s="411">
        <v>107113839296</v>
      </c>
      <c r="N1249" s="411" t="s">
        <v>10779</v>
      </c>
    </row>
    <row r="1250" spans="1:14">
      <c r="A1250" s="471"/>
      <c r="C1250" s="415"/>
      <c r="D1250" s="385"/>
      <c r="E1250" s="395"/>
      <c r="F1250" s="396"/>
      <c r="G1250" s="397"/>
      <c r="J1250" s="391"/>
      <c r="M1250" s="411">
        <v>107115005687</v>
      </c>
      <c r="N1250" s="411" t="s">
        <v>10727</v>
      </c>
    </row>
    <row r="1251" spans="1:14">
      <c r="A1251" s="471"/>
      <c r="C1251" s="415"/>
      <c r="D1251" s="385"/>
      <c r="J1251" s="394"/>
      <c r="M1251" s="411">
        <v>107115211355</v>
      </c>
      <c r="N1251" s="411" t="s">
        <v>10693</v>
      </c>
    </row>
    <row r="1252" spans="1:14">
      <c r="A1252" s="471"/>
      <c r="C1252" s="415"/>
      <c r="D1252" s="385"/>
      <c r="J1252" s="394"/>
      <c r="M1252" s="411">
        <v>107113948217</v>
      </c>
      <c r="N1252" s="411" t="s">
        <v>10760</v>
      </c>
    </row>
    <row r="1253" spans="1:14">
      <c r="A1253" s="471"/>
      <c r="C1253" s="415"/>
      <c r="D1253" s="385"/>
      <c r="E1253" s="395"/>
      <c r="F1253" s="396"/>
      <c r="G1253" s="397"/>
      <c r="J1253" s="391"/>
      <c r="M1253" s="411">
        <v>107114874779</v>
      </c>
      <c r="N1253" s="411" t="s">
        <v>10718</v>
      </c>
    </row>
    <row r="1254" spans="1:14">
      <c r="A1254" s="471"/>
      <c r="C1254" s="415"/>
      <c r="D1254" s="385"/>
      <c r="E1254" s="395"/>
      <c r="F1254" s="396"/>
      <c r="G1254" s="397"/>
      <c r="J1254" s="391"/>
      <c r="M1254" s="411">
        <v>107113960413</v>
      </c>
      <c r="N1254" s="411" t="s">
        <v>10743</v>
      </c>
    </row>
    <row r="1255" spans="1:14">
      <c r="A1255" s="471"/>
      <c r="C1255" s="415"/>
      <c r="D1255" s="385"/>
      <c r="J1255" s="391"/>
      <c r="M1255" s="411">
        <v>107114915937</v>
      </c>
      <c r="N1255" s="411" t="s">
        <v>10780</v>
      </c>
    </row>
    <row r="1256" spans="1:14">
      <c r="A1256" s="471"/>
      <c r="C1256" s="415"/>
      <c r="D1256" s="385"/>
      <c r="J1256" s="391"/>
      <c r="M1256" s="411">
        <v>107115039610</v>
      </c>
      <c r="N1256" s="411" t="s">
        <v>10664</v>
      </c>
    </row>
    <row r="1257" spans="1:14">
      <c r="A1257" s="471"/>
      <c r="C1257" s="415"/>
      <c r="D1257" s="385"/>
      <c r="J1257" s="394"/>
      <c r="M1257" s="411">
        <v>107114966491</v>
      </c>
      <c r="N1257" s="411" t="s">
        <v>10747</v>
      </c>
    </row>
    <row r="1258" spans="1:14">
      <c r="A1258" s="471"/>
      <c r="C1258" s="415"/>
      <c r="D1258" s="385"/>
      <c r="J1258" s="391"/>
      <c r="M1258" s="411">
        <v>107115316265</v>
      </c>
      <c r="N1258" s="411" t="s">
        <v>10746</v>
      </c>
    </row>
    <row r="1259" spans="1:14">
      <c r="A1259" s="471"/>
      <c r="C1259" s="415"/>
      <c r="D1259" s="385"/>
      <c r="E1259" s="395"/>
      <c r="F1259" s="396"/>
      <c r="G1259" s="397"/>
      <c r="J1259" s="391"/>
      <c r="M1259" s="411">
        <v>107115099800</v>
      </c>
      <c r="N1259" s="411" t="s">
        <v>10776</v>
      </c>
    </row>
    <row r="1260" spans="1:14">
      <c r="A1260" s="471"/>
      <c r="C1260" s="415"/>
      <c r="D1260" s="385"/>
      <c r="E1260" s="395"/>
      <c r="F1260" s="396"/>
      <c r="G1260" s="397"/>
      <c r="J1260" s="391"/>
      <c r="M1260" s="411">
        <v>107106251373</v>
      </c>
      <c r="N1260" s="411" t="s">
        <v>12233</v>
      </c>
    </row>
    <row r="1261" spans="1:14">
      <c r="A1261" s="471"/>
      <c r="C1261" s="415"/>
      <c r="D1261" s="385"/>
      <c r="E1261" s="395"/>
      <c r="F1261" s="396"/>
      <c r="G1261" s="397"/>
      <c r="J1261" s="391"/>
      <c r="M1261" s="411">
        <v>107115286216</v>
      </c>
      <c r="N1261" s="411" t="s">
        <v>12497</v>
      </c>
    </row>
    <row r="1262" spans="1:14">
      <c r="A1262" s="471"/>
      <c r="C1262" s="415"/>
      <c r="D1262" s="385"/>
      <c r="J1262" s="391"/>
      <c r="M1262" s="411">
        <v>107115216484</v>
      </c>
      <c r="N1262" s="411" t="s">
        <v>10702</v>
      </c>
    </row>
    <row r="1263" spans="1:14">
      <c r="A1263" s="471"/>
      <c r="C1263" s="415"/>
      <c r="D1263" s="385"/>
      <c r="E1263" s="395"/>
      <c r="F1263" s="396"/>
      <c r="G1263" s="397"/>
      <c r="J1263" s="391"/>
      <c r="M1263" s="411">
        <v>107114467839</v>
      </c>
      <c r="N1263" s="411" t="s">
        <v>10773</v>
      </c>
    </row>
    <row r="1264" spans="1:14">
      <c r="A1264" s="471"/>
      <c r="C1264" s="415"/>
      <c r="D1264" s="385"/>
      <c r="E1264" s="395"/>
      <c r="F1264" s="396"/>
      <c r="G1264" s="397"/>
      <c r="J1264" s="391"/>
      <c r="M1264" s="411">
        <v>107113526671</v>
      </c>
      <c r="N1264" s="411" t="s">
        <v>10703</v>
      </c>
    </row>
    <row r="1265" spans="1:14">
      <c r="A1265" s="471"/>
      <c r="C1265" s="415"/>
      <c r="D1265" s="385"/>
      <c r="J1265" s="394"/>
      <c r="M1265" s="411">
        <v>107115378236</v>
      </c>
      <c r="N1265" s="411" t="s">
        <v>10731</v>
      </c>
    </row>
    <row r="1266" spans="1:14">
      <c r="A1266" s="471"/>
      <c r="C1266" s="415"/>
      <c r="D1266" s="385"/>
      <c r="J1266" s="391"/>
      <c r="M1266" s="411">
        <v>107114555894</v>
      </c>
      <c r="N1266" s="411" t="s">
        <v>10735</v>
      </c>
    </row>
    <row r="1267" spans="1:14">
      <c r="A1267" s="471"/>
      <c r="C1267" s="415"/>
      <c r="D1267" s="385"/>
      <c r="J1267" s="394"/>
      <c r="M1267" s="411">
        <v>107114920588</v>
      </c>
      <c r="N1267" s="411" t="s">
        <v>12498</v>
      </c>
    </row>
    <row r="1268" spans="1:14">
      <c r="A1268" s="471"/>
      <c r="C1268" s="415"/>
      <c r="D1268" s="385"/>
      <c r="E1268" s="395"/>
      <c r="F1268" s="396"/>
      <c r="G1268" s="397"/>
      <c r="J1268" s="391"/>
      <c r="M1268" s="411">
        <v>107115471193</v>
      </c>
      <c r="N1268" s="411" t="s">
        <v>11965</v>
      </c>
    </row>
    <row r="1269" spans="1:14">
      <c r="A1269" s="471"/>
      <c r="C1269" s="415"/>
      <c r="D1269" s="385"/>
      <c r="E1269" s="395"/>
      <c r="F1269" s="396"/>
      <c r="G1269" s="397"/>
      <c r="J1269" s="391"/>
      <c r="M1269" s="411">
        <v>107114556780</v>
      </c>
      <c r="N1269" s="411" t="s">
        <v>11963</v>
      </c>
    </row>
    <row r="1270" spans="1:14">
      <c r="A1270" s="471"/>
      <c r="C1270" s="415"/>
      <c r="D1270" s="385"/>
      <c r="J1270" s="391"/>
      <c r="M1270" s="411">
        <v>107115462068</v>
      </c>
      <c r="N1270" s="411" t="s">
        <v>12499</v>
      </c>
    </row>
    <row r="1271" spans="1:14">
      <c r="A1271" s="471"/>
      <c r="C1271" s="415"/>
      <c r="D1271" s="385"/>
      <c r="E1271" s="395"/>
      <c r="F1271" s="396"/>
      <c r="G1271" s="397"/>
      <c r="J1271" s="391"/>
      <c r="M1271" s="411">
        <v>107115327363</v>
      </c>
      <c r="N1271" s="411" t="s">
        <v>11953</v>
      </c>
    </row>
    <row r="1272" spans="1:14">
      <c r="A1272" s="471"/>
      <c r="C1272" s="415"/>
      <c r="D1272" s="385"/>
      <c r="J1272" s="391"/>
      <c r="M1272" s="411">
        <v>107115416433</v>
      </c>
      <c r="N1272" s="411" t="s">
        <v>10778</v>
      </c>
    </row>
    <row r="1273" spans="1:14">
      <c r="A1273" s="471"/>
      <c r="C1273" s="415"/>
      <c r="D1273" s="385"/>
      <c r="J1273" s="391"/>
      <c r="M1273" s="411">
        <v>107115184003</v>
      </c>
      <c r="N1273" s="411" t="s">
        <v>10791</v>
      </c>
    </row>
    <row r="1274" spans="1:14">
      <c r="A1274" s="471"/>
      <c r="C1274" s="415"/>
      <c r="D1274" s="385"/>
      <c r="J1274" s="391"/>
      <c r="M1274" s="411">
        <v>107114693662</v>
      </c>
      <c r="N1274" s="411" t="s">
        <v>10786</v>
      </c>
    </row>
    <row r="1275" spans="1:14">
      <c r="A1275" s="471"/>
      <c r="C1275" s="415"/>
      <c r="D1275" s="385"/>
      <c r="J1275" s="391"/>
      <c r="M1275" s="411">
        <v>107113924174</v>
      </c>
      <c r="N1275" s="411" t="s">
        <v>10708</v>
      </c>
    </row>
    <row r="1276" spans="1:14">
      <c r="A1276" s="471"/>
      <c r="C1276" s="415"/>
      <c r="D1276" s="385"/>
      <c r="J1276" s="394"/>
      <c r="M1276" s="411">
        <v>107108700087</v>
      </c>
      <c r="N1276" s="411" t="s">
        <v>10745</v>
      </c>
    </row>
    <row r="1277" spans="1:14">
      <c r="A1277" s="471"/>
      <c r="C1277" s="415"/>
      <c r="D1277" s="385"/>
      <c r="J1277" s="394"/>
      <c r="M1277" s="411">
        <v>107114546572</v>
      </c>
      <c r="N1277" s="411" t="s">
        <v>10720</v>
      </c>
    </row>
    <row r="1278" spans="1:14">
      <c r="A1278" s="471"/>
      <c r="C1278" s="415"/>
      <c r="D1278" s="385"/>
      <c r="E1278" s="395"/>
      <c r="F1278" s="396"/>
      <c r="G1278" s="397"/>
      <c r="J1278" s="391"/>
      <c r="M1278" s="411">
        <v>107113119560</v>
      </c>
      <c r="N1278" s="411" t="s">
        <v>10753</v>
      </c>
    </row>
    <row r="1279" spans="1:14">
      <c r="A1279" s="471"/>
      <c r="C1279" s="415"/>
      <c r="D1279" s="385"/>
      <c r="E1279" s="395"/>
      <c r="F1279" s="396"/>
      <c r="G1279" s="397"/>
      <c r="J1279" s="391"/>
      <c r="M1279" s="411">
        <v>107115496441</v>
      </c>
      <c r="N1279" s="411" t="s">
        <v>11958</v>
      </c>
    </row>
    <row r="1280" spans="1:14">
      <c r="A1280" s="471"/>
      <c r="C1280" s="415"/>
      <c r="D1280" s="385"/>
      <c r="J1280" s="391"/>
      <c r="M1280" s="411">
        <v>107115319973</v>
      </c>
      <c r="N1280" s="411" t="s">
        <v>10704</v>
      </c>
    </row>
    <row r="1281" spans="1:14">
      <c r="A1281" s="471"/>
      <c r="C1281" s="415"/>
      <c r="D1281" s="385"/>
      <c r="J1281" s="391"/>
      <c r="M1281" s="411">
        <v>107115451975</v>
      </c>
      <c r="N1281" s="411" t="s">
        <v>12500</v>
      </c>
    </row>
    <row r="1282" spans="1:14">
      <c r="A1282" s="471"/>
      <c r="C1282" s="415"/>
      <c r="D1282" s="385"/>
      <c r="E1282" s="395"/>
      <c r="F1282" s="396"/>
      <c r="G1282" s="397"/>
      <c r="J1282" s="391"/>
      <c r="M1282" s="411">
        <v>107115192042</v>
      </c>
      <c r="N1282" s="411" t="s">
        <v>10774</v>
      </c>
    </row>
    <row r="1283" spans="1:14">
      <c r="A1283" s="471"/>
      <c r="C1283" s="415"/>
      <c r="D1283" s="385"/>
      <c r="E1283" s="395"/>
      <c r="F1283" s="396"/>
      <c r="G1283" s="397"/>
      <c r="J1283" s="391"/>
      <c r="M1283" s="411">
        <v>107114761438</v>
      </c>
      <c r="N1283" s="411" t="s">
        <v>11947</v>
      </c>
    </row>
    <row r="1284" spans="1:14">
      <c r="A1284" s="471"/>
      <c r="C1284" s="415"/>
      <c r="D1284" s="385"/>
      <c r="J1284" s="391"/>
      <c r="M1284" s="411">
        <v>107114755753</v>
      </c>
      <c r="N1284" s="411" t="s">
        <v>12501</v>
      </c>
    </row>
    <row r="1285" spans="1:14">
      <c r="A1285" s="471"/>
      <c r="C1285" s="415"/>
      <c r="D1285" s="385"/>
      <c r="E1285" s="395"/>
      <c r="F1285" s="396"/>
      <c r="G1285" s="397"/>
      <c r="J1285" s="391"/>
      <c r="M1285" s="411">
        <v>107113768391</v>
      </c>
      <c r="N1285" s="411" t="s">
        <v>11959</v>
      </c>
    </row>
    <row r="1286" spans="1:14">
      <c r="A1286" s="471"/>
      <c r="C1286" s="415"/>
      <c r="D1286" s="385"/>
      <c r="E1286" s="395"/>
      <c r="F1286" s="396"/>
      <c r="G1286" s="397"/>
      <c r="J1286" s="391"/>
      <c r="M1286" s="411">
        <v>107112962181</v>
      </c>
      <c r="N1286" s="411" t="s">
        <v>12228</v>
      </c>
    </row>
    <row r="1287" spans="1:14">
      <c r="A1287" s="471"/>
      <c r="C1287" s="415"/>
      <c r="D1287" s="385"/>
      <c r="E1287" s="395"/>
      <c r="F1287" s="396"/>
      <c r="G1287" s="397"/>
      <c r="J1287" s="391"/>
      <c r="M1287" s="411">
        <v>107115512069</v>
      </c>
      <c r="N1287" s="411" t="s">
        <v>12502</v>
      </c>
    </row>
    <row r="1288" spans="1:14">
      <c r="A1288" s="471"/>
      <c r="C1288" s="415"/>
      <c r="D1288" s="385"/>
      <c r="J1288" s="391"/>
      <c r="M1288" s="411">
        <v>107115489285</v>
      </c>
      <c r="N1288" s="411" t="s">
        <v>10696</v>
      </c>
    </row>
    <row r="1289" spans="1:14">
      <c r="A1289" s="471"/>
      <c r="C1289" s="415"/>
      <c r="D1289" s="385"/>
      <c r="J1289" s="391"/>
      <c r="M1289" s="411">
        <v>107115409336</v>
      </c>
      <c r="N1289" s="411" t="s">
        <v>10734</v>
      </c>
    </row>
    <row r="1290" spans="1:14">
      <c r="A1290" s="471"/>
      <c r="C1290" s="415"/>
      <c r="D1290" s="385"/>
      <c r="J1290" s="391"/>
      <c r="M1290" s="411">
        <v>107115213578</v>
      </c>
      <c r="N1290" s="411" t="s">
        <v>11969</v>
      </c>
    </row>
    <row r="1291" spans="1:14">
      <c r="A1291" s="471"/>
      <c r="C1291" s="415"/>
      <c r="D1291" s="385"/>
      <c r="E1291" s="395"/>
      <c r="F1291" s="396"/>
      <c r="G1291" s="397"/>
      <c r="J1291" s="391"/>
      <c r="M1291" s="411">
        <v>107114993190</v>
      </c>
      <c r="N1291" s="411" t="s">
        <v>10772</v>
      </c>
    </row>
    <row r="1292" spans="1:14">
      <c r="A1292" s="471"/>
      <c r="C1292" s="415"/>
      <c r="D1292" s="385"/>
      <c r="E1292" s="395"/>
      <c r="F1292" s="396"/>
      <c r="G1292" s="397"/>
      <c r="J1292" s="391"/>
      <c r="M1292" s="411">
        <v>107115429506</v>
      </c>
      <c r="N1292" s="411" t="s">
        <v>12503</v>
      </c>
    </row>
    <row r="1293" spans="1:14">
      <c r="A1293" s="471"/>
      <c r="C1293" s="415"/>
      <c r="D1293" s="385"/>
      <c r="J1293" s="391"/>
      <c r="M1293" s="411">
        <v>107115393641</v>
      </c>
      <c r="N1293" s="411" t="s">
        <v>11956</v>
      </c>
    </row>
    <row r="1294" spans="1:14">
      <c r="A1294" s="471"/>
      <c r="C1294" s="415"/>
      <c r="D1294" s="385"/>
      <c r="J1294" s="394"/>
      <c r="M1294" s="411">
        <v>107115144250</v>
      </c>
      <c r="N1294" s="411" t="s">
        <v>10784</v>
      </c>
    </row>
    <row r="1295" spans="1:14">
      <c r="A1295" s="471"/>
      <c r="C1295" s="415"/>
      <c r="D1295" s="385"/>
      <c r="E1295" s="395"/>
      <c r="F1295" s="396"/>
      <c r="G1295" s="397"/>
      <c r="J1295" s="391"/>
      <c r="M1295" s="411">
        <v>107114581714</v>
      </c>
      <c r="N1295" s="411" t="s">
        <v>10763</v>
      </c>
    </row>
    <row r="1296" spans="1:14">
      <c r="A1296" s="471"/>
      <c r="C1296" s="415"/>
      <c r="D1296" s="385"/>
      <c r="J1296" s="391"/>
      <c r="M1296" s="411">
        <v>107112849566</v>
      </c>
      <c r="N1296" s="411" t="s">
        <v>12504</v>
      </c>
    </row>
    <row r="1297" spans="1:14">
      <c r="A1297" s="471"/>
      <c r="C1297" s="415"/>
      <c r="D1297" s="385"/>
      <c r="E1297" s="395"/>
      <c r="F1297" s="396"/>
      <c r="G1297" s="397"/>
      <c r="J1297" s="391"/>
      <c r="M1297" s="411">
        <v>107114166716</v>
      </c>
      <c r="N1297" s="411" t="s">
        <v>10766</v>
      </c>
    </row>
    <row r="1298" spans="1:14">
      <c r="A1298" s="471"/>
      <c r="C1298" s="415"/>
      <c r="D1298" s="385"/>
      <c r="E1298" s="395"/>
      <c r="F1298" s="396"/>
      <c r="G1298" s="397"/>
      <c r="J1298" s="391"/>
      <c r="M1298" s="411">
        <v>107113885206</v>
      </c>
      <c r="N1298" s="411" t="s">
        <v>10698</v>
      </c>
    </row>
    <row r="1299" spans="1:14">
      <c r="A1299" s="471"/>
      <c r="C1299" s="415"/>
      <c r="D1299" s="385"/>
      <c r="E1299" s="395"/>
      <c r="F1299" s="396"/>
      <c r="G1299" s="397"/>
      <c r="J1299" s="391"/>
      <c r="M1299" s="411">
        <v>107113647166</v>
      </c>
      <c r="N1299" s="411" t="s">
        <v>12505</v>
      </c>
    </row>
    <row r="1300" spans="1:14">
      <c r="A1300" s="471"/>
      <c r="C1300" s="415"/>
      <c r="D1300" s="385"/>
      <c r="E1300" s="395"/>
      <c r="F1300" s="396"/>
      <c r="G1300" s="397"/>
      <c r="J1300" s="391"/>
      <c r="M1300" s="411">
        <v>107115403289</v>
      </c>
      <c r="N1300" s="411" t="s">
        <v>10787</v>
      </c>
    </row>
    <row r="1301" spans="1:14">
      <c r="A1301" s="471"/>
      <c r="C1301" s="415"/>
      <c r="D1301" s="385"/>
      <c r="J1301" s="394"/>
      <c r="M1301" s="411">
        <v>107115317718</v>
      </c>
      <c r="N1301" s="411" t="s">
        <v>12236</v>
      </c>
    </row>
    <row r="1302" spans="1:14">
      <c r="A1302" s="471"/>
      <c r="C1302" s="415"/>
      <c r="D1302" s="385"/>
      <c r="E1302" s="395"/>
      <c r="F1302" s="396"/>
      <c r="G1302" s="397"/>
      <c r="J1302" s="391"/>
      <c r="M1302" s="411">
        <v>107115017392</v>
      </c>
      <c r="N1302" s="411" t="s">
        <v>10764</v>
      </c>
    </row>
    <row r="1303" spans="1:14">
      <c r="A1303" s="471"/>
      <c r="C1303" s="415"/>
      <c r="D1303" s="385"/>
      <c r="J1303" s="391"/>
      <c r="M1303" s="411">
        <v>107111089840</v>
      </c>
      <c r="N1303" s="411" t="s">
        <v>12506</v>
      </c>
    </row>
    <row r="1304" spans="1:14">
      <c r="A1304" s="471"/>
      <c r="C1304" s="415"/>
      <c r="D1304" s="385"/>
      <c r="E1304" s="395"/>
      <c r="F1304" s="396"/>
      <c r="G1304" s="397"/>
      <c r="J1304" s="391"/>
      <c r="M1304" s="411">
        <v>107115172893</v>
      </c>
      <c r="N1304" s="411" t="s">
        <v>11966</v>
      </c>
    </row>
    <row r="1305" spans="1:14">
      <c r="A1305" s="471"/>
      <c r="C1305" s="415"/>
      <c r="D1305" s="385"/>
      <c r="E1305" s="395"/>
      <c r="F1305" s="396"/>
      <c r="G1305" s="397"/>
      <c r="J1305" s="391"/>
      <c r="M1305" s="411">
        <v>107115495907</v>
      </c>
      <c r="N1305" s="411" t="s">
        <v>11946</v>
      </c>
    </row>
    <row r="1306" spans="1:14">
      <c r="A1306" s="471"/>
      <c r="C1306" s="415"/>
      <c r="D1306" s="385"/>
      <c r="E1306" s="395"/>
      <c r="F1306" s="396"/>
      <c r="G1306" s="397"/>
      <c r="J1306" s="391"/>
      <c r="M1306" s="411">
        <v>107115365183</v>
      </c>
      <c r="N1306" s="411" t="s">
        <v>12226</v>
      </c>
    </row>
    <row r="1307" spans="1:14">
      <c r="A1307" s="471"/>
      <c r="C1307" s="415"/>
      <c r="D1307" s="385"/>
      <c r="J1307" s="391"/>
      <c r="M1307" s="411">
        <v>107112575555</v>
      </c>
      <c r="N1307" s="411" t="s">
        <v>11961</v>
      </c>
    </row>
    <row r="1308" spans="1:14">
      <c r="A1308" s="471"/>
      <c r="C1308" s="415"/>
      <c r="D1308" s="385"/>
      <c r="J1308" s="391"/>
      <c r="M1308" s="411">
        <v>107111114576</v>
      </c>
      <c r="N1308" s="411" t="s">
        <v>12507</v>
      </c>
    </row>
    <row r="1309" spans="1:14">
      <c r="A1309" s="471"/>
      <c r="C1309" s="415"/>
      <c r="D1309" s="385"/>
      <c r="J1309" s="391"/>
      <c r="M1309" s="411">
        <v>107114326879</v>
      </c>
      <c r="N1309" s="411" t="s">
        <v>12239</v>
      </c>
    </row>
    <row r="1310" spans="1:14">
      <c r="A1310" s="471"/>
      <c r="C1310" s="415"/>
      <c r="D1310" s="385"/>
      <c r="J1310" s="391"/>
      <c r="M1310" s="411">
        <v>107115378188</v>
      </c>
      <c r="N1310" s="411" t="s">
        <v>10771</v>
      </c>
    </row>
    <row r="1311" spans="1:14">
      <c r="A1311" s="471"/>
      <c r="C1311" s="415"/>
      <c r="D1311" s="385"/>
      <c r="J1311" s="394"/>
      <c r="M1311" s="411">
        <v>107105259908</v>
      </c>
      <c r="N1311" s="411" t="s">
        <v>11954</v>
      </c>
    </row>
    <row r="1312" spans="1:14">
      <c r="A1312" s="471"/>
      <c r="C1312" s="415"/>
      <c r="D1312" s="385"/>
      <c r="J1312" s="391"/>
      <c r="M1312" s="411">
        <v>107115442292</v>
      </c>
      <c r="N1312" s="411" t="s">
        <v>10665</v>
      </c>
    </row>
    <row r="1313" spans="1:14">
      <c r="A1313" s="471"/>
      <c r="C1313" s="415"/>
      <c r="D1313" s="385"/>
      <c r="E1313" s="395"/>
      <c r="F1313" s="396"/>
      <c r="G1313" s="397"/>
      <c r="J1313" s="391"/>
      <c r="M1313" s="411">
        <v>107115378841</v>
      </c>
      <c r="N1313" s="411" t="s">
        <v>12508</v>
      </c>
    </row>
    <row r="1314" spans="1:14">
      <c r="A1314" s="471"/>
      <c r="C1314" s="415"/>
      <c r="D1314" s="385"/>
      <c r="E1314" s="395"/>
      <c r="F1314" s="396"/>
      <c r="G1314" s="397"/>
      <c r="J1314" s="391"/>
      <c r="M1314" s="411">
        <v>107115273157</v>
      </c>
      <c r="N1314" s="411" t="s">
        <v>12232</v>
      </c>
    </row>
    <row r="1315" spans="1:14">
      <c r="A1315" s="471"/>
      <c r="C1315" s="415"/>
      <c r="D1315" s="385"/>
      <c r="J1315" s="394"/>
      <c r="M1315" s="411">
        <v>107114616604</v>
      </c>
      <c r="N1315" s="411" t="s">
        <v>10769</v>
      </c>
    </row>
    <row r="1316" spans="1:14">
      <c r="A1316" s="471"/>
      <c r="C1316" s="415"/>
      <c r="D1316" s="385"/>
      <c r="E1316" s="395"/>
      <c r="F1316" s="396"/>
      <c r="G1316" s="397"/>
      <c r="J1316" s="391"/>
      <c r="M1316" s="411">
        <v>107110211519</v>
      </c>
      <c r="N1316" s="411" t="s">
        <v>12808</v>
      </c>
    </row>
    <row r="1317" spans="1:14">
      <c r="A1317" s="471"/>
      <c r="C1317" s="415"/>
      <c r="D1317" s="385"/>
      <c r="E1317" s="395"/>
      <c r="F1317" s="396"/>
      <c r="G1317" s="397"/>
      <c r="J1317" s="391"/>
      <c r="M1317" s="411">
        <v>107115296965</v>
      </c>
      <c r="N1317" s="411" t="s">
        <v>10792</v>
      </c>
    </row>
    <row r="1318" spans="1:14">
      <c r="A1318" s="471"/>
      <c r="C1318" s="415"/>
      <c r="D1318" s="385"/>
      <c r="J1318" s="391"/>
      <c r="M1318" s="411">
        <v>107114380336</v>
      </c>
      <c r="N1318" s="411" t="s">
        <v>10781</v>
      </c>
    </row>
    <row r="1319" spans="1:14">
      <c r="A1319" s="471"/>
      <c r="C1319" s="415"/>
      <c r="D1319" s="385"/>
      <c r="J1319" s="391"/>
      <c r="M1319" s="411">
        <v>107115069319</v>
      </c>
      <c r="N1319" s="411" t="s">
        <v>12234</v>
      </c>
    </row>
    <row r="1320" spans="1:14">
      <c r="A1320" s="471"/>
      <c r="C1320" s="415"/>
      <c r="D1320" s="385"/>
      <c r="J1320" s="394"/>
      <c r="M1320" s="411">
        <v>107113895488</v>
      </c>
      <c r="N1320" s="411" t="s">
        <v>12509</v>
      </c>
    </row>
    <row r="1321" spans="1:14">
      <c r="A1321" s="471"/>
      <c r="C1321" s="415"/>
      <c r="D1321" s="385"/>
      <c r="E1321" s="395"/>
      <c r="F1321" s="396"/>
      <c r="G1321" s="397"/>
      <c r="J1321" s="391"/>
      <c r="M1321" s="411">
        <v>107113612589</v>
      </c>
      <c r="N1321" s="411" t="s">
        <v>12510</v>
      </c>
    </row>
    <row r="1322" spans="1:14">
      <c r="A1322" s="471"/>
      <c r="C1322" s="415"/>
      <c r="D1322" s="385"/>
      <c r="J1322" s="391"/>
      <c r="M1322" s="411">
        <v>107112984421</v>
      </c>
      <c r="N1322" s="411" t="s">
        <v>12511</v>
      </c>
    </row>
    <row r="1323" spans="1:14">
      <c r="A1323" s="471"/>
      <c r="C1323" s="415"/>
      <c r="D1323" s="385"/>
      <c r="J1323" s="391"/>
      <c r="M1323" s="411">
        <v>107115136635</v>
      </c>
      <c r="N1323" s="411" t="s">
        <v>12230</v>
      </c>
    </row>
    <row r="1324" spans="1:14">
      <c r="A1324" s="471"/>
      <c r="C1324" s="415"/>
      <c r="D1324" s="385"/>
      <c r="J1324" s="391"/>
      <c r="M1324" s="411">
        <v>107114327493</v>
      </c>
      <c r="N1324" s="411" t="s">
        <v>12512</v>
      </c>
    </row>
    <row r="1325" spans="1:14">
      <c r="A1325" s="471"/>
      <c r="C1325" s="415"/>
      <c r="D1325" s="385"/>
      <c r="J1325" s="391"/>
      <c r="M1325" s="411">
        <v>107115456042</v>
      </c>
      <c r="N1325" s="411" t="s">
        <v>12513</v>
      </c>
    </row>
    <row r="1326" spans="1:14">
      <c r="A1326" s="471"/>
      <c r="C1326" s="415"/>
      <c r="D1326" s="385"/>
      <c r="J1326" s="394"/>
      <c r="M1326" s="411">
        <v>107115450434</v>
      </c>
      <c r="N1326" s="411" t="s">
        <v>12237</v>
      </c>
    </row>
    <row r="1327" spans="1:14">
      <c r="A1327" s="471"/>
      <c r="C1327" s="415"/>
      <c r="D1327" s="385"/>
      <c r="J1327" s="391"/>
      <c r="M1327" s="411">
        <v>107115327155</v>
      </c>
      <c r="N1327" s="411" t="s">
        <v>11960</v>
      </c>
    </row>
    <row r="1328" spans="1:14">
      <c r="A1328" s="471"/>
      <c r="C1328" s="415"/>
      <c r="D1328" s="385"/>
      <c r="E1328" s="395"/>
      <c r="F1328" s="396"/>
      <c r="G1328" s="397"/>
      <c r="J1328" s="391"/>
      <c r="M1328" s="411">
        <v>107114660547</v>
      </c>
      <c r="N1328" s="411" t="s">
        <v>12514</v>
      </c>
    </row>
    <row r="1329" spans="1:14">
      <c r="A1329" s="471"/>
      <c r="C1329" s="415"/>
      <c r="D1329" s="385"/>
      <c r="J1329" s="391"/>
      <c r="M1329" s="411">
        <v>107111140776</v>
      </c>
      <c r="N1329" s="411" t="s">
        <v>12515</v>
      </c>
    </row>
    <row r="1330" spans="1:14">
      <c r="A1330" s="471"/>
      <c r="C1330" s="415"/>
      <c r="D1330" s="385"/>
      <c r="J1330" s="391"/>
      <c r="M1330" s="411">
        <v>107115354782</v>
      </c>
      <c r="N1330" s="411" t="s">
        <v>10717</v>
      </c>
    </row>
    <row r="1331" spans="1:14">
      <c r="A1331" s="471"/>
      <c r="C1331" s="415"/>
      <c r="D1331" s="385"/>
      <c r="J1331" s="394"/>
      <c r="M1331" s="411">
        <v>107114846236</v>
      </c>
      <c r="N1331" s="411" t="s">
        <v>12516</v>
      </c>
    </row>
    <row r="1332" spans="1:14">
      <c r="A1332" s="471"/>
      <c r="C1332" s="415"/>
      <c r="D1332" s="385"/>
      <c r="J1332" s="394"/>
      <c r="M1332" s="411">
        <v>107115072870</v>
      </c>
      <c r="N1332" s="411" t="s">
        <v>10671</v>
      </c>
    </row>
    <row r="1333" spans="1:14">
      <c r="A1333" s="471"/>
      <c r="C1333" s="415"/>
      <c r="D1333" s="385"/>
      <c r="J1333" s="391"/>
      <c r="M1333" s="411">
        <v>107115365976</v>
      </c>
      <c r="N1333" s="411" t="s">
        <v>12517</v>
      </c>
    </row>
    <row r="1334" spans="1:14">
      <c r="A1334" s="471"/>
      <c r="C1334" s="415"/>
      <c r="D1334" s="385"/>
      <c r="J1334" s="391"/>
      <c r="M1334" s="411">
        <v>107114081096</v>
      </c>
      <c r="N1334" s="411" t="s">
        <v>12518</v>
      </c>
    </row>
    <row r="1335" spans="1:14">
      <c r="A1335" s="471"/>
      <c r="C1335" s="415"/>
      <c r="D1335" s="385"/>
      <c r="J1335" s="394"/>
      <c r="M1335" s="411">
        <v>107114068532</v>
      </c>
      <c r="N1335" s="411" t="s">
        <v>12519</v>
      </c>
    </row>
    <row r="1336" spans="1:14">
      <c r="A1336" s="471"/>
      <c r="C1336" s="415"/>
      <c r="D1336" s="385"/>
      <c r="J1336" s="394"/>
      <c r="M1336" s="411">
        <v>107115455625</v>
      </c>
      <c r="N1336" s="411" t="s">
        <v>11962</v>
      </c>
    </row>
    <row r="1337" spans="1:14">
      <c r="A1337" s="471"/>
      <c r="C1337" s="415"/>
      <c r="D1337" s="385"/>
      <c r="E1337" s="395"/>
      <c r="F1337" s="396"/>
      <c r="G1337" s="397"/>
      <c r="J1337" s="391"/>
      <c r="M1337" s="411">
        <v>107111879013</v>
      </c>
      <c r="N1337" s="411" t="s">
        <v>10709</v>
      </c>
    </row>
    <row r="1338" spans="1:14">
      <c r="A1338" s="471"/>
      <c r="C1338" s="415"/>
      <c r="D1338" s="385"/>
      <c r="J1338" s="391"/>
      <c r="M1338" s="411">
        <v>107115283309</v>
      </c>
      <c r="N1338" s="411" t="s">
        <v>12240</v>
      </c>
    </row>
    <row r="1339" spans="1:14">
      <c r="A1339" s="471"/>
      <c r="C1339" s="415"/>
      <c r="D1339" s="385"/>
      <c r="J1339" s="391"/>
      <c r="M1339" s="411">
        <v>107114440295</v>
      </c>
      <c r="N1339" s="411" t="s">
        <v>10777</v>
      </c>
    </row>
    <row r="1340" spans="1:14">
      <c r="A1340" s="471"/>
      <c r="C1340" s="415"/>
      <c r="D1340" s="385"/>
      <c r="J1340" s="391"/>
      <c r="M1340" s="411">
        <v>107113766687</v>
      </c>
      <c r="N1340" s="411" t="s">
        <v>12520</v>
      </c>
    </row>
    <row r="1341" spans="1:14">
      <c r="A1341" s="471"/>
      <c r="C1341" s="415"/>
      <c r="D1341" s="385"/>
      <c r="J1341" s="391"/>
      <c r="M1341" s="411">
        <v>107115410982</v>
      </c>
      <c r="N1341" s="411" t="s">
        <v>12521</v>
      </c>
    </row>
    <row r="1342" spans="1:14">
      <c r="A1342" s="471"/>
      <c r="C1342" s="415"/>
      <c r="D1342" s="385"/>
      <c r="E1342" s="395"/>
      <c r="F1342" s="396"/>
      <c r="G1342" s="397"/>
      <c r="J1342" s="391"/>
      <c r="M1342" s="411">
        <v>107114347706</v>
      </c>
      <c r="N1342" s="411" t="s">
        <v>10782</v>
      </c>
    </row>
    <row r="1343" spans="1:14">
      <c r="A1343" s="471"/>
      <c r="C1343" s="415"/>
      <c r="D1343" s="385"/>
      <c r="J1343" s="391"/>
      <c r="M1343" s="411">
        <v>107114232840</v>
      </c>
      <c r="N1343" s="411" t="s">
        <v>12522</v>
      </c>
    </row>
    <row r="1344" spans="1:14">
      <c r="A1344" s="471"/>
      <c r="C1344" s="415"/>
      <c r="D1344" s="385"/>
      <c r="E1344" s="395"/>
      <c r="F1344" s="396"/>
      <c r="G1344" s="397"/>
      <c r="J1344" s="391"/>
      <c r="M1344" s="411">
        <v>107114390637</v>
      </c>
      <c r="N1344" s="411" t="s">
        <v>12235</v>
      </c>
    </row>
    <row r="1345" spans="1:14">
      <c r="A1345" s="471"/>
      <c r="C1345" s="415"/>
      <c r="D1345" s="385"/>
      <c r="J1345" s="391"/>
      <c r="M1345" s="411">
        <v>107113644355</v>
      </c>
      <c r="N1345" s="411" t="s">
        <v>12523</v>
      </c>
    </row>
    <row r="1346" spans="1:14">
      <c r="A1346" s="471"/>
      <c r="C1346" s="415"/>
      <c r="D1346" s="385"/>
      <c r="J1346" s="391"/>
      <c r="M1346" s="411">
        <v>107115505053</v>
      </c>
      <c r="N1346" s="411" t="s">
        <v>11970</v>
      </c>
    </row>
    <row r="1347" spans="1:14">
      <c r="A1347" s="471"/>
      <c r="C1347" s="415"/>
      <c r="D1347" s="385"/>
      <c r="J1347" s="391"/>
      <c r="M1347" s="411">
        <v>107114754892</v>
      </c>
      <c r="N1347" s="411" t="s">
        <v>12524</v>
      </c>
    </row>
    <row r="1348" spans="1:14">
      <c r="A1348" s="471"/>
      <c r="C1348" s="415"/>
      <c r="D1348" s="385"/>
      <c r="J1348" s="391"/>
      <c r="M1348" s="411">
        <v>107115374727</v>
      </c>
      <c r="N1348" s="411" t="s">
        <v>10783</v>
      </c>
    </row>
    <row r="1349" spans="1:14">
      <c r="A1349" s="471"/>
      <c r="C1349" s="415"/>
      <c r="D1349" s="385"/>
      <c r="E1349" s="395"/>
      <c r="F1349" s="396"/>
      <c r="G1349" s="397"/>
      <c r="J1349" s="391"/>
      <c r="M1349" s="411">
        <v>107110361283</v>
      </c>
      <c r="N1349" s="411" t="s">
        <v>12809</v>
      </c>
    </row>
    <row r="1350" spans="1:14">
      <c r="A1350" s="471"/>
      <c r="C1350" s="415"/>
      <c r="D1350" s="385"/>
      <c r="E1350" s="395"/>
      <c r="F1350" s="396"/>
      <c r="G1350" s="397"/>
      <c r="J1350" s="391"/>
      <c r="M1350" s="411">
        <v>107114432112</v>
      </c>
      <c r="N1350" s="411" t="s">
        <v>10799</v>
      </c>
    </row>
    <row r="1351" spans="1:14">
      <c r="A1351" s="471"/>
      <c r="C1351" s="415"/>
      <c r="D1351" s="385"/>
      <c r="J1351" s="394"/>
      <c r="M1351" s="411">
        <v>107109762200</v>
      </c>
      <c r="N1351" s="411" t="s">
        <v>10848</v>
      </c>
    </row>
    <row r="1352" spans="1:14">
      <c r="A1352" s="471"/>
      <c r="C1352" s="415"/>
      <c r="D1352" s="385"/>
      <c r="E1352" s="395"/>
      <c r="F1352" s="396"/>
      <c r="G1352" s="397"/>
      <c r="J1352" s="391"/>
      <c r="M1352" s="411">
        <v>107112117247</v>
      </c>
      <c r="N1352" s="411" t="s">
        <v>10795</v>
      </c>
    </row>
    <row r="1353" spans="1:14">
      <c r="A1353" s="471"/>
      <c r="C1353" s="415"/>
      <c r="D1353" s="385"/>
      <c r="J1353" s="394"/>
      <c r="M1353" s="411">
        <v>107115284635</v>
      </c>
      <c r="N1353" s="411" t="s">
        <v>10796</v>
      </c>
    </row>
    <row r="1354" spans="1:14">
      <c r="A1354" s="471"/>
      <c r="C1354" s="415"/>
      <c r="D1354" s="385"/>
      <c r="J1354" s="394"/>
      <c r="M1354" s="411">
        <v>107114828381</v>
      </c>
      <c r="N1354" s="411" t="s">
        <v>10801</v>
      </c>
    </row>
    <row r="1355" spans="1:14">
      <c r="A1355" s="471"/>
      <c r="C1355" s="415"/>
      <c r="D1355" s="385"/>
      <c r="E1355" s="395"/>
      <c r="F1355" s="396"/>
      <c r="G1355" s="397"/>
      <c r="J1355" s="391"/>
      <c r="M1355" s="411">
        <v>107112375552</v>
      </c>
      <c r="N1355" s="411" t="s">
        <v>10802</v>
      </c>
    </row>
    <row r="1356" spans="1:14">
      <c r="A1356" s="471"/>
      <c r="C1356" s="415"/>
      <c r="D1356" s="385"/>
      <c r="J1356" s="391"/>
      <c r="M1356" s="411">
        <v>107114826343</v>
      </c>
      <c r="N1356" s="411" t="s">
        <v>10861</v>
      </c>
    </row>
    <row r="1357" spans="1:14">
      <c r="A1357" s="471"/>
      <c r="C1357" s="415"/>
      <c r="D1357" s="385"/>
      <c r="J1357" s="391"/>
      <c r="M1357" s="411">
        <v>107114553852</v>
      </c>
      <c r="N1357" s="411" t="s">
        <v>10797</v>
      </c>
    </row>
    <row r="1358" spans="1:14">
      <c r="A1358" s="471"/>
      <c r="C1358" s="415"/>
      <c r="D1358" s="385"/>
      <c r="E1358" s="395"/>
      <c r="F1358" s="396"/>
      <c r="G1358" s="397"/>
      <c r="J1358" s="391"/>
      <c r="M1358" s="411">
        <v>107114779924</v>
      </c>
      <c r="N1358" s="411" t="s">
        <v>10807</v>
      </c>
    </row>
    <row r="1359" spans="1:14">
      <c r="A1359" s="471"/>
      <c r="C1359" s="415"/>
      <c r="D1359" s="385"/>
      <c r="J1359" s="394"/>
      <c r="M1359" s="411">
        <v>107115178253</v>
      </c>
      <c r="N1359" s="411" t="s">
        <v>12243</v>
      </c>
    </row>
    <row r="1360" spans="1:14">
      <c r="A1360" s="471"/>
      <c r="C1360" s="415"/>
      <c r="D1360" s="385"/>
      <c r="E1360" s="395"/>
      <c r="F1360" s="396"/>
      <c r="G1360" s="397"/>
      <c r="J1360" s="391"/>
      <c r="M1360" s="411">
        <v>107115369711</v>
      </c>
      <c r="N1360" s="411" t="s">
        <v>10820</v>
      </c>
    </row>
    <row r="1361" spans="1:14">
      <c r="A1361" s="471"/>
      <c r="C1361" s="415"/>
      <c r="D1361" s="385"/>
      <c r="E1361" s="395"/>
      <c r="F1361" s="396"/>
      <c r="G1361" s="397"/>
      <c r="J1361" s="391"/>
      <c r="M1361" s="411">
        <v>107111170511</v>
      </c>
      <c r="N1361" s="411" t="s">
        <v>10804</v>
      </c>
    </row>
    <row r="1362" spans="1:14">
      <c r="A1362" s="471"/>
      <c r="C1362" s="415"/>
      <c r="D1362" s="385"/>
      <c r="J1362" s="391"/>
      <c r="M1362" s="411">
        <v>107115458804</v>
      </c>
      <c r="N1362" s="411" t="s">
        <v>10800</v>
      </c>
    </row>
    <row r="1363" spans="1:14">
      <c r="A1363" s="471"/>
      <c r="C1363" s="415"/>
      <c r="D1363" s="385"/>
      <c r="J1363" s="391"/>
      <c r="M1363" s="411">
        <v>107115438807</v>
      </c>
      <c r="N1363" s="411" t="s">
        <v>10805</v>
      </c>
    </row>
    <row r="1364" spans="1:14">
      <c r="A1364" s="471"/>
      <c r="C1364" s="415"/>
      <c r="D1364" s="385"/>
      <c r="E1364" s="395"/>
      <c r="F1364" s="396"/>
      <c r="G1364" s="397"/>
      <c r="J1364" s="391"/>
      <c r="M1364" s="411">
        <v>107115141138</v>
      </c>
      <c r="N1364" s="411" t="s">
        <v>10812</v>
      </c>
    </row>
    <row r="1365" spans="1:14">
      <c r="A1365" s="471"/>
      <c r="C1365" s="415"/>
      <c r="D1365" s="385"/>
      <c r="J1365" s="391"/>
      <c r="M1365" s="411">
        <v>107112674571</v>
      </c>
      <c r="N1365" s="411" t="s">
        <v>10817</v>
      </c>
    </row>
    <row r="1366" spans="1:14">
      <c r="A1366" s="471"/>
      <c r="C1366" s="415"/>
      <c r="D1366" s="385"/>
      <c r="E1366" s="395"/>
      <c r="F1366" s="396"/>
      <c r="G1366" s="397"/>
      <c r="J1366" s="391"/>
      <c r="M1366" s="411">
        <v>107115463992</v>
      </c>
      <c r="N1366" s="411" t="s">
        <v>10803</v>
      </c>
    </row>
    <row r="1367" spans="1:14">
      <c r="A1367" s="471"/>
      <c r="C1367" s="415"/>
      <c r="D1367" s="385"/>
      <c r="J1367" s="391"/>
      <c r="M1367" s="411">
        <v>107115227614</v>
      </c>
      <c r="N1367" s="411" t="s">
        <v>10827</v>
      </c>
    </row>
    <row r="1368" spans="1:14">
      <c r="A1368" s="471"/>
      <c r="C1368" s="415"/>
      <c r="D1368" s="385"/>
      <c r="J1368" s="391"/>
      <c r="M1368" s="411">
        <v>107114622874</v>
      </c>
      <c r="N1368" s="411" t="s">
        <v>10794</v>
      </c>
    </row>
    <row r="1369" spans="1:14">
      <c r="A1369" s="471"/>
      <c r="C1369" s="415"/>
      <c r="D1369" s="385"/>
      <c r="J1369" s="394"/>
      <c r="M1369" s="411">
        <v>107114622026</v>
      </c>
      <c r="N1369" s="411" t="s">
        <v>10810</v>
      </c>
    </row>
    <row r="1370" spans="1:14">
      <c r="A1370" s="471"/>
      <c r="C1370" s="415"/>
      <c r="D1370" s="385"/>
      <c r="E1370" s="395"/>
      <c r="F1370" s="396"/>
      <c r="G1370" s="397"/>
      <c r="J1370" s="391"/>
      <c r="M1370" s="411">
        <v>107110576198</v>
      </c>
      <c r="N1370" s="411" t="s">
        <v>10815</v>
      </c>
    </row>
    <row r="1371" spans="1:14">
      <c r="A1371" s="471"/>
      <c r="C1371" s="415"/>
      <c r="D1371" s="385"/>
      <c r="J1371" s="394"/>
      <c r="M1371" s="411">
        <v>107115312604</v>
      </c>
      <c r="N1371" s="411" t="s">
        <v>10806</v>
      </c>
    </row>
    <row r="1372" spans="1:14">
      <c r="A1372" s="471"/>
      <c r="C1372" s="415"/>
      <c r="D1372" s="385"/>
      <c r="J1372" s="391"/>
      <c r="M1372" s="411">
        <v>107115117689</v>
      </c>
      <c r="N1372" s="411" t="s">
        <v>10846</v>
      </c>
    </row>
    <row r="1373" spans="1:14">
      <c r="A1373" s="471"/>
      <c r="C1373" s="415"/>
      <c r="D1373" s="385"/>
      <c r="J1373" s="391"/>
      <c r="M1373" s="411">
        <v>107114198596</v>
      </c>
      <c r="N1373" s="411" t="s">
        <v>11997</v>
      </c>
    </row>
    <row r="1374" spans="1:14">
      <c r="A1374" s="471"/>
      <c r="C1374" s="415"/>
      <c r="D1374" s="385"/>
      <c r="J1374" s="391"/>
      <c r="M1374" s="411">
        <v>107114864837</v>
      </c>
      <c r="N1374" s="411" t="s">
        <v>10825</v>
      </c>
    </row>
    <row r="1375" spans="1:14">
      <c r="A1375" s="471"/>
      <c r="C1375" s="415"/>
      <c r="D1375" s="385"/>
      <c r="J1375" s="394"/>
      <c r="M1375" s="411">
        <v>107112937724</v>
      </c>
      <c r="N1375" s="411" t="s">
        <v>10881</v>
      </c>
    </row>
    <row r="1376" spans="1:14">
      <c r="A1376" s="471"/>
      <c r="C1376" s="415"/>
      <c r="D1376" s="385"/>
      <c r="E1376" s="395"/>
      <c r="F1376" s="396"/>
      <c r="G1376" s="397"/>
      <c r="J1376" s="391"/>
      <c r="M1376" s="411">
        <v>107115297051</v>
      </c>
      <c r="N1376" s="411" t="s">
        <v>10819</v>
      </c>
    </row>
    <row r="1377" spans="1:14">
      <c r="A1377" s="471"/>
      <c r="C1377" s="415"/>
      <c r="D1377" s="385"/>
      <c r="J1377" s="394"/>
      <c r="M1377" s="411">
        <v>107114829712</v>
      </c>
      <c r="N1377" s="411" t="s">
        <v>10823</v>
      </c>
    </row>
    <row r="1378" spans="1:14">
      <c r="A1378" s="471"/>
      <c r="C1378" s="415"/>
      <c r="D1378" s="385"/>
      <c r="E1378" s="395"/>
      <c r="F1378" s="396"/>
      <c r="G1378" s="397"/>
      <c r="J1378" s="391"/>
      <c r="M1378" s="411">
        <v>107113502621</v>
      </c>
      <c r="N1378" s="411" t="s">
        <v>10831</v>
      </c>
    </row>
    <row r="1379" spans="1:14">
      <c r="A1379" s="471"/>
      <c r="C1379" s="415"/>
      <c r="D1379" s="385"/>
      <c r="J1379" s="391"/>
      <c r="M1379" s="411">
        <v>107108752650</v>
      </c>
      <c r="N1379" s="411" t="s">
        <v>10826</v>
      </c>
    </row>
    <row r="1380" spans="1:14">
      <c r="A1380" s="471"/>
      <c r="C1380" s="415"/>
      <c r="D1380" s="385"/>
      <c r="J1380" s="391"/>
      <c r="K1380" s="417"/>
      <c r="M1380" s="411">
        <v>107113250283</v>
      </c>
      <c r="N1380" s="411" t="s">
        <v>10849</v>
      </c>
    </row>
    <row r="1381" spans="1:14">
      <c r="A1381" s="471"/>
      <c r="C1381" s="415"/>
      <c r="D1381" s="385"/>
      <c r="J1381" s="394"/>
      <c r="M1381" s="411">
        <v>107113361546</v>
      </c>
      <c r="N1381" s="411" t="s">
        <v>10813</v>
      </c>
    </row>
    <row r="1382" spans="1:14">
      <c r="A1382" s="471"/>
      <c r="C1382" s="415"/>
      <c r="D1382" s="385"/>
      <c r="E1382" s="395"/>
      <c r="F1382" s="396"/>
      <c r="G1382" s="397"/>
      <c r="J1382" s="391"/>
      <c r="M1382" s="411">
        <v>107114454339</v>
      </c>
      <c r="N1382" s="411" t="s">
        <v>10814</v>
      </c>
    </row>
    <row r="1383" spans="1:14">
      <c r="A1383" s="471"/>
      <c r="C1383" s="415"/>
      <c r="D1383" s="385"/>
      <c r="E1383" s="395"/>
      <c r="F1383" s="396"/>
      <c r="G1383" s="397"/>
      <c r="J1383" s="391"/>
      <c r="M1383" s="411">
        <v>107114014671</v>
      </c>
      <c r="N1383" s="411" t="s">
        <v>10830</v>
      </c>
    </row>
    <row r="1384" spans="1:14">
      <c r="A1384" s="471"/>
      <c r="C1384" s="415"/>
      <c r="D1384" s="385"/>
      <c r="J1384" s="391"/>
      <c r="M1384" s="411">
        <v>107110609743</v>
      </c>
      <c r="N1384" s="411" t="s">
        <v>10840</v>
      </c>
    </row>
    <row r="1385" spans="1:14">
      <c r="A1385" s="471"/>
      <c r="C1385" s="415"/>
      <c r="D1385" s="385"/>
      <c r="J1385" s="391"/>
      <c r="M1385" s="411">
        <v>107114516329</v>
      </c>
      <c r="N1385" s="411" t="s">
        <v>10811</v>
      </c>
    </row>
    <row r="1386" spans="1:14">
      <c r="A1386" s="471"/>
      <c r="C1386" s="415"/>
      <c r="D1386" s="385"/>
      <c r="E1386" s="395"/>
      <c r="F1386" s="396"/>
      <c r="G1386" s="397"/>
      <c r="J1386" s="391"/>
      <c r="M1386" s="411">
        <v>107115202584</v>
      </c>
      <c r="N1386" s="411" t="s">
        <v>10808</v>
      </c>
    </row>
    <row r="1387" spans="1:14">
      <c r="A1387" s="471"/>
      <c r="C1387" s="415"/>
      <c r="D1387" s="385"/>
      <c r="E1387" s="395"/>
      <c r="F1387" s="396"/>
      <c r="G1387" s="397"/>
      <c r="J1387" s="391"/>
      <c r="K1387" s="417"/>
      <c r="M1387" s="411">
        <v>107115202769</v>
      </c>
      <c r="N1387" s="411" t="s">
        <v>10824</v>
      </c>
    </row>
    <row r="1388" spans="1:14">
      <c r="A1388" s="471"/>
      <c r="C1388" s="415"/>
      <c r="D1388" s="385"/>
      <c r="J1388" s="391"/>
      <c r="M1388" s="411">
        <v>107114764801</v>
      </c>
      <c r="N1388" s="411" t="s">
        <v>10822</v>
      </c>
    </row>
    <row r="1389" spans="1:14">
      <c r="A1389" s="471"/>
      <c r="C1389" s="415"/>
      <c r="D1389" s="385"/>
      <c r="J1389" s="394"/>
      <c r="M1389" s="411">
        <v>107115502647</v>
      </c>
      <c r="N1389" s="411" t="s">
        <v>11971</v>
      </c>
    </row>
    <row r="1390" spans="1:14">
      <c r="A1390" s="471"/>
      <c r="C1390" s="415"/>
      <c r="D1390" s="385"/>
      <c r="J1390" s="391"/>
      <c r="M1390" s="411">
        <v>107115196551</v>
      </c>
      <c r="N1390" s="411" t="s">
        <v>10871</v>
      </c>
    </row>
    <row r="1391" spans="1:14">
      <c r="A1391" s="471"/>
      <c r="C1391" s="415"/>
      <c r="D1391" s="385"/>
      <c r="J1391" s="391"/>
      <c r="M1391" s="411">
        <v>107115473849</v>
      </c>
      <c r="N1391" s="411" t="s">
        <v>10816</v>
      </c>
    </row>
    <row r="1392" spans="1:14">
      <c r="A1392" s="471"/>
      <c r="C1392" s="415"/>
      <c r="D1392" s="385"/>
      <c r="J1392" s="391"/>
      <c r="M1392" s="411">
        <v>107115364269</v>
      </c>
      <c r="N1392" s="411" t="s">
        <v>10809</v>
      </c>
    </row>
    <row r="1393" spans="1:14">
      <c r="A1393" s="471"/>
      <c r="C1393" s="415"/>
      <c r="D1393" s="385"/>
      <c r="E1393" s="395"/>
      <c r="F1393" s="396"/>
      <c r="G1393" s="397"/>
      <c r="J1393" s="391"/>
      <c r="M1393" s="411">
        <v>107111848194</v>
      </c>
      <c r="N1393" s="411" t="s">
        <v>12242</v>
      </c>
    </row>
    <row r="1394" spans="1:14">
      <c r="A1394" s="471"/>
      <c r="C1394" s="415"/>
      <c r="D1394" s="385"/>
      <c r="E1394" s="395"/>
      <c r="F1394" s="396"/>
      <c r="G1394" s="397"/>
      <c r="J1394" s="391"/>
      <c r="M1394" s="411">
        <v>107114739991</v>
      </c>
      <c r="N1394" s="411" t="s">
        <v>10837</v>
      </c>
    </row>
    <row r="1395" spans="1:14">
      <c r="A1395" s="471"/>
      <c r="C1395" s="415"/>
      <c r="D1395" s="385"/>
      <c r="E1395" s="395"/>
      <c r="F1395" s="396"/>
      <c r="G1395" s="397"/>
      <c r="J1395" s="391"/>
      <c r="M1395" s="411">
        <v>107111100158</v>
      </c>
      <c r="N1395" s="411" t="s">
        <v>10843</v>
      </c>
    </row>
    <row r="1396" spans="1:14">
      <c r="A1396" s="471"/>
      <c r="C1396" s="415"/>
      <c r="D1396" s="385"/>
      <c r="J1396" s="391"/>
      <c r="M1396" s="411">
        <v>107112609128</v>
      </c>
      <c r="N1396" s="411" t="s">
        <v>10829</v>
      </c>
    </row>
    <row r="1397" spans="1:14">
      <c r="A1397" s="471"/>
      <c r="C1397" s="415"/>
      <c r="D1397" s="385"/>
      <c r="E1397" s="395"/>
      <c r="F1397" s="396"/>
      <c r="G1397" s="397"/>
      <c r="J1397" s="391"/>
      <c r="M1397" s="411">
        <v>107115483777</v>
      </c>
      <c r="N1397" s="411" t="s">
        <v>10950</v>
      </c>
    </row>
    <row r="1398" spans="1:14">
      <c r="A1398" s="471"/>
      <c r="C1398" s="415"/>
      <c r="D1398" s="385"/>
      <c r="E1398" s="395"/>
      <c r="F1398" s="396"/>
      <c r="G1398" s="397"/>
      <c r="J1398" s="391"/>
      <c r="M1398" s="411">
        <v>107114625154</v>
      </c>
      <c r="N1398" s="411" t="s">
        <v>10847</v>
      </c>
    </row>
    <row r="1399" spans="1:14">
      <c r="A1399" s="471"/>
      <c r="C1399" s="415"/>
      <c r="D1399" s="385"/>
      <c r="E1399" s="395"/>
      <c r="F1399" s="396"/>
      <c r="G1399" s="397"/>
      <c r="J1399" s="391"/>
      <c r="M1399" s="411">
        <v>107115399278</v>
      </c>
      <c r="N1399" s="411" t="s">
        <v>12525</v>
      </c>
    </row>
    <row r="1400" spans="1:14">
      <c r="A1400" s="471"/>
      <c r="C1400" s="415"/>
      <c r="D1400" s="385"/>
      <c r="E1400" s="395"/>
      <c r="F1400" s="396"/>
      <c r="G1400" s="397"/>
      <c r="J1400" s="391"/>
      <c r="M1400" s="411">
        <v>107115331430</v>
      </c>
      <c r="N1400" s="411" t="s">
        <v>10872</v>
      </c>
    </row>
    <row r="1401" spans="1:14">
      <c r="A1401" s="471"/>
      <c r="C1401" s="415"/>
      <c r="D1401" s="385"/>
      <c r="J1401" s="394"/>
      <c r="M1401" s="411">
        <v>107113661462</v>
      </c>
      <c r="N1401" s="411" t="s">
        <v>10893</v>
      </c>
    </row>
    <row r="1402" spans="1:14">
      <c r="A1402" s="471"/>
      <c r="C1402" s="415"/>
      <c r="D1402" s="385"/>
      <c r="E1402" s="395"/>
      <c r="F1402" s="396"/>
      <c r="G1402" s="397"/>
      <c r="J1402" s="391"/>
      <c r="M1402" s="411">
        <v>107115119935</v>
      </c>
      <c r="N1402" s="411" t="s">
        <v>10834</v>
      </c>
    </row>
    <row r="1403" spans="1:14">
      <c r="A1403" s="471"/>
      <c r="C1403" s="415"/>
      <c r="D1403" s="385"/>
      <c r="E1403" s="395"/>
      <c r="F1403" s="396"/>
      <c r="G1403" s="397"/>
      <c r="J1403" s="391"/>
      <c r="M1403" s="411">
        <v>107112928406</v>
      </c>
      <c r="N1403" s="411" t="s">
        <v>10841</v>
      </c>
    </row>
    <row r="1404" spans="1:14">
      <c r="A1404" s="471"/>
      <c r="C1404" s="415"/>
      <c r="D1404" s="385"/>
      <c r="J1404" s="394"/>
      <c r="M1404" s="411">
        <v>107115338185</v>
      </c>
      <c r="N1404" s="411" t="s">
        <v>10897</v>
      </c>
    </row>
    <row r="1405" spans="1:14">
      <c r="A1405" s="471"/>
      <c r="C1405" s="415"/>
      <c r="D1405" s="385"/>
      <c r="E1405" s="395"/>
      <c r="F1405" s="396"/>
      <c r="G1405" s="397"/>
      <c r="J1405" s="391"/>
      <c r="M1405" s="411">
        <v>107115505844</v>
      </c>
      <c r="N1405" s="411" t="s">
        <v>11976</v>
      </c>
    </row>
    <row r="1406" spans="1:14">
      <c r="A1406" s="471"/>
      <c r="C1406" s="415"/>
      <c r="D1406" s="385"/>
      <c r="E1406" s="395"/>
      <c r="F1406" s="396"/>
      <c r="G1406" s="397"/>
      <c r="J1406" s="391"/>
      <c r="M1406" s="411">
        <v>107114567536</v>
      </c>
      <c r="N1406" s="411" t="s">
        <v>10818</v>
      </c>
    </row>
    <row r="1407" spans="1:14">
      <c r="A1407" s="471"/>
      <c r="C1407" s="415"/>
      <c r="D1407" s="385"/>
      <c r="J1407" s="391"/>
      <c r="M1407" s="411">
        <v>107112124401</v>
      </c>
      <c r="N1407" s="411" t="s">
        <v>10854</v>
      </c>
    </row>
    <row r="1408" spans="1:14">
      <c r="A1408" s="471"/>
      <c r="C1408" s="415"/>
      <c r="D1408" s="385"/>
      <c r="J1408" s="391"/>
      <c r="M1408" s="411">
        <v>107115042122</v>
      </c>
      <c r="N1408" s="411" t="s">
        <v>10889</v>
      </c>
    </row>
    <row r="1409" spans="1:14">
      <c r="A1409" s="471"/>
      <c r="C1409" s="415"/>
      <c r="D1409" s="385"/>
      <c r="J1409" s="394"/>
      <c r="M1409" s="411">
        <v>107115205828</v>
      </c>
      <c r="N1409" s="411" t="s">
        <v>10839</v>
      </c>
    </row>
    <row r="1410" spans="1:14">
      <c r="A1410" s="471"/>
      <c r="C1410" s="415"/>
      <c r="D1410" s="385"/>
      <c r="J1410" s="391"/>
      <c r="M1410" s="411">
        <v>107115483854</v>
      </c>
      <c r="N1410" s="411" t="s">
        <v>10911</v>
      </c>
    </row>
    <row r="1411" spans="1:14">
      <c r="A1411" s="471"/>
      <c r="C1411" s="415"/>
      <c r="D1411" s="385"/>
      <c r="E1411" s="395"/>
      <c r="F1411" s="396"/>
      <c r="G1411" s="397"/>
      <c r="J1411" s="391"/>
      <c r="M1411" s="411">
        <v>107115127962</v>
      </c>
      <c r="N1411" s="411" t="s">
        <v>10842</v>
      </c>
    </row>
    <row r="1412" spans="1:14">
      <c r="A1412" s="471"/>
      <c r="C1412" s="415"/>
      <c r="D1412" s="385"/>
      <c r="J1412" s="391"/>
      <c r="M1412" s="411">
        <v>107114142540</v>
      </c>
      <c r="N1412" s="411" t="s">
        <v>10836</v>
      </c>
    </row>
    <row r="1413" spans="1:14">
      <c r="A1413" s="471"/>
      <c r="C1413" s="415"/>
      <c r="D1413" s="385"/>
      <c r="E1413" s="395"/>
      <c r="F1413" s="396"/>
      <c r="G1413" s="397"/>
      <c r="J1413" s="391"/>
      <c r="M1413" s="411">
        <v>107115149156</v>
      </c>
      <c r="N1413" s="411" t="s">
        <v>10916</v>
      </c>
    </row>
    <row r="1414" spans="1:14">
      <c r="A1414" s="471"/>
      <c r="C1414" s="415"/>
      <c r="D1414" s="385"/>
      <c r="J1414" s="391"/>
      <c r="M1414" s="411">
        <v>107114262399</v>
      </c>
      <c r="N1414" s="411" t="s">
        <v>10835</v>
      </c>
    </row>
    <row r="1415" spans="1:14">
      <c r="A1415" s="471"/>
      <c r="C1415" s="415"/>
      <c r="D1415" s="385"/>
      <c r="J1415" s="391"/>
      <c r="M1415" s="411">
        <v>107114074098</v>
      </c>
      <c r="N1415" s="411" t="s">
        <v>10798</v>
      </c>
    </row>
    <row r="1416" spans="1:14">
      <c r="A1416" s="471"/>
      <c r="C1416" s="415"/>
      <c r="D1416" s="385"/>
      <c r="J1416" s="394"/>
      <c r="M1416" s="411">
        <v>107114156993</v>
      </c>
      <c r="N1416" s="411" t="s">
        <v>10932</v>
      </c>
    </row>
    <row r="1417" spans="1:14">
      <c r="A1417" s="471"/>
      <c r="C1417" s="415"/>
      <c r="D1417" s="385"/>
      <c r="E1417" s="395"/>
      <c r="F1417" s="396"/>
      <c r="G1417" s="397"/>
      <c r="J1417" s="394"/>
      <c r="M1417" s="411">
        <v>107114526279</v>
      </c>
      <c r="N1417" s="411" t="s">
        <v>10876</v>
      </c>
    </row>
    <row r="1418" spans="1:14">
      <c r="A1418" s="471"/>
      <c r="C1418" s="415"/>
      <c r="D1418" s="385"/>
      <c r="J1418" s="391"/>
      <c r="M1418" s="411">
        <v>107114482129</v>
      </c>
      <c r="N1418" s="411" t="s">
        <v>10935</v>
      </c>
    </row>
    <row r="1419" spans="1:14">
      <c r="A1419" s="471"/>
      <c r="C1419" s="415"/>
      <c r="D1419" s="385"/>
      <c r="J1419" s="391"/>
      <c r="M1419" s="411">
        <v>107111088293</v>
      </c>
      <c r="N1419" s="411" t="s">
        <v>11978</v>
      </c>
    </row>
    <row r="1420" spans="1:14">
      <c r="A1420" s="471"/>
      <c r="C1420" s="415"/>
      <c r="D1420" s="385"/>
      <c r="E1420" s="395"/>
      <c r="F1420" s="396"/>
      <c r="G1420" s="397"/>
      <c r="J1420" s="391"/>
      <c r="M1420" s="411">
        <v>107115400035</v>
      </c>
      <c r="N1420" s="411" t="s">
        <v>10853</v>
      </c>
    </row>
    <row r="1421" spans="1:14">
      <c r="A1421" s="471"/>
      <c r="C1421" s="415"/>
      <c r="D1421" s="385"/>
      <c r="J1421" s="391"/>
      <c r="M1421" s="411">
        <v>107113993838</v>
      </c>
      <c r="N1421" s="411" t="s">
        <v>10862</v>
      </c>
    </row>
    <row r="1422" spans="1:14">
      <c r="A1422" s="471"/>
      <c r="C1422" s="415"/>
      <c r="D1422" s="385"/>
      <c r="E1422" s="395"/>
      <c r="F1422" s="396"/>
      <c r="G1422" s="397"/>
      <c r="J1422" s="391"/>
      <c r="M1422" s="411">
        <v>107115334165</v>
      </c>
      <c r="N1422" s="411" t="s">
        <v>10850</v>
      </c>
    </row>
    <row r="1423" spans="1:14">
      <c r="A1423" s="471"/>
      <c r="C1423" s="415"/>
      <c r="D1423" s="385"/>
      <c r="J1423" s="391"/>
      <c r="M1423" s="411">
        <v>107115115963</v>
      </c>
      <c r="N1423" s="411" t="s">
        <v>10880</v>
      </c>
    </row>
    <row r="1424" spans="1:14">
      <c r="A1424" s="471"/>
      <c r="C1424" s="415"/>
      <c r="D1424" s="385"/>
      <c r="J1424" s="391"/>
      <c r="M1424" s="411">
        <v>107115311268</v>
      </c>
      <c r="N1424" s="411" t="s">
        <v>10864</v>
      </c>
    </row>
    <row r="1425" spans="1:14">
      <c r="A1425" s="471"/>
      <c r="C1425" s="415"/>
      <c r="D1425" s="385"/>
      <c r="J1425" s="394"/>
      <c r="M1425" s="411">
        <v>107113157219</v>
      </c>
      <c r="N1425" s="411" t="s">
        <v>10903</v>
      </c>
    </row>
    <row r="1426" spans="1:14">
      <c r="A1426" s="471"/>
      <c r="C1426" s="415"/>
      <c r="D1426" s="385"/>
      <c r="J1426" s="391"/>
      <c r="M1426" s="411">
        <v>107113698485</v>
      </c>
      <c r="N1426" s="411" t="s">
        <v>10852</v>
      </c>
    </row>
    <row r="1427" spans="1:14">
      <c r="A1427" s="471"/>
      <c r="C1427" s="415"/>
      <c r="D1427" s="385"/>
      <c r="J1427" s="391"/>
      <c r="M1427" s="411">
        <v>107114133325</v>
      </c>
      <c r="N1427" s="411" t="s">
        <v>10859</v>
      </c>
    </row>
    <row r="1428" spans="1:14">
      <c r="A1428" s="471"/>
      <c r="C1428" s="415"/>
      <c r="D1428" s="385"/>
      <c r="E1428" s="395"/>
      <c r="F1428" s="396"/>
      <c r="G1428" s="397"/>
      <c r="J1428" s="391"/>
      <c r="M1428" s="411">
        <v>107115165831</v>
      </c>
      <c r="N1428" s="411" t="s">
        <v>10886</v>
      </c>
    </row>
    <row r="1429" spans="1:14">
      <c r="A1429" s="471"/>
      <c r="C1429" s="415"/>
      <c r="D1429" s="385"/>
      <c r="E1429" s="395"/>
      <c r="F1429" s="396"/>
      <c r="G1429" s="397"/>
      <c r="J1429" s="391"/>
      <c r="M1429" s="411">
        <v>107114649099</v>
      </c>
      <c r="N1429" s="411" t="s">
        <v>10873</v>
      </c>
    </row>
    <row r="1430" spans="1:14">
      <c r="A1430" s="471"/>
      <c r="C1430" s="415"/>
      <c r="D1430" s="385"/>
      <c r="J1430" s="391"/>
      <c r="M1430" s="411">
        <v>107114539153</v>
      </c>
      <c r="N1430" s="411" t="s">
        <v>10833</v>
      </c>
    </row>
    <row r="1431" spans="1:14">
      <c r="A1431" s="471"/>
      <c r="C1431" s="415"/>
      <c r="D1431" s="385"/>
      <c r="J1431" s="394"/>
      <c r="M1431" s="411">
        <v>107110562007</v>
      </c>
      <c r="N1431" s="411" t="s">
        <v>10947</v>
      </c>
    </row>
    <row r="1432" spans="1:14">
      <c r="A1432" s="471"/>
      <c r="C1432" s="415"/>
      <c r="D1432" s="385"/>
      <c r="J1432" s="394"/>
      <c r="M1432" s="411">
        <v>107115087709</v>
      </c>
      <c r="N1432" s="411" t="s">
        <v>10832</v>
      </c>
    </row>
    <row r="1433" spans="1:14">
      <c r="A1433" s="471"/>
      <c r="C1433" s="415"/>
      <c r="D1433" s="385"/>
      <c r="J1433" s="391"/>
      <c r="M1433" s="411">
        <v>107115344537</v>
      </c>
      <c r="N1433" s="411" t="s">
        <v>10828</v>
      </c>
    </row>
    <row r="1434" spans="1:14">
      <c r="A1434" s="471"/>
      <c r="C1434" s="415"/>
      <c r="D1434" s="385"/>
      <c r="E1434" s="395"/>
      <c r="F1434" s="396"/>
      <c r="G1434" s="397"/>
      <c r="J1434" s="391"/>
      <c r="M1434" s="411">
        <v>107115225501</v>
      </c>
      <c r="N1434" s="411" t="s">
        <v>10858</v>
      </c>
    </row>
    <row r="1435" spans="1:14">
      <c r="A1435" s="471"/>
      <c r="C1435" s="415"/>
      <c r="D1435" s="385"/>
      <c r="J1435" s="394"/>
      <c r="M1435" s="411">
        <v>107115281965</v>
      </c>
      <c r="N1435" s="411" t="s">
        <v>10909</v>
      </c>
    </row>
    <row r="1436" spans="1:14">
      <c r="A1436" s="471"/>
      <c r="C1436" s="415"/>
      <c r="D1436" s="385"/>
      <c r="E1436" s="395"/>
      <c r="F1436" s="396"/>
      <c r="G1436" s="397"/>
      <c r="J1436" s="391"/>
      <c r="M1436" s="411">
        <v>107114063577</v>
      </c>
      <c r="N1436" s="411" t="s">
        <v>10891</v>
      </c>
    </row>
    <row r="1437" spans="1:14">
      <c r="A1437" s="471"/>
      <c r="C1437" s="415"/>
      <c r="D1437" s="385"/>
      <c r="E1437" s="395"/>
      <c r="F1437" s="396"/>
      <c r="G1437" s="397"/>
      <c r="J1437" s="391"/>
      <c r="M1437" s="411">
        <v>107113868603</v>
      </c>
      <c r="N1437" s="411" t="s">
        <v>10860</v>
      </c>
    </row>
    <row r="1438" spans="1:14">
      <c r="A1438" s="471"/>
      <c r="C1438" s="415"/>
      <c r="D1438" s="385"/>
      <c r="J1438" s="391"/>
      <c r="M1438" s="411">
        <v>107113942445</v>
      </c>
      <c r="N1438" s="411" t="s">
        <v>10877</v>
      </c>
    </row>
    <row r="1439" spans="1:14">
      <c r="A1439" s="471"/>
      <c r="C1439" s="415"/>
      <c r="D1439" s="385"/>
      <c r="J1439" s="394"/>
      <c r="M1439" s="411">
        <v>107112152005</v>
      </c>
      <c r="N1439" s="411" t="s">
        <v>10845</v>
      </c>
    </row>
    <row r="1440" spans="1:14">
      <c r="A1440" s="471"/>
      <c r="C1440" s="415"/>
      <c r="D1440" s="385"/>
      <c r="J1440" s="391"/>
      <c r="M1440" s="411">
        <v>107113396795</v>
      </c>
      <c r="N1440" s="411" t="s">
        <v>10905</v>
      </c>
    </row>
    <row r="1441" spans="1:14">
      <c r="A1441" s="471"/>
      <c r="C1441" s="415"/>
      <c r="D1441" s="385"/>
      <c r="J1441" s="391"/>
      <c r="M1441" s="411">
        <v>107111675576</v>
      </c>
      <c r="N1441" s="411" t="s">
        <v>10913</v>
      </c>
    </row>
    <row r="1442" spans="1:14">
      <c r="A1442" s="471"/>
      <c r="C1442" s="415"/>
      <c r="D1442" s="385"/>
      <c r="J1442" s="391"/>
      <c r="M1442" s="411">
        <v>107113827872</v>
      </c>
      <c r="N1442" s="411" t="s">
        <v>10856</v>
      </c>
    </row>
    <row r="1443" spans="1:14">
      <c r="A1443" s="471"/>
      <c r="C1443" s="415"/>
      <c r="D1443" s="385"/>
      <c r="E1443" s="395"/>
      <c r="F1443" s="396"/>
      <c r="G1443" s="397"/>
      <c r="J1443" s="391"/>
      <c r="M1443" s="411">
        <v>107111911371</v>
      </c>
      <c r="N1443" s="411" t="s">
        <v>10870</v>
      </c>
    </row>
    <row r="1444" spans="1:14">
      <c r="A1444" s="471"/>
      <c r="C1444" s="415"/>
      <c r="D1444" s="385"/>
      <c r="E1444" s="395"/>
      <c r="F1444" s="396"/>
      <c r="G1444" s="397"/>
      <c r="J1444" s="391"/>
      <c r="M1444" s="411">
        <v>107110012308</v>
      </c>
      <c r="N1444" s="411" t="s">
        <v>10885</v>
      </c>
    </row>
    <row r="1445" spans="1:14">
      <c r="A1445" s="471"/>
      <c r="C1445" s="415"/>
      <c r="D1445" s="385"/>
      <c r="J1445" s="394"/>
      <c r="M1445" s="411">
        <v>107115052784</v>
      </c>
      <c r="N1445" s="411" t="s">
        <v>10838</v>
      </c>
    </row>
    <row r="1446" spans="1:14">
      <c r="A1446" s="471"/>
      <c r="C1446" s="415"/>
      <c r="D1446" s="385"/>
      <c r="J1446" s="394"/>
      <c r="M1446" s="411">
        <v>107109669288</v>
      </c>
      <c r="N1446" s="411" t="s">
        <v>10866</v>
      </c>
    </row>
    <row r="1447" spans="1:14">
      <c r="A1447" s="471"/>
      <c r="C1447" s="415"/>
      <c r="D1447" s="385"/>
      <c r="J1447" s="391"/>
      <c r="M1447" s="411">
        <v>107106408982</v>
      </c>
      <c r="N1447" s="411" t="s">
        <v>10857</v>
      </c>
    </row>
    <row r="1448" spans="1:14">
      <c r="A1448" s="471"/>
      <c r="C1448" s="415"/>
      <c r="D1448" s="385"/>
      <c r="E1448" s="395"/>
      <c r="F1448" s="396"/>
      <c r="G1448" s="397"/>
      <c r="J1448" s="391"/>
      <c r="M1448" s="411">
        <v>107114985472</v>
      </c>
      <c r="N1448" s="411" t="s">
        <v>10941</v>
      </c>
    </row>
    <row r="1449" spans="1:14">
      <c r="A1449" s="471"/>
      <c r="C1449" s="415"/>
      <c r="D1449" s="385"/>
      <c r="J1449" s="391"/>
      <c r="M1449" s="411">
        <v>107113332443</v>
      </c>
      <c r="N1449" s="411" t="s">
        <v>10908</v>
      </c>
    </row>
    <row r="1450" spans="1:14">
      <c r="A1450" s="471"/>
      <c r="C1450" s="415"/>
      <c r="D1450" s="385"/>
      <c r="J1450" s="391"/>
      <c r="M1450" s="411">
        <v>107115013952</v>
      </c>
      <c r="N1450" s="411" t="s">
        <v>10869</v>
      </c>
    </row>
    <row r="1451" spans="1:14">
      <c r="A1451" s="471"/>
      <c r="C1451" s="415"/>
      <c r="D1451" s="385"/>
      <c r="J1451" s="394"/>
      <c r="M1451" s="411">
        <v>107112785681</v>
      </c>
      <c r="N1451" s="411" t="s">
        <v>10867</v>
      </c>
    </row>
    <row r="1452" spans="1:14">
      <c r="A1452" s="471"/>
      <c r="C1452" s="415"/>
      <c r="D1452" s="385"/>
      <c r="J1452" s="391"/>
      <c r="M1452" s="411">
        <v>107115363762</v>
      </c>
      <c r="N1452" s="411" t="s">
        <v>10855</v>
      </c>
    </row>
    <row r="1453" spans="1:14">
      <c r="A1453" s="471"/>
      <c r="C1453" s="415"/>
      <c r="D1453" s="385"/>
      <c r="J1453" s="391"/>
      <c r="M1453" s="411">
        <v>107115120020</v>
      </c>
      <c r="N1453" s="411" t="s">
        <v>10937</v>
      </c>
    </row>
    <row r="1454" spans="1:14">
      <c r="A1454" s="471"/>
      <c r="C1454" s="415"/>
      <c r="D1454" s="385"/>
      <c r="E1454" s="395"/>
      <c r="F1454" s="396"/>
      <c r="G1454" s="397"/>
      <c r="J1454" s="391"/>
      <c r="M1454" s="411">
        <v>107113101821</v>
      </c>
      <c r="N1454" s="411" t="s">
        <v>10902</v>
      </c>
    </row>
    <row r="1455" spans="1:14">
      <c r="A1455" s="471"/>
      <c r="C1455" s="415"/>
      <c r="D1455" s="385"/>
      <c r="J1455" s="391"/>
      <c r="M1455" s="411">
        <v>107115485665</v>
      </c>
      <c r="N1455" s="411" t="s">
        <v>11977</v>
      </c>
    </row>
    <row r="1456" spans="1:14">
      <c r="A1456" s="471"/>
      <c r="C1456" s="415"/>
      <c r="D1456" s="385"/>
      <c r="E1456" s="395"/>
      <c r="F1456" s="396"/>
      <c r="G1456" s="397"/>
      <c r="J1456" s="391"/>
      <c r="M1456" s="411">
        <v>107115199579</v>
      </c>
      <c r="N1456" s="411" t="s">
        <v>10821</v>
      </c>
    </row>
    <row r="1457" spans="1:14">
      <c r="A1457" s="471"/>
      <c r="C1457" s="415"/>
      <c r="D1457" s="385"/>
      <c r="E1457" s="395"/>
      <c r="F1457" s="396"/>
      <c r="G1457" s="397"/>
      <c r="J1457" s="391"/>
      <c r="M1457" s="411">
        <v>107115164940</v>
      </c>
      <c r="N1457" s="411" t="s">
        <v>10925</v>
      </c>
    </row>
    <row r="1458" spans="1:14">
      <c r="A1458" s="471"/>
      <c r="C1458" s="415"/>
      <c r="D1458" s="385"/>
      <c r="J1458" s="394"/>
      <c r="M1458" s="411">
        <v>107113907561</v>
      </c>
      <c r="N1458" s="411" t="s">
        <v>10883</v>
      </c>
    </row>
    <row r="1459" spans="1:14">
      <c r="A1459" s="471"/>
      <c r="C1459" s="415"/>
      <c r="D1459" s="385"/>
      <c r="E1459" s="395"/>
      <c r="F1459" s="396"/>
      <c r="G1459" s="397"/>
      <c r="J1459" s="391"/>
      <c r="M1459" s="411">
        <v>107115364505</v>
      </c>
      <c r="N1459" s="411" t="s">
        <v>10888</v>
      </c>
    </row>
    <row r="1460" spans="1:14">
      <c r="A1460" s="471"/>
      <c r="C1460" s="415"/>
      <c r="D1460" s="385"/>
      <c r="J1460" s="391"/>
      <c r="M1460" s="411">
        <v>107114762275</v>
      </c>
      <c r="N1460" s="411" t="s">
        <v>10944</v>
      </c>
    </row>
    <row r="1461" spans="1:14">
      <c r="A1461" s="471"/>
      <c r="C1461" s="415"/>
      <c r="D1461" s="385"/>
      <c r="J1461" s="391"/>
      <c r="M1461" s="411">
        <v>107113776879</v>
      </c>
      <c r="N1461" s="411" t="s">
        <v>11979</v>
      </c>
    </row>
    <row r="1462" spans="1:14">
      <c r="A1462" s="471"/>
      <c r="C1462" s="415"/>
      <c r="D1462" s="385"/>
      <c r="J1462" s="391"/>
      <c r="K1462" s="417"/>
      <c r="M1462" s="411">
        <v>107111378569</v>
      </c>
      <c r="N1462" s="411" t="s">
        <v>11989</v>
      </c>
    </row>
    <row r="1463" spans="1:14">
      <c r="A1463" s="471"/>
      <c r="C1463" s="415"/>
      <c r="D1463" s="385"/>
      <c r="J1463" s="394"/>
      <c r="M1463" s="411">
        <v>107112306038</v>
      </c>
      <c r="N1463" s="411" t="s">
        <v>10844</v>
      </c>
    </row>
    <row r="1464" spans="1:14">
      <c r="A1464" s="471"/>
      <c r="C1464" s="415"/>
      <c r="D1464" s="385"/>
      <c r="E1464" s="395"/>
      <c r="F1464" s="396"/>
      <c r="G1464" s="397"/>
      <c r="J1464" s="391"/>
      <c r="M1464" s="411">
        <v>107106510136</v>
      </c>
      <c r="N1464" s="411" t="s">
        <v>10940</v>
      </c>
    </row>
    <row r="1465" spans="1:14">
      <c r="A1465" s="471"/>
      <c r="C1465" s="415"/>
      <c r="D1465" s="385"/>
      <c r="J1465" s="391"/>
      <c r="M1465" s="411">
        <v>107112782830</v>
      </c>
      <c r="N1465" s="411" t="s">
        <v>10882</v>
      </c>
    </row>
    <row r="1466" spans="1:14">
      <c r="A1466" s="471"/>
      <c r="C1466" s="415"/>
      <c r="D1466" s="385"/>
      <c r="E1466" s="395"/>
      <c r="F1466" s="396"/>
      <c r="G1466" s="397"/>
      <c r="J1466" s="391"/>
      <c r="M1466" s="411">
        <v>107115438801</v>
      </c>
      <c r="N1466" s="411" t="s">
        <v>10851</v>
      </c>
    </row>
    <row r="1467" spans="1:14">
      <c r="A1467" s="471"/>
      <c r="C1467" s="415"/>
      <c r="D1467" s="385"/>
      <c r="J1467" s="391"/>
      <c r="M1467" s="411">
        <v>107114506375</v>
      </c>
      <c r="N1467" s="411" t="s">
        <v>10887</v>
      </c>
    </row>
    <row r="1468" spans="1:14">
      <c r="A1468" s="471"/>
      <c r="C1468" s="415"/>
      <c r="D1468" s="385"/>
      <c r="J1468" s="391"/>
      <c r="M1468" s="411">
        <v>107115331529</v>
      </c>
      <c r="N1468" s="411" t="s">
        <v>10934</v>
      </c>
    </row>
    <row r="1469" spans="1:14">
      <c r="A1469" s="471"/>
      <c r="C1469" s="415"/>
      <c r="D1469" s="385"/>
      <c r="J1469" s="391"/>
      <c r="M1469" s="411">
        <v>107114136319</v>
      </c>
      <c r="N1469" s="411" t="s">
        <v>11972</v>
      </c>
    </row>
    <row r="1470" spans="1:14">
      <c r="A1470" s="471"/>
      <c r="C1470" s="415"/>
      <c r="D1470" s="385"/>
      <c r="E1470" s="395"/>
      <c r="F1470" s="396"/>
      <c r="G1470" s="397"/>
      <c r="J1470" s="391"/>
      <c r="M1470" s="411">
        <v>107113947020</v>
      </c>
      <c r="N1470" s="411" t="s">
        <v>10910</v>
      </c>
    </row>
    <row r="1471" spans="1:14">
      <c r="A1471" s="471"/>
      <c r="C1471" s="415"/>
      <c r="D1471" s="385"/>
      <c r="J1471" s="391"/>
      <c r="M1471" s="411">
        <v>107115503479</v>
      </c>
      <c r="N1471" s="411" t="s">
        <v>12245</v>
      </c>
    </row>
    <row r="1472" spans="1:14">
      <c r="A1472" s="471"/>
      <c r="C1472" s="415"/>
      <c r="D1472" s="385"/>
      <c r="J1472" s="394"/>
      <c r="M1472" s="411">
        <v>107114366364</v>
      </c>
      <c r="N1472" s="411" t="s">
        <v>11975</v>
      </c>
    </row>
    <row r="1473" spans="1:14">
      <c r="A1473" s="471"/>
      <c r="C1473" s="415"/>
      <c r="D1473" s="385"/>
      <c r="J1473" s="391"/>
      <c r="M1473" s="411">
        <v>107115272468</v>
      </c>
      <c r="N1473" s="411" t="s">
        <v>10865</v>
      </c>
    </row>
    <row r="1474" spans="1:14">
      <c r="A1474" s="471"/>
      <c r="C1474" s="415"/>
      <c r="D1474" s="385"/>
      <c r="J1474" s="391"/>
      <c r="M1474" s="411">
        <v>107109646187</v>
      </c>
      <c r="N1474" s="411" t="s">
        <v>10942</v>
      </c>
    </row>
    <row r="1475" spans="1:14">
      <c r="A1475" s="471"/>
      <c r="C1475" s="415"/>
      <c r="D1475" s="385"/>
      <c r="E1475" s="395"/>
      <c r="F1475" s="396"/>
      <c r="G1475" s="397"/>
      <c r="J1475" s="391"/>
      <c r="M1475" s="411">
        <v>107114707482</v>
      </c>
      <c r="N1475" s="411" t="s">
        <v>10879</v>
      </c>
    </row>
    <row r="1476" spans="1:14">
      <c r="A1476" s="471"/>
      <c r="C1476" s="415"/>
      <c r="D1476" s="385"/>
      <c r="J1476" s="394"/>
      <c r="M1476" s="411">
        <v>107112949678</v>
      </c>
      <c r="N1476" s="411" t="s">
        <v>10904</v>
      </c>
    </row>
    <row r="1477" spans="1:14">
      <c r="A1477" s="471"/>
      <c r="C1477" s="415"/>
      <c r="D1477" s="385"/>
      <c r="E1477" s="395"/>
      <c r="F1477" s="396"/>
      <c r="G1477" s="397"/>
      <c r="J1477" s="391"/>
      <c r="M1477" s="411">
        <v>107115214057</v>
      </c>
      <c r="N1477" s="411" t="s">
        <v>12526</v>
      </c>
    </row>
    <row r="1478" spans="1:14">
      <c r="A1478" s="471"/>
      <c r="C1478" s="415"/>
      <c r="D1478" s="385"/>
      <c r="J1478" s="394"/>
      <c r="M1478" s="411">
        <v>107114892642</v>
      </c>
      <c r="N1478" s="411" t="s">
        <v>10917</v>
      </c>
    </row>
    <row r="1479" spans="1:14">
      <c r="A1479" s="471"/>
      <c r="C1479" s="415"/>
      <c r="D1479" s="385"/>
      <c r="J1479" s="391"/>
      <c r="M1479" s="411">
        <v>107115295803</v>
      </c>
      <c r="N1479" s="411" t="s">
        <v>10914</v>
      </c>
    </row>
    <row r="1480" spans="1:14">
      <c r="A1480" s="471"/>
      <c r="C1480" s="415"/>
      <c r="D1480" s="385"/>
      <c r="E1480" s="395"/>
      <c r="F1480" s="396"/>
      <c r="G1480" s="397"/>
      <c r="J1480" s="391"/>
      <c r="M1480" s="411">
        <v>107109252175</v>
      </c>
      <c r="N1480" s="411" t="s">
        <v>10878</v>
      </c>
    </row>
    <row r="1481" spans="1:14">
      <c r="A1481" s="471"/>
      <c r="C1481" s="415"/>
      <c r="D1481" s="385"/>
      <c r="J1481" s="394"/>
      <c r="M1481" s="411">
        <v>107115446884</v>
      </c>
      <c r="N1481" s="411" t="s">
        <v>12527</v>
      </c>
    </row>
    <row r="1482" spans="1:14">
      <c r="A1482" s="471"/>
      <c r="C1482" s="415"/>
      <c r="D1482" s="385"/>
      <c r="E1482" s="395"/>
      <c r="F1482" s="396"/>
      <c r="G1482" s="397"/>
      <c r="J1482" s="391"/>
      <c r="M1482" s="411">
        <v>107115090814</v>
      </c>
      <c r="N1482" s="411" t="s">
        <v>10922</v>
      </c>
    </row>
    <row r="1483" spans="1:14">
      <c r="A1483" s="471"/>
      <c r="C1483" s="415"/>
      <c r="D1483" s="385"/>
      <c r="J1483" s="391"/>
      <c r="M1483" s="411">
        <v>107115473721</v>
      </c>
      <c r="N1483" s="411" t="s">
        <v>10927</v>
      </c>
    </row>
    <row r="1484" spans="1:14">
      <c r="A1484" s="471"/>
      <c r="C1484" s="415"/>
      <c r="D1484" s="385"/>
      <c r="J1484" s="391"/>
      <c r="M1484" s="411">
        <v>107114145531</v>
      </c>
      <c r="N1484" s="411" t="s">
        <v>10894</v>
      </c>
    </row>
    <row r="1485" spans="1:14">
      <c r="A1485" s="471"/>
      <c r="C1485" s="415"/>
      <c r="D1485" s="385"/>
      <c r="E1485" s="395"/>
      <c r="F1485" s="396"/>
      <c r="G1485" s="397"/>
      <c r="J1485" s="391"/>
      <c r="M1485" s="411">
        <v>107113331199</v>
      </c>
      <c r="N1485" s="411" t="s">
        <v>10938</v>
      </c>
    </row>
    <row r="1486" spans="1:14">
      <c r="A1486" s="471"/>
      <c r="C1486" s="415"/>
      <c r="D1486" s="385"/>
      <c r="E1486" s="395"/>
      <c r="F1486" s="396"/>
      <c r="G1486" s="397"/>
      <c r="J1486" s="391"/>
      <c r="M1486" s="411">
        <v>107114935047</v>
      </c>
      <c r="N1486" s="411" t="s">
        <v>10899</v>
      </c>
    </row>
    <row r="1487" spans="1:14">
      <c r="A1487" s="471"/>
      <c r="C1487" s="415"/>
      <c r="D1487" s="385"/>
      <c r="J1487" s="394"/>
      <c r="M1487" s="411">
        <v>107115491552</v>
      </c>
      <c r="N1487" s="411" t="s">
        <v>11985</v>
      </c>
    </row>
    <row r="1488" spans="1:14">
      <c r="A1488" s="471"/>
      <c r="C1488" s="415"/>
      <c r="D1488" s="385"/>
      <c r="J1488" s="391"/>
      <c r="M1488" s="411">
        <v>107115275824</v>
      </c>
      <c r="N1488" s="411" t="s">
        <v>10900</v>
      </c>
    </row>
    <row r="1489" spans="1:14">
      <c r="A1489" s="471"/>
      <c r="C1489" s="415"/>
      <c r="D1489" s="385"/>
      <c r="E1489" s="395"/>
      <c r="F1489" s="396"/>
      <c r="G1489" s="397"/>
      <c r="J1489" s="391"/>
      <c r="M1489" s="411">
        <v>107114362277</v>
      </c>
      <c r="N1489" s="411" t="s">
        <v>10923</v>
      </c>
    </row>
    <row r="1490" spans="1:14">
      <c r="A1490" s="471"/>
      <c r="C1490" s="415"/>
      <c r="D1490" s="385"/>
      <c r="J1490" s="391"/>
      <c r="M1490" s="411">
        <v>107115509001</v>
      </c>
      <c r="N1490" s="411" t="s">
        <v>11991</v>
      </c>
    </row>
    <row r="1491" spans="1:14">
      <c r="A1491" s="471"/>
      <c r="C1491" s="415"/>
      <c r="D1491" s="385"/>
      <c r="E1491" s="395"/>
      <c r="F1491" s="396"/>
      <c r="G1491" s="397"/>
      <c r="J1491" s="391"/>
      <c r="M1491" s="411">
        <v>107114219497</v>
      </c>
      <c r="N1491" s="411" t="s">
        <v>10918</v>
      </c>
    </row>
    <row r="1492" spans="1:14">
      <c r="A1492" s="471"/>
      <c r="C1492" s="415"/>
      <c r="D1492" s="385"/>
      <c r="J1492" s="391"/>
      <c r="M1492" s="411">
        <v>107108380967</v>
      </c>
      <c r="N1492" s="411" t="s">
        <v>10948</v>
      </c>
    </row>
    <row r="1493" spans="1:14">
      <c r="A1493" s="471"/>
      <c r="C1493" s="415"/>
      <c r="D1493" s="385"/>
      <c r="J1493" s="391"/>
      <c r="M1493" s="411">
        <v>107115402390</v>
      </c>
      <c r="N1493" s="411" t="s">
        <v>11994</v>
      </c>
    </row>
    <row r="1494" spans="1:14">
      <c r="A1494" s="471"/>
      <c r="C1494" s="415"/>
      <c r="D1494" s="385"/>
      <c r="J1494" s="391"/>
      <c r="M1494" s="411">
        <v>107112259593</v>
      </c>
      <c r="N1494" s="411" t="s">
        <v>10929</v>
      </c>
    </row>
    <row r="1495" spans="1:14">
      <c r="A1495" s="471"/>
      <c r="C1495" s="415"/>
      <c r="D1495" s="385"/>
      <c r="E1495" s="395"/>
      <c r="F1495" s="396"/>
      <c r="G1495" s="397"/>
      <c r="J1495" s="391"/>
      <c r="M1495" s="411">
        <v>107115402161</v>
      </c>
      <c r="N1495" s="411" t="s">
        <v>10898</v>
      </c>
    </row>
    <row r="1496" spans="1:14">
      <c r="A1496" s="471"/>
      <c r="C1496" s="415"/>
      <c r="D1496" s="385"/>
      <c r="E1496" s="395"/>
      <c r="F1496" s="396"/>
      <c r="G1496" s="397"/>
      <c r="J1496" s="391"/>
      <c r="M1496" s="411">
        <v>107114735136</v>
      </c>
      <c r="N1496" s="411" t="s">
        <v>10895</v>
      </c>
    </row>
    <row r="1497" spans="1:14">
      <c r="A1497" s="471"/>
      <c r="C1497" s="415"/>
      <c r="D1497" s="385"/>
      <c r="J1497" s="391"/>
      <c r="M1497" s="411">
        <v>107112595672</v>
      </c>
      <c r="N1497" s="411" t="s">
        <v>10921</v>
      </c>
    </row>
    <row r="1498" spans="1:14">
      <c r="A1498" s="471"/>
      <c r="C1498" s="415"/>
      <c r="D1498" s="385"/>
      <c r="E1498" s="395"/>
      <c r="F1498" s="396"/>
      <c r="G1498" s="397"/>
      <c r="J1498" s="391"/>
      <c r="M1498" s="411">
        <v>107114422046</v>
      </c>
      <c r="N1498" s="411" t="s">
        <v>10936</v>
      </c>
    </row>
    <row r="1499" spans="1:14">
      <c r="A1499" s="471"/>
      <c r="C1499" s="415"/>
      <c r="D1499" s="385"/>
      <c r="J1499" s="394"/>
      <c r="M1499" s="411">
        <v>107115358016</v>
      </c>
      <c r="N1499" s="411" t="s">
        <v>12528</v>
      </c>
    </row>
    <row r="1500" spans="1:14">
      <c r="A1500" s="471"/>
      <c r="C1500" s="415"/>
      <c r="D1500" s="385"/>
      <c r="E1500" s="395"/>
      <c r="F1500" s="396"/>
      <c r="G1500" s="397"/>
      <c r="J1500" s="391"/>
      <c r="M1500" s="411">
        <v>107114802906</v>
      </c>
      <c r="N1500" s="411" t="s">
        <v>10931</v>
      </c>
    </row>
    <row r="1501" spans="1:14">
      <c r="A1501" s="471"/>
      <c r="C1501" s="415"/>
      <c r="D1501" s="385"/>
      <c r="J1501" s="391"/>
      <c r="M1501" s="411">
        <v>107114499711</v>
      </c>
      <c r="N1501" s="411" t="s">
        <v>12529</v>
      </c>
    </row>
    <row r="1502" spans="1:14">
      <c r="A1502" s="471"/>
      <c r="C1502" s="415"/>
      <c r="D1502" s="385"/>
      <c r="E1502" s="395"/>
      <c r="F1502" s="396"/>
      <c r="G1502" s="397"/>
      <c r="J1502" s="391"/>
      <c r="M1502" s="411">
        <v>107110132594</v>
      </c>
      <c r="N1502" s="411" t="s">
        <v>11995</v>
      </c>
    </row>
    <row r="1503" spans="1:14">
      <c r="A1503" s="471"/>
      <c r="C1503" s="415"/>
      <c r="D1503" s="385"/>
      <c r="E1503" s="395"/>
      <c r="F1503" s="396"/>
      <c r="G1503" s="397"/>
      <c r="J1503" s="391"/>
      <c r="M1503" s="411">
        <v>107105235741</v>
      </c>
      <c r="N1503" s="411" t="s">
        <v>11993</v>
      </c>
    </row>
    <row r="1504" spans="1:14">
      <c r="A1504" s="471"/>
      <c r="C1504" s="415"/>
      <c r="D1504" s="385"/>
      <c r="E1504" s="395"/>
      <c r="F1504" s="396"/>
      <c r="G1504" s="397"/>
      <c r="J1504" s="391"/>
      <c r="M1504" s="411">
        <v>107115429305</v>
      </c>
      <c r="N1504" s="411" t="s">
        <v>11983</v>
      </c>
    </row>
    <row r="1505" spans="1:14">
      <c r="A1505" s="471"/>
      <c r="C1505" s="415"/>
      <c r="D1505" s="385"/>
      <c r="E1505" s="395"/>
      <c r="F1505" s="396"/>
      <c r="G1505" s="397"/>
      <c r="J1505" s="391"/>
      <c r="M1505" s="411">
        <v>107115349241</v>
      </c>
      <c r="N1505" s="411" t="s">
        <v>12247</v>
      </c>
    </row>
    <row r="1506" spans="1:14">
      <c r="A1506" s="471"/>
      <c r="C1506" s="415"/>
      <c r="D1506" s="385"/>
      <c r="J1506" s="391"/>
      <c r="M1506" s="411">
        <v>107115106589</v>
      </c>
      <c r="N1506" s="411" t="s">
        <v>11973</v>
      </c>
    </row>
    <row r="1507" spans="1:14">
      <c r="A1507" s="471"/>
      <c r="C1507" s="415"/>
      <c r="D1507" s="385"/>
      <c r="E1507" s="395"/>
      <c r="F1507" s="396"/>
      <c r="G1507" s="397"/>
      <c r="J1507" s="391"/>
      <c r="M1507" s="411">
        <v>107115221937</v>
      </c>
      <c r="N1507" s="411" t="s">
        <v>11988</v>
      </c>
    </row>
    <row r="1508" spans="1:14">
      <c r="A1508" s="471"/>
      <c r="C1508" s="415"/>
      <c r="D1508" s="385"/>
      <c r="J1508" s="391"/>
      <c r="M1508" s="411">
        <v>107115468980</v>
      </c>
      <c r="N1508" s="411" t="s">
        <v>11980</v>
      </c>
    </row>
    <row r="1509" spans="1:14">
      <c r="A1509" s="471"/>
      <c r="C1509" s="415"/>
      <c r="D1509" s="385"/>
      <c r="J1509" s="391"/>
      <c r="M1509" s="411">
        <v>107113988120</v>
      </c>
      <c r="N1509" s="411" t="s">
        <v>10901</v>
      </c>
    </row>
    <row r="1510" spans="1:14">
      <c r="A1510" s="471"/>
      <c r="C1510" s="415"/>
      <c r="D1510" s="385"/>
      <c r="J1510" s="391"/>
      <c r="M1510" s="411">
        <v>107115420230</v>
      </c>
      <c r="N1510" s="411" t="s">
        <v>12530</v>
      </c>
    </row>
    <row r="1511" spans="1:14">
      <c r="A1511" s="471"/>
      <c r="C1511" s="415"/>
      <c r="D1511" s="385"/>
      <c r="J1511" s="391"/>
      <c r="M1511" s="411">
        <v>107114866678</v>
      </c>
      <c r="N1511" s="411" t="s">
        <v>12251</v>
      </c>
    </row>
    <row r="1512" spans="1:14">
      <c r="A1512" s="471"/>
      <c r="C1512" s="415"/>
      <c r="D1512" s="385"/>
      <c r="E1512" s="395"/>
      <c r="F1512" s="396"/>
      <c r="G1512" s="397"/>
      <c r="J1512" s="391"/>
      <c r="M1512" s="411">
        <v>107111848957</v>
      </c>
      <c r="N1512" s="411" t="s">
        <v>12249</v>
      </c>
    </row>
    <row r="1513" spans="1:14">
      <c r="A1513" s="471"/>
      <c r="C1513" s="415"/>
      <c r="D1513" s="385"/>
      <c r="J1513" s="391"/>
      <c r="M1513" s="411">
        <v>107115504293</v>
      </c>
      <c r="N1513" s="411" t="s">
        <v>11974</v>
      </c>
    </row>
    <row r="1514" spans="1:14">
      <c r="A1514" s="471"/>
      <c r="C1514" s="415"/>
      <c r="D1514" s="385"/>
      <c r="E1514" s="395"/>
      <c r="F1514" s="396"/>
      <c r="G1514" s="397"/>
      <c r="J1514" s="391"/>
      <c r="M1514" s="411">
        <v>107115496495</v>
      </c>
      <c r="N1514" s="411" t="s">
        <v>11981</v>
      </c>
    </row>
    <row r="1515" spans="1:14">
      <c r="A1515" s="471"/>
      <c r="C1515" s="415"/>
      <c r="D1515" s="385"/>
      <c r="J1515" s="394"/>
      <c r="M1515" s="411">
        <v>107114703940</v>
      </c>
      <c r="N1515" s="411" t="s">
        <v>10907</v>
      </c>
    </row>
    <row r="1516" spans="1:14">
      <c r="A1516" s="471"/>
      <c r="C1516" s="415"/>
      <c r="D1516" s="385"/>
      <c r="J1516" s="394"/>
      <c r="M1516" s="411">
        <v>107114602421</v>
      </c>
      <c r="N1516" s="411" t="s">
        <v>10892</v>
      </c>
    </row>
    <row r="1517" spans="1:14">
      <c r="A1517" s="471"/>
      <c r="C1517" s="415"/>
      <c r="D1517" s="385"/>
      <c r="E1517" s="395"/>
      <c r="F1517" s="396"/>
      <c r="G1517" s="397"/>
      <c r="J1517" s="391"/>
      <c r="M1517" s="411">
        <v>107115306377</v>
      </c>
      <c r="N1517" s="411" t="s">
        <v>12531</v>
      </c>
    </row>
    <row r="1518" spans="1:14">
      <c r="A1518" s="471"/>
      <c r="C1518" s="415"/>
      <c r="D1518" s="385"/>
      <c r="J1518" s="391"/>
      <c r="M1518" s="411">
        <v>107115016223</v>
      </c>
      <c r="N1518" s="411" t="s">
        <v>11986</v>
      </c>
    </row>
    <row r="1519" spans="1:14">
      <c r="A1519" s="471"/>
      <c r="C1519" s="415"/>
      <c r="D1519" s="385"/>
      <c r="E1519" s="395"/>
      <c r="F1519" s="396"/>
      <c r="G1519" s="397"/>
      <c r="J1519" s="391"/>
      <c r="M1519" s="411">
        <v>107114386344</v>
      </c>
      <c r="N1519" s="411" t="s">
        <v>12250</v>
      </c>
    </row>
    <row r="1520" spans="1:14">
      <c r="A1520" s="471"/>
      <c r="C1520" s="415"/>
      <c r="D1520" s="385"/>
      <c r="E1520" s="395"/>
      <c r="F1520" s="396"/>
      <c r="G1520" s="397"/>
      <c r="J1520" s="391"/>
      <c r="M1520" s="411">
        <v>107113757086</v>
      </c>
      <c r="N1520" s="411" t="s">
        <v>12532</v>
      </c>
    </row>
    <row r="1521" spans="1:14">
      <c r="A1521" s="471"/>
      <c r="C1521" s="415"/>
      <c r="D1521" s="385"/>
      <c r="E1521" s="395"/>
      <c r="F1521" s="396"/>
      <c r="G1521" s="397"/>
      <c r="J1521" s="391"/>
      <c r="M1521" s="411">
        <v>107114053912</v>
      </c>
      <c r="N1521" s="411" t="s">
        <v>10933</v>
      </c>
    </row>
    <row r="1522" spans="1:14">
      <c r="A1522" s="471"/>
      <c r="C1522" s="415"/>
      <c r="D1522" s="385"/>
      <c r="J1522" s="391"/>
      <c r="M1522" s="411">
        <v>107115355388</v>
      </c>
      <c r="N1522" s="411" t="s">
        <v>10890</v>
      </c>
    </row>
    <row r="1523" spans="1:14">
      <c r="A1523" s="471"/>
      <c r="C1523" s="415"/>
      <c r="D1523" s="385"/>
      <c r="E1523" s="395"/>
      <c r="F1523" s="396"/>
      <c r="G1523" s="397"/>
      <c r="J1523" s="391"/>
      <c r="M1523" s="411">
        <v>107114958179</v>
      </c>
      <c r="N1523" s="411" t="s">
        <v>12244</v>
      </c>
    </row>
    <row r="1524" spans="1:14">
      <c r="A1524" s="471"/>
      <c r="C1524" s="415"/>
      <c r="D1524" s="385"/>
      <c r="J1524" s="391"/>
      <c r="M1524" s="411">
        <v>107110617105</v>
      </c>
      <c r="N1524" s="411" t="s">
        <v>12246</v>
      </c>
    </row>
    <row r="1525" spans="1:14">
      <c r="A1525" s="471"/>
      <c r="C1525" s="415"/>
      <c r="D1525" s="385"/>
      <c r="E1525" s="395"/>
      <c r="F1525" s="396"/>
      <c r="G1525" s="397"/>
      <c r="J1525" s="391"/>
      <c r="M1525" s="411">
        <v>107114697949</v>
      </c>
      <c r="N1525" s="411" t="s">
        <v>12533</v>
      </c>
    </row>
    <row r="1526" spans="1:14">
      <c r="A1526" s="471"/>
      <c r="C1526" s="415"/>
      <c r="D1526" s="385"/>
      <c r="J1526" s="391"/>
      <c r="M1526" s="411">
        <v>107114348420</v>
      </c>
      <c r="N1526" s="411" t="s">
        <v>12534</v>
      </c>
    </row>
    <row r="1527" spans="1:14">
      <c r="A1527" s="471"/>
      <c r="C1527" s="415"/>
      <c r="D1527" s="385"/>
      <c r="J1527" s="394"/>
      <c r="M1527" s="411">
        <v>107112843916</v>
      </c>
      <c r="N1527" s="411" t="s">
        <v>10896</v>
      </c>
    </row>
    <row r="1528" spans="1:14">
      <c r="A1528" s="471"/>
      <c r="C1528" s="415"/>
      <c r="D1528" s="385"/>
      <c r="J1528" s="391"/>
      <c r="M1528" s="411">
        <v>107112349956</v>
      </c>
      <c r="N1528" s="411" t="s">
        <v>12252</v>
      </c>
    </row>
    <row r="1529" spans="1:14">
      <c r="A1529" s="471"/>
      <c r="C1529" s="415"/>
      <c r="D1529" s="385"/>
      <c r="J1529" s="391"/>
      <c r="M1529" s="411">
        <v>107109361459</v>
      </c>
      <c r="N1529" s="411" t="s">
        <v>11998</v>
      </c>
    </row>
    <row r="1530" spans="1:14">
      <c r="A1530" s="471"/>
      <c r="C1530" s="415"/>
      <c r="D1530" s="385"/>
      <c r="J1530" s="391"/>
      <c r="M1530" s="411">
        <v>107115335765</v>
      </c>
      <c r="N1530" s="411" t="s">
        <v>10949</v>
      </c>
    </row>
    <row r="1531" spans="1:14">
      <c r="A1531" s="471"/>
      <c r="C1531" s="415"/>
      <c r="D1531" s="385"/>
      <c r="J1531" s="394"/>
      <c r="M1531" s="411">
        <v>107113510607</v>
      </c>
      <c r="N1531" s="411" t="s">
        <v>12535</v>
      </c>
    </row>
    <row r="1532" spans="1:14">
      <c r="A1532" s="471"/>
      <c r="C1532" s="415"/>
      <c r="D1532" s="385"/>
      <c r="J1532" s="394"/>
      <c r="M1532" s="411">
        <v>107115473025</v>
      </c>
      <c r="N1532" s="411" t="s">
        <v>10912</v>
      </c>
    </row>
    <row r="1533" spans="1:14">
      <c r="A1533" s="471"/>
      <c r="C1533" s="415"/>
      <c r="D1533" s="385"/>
      <c r="J1533" s="394"/>
      <c r="M1533" s="411">
        <v>107113749837</v>
      </c>
      <c r="N1533" s="411" t="s">
        <v>11984</v>
      </c>
    </row>
    <row r="1534" spans="1:14">
      <c r="A1534" s="471"/>
      <c r="C1534" s="415"/>
      <c r="D1534" s="385"/>
      <c r="J1534" s="391"/>
      <c r="M1534" s="411">
        <v>107115347998</v>
      </c>
      <c r="N1534" s="411" t="s">
        <v>12248</v>
      </c>
    </row>
    <row r="1535" spans="1:14">
      <c r="A1535" s="471"/>
      <c r="C1535" s="415"/>
      <c r="D1535" s="385"/>
      <c r="J1535" s="391"/>
      <c r="M1535" s="411">
        <v>107113467882</v>
      </c>
      <c r="N1535" s="411" t="s">
        <v>10924</v>
      </c>
    </row>
    <row r="1536" spans="1:14">
      <c r="A1536" s="471"/>
      <c r="C1536" s="415"/>
      <c r="D1536" s="385"/>
      <c r="J1536" s="391"/>
      <c r="M1536" s="411">
        <v>107105577682</v>
      </c>
      <c r="N1536" s="411" t="s">
        <v>12255</v>
      </c>
    </row>
    <row r="1537" spans="1:14">
      <c r="A1537" s="471"/>
      <c r="C1537" s="415"/>
      <c r="D1537" s="385"/>
      <c r="J1537" s="391"/>
      <c r="M1537" s="411">
        <v>107114440133</v>
      </c>
      <c r="N1537" s="411" t="s">
        <v>10928</v>
      </c>
    </row>
    <row r="1538" spans="1:14">
      <c r="A1538" s="471"/>
      <c r="C1538" s="415"/>
      <c r="D1538" s="385"/>
      <c r="J1538" s="394"/>
      <c r="M1538" s="411">
        <v>107111301405</v>
      </c>
      <c r="N1538" s="411" t="s">
        <v>12536</v>
      </c>
    </row>
    <row r="1539" spans="1:14">
      <c r="A1539" s="471"/>
      <c r="C1539" s="415"/>
      <c r="D1539" s="385"/>
      <c r="J1539" s="394"/>
      <c r="M1539" s="411">
        <v>107115129844</v>
      </c>
      <c r="N1539" s="411" t="s">
        <v>10943</v>
      </c>
    </row>
    <row r="1540" spans="1:14">
      <c r="A1540" s="471"/>
      <c r="C1540" s="415"/>
      <c r="D1540" s="385"/>
      <c r="J1540" s="394"/>
      <c r="M1540" s="411">
        <v>107114419177</v>
      </c>
      <c r="N1540" s="411" t="s">
        <v>10920</v>
      </c>
    </row>
    <row r="1541" spans="1:14">
      <c r="A1541" s="471"/>
      <c r="C1541" s="415"/>
      <c r="D1541" s="385"/>
      <c r="J1541" s="394"/>
      <c r="M1541" s="411">
        <v>107114869641</v>
      </c>
      <c r="N1541" s="411" t="s">
        <v>10919</v>
      </c>
    </row>
    <row r="1542" spans="1:14">
      <c r="A1542" s="471"/>
      <c r="C1542" s="415"/>
      <c r="D1542" s="385"/>
      <c r="E1542" s="395"/>
      <c r="F1542" s="396"/>
      <c r="G1542" s="397"/>
      <c r="J1542" s="391"/>
      <c r="M1542" s="411">
        <v>107112762716</v>
      </c>
      <c r="N1542" s="411" t="s">
        <v>12537</v>
      </c>
    </row>
    <row r="1543" spans="1:14">
      <c r="A1543" s="471"/>
      <c r="C1543" s="415"/>
      <c r="D1543" s="385"/>
      <c r="E1543" s="395"/>
      <c r="F1543" s="396"/>
      <c r="G1543" s="397"/>
      <c r="J1543" s="391"/>
      <c r="M1543" s="411">
        <v>107115486621</v>
      </c>
      <c r="N1543" s="411" t="s">
        <v>10951</v>
      </c>
    </row>
    <row r="1544" spans="1:14">
      <c r="A1544" s="471"/>
      <c r="C1544" s="415"/>
      <c r="D1544" s="385"/>
      <c r="E1544" s="395"/>
      <c r="F1544" s="396"/>
      <c r="G1544" s="397"/>
      <c r="J1544" s="391"/>
      <c r="M1544" s="411">
        <v>107115358207</v>
      </c>
      <c r="N1544" s="411" t="s">
        <v>10884</v>
      </c>
    </row>
    <row r="1545" spans="1:14">
      <c r="A1545" s="471"/>
      <c r="C1545" s="415"/>
      <c r="D1545" s="385"/>
      <c r="J1545" s="394"/>
      <c r="M1545" s="411">
        <v>107115133151</v>
      </c>
      <c r="N1545" s="411" t="s">
        <v>10868</v>
      </c>
    </row>
    <row r="1546" spans="1:14">
      <c r="A1546" s="471"/>
      <c r="C1546" s="415"/>
      <c r="D1546" s="385"/>
      <c r="E1546" s="395"/>
      <c r="F1546" s="396"/>
      <c r="G1546" s="397"/>
      <c r="J1546" s="391"/>
      <c r="M1546" s="411">
        <v>107113954132</v>
      </c>
      <c r="N1546" s="411" t="s">
        <v>12538</v>
      </c>
    </row>
    <row r="1547" spans="1:14">
      <c r="A1547" s="471"/>
      <c r="C1547" s="415"/>
      <c r="D1547" s="385"/>
      <c r="J1547" s="394"/>
      <c r="M1547" s="411">
        <v>107115485320</v>
      </c>
      <c r="N1547" s="411" t="s">
        <v>11982</v>
      </c>
    </row>
    <row r="1548" spans="1:14">
      <c r="A1548" s="471"/>
      <c r="C1548" s="415"/>
      <c r="D1548" s="385"/>
      <c r="J1548" s="391"/>
      <c r="M1548" s="411">
        <v>107114612588</v>
      </c>
      <c r="N1548" s="411" t="s">
        <v>12256</v>
      </c>
    </row>
    <row r="1549" spans="1:14">
      <c r="A1549" s="471"/>
      <c r="C1549" s="415"/>
      <c r="D1549" s="385"/>
      <c r="J1549" s="391"/>
      <c r="M1549" s="411">
        <v>107114873443</v>
      </c>
      <c r="N1549" s="411" t="s">
        <v>12539</v>
      </c>
    </row>
    <row r="1550" spans="1:14">
      <c r="A1550" s="471"/>
      <c r="C1550" s="415"/>
      <c r="D1550" s="385"/>
      <c r="J1550" s="391"/>
      <c r="M1550" s="411">
        <v>107114718857</v>
      </c>
      <c r="N1550" s="411" t="s">
        <v>11992</v>
      </c>
    </row>
    <row r="1551" spans="1:14">
      <c r="A1551" s="471"/>
      <c r="C1551" s="415"/>
      <c r="D1551" s="385"/>
      <c r="J1551" s="391"/>
      <c r="M1551" s="411">
        <v>107111492093</v>
      </c>
      <c r="N1551" s="411" t="s">
        <v>12540</v>
      </c>
    </row>
    <row r="1552" spans="1:14">
      <c r="A1552" s="471"/>
      <c r="C1552" s="415"/>
      <c r="D1552" s="385"/>
      <c r="J1552" s="391"/>
      <c r="M1552" s="411">
        <v>107115412694</v>
      </c>
      <c r="N1552" s="411" t="s">
        <v>10863</v>
      </c>
    </row>
    <row r="1553" spans="1:14">
      <c r="A1553" s="471"/>
      <c r="C1553" s="415"/>
      <c r="D1553" s="385"/>
      <c r="J1553" s="394"/>
      <c r="M1553" s="411">
        <v>107114214147</v>
      </c>
      <c r="N1553" s="411" t="s">
        <v>10906</v>
      </c>
    </row>
    <row r="1554" spans="1:14">
      <c r="A1554" s="471"/>
      <c r="C1554" s="415"/>
      <c r="D1554" s="385"/>
      <c r="E1554" s="395"/>
      <c r="F1554" s="396"/>
      <c r="G1554" s="397"/>
      <c r="J1554" s="391"/>
      <c r="M1554" s="411">
        <v>107115361059</v>
      </c>
      <c r="N1554" s="411" t="s">
        <v>12541</v>
      </c>
    </row>
    <row r="1555" spans="1:14">
      <c r="A1555" s="471"/>
      <c r="C1555" s="415"/>
      <c r="D1555" s="385"/>
      <c r="J1555" s="391"/>
      <c r="M1555" s="411">
        <v>107114480928</v>
      </c>
      <c r="N1555" s="411" t="s">
        <v>12542</v>
      </c>
    </row>
    <row r="1556" spans="1:14">
      <c r="A1556" s="471"/>
      <c r="C1556" s="415"/>
      <c r="D1556" s="385"/>
      <c r="J1556" s="391"/>
      <c r="M1556" s="411">
        <v>107109458555</v>
      </c>
      <c r="N1556" s="411" t="s">
        <v>10926</v>
      </c>
    </row>
    <row r="1557" spans="1:14">
      <c r="A1557" s="471"/>
      <c r="C1557" s="415"/>
      <c r="D1557" s="385"/>
      <c r="J1557" s="391"/>
      <c r="M1557" s="411">
        <v>107115439343</v>
      </c>
      <c r="N1557" s="411" t="s">
        <v>11987</v>
      </c>
    </row>
    <row r="1558" spans="1:14">
      <c r="A1558" s="471"/>
      <c r="C1558" s="415"/>
      <c r="D1558" s="385"/>
      <c r="J1558" s="391"/>
      <c r="M1558" s="411">
        <v>107112578433</v>
      </c>
      <c r="N1558" s="411" t="s">
        <v>12543</v>
      </c>
    </row>
    <row r="1559" spans="1:14">
      <c r="A1559" s="471"/>
      <c r="C1559" s="415"/>
      <c r="D1559" s="385"/>
      <c r="E1559" s="395"/>
      <c r="F1559" s="396"/>
      <c r="G1559" s="397"/>
      <c r="J1559" s="391"/>
      <c r="M1559" s="411">
        <v>107113271767</v>
      </c>
      <c r="N1559" s="411" t="s">
        <v>10874</v>
      </c>
    </row>
    <row r="1560" spans="1:14">
      <c r="A1560" s="471"/>
      <c r="C1560" s="415"/>
      <c r="D1560" s="385"/>
      <c r="J1560" s="391"/>
      <c r="M1560" s="411">
        <v>107115347824</v>
      </c>
      <c r="N1560" s="411" t="s">
        <v>11990</v>
      </c>
    </row>
    <row r="1561" spans="1:14">
      <c r="A1561" s="471"/>
      <c r="C1561" s="415"/>
      <c r="D1561" s="385"/>
      <c r="J1561" s="391"/>
      <c r="M1561" s="411">
        <v>107115006256</v>
      </c>
      <c r="N1561" s="411" t="s">
        <v>12253</v>
      </c>
    </row>
    <row r="1562" spans="1:14">
      <c r="A1562" s="471"/>
      <c r="C1562" s="415"/>
      <c r="D1562" s="385"/>
      <c r="J1562" s="391"/>
      <c r="M1562" s="411">
        <v>107114134456</v>
      </c>
      <c r="N1562" s="411" t="s">
        <v>12544</v>
      </c>
    </row>
    <row r="1563" spans="1:14">
      <c r="A1563" s="471"/>
      <c r="C1563" s="415"/>
      <c r="D1563" s="385"/>
      <c r="E1563" s="395"/>
      <c r="F1563" s="396"/>
      <c r="G1563" s="397"/>
      <c r="J1563" s="391"/>
      <c r="M1563" s="411">
        <v>107114849308</v>
      </c>
      <c r="N1563" s="411" t="s">
        <v>10930</v>
      </c>
    </row>
    <row r="1564" spans="1:14">
      <c r="A1564" s="471"/>
      <c r="C1564" s="415"/>
      <c r="D1564" s="385"/>
      <c r="J1564" s="394"/>
      <c r="M1564" s="411">
        <v>107111660761</v>
      </c>
      <c r="N1564" s="411" t="s">
        <v>10939</v>
      </c>
    </row>
    <row r="1565" spans="1:14">
      <c r="A1565" s="471"/>
      <c r="C1565" s="415"/>
      <c r="D1565" s="385"/>
      <c r="J1565" s="391"/>
      <c r="M1565" s="411">
        <v>107115233670</v>
      </c>
      <c r="N1565" s="411" t="s">
        <v>12254</v>
      </c>
    </row>
    <row r="1566" spans="1:14">
      <c r="A1566" s="471"/>
      <c r="C1566" s="415"/>
      <c r="D1566" s="385"/>
      <c r="E1566" s="395"/>
      <c r="F1566" s="396"/>
      <c r="G1566" s="397"/>
      <c r="J1566" s="391"/>
      <c r="M1566" s="411">
        <v>107112447880</v>
      </c>
      <c r="N1566" s="411" t="s">
        <v>12545</v>
      </c>
    </row>
    <row r="1567" spans="1:14">
      <c r="A1567" s="471"/>
      <c r="C1567" s="415"/>
      <c r="D1567" s="385"/>
      <c r="J1567" s="391"/>
      <c r="M1567" s="411">
        <v>107114914236</v>
      </c>
      <c r="N1567" s="411" t="s">
        <v>11996</v>
      </c>
    </row>
    <row r="1568" spans="1:14">
      <c r="A1568" s="471"/>
      <c r="C1568" s="415"/>
      <c r="D1568" s="385"/>
      <c r="J1568" s="391"/>
      <c r="M1568" s="411">
        <v>107114525958</v>
      </c>
      <c r="N1568" s="411" t="s">
        <v>12546</v>
      </c>
    </row>
    <row r="1569" spans="1:14">
      <c r="A1569" s="471"/>
      <c r="C1569" s="415"/>
      <c r="D1569" s="385"/>
      <c r="J1569" s="391"/>
      <c r="M1569" s="411">
        <v>107115470075</v>
      </c>
      <c r="N1569" s="411" t="s">
        <v>10875</v>
      </c>
    </row>
    <row r="1570" spans="1:14">
      <c r="A1570" s="471"/>
      <c r="C1570" s="415"/>
      <c r="D1570" s="385"/>
      <c r="J1570" s="391"/>
      <c r="M1570" s="411">
        <v>107114165626</v>
      </c>
      <c r="N1570" s="411" t="s">
        <v>12257</v>
      </c>
    </row>
    <row r="1571" spans="1:14">
      <c r="A1571" s="471"/>
      <c r="C1571" s="415"/>
      <c r="D1571" s="385"/>
      <c r="E1571" s="395"/>
      <c r="F1571" s="396"/>
      <c r="G1571" s="397"/>
      <c r="J1571" s="391"/>
      <c r="M1571" s="411">
        <v>107111864204</v>
      </c>
      <c r="N1571" s="411" t="s">
        <v>10915</v>
      </c>
    </row>
    <row r="1572" spans="1:14">
      <c r="A1572" s="471"/>
      <c r="C1572" s="415"/>
      <c r="D1572" s="385"/>
      <c r="J1572" s="391"/>
      <c r="M1572" s="411">
        <v>107115046697</v>
      </c>
      <c r="N1572" s="411" t="s">
        <v>10946</v>
      </c>
    </row>
    <row r="1573" spans="1:14">
      <c r="A1573" s="471"/>
      <c r="C1573" s="415"/>
      <c r="D1573" s="385"/>
      <c r="J1573" s="394"/>
      <c r="M1573" s="411">
        <v>107114556355</v>
      </c>
      <c r="N1573" s="411" t="s">
        <v>12547</v>
      </c>
    </row>
    <row r="1574" spans="1:14">
      <c r="A1574" s="471"/>
      <c r="C1574" s="415"/>
      <c r="D1574" s="385"/>
      <c r="J1574" s="391"/>
      <c r="M1574" s="411">
        <v>107114874663</v>
      </c>
      <c r="N1574" s="411" t="s">
        <v>10945</v>
      </c>
    </row>
    <row r="1575" spans="1:14">
      <c r="A1575" s="471"/>
      <c r="C1575" s="415"/>
      <c r="D1575" s="385"/>
      <c r="J1575" s="394"/>
      <c r="M1575" s="411">
        <v>107112492420</v>
      </c>
      <c r="N1575" s="411" t="s">
        <v>12548</v>
      </c>
    </row>
    <row r="1576" spans="1:14">
      <c r="A1576" s="471"/>
      <c r="C1576" s="415"/>
      <c r="D1576" s="385"/>
      <c r="J1576" s="394"/>
      <c r="M1576" s="411">
        <v>107115521201</v>
      </c>
      <c r="N1576" s="411" t="s">
        <v>12549</v>
      </c>
    </row>
    <row r="1577" spans="1:14">
      <c r="A1577" s="471"/>
      <c r="C1577" s="415"/>
      <c r="D1577" s="385"/>
      <c r="J1577" s="394"/>
      <c r="M1577" s="411">
        <v>107113868735</v>
      </c>
      <c r="N1577" s="411" t="s">
        <v>10959</v>
      </c>
    </row>
    <row r="1578" spans="1:14">
      <c r="A1578" s="471"/>
      <c r="C1578" s="415"/>
      <c r="D1578" s="385"/>
      <c r="E1578" s="395"/>
      <c r="F1578" s="396"/>
      <c r="G1578" s="397"/>
      <c r="J1578" s="391"/>
      <c r="M1578" s="411">
        <v>107115303988</v>
      </c>
      <c r="N1578" s="411" t="s">
        <v>12550</v>
      </c>
    </row>
    <row r="1579" spans="1:14">
      <c r="A1579" s="471"/>
      <c r="C1579" s="415"/>
      <c r="D1579" s="385"/>
      <c r="J1579" s="391"/>
      <c r="M1579" s="411">
        <v>107114922652</v>
      </c>
      <c r="N1579" s="411" t="s">
        <v>10952</v>
      </c>
    </row>
    <row r="1580" spans="1:14">
      <c r="A1580" s="471"/>
      <c r="C1580" s="415"/>
      <c r="D1580" s="385"/>
      <c r="J1580" s="391"/>
      <c r="M1580" s="411">
        <v>107114332013</v>
      </c>
      <c r="N1580" s="411" t="s">
        <v>10985</v>
      </c>
    </row>
    <row r="1581" spans="1:14">
      <c r="A1581" s="471"/>
      <c r="C1581" s="415"/>
      <c r="D1581" s="385"/>
      <c r="E1581" s="395"/>
      <c r="F1581" s="396"/>
      <c r="G1581" s="397"/>
      <c r="J1581" s="391"/>
      <c r="M1581" s="411">
        <v>107115213939</v>
      </c>
      <c r="N1581" s="411" t="s">
        <v>10953</v>
      </c>
    </row>
    <row r="1582" spans="1:14">
      <c r="A1582" s="471"/>
      <c r="C1582" s="415"/>
      <c r="D1582" s="385"/>
      <c r="E1582" s="395"/>
      <c r="F1582" s="396"/>
      <c r="G1582" s="397"/>
      <c r="J1582" s="391"/>
      <c r="M1582" s="411">
        <v>107113150435</v>
      </c>
      <c r="N1582" s="411" t="s">
        <v>10956</v>
      </c>
    </row>
    <row r="1583" spans="1:14">
      <c r="A1583" s="471"/>
      <c r="C1583" s="415"/>
      <c r="D1583" s="385"/>
      <c r="J1583" s="394"/>
      <c r="M1583" s="411">
        <v>107113928204</v>
      </c>
      <c r="N1583" s="411" t="s">
        <v>10961</v>
      </c>
    </row>
    <row r="1584" spans="1:14">
      <c r="A1584" s="471"/>
      <c r="C1584" s="415"/>
      <c r="D1584" s="385"/>
      <c r="J1584" s="394"/>
      <c r="M1584" s="411">
        <v>107114491453</v>
      </c>
      <c r="N1584" s="411" t="s">
        <v>10954</v>
      </c>
    </row>
    <row r="1585" spans="1:14">
      <c r="A1585" s="471"/>
      <c r="C1585" s="415"/>
      <c r="D1585" s="385"/>
      <c r="E1585" s="395"/>
      <c r="F1585" s="396"/>
      <c r="G1585" s="397"/>
      <c r="J1585" s="391"/>
      <c r="M1585" s="411">
        <v>107115042160</v>
      </c>
      <c r="N1585" s="411" t="s">
        <v>10964</v>
      </c>
    </row>
    <row r="1586" spans="1:14">
      <c r="A1586" s="471"/>
      <c r="C1586" s="415"/>
      <c r="D1586" s="385"/>
      <c r="J1586" s="391"/>
      <c r="M1586" s="411">
        <v>107115105098</v>
      </c>
      <c r="N1586" s="411" t="s">
        <v>10957</v>
      </c>
    </row>
    <row r="1587" spans="1:14">
      <c r="A1587" s="471"/>
      <c r="C1587" s="415"/>
      <c r="D1587" s="385"/>
      <c r="E1587" s="395"/>
      <c r="F1587" s="396"/>
      <c r="G1587" s="397"/>
      <c r="J1587" s="391"/>
      <c r="M1587" s="411">
        <v>107115424916</v>
      </c>
      <c r="N1587" s="411" t="s">
        <v>10970</v>
      </c>
    </row>
    <row r="1588" spans="1:14">
      <c r="A1588" s="471"/>
      <c r="C1588" s="415"/>
      <c r="D1588" s="385"/>
      <c r="J1588" s="391"/>
      <c r="M1588" s="411">
        <v>107114457223</v>
      </c>
      <c r="N1588" s="411" t="s">
        <v>10963</v>
      </c>
    </row>
    <row r="1589" spans="1:14">
      <c r="A1589" s="471"/>
      <c r="C1589" s="415"/>
      <c r="D1589" s="385"/>
      <c r="J1589" s="391"/>
      <c r="M1589" s="411">
        <v>107115053777</v>
      </c>
      <c r="N1589" s="411" t="s">
        <v>10982</v>
      </c>
    </row>
    <row r="1590" spans="1:14">
      <c r="A1590" s="471"/>
      <c r="C1590" s="415"/>
      <c r="D1590" s="385"/>
      <c r="J1590" s="391"/>
      <c r="M1590" s="411">
        <v>107115175323</v>
      </c>
      <c r="N1590" s="411" t="s">
        <v>10968</v>
      </c>
    </row>
    <row r="1591" spans="1:14">
      <c r="A1591" s="471"/>
      <c r="C1591" s="415"/>
      <c r="D1591" s="385"/>
      <c r="E1591" s="395"/>
      <c r="F1591" s="396"/>
      <c r="G1591" s="397"/>
      <c r="J1591" s="391"/>
      <c r="M1591" s="411">
        <v>107114438810</v>
      </c>
      <c r="N1591" s="411" t="s">
        <v>10966</v>
      </c>
    </row>
    <row r="1592" spans="1:14">
      <c r="A1592" s="471"/>
      <c r="C1592" s="415"/>
      <c r="D1592" s="385"/>
      <c r="J1592" s="391"/>
      <c r="M1592" s="411">
        <v>107114744325</v>
      </c>
      <c r="N1592" s="411" t="s">
        <v>10973</v>
      </c>
    </row>
    <row r="1593" spans="1:14">
      <c r="A1593" s="471"/>
      <c r="C1593" s="415"/>
      <c r="D1593" s="385"/>
      <c r="J1593" s="391"/>
      <c r="M1593" s="411">
        <v>107115470638</v>
      </c>
      <c r="N1593" s="411" t="s">
        <v>10955</v>
      </c>
    </row>
    <row r="1594" spans="1:14">
      <c r="A1594" s="471"/>
      <c r="C1594" s="415"/>
      <c r="D1594" s="385"/>
      <c r="E1594" s="395"/>
      <c r="F1594" s="396"/>
      <c r="G1594" s="397"/>
      <c r="J1594" s="391"/>
      <c r="M1594" s="411">
        <v>107115457151</v>
      </c>
      <c r="N1594" s="411" t="s">
        <v>10979</v>
      </c>
    </row>
    <row r="1595" spans="1:14">
      <c r="A1595" s="471"/>
      <c r="C1595" s="415"/>
      <c r="D1595" s="385"/>
      <c r="E1595" s="395"/>
      <c r="F1595" s="396"/>
      <c r="G1595" s="397"/>
      <c r="J1595" s="391"/>
      <c r="M1595" s="411">
        <v>107111405776</v>
      </c>
      <c r="N1595" s="411" t="s">
        <v>10976</v>
      </c>
    </row>
    <row r="1596" spans="1:14">
      <c r="A1596" s="471"/>
      <c r="C1596" s="415"/>
      <c r="D1596" s="385"/>
      <c r="J1596" s="394"/>
      <c r="M1596" s="411">
        <v>107115140403</v>
      </c>
      <c r="N1596" s="411" t="s">
        <v>10983</v>
      </c>
    </row>
    <row r="1597" spans="1:14">
      <c r="A1597" s="471"/>
      <c r="C1597" s="415"/>
      <c r="D1597" s="385"/>
      <c r="E1597" s="395"/>
      <c r="F1597" s="396"/>
      <c r="G1597" s="397"/>
      <c r="J1597" s="391"/>
      <c r="M1597" s="411">
        <v>107111625193</v>
      </c>
      <c r="N1597" s="411" t="s">
        <v>11041</v>
      </c>
    </row>
    <row r="1598" spans="1:14">
      <c r="A1598" s="471"/>
      <c r="C1598" s="415"/>
      <c r="D1598" s="385"/>
      <c r="J1598" s="391"/>
      <c r="M1598" s="411">
        <v>107114704793</v>
      </c>
      <c r="N1598" s="411" t="s">
        <v>10993</v>
      </c>
    </row>
    <row r="1599" spans="1:14">
      <c r="A1599" s="471"/>
      <c r="C1599" s="415"/>
      <c r="D1599" s="385"/>
      <c r="J1599" s="394"/>
      <c r="M1599" s="411">
        <v>107115478719</v>
      </c>
      <c r="N1599" s="411" t="s">
        <v>11133</v>
      </c>
    </row>
    <row r="1600" spans="1:14">
      <c r="A1600" s="471"/>
      <c r="C1600" s="415"/>
      <c r="D1600" s="385"/>
      <c r="J1600" s="394"/>
      <c r="M1600" s="411">
        <v>107115312257</v>
      </c>
      <c r="N1600" s="411" t="s">
        <v>10986</v>
      </c>
    </row>
    <row r="1601" spans="1:14">
      <c r="A1601" s="471"/>
      <c r="C1601" s="415"/>
      <c r="D1601" s="385"/>
      <c r="J1601" s="391"/>
      <c r="M1601" s="411">
        <v>107114897243</v>
      </c>
      <c r="N1601" s="411" t="s">
        <v>10958</v>
      </c>
    </row>
    <row r="1602" spans="1:14">
      <c r="A1602" s="471"/>
      <c r="C1602" s="415"/>
      <c r="D1602" s="385"/>
      <c r="E1602" s="395"/>
      <c r="F1602" s="396"/>
      <c r="G1602" s="397"/>
      <c r="J1602" s="391"/>
      <c r="M1602" s="411">
        <v>107114076763</v>
      </c>
      <c r="N1602" s="411" t="s">
        <v>10971</v>
      </c>
    </row>
    <row r="1603" spans="1:14">
      <c r="A1603" s="471"/>
      <c r="C1603" s="415"/>
      <c r="D1603" s="385"/>
      <c r="E1603" s="395"/>
      <c r="F1603" s="396"/>
      <c r="G1603" s="397"/>
      <c r="J1603" s="391"/>
      <c r="M1603" s="411">
        <v>107114318829</v>
      </c>
      <c r="N1603" s="411" t="s">
        <v>11048</v>
      </c>
    </row>
    <row r="1604" spans="1:14">
      <c r="A1604" s="471"/>
      <c r="C1604" s="415"/>
      <c r="D1604" s="385"/>
      <c r="J1604" s="391"/>
      <c r="M1604" s="411">
        <v>107115349932</v>
      </c>
      <c r="N1604" s="411" t="s">
        <v>10965</v>
      </c>
    </row>
    <row r="1605" spans="1:14">
      <c r="A1605" s="471"/>
      <c r="C1605" s="415"/>
      <c r="D1605" s="385"/>
      <c r="E1605" s="395"/>
      <c r="F1605" s="396"/>
      <c r="G1605" s="397"/>
      <c r="J1605" s="391"/>
      <c r="M1605" s="411">
        <v>107113441663</v>
      </c>
      <c r="N1605" s="411" t="s">
        <v>11032</v>
      </c>
    </row>
    <row r="1606" spans="1:14">
      <c r="A1606" s="471"/>
      <c r="C1606" s="415"/>
      <c r="D1606" s="385"/>
      <c r="J1606" s="394"/>
      <c r="M1606" s="411">
        <v>107115134520</v>
      </c>
      <c r="N1606" s="411" t="s">
        <v>10960</v>
      </c>
    </row>
    <row r="1607" spans="1:14">
      <c r="A1607" s="471"/>
      <c r="C1607" s="415"/>
      <c r="D1607" s="385"/>
      <c r="E1607" s="395"/>
      <c r="F1607" s="396"/>
      <c r="G1607" s="397"/>
      <c r="J1607" s="391"/>
      <c r="M1607" s="411">
        <v>107115170218</v>
      </c>
      <c r="N1607" s="411" t="s">
        <v>11044</v>
      </c>
    </row>
    <row r="1608" spans="1:14">
      <c r="A1608" s="471"/>
      <c r="C1608" s="415"/>
      <c r="D1608" s="385"/>
      <c r="E1608" s="395"/>
      <c r="F1608" s="396"/>
      <c r="G1608" s="397"/>
      <c r="J1608" s="391"/>
      <c r="M1608" s="411">
        <v>107115464623</v>
      </c>
      <c r="N1608" s="411" t="s">
        <v>11007</v>
      </c>
    </row>
    <row r="1609" spans="1:14">
      <c r="A1609" s="471"/>
      <c r="C1609" s="415"/>
      <c r="D1609" s="385"/>
      <c r="J1609" s="391"/>
      <c r="M1609" s="411">
        <v>107115154951</v>
      </c>
      <c r="N1609" s="411" t="s">
        <v>10962</v>
      </c>
    </row>
    <row r="1610" spans="1:14">
      <c r="A1610" s="471"/>
      <c r="C1610" s="415"/>
      <c r="D1610" s="385"/>
      <c r="J1610" s="394"/>
      <c r="M1610" s="411">
        <v>107115287515</v>
      </c>
      <c r="N1610" s="411" t="s">
        <v>11025</v>
      </c>
    </row>
    <row r="1611" spans="1:14">
      <c r="A1611" s="471"/>
      <c r="C1611" s="415"/>
      <c r="D1611" s="385"/>
      <c r="E1611" s="395"/>
      <c r="F1611" s="396"/>
      <c r="G1611" s="397"/>
      <c r="J1611" s="391"/>
      <c r="M1611" s="411">
        <v>107115450363</v>
      </c>
      <c r="N1611" s="411" t="s">
        <v>10990</v>
      </c>
    </row>
    <row r="1612" spans="1:14">
      <c r="A1612" s="471"/>
      <c r="C1612" s="415"/>
      <c r="D1612" s="385"/>
      <c r="J1612" s="391"/>
      <c r="M1612" s="411">
        <v>107115280809</v>
      </c>
      <c r="N1612" s="411" t="s">
        <v>10967</v>
      </c>
    </row>
    <row r="1613" spans="1:14">
      <c r="A1613" s="471"/>
      <c r="C1613" s="415"/>
      <c r="D1613" s="385"/>
      <c r="J1613" s="391"/>
      <c r="M1613" s="411">
        <v>107115133811</v>
      </c>
      <c r="N1613" s="411" t="s">
        <v>10996</v>
      </c>
    </row>
    <row r="1614" spans="1:14">
      <c r="A1614" s="471"/>
      <c r="C1614" s="415"/>
      <c r="D1614" s="385"/>
      <c r="E1614" s="395"/>
      <c r="F1614" s="396"/>
      <c r="G1614" s="397"/>
      <c r="J1614" s="391"/>
      <c r="M1614" s="411">
        <v>107112763157</v>
      </c>
      <c r="N1614" s="411" t="s">
        <v>10969</v>
      </c>
    </row>
    <row r="1615" spans="1:14">
      <c r="A1615" s="471"/>
      <c r="C1615" s="415"/>
      <c r="D1615" s="385"/>
      <c r="E1615" s="395"/>
      <c r="F1615" s="396"/>
      <c r="G1615" s="397"/>
      <c r="J1615" s="391"/>
      <c r="M1615" s="411">
        <v>107113674432</v>
      </c>
      <c r="N1615" s="411" t="s">
        <v>12010</v>
      </c>
    </row>
    <row r="1616" spans="1:14">
      <c r="A1616" s="471"/>
      <c r="C1616" s="415"/>
      <c r="D1616" s="385"/>
      <c r="E1616" s="395"/>
      <c r="F1616" s="396"/>
      <c r="G1616" s="397"/>
      <c r="J1616" s="391"/>
      <c r="M1616" s="411">
        <v>107114870762</v>
      </c>
      <c r="N1616" s="411" t="s">
        <v>10975</v>
      </c>
    </row>
    <row r="1617" spans="1:14">
      <c r="A1617" s="471"/>
      <c r="C1617" s="415"/>
      <c r="D1617" s="385"/>
      <c r="E1617" s="395"/>
      <c r="F1617" s="396"/>
      <c r="G1617" s="397"/>
      <c r="J1617" s="391"/>
      <c r="M1617" s="411">
        <v>107114776640</v>
      </c>
      <c r="N1617" s="411" t="s">
        <v>12258</v>
      </c>
    </row>
    <row r="1618" spans="1:14">
      <c r="A1618" s="471"/>
      <c r="C1618" s="415"/>
      <c r="D1618" s="385"/>
      <c r="E1618" s="395"/>
      <c r="F1618" s="396"/>
      <c r="G1618" s="397"/>
      <c r="J1618" s="391"/>
      <c r="M1618" s="411">
        <v>107114418869</v>
      </c>
      <c r="N1618" s="411" t="s">
        <v>11033</v>
      </c>
    </row>
    <row r="1619" spans="1:14">
      <c r="A1619" s="471"/>
      <c r="C1619" s="415"/>
      <c r="D1619" s="385"/>
      <c r="J1619" s="391"/>
      <c r="M1619" s="411">
        <v>107114998531</v>
      </c>
      <c r="N1619" s="411" t="s">
        <v>11064</v>
      </c>
    </row>
    <row r="1620" spans="1:14">
      <c r="A1620" s="471"/>
      <c r="C1620" s="415"/>
      <c r="D1620" s="385"/>
      <c r="J1620" s="391"/>
      <c r="M1620" s="411">
        <v>107114758639</v>
      </c>
      <c r="N1620" s="411" t="s">
        <v>11999</v>
      </c>
    </row>
    <row r="1621" spans="1:14">
      <c r="A1621" s="471"/>
      <c r="C1621" s="415"/>
      <c r="D1621" s="385"/>
      <c r="E1621" s="395"/>
      <c r="F1621" s="396"/>
      <c r="G1621" s="397"/>
      <c r="J1621" s="391"/>
      <c r="M1621" s="411">
        <v>107115291503</v>
      </c>
      <c r="N1621" s="411" t="s">
        <v>11004</v>
      </c>
    </row>
    <row r="1622" spans="1:14">
      <c r="A1622" s="471"/>
      <c r="C1622" s="415"/>
      <c r="D1622" s="385"/>
      <c r="E1622" s="395"/>
      <c r="F1622" s="396"/>
      <c r="G1622" s="397"/>
      <c r="J1622" s="391"/>
      <c r="M1622" s="411">
        <v>107114843068</v>
      </c>
      <c r="N1622" s="411" t="s">
        <v>10987</v>
      </c>
    </row>
    <row r="1623" spans="1:14">
      <c r="A1623" s="471"/>
      <c r="C1623" s="415"/>
      <c r="D1623" s="385"/>
      <c r="E1623" s="395"/>
      <c r="F1623" s="396"/>
      <c r="G1623" s="397"/>
      <c r="J1623" s="391"/>
      <c r="M1623" s="411">
        <v>107114077467</v>
      </c>
      <c r="N1623" s="411" t="s">
        <v>10989</v>
      </c>
    </row>
    <row r="1624" spans="1:14">
      <c r="A1624" s="471"/>
      <c r="C1624" s="415"/>
      <c r="D1624" s="385"/>
      <c r="J1624" s="394"/>
      <c r="M1624" s="411">
        <v>107113091363</v>
      </c>
      <c r="N1624" s="411" t="s">
        <v>12020</v>
      </c>
    </row>
    <row r="1625" spans="1:14">
      <c r="A1625" s="471"/>
      <c r="C1625" s="415"/>
      <c r="D1625" s="385"/>
      <c r="J1625" s="391"/>
      <c r="M1625" s="411">
        <v>107114770698</v>
      </c>
      <c r="N1625" s="411" t="s">
        <v>11037</v>
      </c>
    </row>
    <row r="1626" spans="1:14">
      <c r="A1626" s="471"/>
      <c r="C1626" s="415"/>
      <c r="D1626" s="385"/>
      <c r="J1626" s="391"/>
      <c r="M1626" s="411">
        <v>107114388876</v>
      </c>
      <c r="N1626" s="411" t="s">
        <v>11035</v>
      </c>
    </row>
    <row r="1627" spans="1:14">
      <c r="A1627" s="471"/>
      <c r="C1627" s="415"/>
      <c r="D1627" s="385"/>
      <c r="E1627" s="395"/>
      <c r="F1627" s="396"/>
      <c r="G1627" s="397"/>
      <c r="J1627" s="391"/>
      <c r="M1627" s="411">
        <v>107113303234</v>
      </c>
      <c r="N1627" s="411" t="s">
        <v>11002</v>
      </c>
    </row>
    <row r="1628" spans="1:14">
      <c r="A1628" s="471"/>
      <c r="C1628" s="415"/>
      <c r="D1628" s="385"/>
      <c r="E1628" s="395"/>
      <c r="F1628" s="396"/>
      <c r="G1628" s="397"/>
      <c r="J1628" s="391"/>
      <c r="M1628" s="411">
        <v>107112717670</v>
      </c>
      <c r="N1628" s="411" t="s">
        <v>11010</v>
      </c>
    </row>
    <row r="1629" spans="1:14">
      <c r="A1629" s="471"/>
      <c r="C1629" s="415"/>
      <c r="D1629" s="385"/>
      <c r="J1629" s="391"/>
      <c r="M1629" s="411">
        <v>107115471364</v>
      </c>
      <c r="N1629" s="411" t="s">
        <v>12551</v>
      </c>
    </row>
    <row r="1630" spans="1:14">
      <c r="A1630" s="471"/>
      <c r="C1630" s="415"/>
      <c r="D1630" s="385"/>
      <c r="J1630" s="394"/>
      <c r="M1630" s="411">
        <v>107113521514</v>
      </c>
      <c r="N1630" s="411" t="s">
        <v>10974</v>
      </c>
    </row>
    <row r="1631" spans="1:14">
      <c r="A1631" s="471"/>
      <c r="C1631" s="415"/>
      <c r="D1631" s="385"/>
      <c r="E1631" s="395"/>
      <c r="F1631" s="396"/>
      <c r="G1631" s="397"/>
      <c r="J1631" s="391"/>
      <c r="M1631" s="411">
        <v>107115072531</v>
      </c>
      <c r="N1631" s="411" t="s">
        <v>10981</v>
      </c>
    </row>
    <row r="1632" spans="1:14">
      <c r="A1632" s="471"/>
      <c r="C1632" s="415"/>
      <c r="D1632" s="385"/>
      <c r="J1632" s="391"/>
      <c r="M1632" s="411">
        <v>107113988837</v>
      </c>
      <c r="N1632" s="411" t="s">
        <v>11130</v>
      </c>
    </row>
    <row r="1633" spans="1:14">
      <c r="A1633" s="471"/>
      <c r="C1633" s="415"/>
      <c r="D1633" s="385"/>
      <c r="J1633" s="394"/>
      <c r="M1633" s="411">
        <v>107115434202</v>
      </c>
      <c r="N1633" s="411" t="s">
        <v>11016</v>
      </c>
    </row>
    <row r="1634" spans="1:14">
      <c r="A1634" s="471"/>
      <c r="C1634" s="415"/>
      <c r="D1634" s="385"/>
      <c r="E1634" s="395"/>
      <c r="F1634" s="396"/>
      <c r="G1634" s="397"/>
      <c r="J1634" s="391"/>
      <c r="M1634" s="411">
        <v>107115197416</v>
      </c>
      <c r="N1634" s="411" t="s">
        <v>11005</v>
      </c>
    </row>
    <row r="1635" spans="1:14">
      <c r="A1635" s="471"/>
      <c r="C1635" s="415"/>
      <c r="D1635" s="385"/>
      <c r="J1635" s="391"/>
      <c r="M1635" s="411">
        <v>107115214080</v>
      </c>
      <c r="N1635" s="411" t="s">
        <v>10999</v>
      </c>
    </row>
    <row r="1636" spans="1:14">
      <c r="A1636" s="471"/>
      <c r="C1636" s="415"/>
      <c r="D1636" s="385"/>
      <c r="E1636" s="395"/>
      <c r="F1636" s="396"/>
      <c r="G1636" s="397"/>
      <c r="J1636" s="391"/>
      <c r="M1636" s="411">
        <v>107114559662</v>
      </c>
      <c r="N1636" s="411" t="s">
        <v>11000</v>
      </c>
    </row>
    <row r="1637" spans="1:14">
      <c r="A1637" s="471"/>
      <c r="C1637" s="415"/>
      <c r="D1637" s="385"/>
      <c r="E1637" s="395"/>
      <c r="F1637" s="396"/>
      <c r="G1637" s="397"/>
      <c r="J1637" s="391"/>
      <c r="M1637" s="411">
        <v>107114917220</v>
      </c>
      <c r="N1637" s="411" t="s">
        <v>11020</v>
      </c>
    </row>
    <row r="1638" spans="1:14">
      <c r="A1638" s="471"/>
      <c r="C1638" s="415"/>
      <c r="D1638" s="385"/>
      <c r="J1638" s="391"/>
      <c r="M1638" s="411">
        <v>107115151734</v>
      </c>
      <c r="N1638" s="411" t="s">
        <v>10977</v>
      </c>
    </row>
    <row r="1639" spans="1:14">
      <c r="A1639" s="471"/>
      <c r="C1639" s="415"/>
      <c r="D1639" s="385"/>
      <c r="J1639" s="391"/>
      <c r="M1639" s="411">
        <v>107111853121</v>
      </c>
      <c r="N1639" s="411" t="s">
        <v>11047</v>
      </c>
    </row>
    <row r="1640" spans="1:14">
      <c r="A1640" s="471"/>
      <c r="C1640" s="415"/>
      <c r="D1640" s="385"/>
      <c r="J1640" s="391"/>
      <c r="M1640" s="411">
        <v>107113982467</v>
      </c>
      <c r="N1640" s="411" t="s">
        <v>11015</v>
      </c>
    </row>
    <row r="1641" spans="1:14">
      <c r="A1641" s="471"/>
      <c r="C1641" s="415"/>
      <c r="D1641" s="385"/>
      <c r="E1641" s="395"/>
      <c r="F1641" s="396"/>
      <c r="G1641" s="397"/>
      <c r="J1641" s="391"/>
      <c r="M1641" s="411">
        <v>107115319941</v>
      </c>
      <c r="N1641" s="411" t="s">
        <v>12259</v>
      </c>
    </row>
    <row r="1642" spans="1:14">
      <c r="A1642" s="471"/>
      <c r="C1642" s="415"/>
      <c r="D1642" s="385"/>
      <c r="J1642" s="391"/>
      <c r="M1642" s="411">
        <v>107115447766</v>
      </c>
      <c r="N1642" s="411" t="s">
        <v>11023</v>
      </c>
    </row>
    <row r="1643" spans="1:14">
      <c r="A1643" s="471"/>
      <c r="C1643" s="415"/>
      <c r="D1643" s="385"/>
      <c r="E1643" s="395"/>
      <c r="F1643" s="396"/>
      <c r="G1643" s="397"/>
      <c r="J1643" s="391"/>
      <c r="M1643" s="411">
        <v>107115063756</v>
      </c>
      <c r="N1643" s="411" t="s">
        <v>10992</v>
      </c>
    </row>
    <row r="1644" spans="1:14">
      <c r="A1644" s="471"/>
      <c r="C1644" s="415"/>
      <c r="D1644" s="385"/>
      <c r="J1644" s="394"/>
      <c r="M1644" s="411">
        <v>107114549674</v>
      </c>
      <c r="N1644" s="411" t="s">
        <v>11013</v>
      </c>
    </row>
    <row r="1645" spans="1:14">
      <c r="A1645" s="471"/>
      <c r="C1645" s="415"/>
      <c r="D1645" s="385"/>
      <c r="E1645" s="395"/>
      <c r="F1645" s="396"/>
      <c r="G1645" s="397"/>
      <c r="J1645" s="391"/>
      <c r="M1645" s="411">
        <v>107112485397</v>
      </c>
      <c r="N1645" s="411" t="s">
        <v>10984</v>
      </c>
    </row>
    <row r="1646" spans="1:14">
      <c r="A1646" s="471"/>
      <c r="C1646" s="415"/>
      <c r="D1646" s="385"/>
      <c r="E1646" s="395"/>
      <c r="F1646" s="396"/>
      <c r="G1646" s="397"/>
      <c r="J1646" s="391"/>
      <c r="M1646" s="411">
        <v>107115502643</v>
      </c>
      <c r="N1646" s="411" t="s">
        <v>12034</v>
      </c>
    </row>
    <row r="1647" spans="1:14">
      <c r="A1647" s="471"/>
      <c r="C1647" s="415"/>
      <c r="D1647" s="385"/>
      <c r="J1647" s="394"/>
      <c r="M1647" s="411">
        <v>107115353358</v>
      </c>
      <c r="N1647" s="411" t="s">
        <v>11043</v>
      </c>
    </row>
    <row r="1648" spans="1:14">
      <c r="A1648" s="471"/>
      <c r="C1648" s="415"/>
      <c r="D1648" s="385"/>
      <c r="E1648" s="395"/>
      <c r="F1648" s="396"/>
      <c r="G1648" s="397"/>
      <c r="J1648" s="391"/>
      <c r="M1648" s="411">
        <v>107115026434</v>
      </c>
      <c r="N1648" s="411" t="s">
        <v>10995</v>
      </c>
    </row>
    <row r="1649" spans="1:14">
      <c r="A1649" s="471"/>
      <c r="C1649" s="415"/>
      <c r="D1649" s="385"/>
      <c r="J1649" s="391"/>
      <c r="M1649" s="411">
        <v>107115413964</v>
      </c>
      <c r="N1649" s="411" t="s">
        <v>11021</v>
      </c>
    </row>
    <row r="1650" spans="1:14">
      <c r="A1650" s="471"/>
      <c r="C1650" s="415"/>
      <c r="D1650" s="385"/>
      <c r="J1650" s="391"/>
      <c r="M1650" s="411">
        <v>107114876083</v>
      </c>
      <c r="N1650" s="411" t="s">
        <v>11046</v>
      </c>
    </row>
    <row r="1651" spans="1:14">
      <c r="A1651" s="471"/>
      <c r="C1651" s="415"/>
      <c r="D1651" s="385"/>
      <c r="J1651" s="391"/>
      <c r="M1651" s="411">
        <v>107113925105</v>
      </c>
      <c r="N1651" s="411" t="s">
        <v>11001</v>
      </c>
    </row>
    <row r="1652" spans="1:14">
      <c r="A1652" s="471"/>
      <c r="C1652" s="415"/>
      <c r="D1652" s="385"/>
      <c r="J1652" s="394"/>
      <c r="M1652" s="411">
        <v>107114634283</v>
      </c>
      <c r="N1652" s="411" t="s">
        <v>10980</v>
      </c>
    </row>
    <row r="1653" spans="1:14">
      <c r="A1653" s="471"/>
      <c r="C1653" s="415"/>
      <c r="D1653" s="385"/>
      <c r="J1653" s="391"/>
      <c r="M1653" s="411">
        <v>107114463069</v>
      </c>
      <c r="N1653" s="411" t="s">
        <v>11068</v>
      </c>
    </row>
    <row r="1654" spans="1:14">
      <c r="A1654" s="471"/>
      <c r="C1654" s="415"/>
      <c r="D1654" s="385"/>
      <c r="J1654" s="394"/>
      <c r="M1654" s="411">
        <v>107115164020</v>
      </c>
      <c r="N1654" s="411" t="s">
        <v>11022</v>
      </c>
    </row>
    <row r="1655" spans="1:14">
      <c r="A1655" s="471"/>
      <c r="C1655" s="415"/>
      <c r="D1655" s="385"/>
      <c r="J1655" s="394"/>
      <c r="M1655" s="411">
        <v>107113130621</v>
      </c>
      <c r="N1655" s="411" t="s">
        <v>11014</v>
      </c>
    </row>
    <row r="1656" spans="1:14">
      <c r="A1656" s="471"/>
      <c r="C1656" s="415"/>
      <c r="D1656" s="385"/>
      <c r="J1656" s="391"/>
      <c r="M1656" s="411">
        <v>107115318270</v>
      </c>
      <c r="N1656" s="411" t="s">
        <v>11019</v>
      </c>
    </row>
    <row r="1657" spans="1:14">
      <c r="A1657" s="471"/>
      <c r="C1657" s="415"/>
      <c r="D1657" s="385"/>
      <c r="J1657" s="394"/>
      <c r="M1657" s="411">
        <v>107114326236</v>
      </c>
      <c r="N1657" s="411" t="s">
        <v>11040</v>
      </c>
    </row>
    <row r="1658" spans="1:14">
      <c r="A1658" s="471"/>
      <c r="C1658" s="415"/>
      <c r="D1658" s="385"/>
      <c r="J1658" s="394"/>
      <c r="M1658" s="411">
        <v>107114867552</v>
      </c>
      <c r="N1658" s="411" t="s">
        <v>10972</v>
      </c>
    </row>
    <row r="1659" spans="1:14">
      <c r="A1659" s="471"/>
      <c r="C1659" s="415"/>
      <c r="D1659" s="385"/>
      <c r="J1659" s="391"/>
      <c r="M1659" s="411">
        <v>107115220554</v>
      </c>
      <c r="N1659" s="411" t="s">
        <v>11110</v>
      </c>
    </row>
    <row r="1660" spans="1:14">
      <c r="A1660" s="471"/>
      <c r="C1660" s="415"/>
      <c r="D1660" s="385"/>
      <c r="J1660" s="394"/>
      <c r="M1660" s="411">
        <v>107115190772</v>
      </c>
      <c r="N1660" s="411" t="s">
        <v>10998</v>
      </c>
    </row>
    <row r="1661" spans="1:14">
      <c r="A1661" s="471"/>
      <c r="C1661" s="415"/>
      <c r="D1661" s="385"/>
      <c r="J1661" s="394"/>
      <c r="M1661" s="411">
        <v>107114894936</v>
      </c>
      <c r="N1661" s="411" t="s">
        <v>11027</v>
      </c>
    </row>
    <row r="1662" spans="1:14">
      <c r="A1662" s="471"/>
      <c r="C1662" s="415"/>
      <c r="D1662" s="385"/>
      <c r="E1662" s="395"/>
      <c r="F1662" s="396"/>
      <c r="G1662" s="397"/>
      <c r="J1662" s="391"/>
      <c r="M1662" s="411">
        <v>107115512533</v>
      </c>
      <c r="N1662" s="411" t="s">
        <v>12260</v>
      </c>
    </row>
    <row r="1663" spans="1:14">
      <c r="A1663" s="471"/>
      <c r="C1663" s="415"/>
      <c r="D1663" s="385"/>
      <c r="E1663" s="395"/>
      <c r="F1663" s="396"/>
      <c r="G1663" s="397"/>
      <c r="J1663" s="391"/>
      <c r="M1663" s="411">
        <v>107115192976</v>
      </c>
      <c r="N1663" s="411" t="s">
        <v>11008</v>
      </c>
    </row>
    <row r="1664" spans="1:14">
      <c r="A1664" s="471"/>
      <c r="C1664" s="415"/>
      <c r="D1664" s="385"/>
      <c r="J1664" s="391"/>
      <c r="M1664" s="411">
        <v>107115318774</v>
      </c>
      <c r="N1664" s="411" t="s">
        <v>11143</v>
      </c>
    </row>
    <row r="1665" spans="1:14">
      <c r="A1665" s="471"/>
      <c r="C1665" s="415"/>
      <c r="D1665" s="385"/>
      <c r="E1665" s="395"/>
      <c r="F1665" s="396"/>
      <c r="G1665" s="397"/>
      <c r="J1665" s="391"/>
      <c r="M1665" s="411">
        <v>107115026487</v>
      </c>
      <c r="N1665" s="411" t="s">
        <v>11099</v>
      </c>
    </row>
    <row r="1666" spans="1:14">
      <c r="A1666" s="471"/>
      <c r="C1666" s="415"/>
      <c r="D1666" s="385"/>
      <c r="J1666" s="391"/>
      <c r="M1666" s="411">
        <v>107114615818</v>
      </c>
      <c r="N1666" s="411" t="s">
        <v>11053</v>
      </c>
    </row>
    <row r="1667" spans="1:14">
      <c r="A1667" s="471"/>
      <c r="C1667" s="415"/>
      <c r="D1667" s="385"/>
      <c r="J1667" s="391"/>
      <c r="M1667" s="411">
        <v>107114895348</v>
      </c>
      <c r="N1667" s="411" t="s">
        <v>11045</v>
      </c>
    </row>
    <row r="1668" spans="1:14">
      <c r="A1668" s="471"/>
      <c r="C1668" s="415"/>
      <c r="D1668" s="385"/>
      <c r="J1668" s="391"/>
      <c r="M1668" s="411">
        <v>107114390070</v>
      </c>
      <c r="N1668" s="411" t="s">
        <v>11080</v>
      </c>
    </row>
    <row r="1669" spans="1:14">
      <c r="A1669" s="471"/>
      <c r="C1669" s="415"/>
      <c r="D1669" s="385"/>
      <c r="E1669" s="395"/>
      <c r="F1669" s="396"/>
      <c r="G1669" s="397"/>
      <c r="J1669" s="391"/>
      <c r="M1669" s="411">
        <v>107110872919</v>
      </c>
      <c r="N1669" s="411" t="s">
        <v>12017</v>
      </c>
    </row>
    <row r="1670" spans="1:14">
      <c r="A1670" s="471"/>
      <c r="C1670" s="415"/>
      <c r="D1670" s="385"/>
      <c r="J1670" s="391"/>
      <c r="M1670" s="411">
        <v>107114430617</v>
      </c>
      <c r="N1670" s="411" t="s">
        <v>11126</v>
      </c>
    </row>
    <row r="1671" spans="1:14">
      <c r="A1671" s="471"/>
      <c r="C1671" s="415"/>
      <c r="D1671" s="385"/>
      <c r="J1671" s="391"/>
      <c r="M1671" s="411">
        <v>107111504587</v>
      </c>
      <c r="N1671" s="411" t="s">
        <v>11036</v>
      </c>
    </row>
    <row r="1672" spans="1:14">
      <c r="A1672" s="471"/>
      <c r="C1672" s="415"/>
      <c r="D1672" s="385"/>
      <c r="E1672" s="395"/>
      <c r="F1672" s="396"/>
      <c r="G1672" s="397"/>
      <c r="J1672" s="391"/>
      <c r="M1672" s="411">
        <v>107114694618</v>
      </c>
      <c r="N1672" s="411" t="s">
        <v>11062</v>
      </c>
    </row>
    <row r="1673" spans="1:14">
      <c r="A1673" s="471"/>
      <c r="C1673" s="415"/>
      <c r="D1673" s="385"/>
      <c r="J1673" s="391"/>
      <c r="M1673" s="411">
        <v>107114104887</v>
      </c>
      <c r="N1673" s="411" t="s">
        <v>11070</v>
      </c>
    </row>
    <row r="1674" spans="1:14">
      <c r="A1674" s="471"/>
      <c r="C1674" s="415"/>
      <c r="D1674" s="385"/>
      <c r="J1674" s="391"/>
      <c r="M1674" s="411">
        <v>107114940589</v>
      </c>
      <c r="N1674" s="411" t="s">
        <v>11092</v>
      </c>
    </row>
    <row r="1675" spans="1:14">
      <c r="A1675" s="471"/>
      <c r="C1675" s="415"/>
      <c r="D1675" s="385"/>
      <c r="J1675" s="391"/>
      <c r="M1675" s="411">
        <v>107114492553</v>
      </c>
      <c r="N1675" s="411" t="s">
        <v>12007</v>
      </c>
    </row>
    <row r="1676" spans="1:14">
      <c r="A1676" s="471"/>
      <c r="C1676" s="415"/>
      <c r="D1676" s="385"/>
      <c r="E1676" s="395"/>
      <c r="F1676" s="396"/>
      <c r="G1676" s="397"/>
      <c r="J1676" s="391"/>
      <c r="M1676" s="411">
        <v>107112132909</v>
      </c>
      <c r="N1676" s="411" t="s">
        <v>11003</v>
      </c>
    </row>
    <row r="1677" spans="1:14">
      <c r="A1677" s="471"/>
      <c r="C1677" s="415"/>
      <c r="D1677" s="385"/>
      <c r="E1677" s="395"/>
      <c r="F1677" s="396"/>
      <c r="G1677" s="397"/>
      <c r="J1677" s="391"/>
      <c r="M1677" s="411">
        <v>107115360643</v>
      </c>
      <c r="N1677" s="411" t="s">
        <v>11018</v>
      </c>
    </row>
    <row r="1678" spans="1:14">
      <c r="A1678" s="471"/>
      <c r="C1678" s="415"/>
      <c r="D1678" s="385"/>
      <c r="E1678" s="395"/>
      <c r="F1678" s="396"/>
      <c r="G1678" s="397"/>
      <c r="J1678" s="391"/>
      <c r="M1678" s="411">
        <v>107115138095</v>
      </c>
      <c r="N1678" s="411" t="s">
        <v>11006</v>
      </c>
    </row>
    <row r="1679" spans="1:14">
      <c r="A1679" s="471"/>
      <c r="C1679" s="415"/>
      <c r="D1679" s="385"/>
      <c r="J1679" s="391"/>
      <c r="M1679" s="411">
        <v>107114596741</v>
      </c>
      <c r="N1679" s="411" t="s">
        <v>11057</v>
      </c>
    </row>
    <row r="1680" spans="1:14">
      <c r="A1680" s="471"/>
      <c r="C1680" s="415"/>
      <c r="D1680" s="385"/>
      <c r="J1680" s="391"/>
      <c r="M1680" s="411">
        <v>107115292787</v>
      </c>
      <c r="N1680" s="411" t="s">
        <v>11012</v>
      </c>
    </row>
    <row r="1681" spans="1:14">
      <c r="A1681" s="471"/>
      <c r="C1681" s="415"/>
      <c r="D1681" s="385"/>
      <c r="J1681" s="394"/>
      <c r="M1681" s="411">
        <v>107114795958</v>
      </c>
      <c r="N1681" s="411" t="s">
        <v>11059</v>
      </c>
    </row>
    <row r="1682" spans="1:14">
      <c r="A1682" s="471"/>
      <c r="C1682" s="415"/>
      <c r="D1682" s="385"/>
      <c r="E1682" s="395"/>
      <c r="F1682" s="396"/>
      <c r="G1682" s="397"/>
      <c r="J1682" s="391"/>
      <c r="M1682" s="411">
        <v>107113969770</v>
      </c>
      <c r="N1682" s="411" t="s">
        <v>11024</v>
      </c>
    </row>
    <row r="1683" spans="1:14">
      <c r="A1683" s="471"/>
      <c r="C1683" s="415"/>
      <c r="D1683" s="385"/>
      <c r="E1683" s="395"/>
      <c r="F1683" s="396"/>
      <c r="G1683" s="397"/>
      <c r="J1683" s="391"/>
      <c r="M1683" s="411">
        <v>107114916034</v>
      </c>
      <c r="N1683" s="411" t="s">
        <v>10978</v>
      </c>
    </row>
    <row r="1684" spans="1:14">
      <c r="A1684" s="471"/>
      <c r="C1684" s="415"/>
      <c r="D1684" s="385"/>
      <c r="J1684" s="394"/>
      <c r="M1684" s="411">
        <v>107114765688</v>
      </c>
      <c r="N1684" s="411" t="s">
        <v>11049</v>
      </c>
    </row>
    <row r="1685" spans="1:14">
      <c r="A1685" s="471"/>
      <c r="C1685" s="415"/>
      <c r="D1685" s="385"/>
      <c r="J1685" s="394"/>
      <c r="M1685" s="411">
        <v>107114378654</v>
      </c>
      <c r="N1685" s="411" t="s">
        <v>10997</v>
      </c>
    </row>
    <row r="1686" spans="1:14">
      <c r="A1686" s="471"/>
      <c r="C1686" s="415"/>
      <c r="D1686" s="385"/>
      <c r="E1686" s="395"/>
      <c r="F1686" s="396"/>
      <c r="G1686" s="397"/>
      <c r="J1686" s="391"/>
      <c r="M1686" s="411">
        <v>107106882768</v>
      </c>
      <c r="N1686" s="411" t="s">
        <v>11074</v>
      </c>
    </row>
    <row r="1687" spans="1:14">
      <c r="A1687" s="471"/>
      <c r="C1687" s="415"/>
      <c r="D1687" s="385"/>
      <c r="J1687" s="391"/>
      <c r="M1687" s="411">
        <v>107112260229</v>
      </c>
      <c r="N1687" s="411" t="s">
        <v>12552</v>
      </c>
    </row>
    <row r="1688" spans="1:14">
      <c r="A1688" s="471"/>
      <c r="C1688" s="415"/>
      <c r="D1688" s="385"/>
      <c r="J1688" s="391"/>
      <c r="M1688" s="411">
        <v>107113316155</v>
      </c>
      <c r="N1688" s="411" t="s">
        <v>11017</v>
      </c>
    </row>
    <row r="1689" spans="1:14">
      <c r="A1689" s="471"/>
      <c r="C1689" s="415"/>
      <c r="D1689" s="385"/>
      <c r="J1689" s="391"/>
      <c r="M1689" s="411">
        <v>107110584520</v>
      </c>
      <c r="N1689" s="411" t="s">
        <v>11090</v>
      </c>
    </row>
    <row r="1690" spans="1:14">
      <c r="A1690" s="471"/>
      <c r="C1690" s="415"/>
      <c r="D1690" s="385"/>
      <c r="J1690" s="391"/>
      <c r="M1690" s="411">
        <v>107115449598</v>
      </c>
      <c r="N1690" s="411" t="s">
        <v>11136</v>
      </c>
    </row>
    <row r="1691" spans="1:14">
      <c r="A1691" s="471"/>
      <c r="C1691" s="415"/>
      <c r="D1691" s="385"/>
      <c r="J1691" s="394"/>
      <c r="M1691" s="411">
        <v>107114309785</v>
      </c>
      <c r="N1691" s="411" t="s">
        <v>10994</v>
      </c>
    </row>
    <row r="1692" spans="1:14">
      <c r="A1692" s="471"/>
      <c r="C1692" s="415"/>
      <c r="D1692" s="385"/>
      <c r="J1692" s="394"/>
      <c r="M1692" s="411">
        <v>107114066015</v>
      </c>
      <c r="N1692" s="411" t="s">
        <v>11108</v>
      </c>
    </row>
    <row r="1693" spans="1:14">
      <c r="A1693" s="471"/>
      <c r="C1693" s="415"/>
      <c r="D1693" s="385"/>
      <c r="J1693" s="391"/>
      <c r="M1693" s="411">
        <v>107114416141</v>
      </c>
      <c r="N1693" s="411" t="s">
        <v>11050</v>
      </c>
    </row>
    <row r="1694" spans="1:14">
      <c r="A1694" s="471"/>
      <c r="C1694" s="415"/>
      <c r="D1694" s="385"/>
      <c r="J1694" s="391"/>
      <c r="M1694" s="411">
        <v>107111472067</v>
      </c>
      <c r="N1694" s="411" t="s">
        <v>11011</v>
      </c>
    </row>
    <row r="1695" spans="1:14">
      <c r="A1695" s="471"/>
      <c r="C1695" s="415"/>
      <c r="D1695" s="385"/>
      <c r="E1695" s="395"/>
      <c r="F1695" s="396"/>
      <c r="G1695" s="397"/>
      <c r="J1695" s="391"/>
      <c r="M1695" s="411">
        <v>107110181871</v>
      </c>
      <c r="N1695" s="411" t="s">
        <v>12592</v>
      </c>
    </row>
    <row r="1696" spans="1:14">
      <c r="A1696" s="471"/>
      <c r="C1696" s="415"/>
      <c r="D1696" s="385"/>
      <c r="E1696" s="395"/>
      <c r="F1696" s="396"/>
      <c r="G1696" s="397"/>
      <c r="J1696" s="391"/>
      <c r="M1696" s="411">
        <v>107115438791</v>
      </c>
      <c r="N1696" s="411" t="s">
        <v>12003</v>
      </c>
    </row>
    <row r="1697" spans="1:14">
      <c r="A1697" s="471"/>
      <c r="C1697" s="415"/>
      <c r="D1697" s="385"/>
      <c r="E1697" s="395"/>
      <c r="F1697" s="396"/>
      <c r="G1697" s="397"/>
      <c r="J1697" s="391"/>
      <c r="M1697" s="411">
        <v>107114730175</v>
      </c>
      <c r="N1697" s="411" t="s">
        <v>11009</v>
      </c>
    </row>
    <row r="1698" spans="1:14">
      <c r="A1698" s="471"/>
      <c r="C1698" s="415"/>
      <c r="D1698" s="385"/>
      <c r="J1698" s="394"/>
      <c r="M1698" s="411">
        <v>107113968906</v>
      </c>
      <c r="N1698" s="411" t="s">
        <v>10988</v>
      </c>
    </row>
    <row r="1699" spans="1:14">
      <c r="A1699" s="471"/>
      <c r="C1699" s="415"/>
      <c r="D1699" s="385"/>
      <c r="J1699" s="394"/>
      <c r="M1699" s="411">
        <v>107115318036</v>
      </c>
      <c r="N1699" s="411" t="s">
        <v>11075</v>
      </c>
    </row>
    <row r="1700" spans="1:14">
      <c r="A1700" s="471"/>
      <c r="C1700" s="415"/>
      <c r="D1700" s="385"/>
      <c r="J1700" s="394"/>
      <c r="M1700" s="411">
        <v>107114626841</v>
      </c>
      <c r="N1700" s="411" t="s">
        <v>11094</v>
      </c>
    </row>
    <row r="1701" spans="1:14">
      <c r="A1701" s="471"/>
      <c r="C1701" s="415"/>
      <c r="D1701" s="385"/>
      <c r="E1701" s="395"/>
      <c r="F1701" s="396"/>
      <c r="G1701" s="397"/>
      <c r="J1701" s="391"/>
      <c r="M1701" s="411">
        <v>107115270425</v>
      </c>
      <c r="N1701" s="411" t="s">
        <v>11065</v>
      </c>
    </row>
    <row r="1702" spans="1:14">
      <c r="A1702" s="471"/>
      <c r="C1702" s="415"/>
      <c r="D1702" s="385"/>
      <c r="J1702" s="394"/>
      <c r="M1702" s="411">
        <v>107114549179</v>
      </c>
      <c r="N1702" s="411" t="s">
        <v>11054</v>
      </c>
    </row>
    <row r="1703" spans="1:14">
      <c r="A1703" s="471"/>
      <c r="C1703" s="415"/>
      <c r="D1703" s="385"/>
      <c r="J1703" s="391"/>
      <c r="M1703" s="411">
        <v>107114092828</v>
      </c>
      <c r="N1703" s="411" t="s">
        <v>11042</v>
      </c>
    </row>
    <row r="1704" spans="1:14">
      <c r="A1704" s="471"/>
      <c r="C1704" s="415"/>
      <c r="D1704" s="385"/>
      <c r="J1704" s="394"/>
      <c r="M1704" s="411">
        <v>107114965050</v>
      </c>
      <c r="N1704" s="411" t="s">
        <v>11102</v>
      </c>
    </row>
    <row r="1705" spans="1:14">
      <c r="A1705" s="471"/>
      <c r="C1705" s="415"/>
      <c r="D1705" s="385"/>
      <c r="E1705" s="395"/>
      <c r="F1705" s="396"/>
      <c r="G1705" s="397"/>
      <c r="J1705" s="391"/>
      <c r="M1705" s="411">
        <v>107115235791</v>
      </c>
      <c r="N1705" s="411" t="s">
        <v>11028</v>
      </c>
    </row>
    <row r="1706" spans="1:14">
      <c r="A1706" s="471"/>
      <c r="C1706" s="415"/>
      <c r="D1706" s="385"/>
      <c r="J1706" s="391"/>
      <c r="M1706" s="411">
        <v>107115111483</v>
      </c>
      <c r="N1706" s="411" t="s">
        <v>11076</v>
      </c>
    </row>
    <row r="1707" spans="1:14">
      <c r="A1707" s="471"/>
      <c r="C1707" s="415"/>
      <c r="D1707" s="385"/>
      <c r="J1707" s="391"/>
      <c r="M1707" s="411">
        <v>107114770965</v>
      </c>
      <c r="N1707" s="411" t="s">
        <v>11137</v>
      </c>
    </row>
    <row r="1708" spans="1:14">
      <c r="A1708" s="471"/>
      <c r="C1708" s="415"/>
      <c r="D1708" s="385"/>
      <c r="E1708" s="395"/>
      <c r="F1708" s="396"/>
      <c r="G1708" s="397"/>
      <c r="J1708" s="391"/>
      <c r="M1708" s="411">
        <v>107112276730</v>
      </c>
      <c r="N1708" s="411" t="s">
        <v>11132</v>
      </c>
    </row>
    <row r="1709" spans="1:14">
      <c r="A1709" s="471"/>
      <c r="C1709" s="415"/>
      <c r="D1709" s="385"/>
      <c r="E1709" s="395"/>
      <c r="F1709" s="396"/>
      <c r="G1709" s="397"/>
      <c r="J1709" s="391"/>
      <c r="M1709" s="411">
        <v>107114837703</v>
      </c>
      <c r="N1709" s="411" t="s">
        <v>11141</v>
      </c>
    </row>
    <row r="1710" spans="1:14">
      <c r="A1710" s="471"/>
      <c r="C1710" s="415"/>
      <c r="D1710" s="385"/>
      <c r="J1710" s="391"/>
      <c r="M1710" s="411">
        <v>107114672060</v>
      </c>
      <c r="N1710" s="411" t="s">
        <v>11112</v>
      </c>
    </row>
    <row r="1711" spans="1:14">
      <c r="A1711" s="471"/>
      <c r="C1711" s="415"/>
      <c r="D1711" s="385"/>
      <c r="J1711" s="391"/>
      <c r="M1711" s="411">
        <v>107114935697</v>
      </c>
      <c r="N1711" s="411" t="s">
        <v>11067</v>
      </c>
    </row>
    <row r="1712" spans="1:14">
      <c r="A1712" s="471"/>
      <c r="C1712" s="415"/>
      <c r="D1712" s="385"/>
      <c r="E1712" s="395"/>
      <c r="F1712" s="396"/>
      <c r="G1712" s="397"/>
      <c r="J1712" s="391"/>
      <c r="M1712" s="411">
        <v>107113985289</v>
      </c>
      <c r="N1712" s="411" t="s">
        <v>11086</v>
      </c>
    </row>
    <row r="1713" spans="1:14">
      <c r="A1713" s="471"/>
      <c r="C1713" s="415"/>
      <c r="D1713" s="385"/>
      <c r="J1713" s="391"/>
      <c r="M1713" s="411">
        <v>107112243086</v>
      </c>
      <c r="N1713" s="411" t="s">
        <v>11058</v>
      </c>
    </row>
    <row r="1714" spans="1:14">
      <c r="A1714" s="471"/>
      <c r="C1714" s="415"/>
      <c r="D1714" s="385"/>
      <c r="E1714" s="395"/>
      <c r="F1714" s="396"/>
      <c r="G1714" s="397"/>
      <c r="J1714" s="391"/>
      <c r="M1714" s="411">
        <v>107115048042</v>
      </c>
      <c r="N1714" s="411" t="s">
        <v>12008</v>
      </c>
    </row>
    <row r="1715" spans="1:14">
      <c r="A1715" s="471"/>
      <c r="C1715" s="415"/>
      <c r="D1715" s="385"/>
      <c r="J1715" s="391"/>
      <c r="M1715" s="411">
        <v>107114566922</v>
      </c>
      <c r="N1715" s="411" t="s">
        <v>11097</v>
      </c>
    </row>
    <row r="1716" spans="1:14">
      <c r="A1716" s="471"/>
      <c r="C1716" s="415"/>
      <c r="D1716" s="385"/>
      <c r="J1716" s="394"/>
      <c r="M1716" s="411">
        <v>107114122208</v>
      </c>
      <c r="N1716" s="411" t="s">
        <v>11039</v>
      </c>
    </row>
    <row r="1717" spans="1:14">
      <c r="A1717" s="471"/>
      <c r="C1717" s="415"/>
      <c r="D1717" s="385"/>
      <c r="E1717" s="395"/>
      <c r="F1717" s="396"/>
      <c r="G1717" s="397"/>
      <c r="J1717" s="391"/>
      <c r="M1717" s="411">
        <v>107114088129</v>
      </c>
      <c r="N1717" s="411" t="s">
        <v>11066</v>
      </c>
    </row>
    <row r="1718" spans="1:14">
      <c r="A1718" s="471"/>
      <c r="C1718" s="415"/>
      <c r="D1718" s="385"/>
      <c r="E1718" s="395"/>
      <c r="F1718" s="396"/>
      <c r="G1718" s="397"/>
      <c r="J1718" s="394"/>
      <c r="M1718" s="411">
        <v>107114574126</v>
      </c>
      <c r="N1718" s="411" t="s">
        <v>11104</v>
      </c>
    </row>
    <row r="1719" spans="1:14">
      <c r="A1719" s="471"/>
      <c r="C1719" s="415"/>
      <c r="D1719" s="385"/>
      <c r="J1719" s="391"/>
      <c r="M1719" s="411">
        <v>107114339204</v>
      </c>
      <c r="N1719" s="411" t="s">
        <v>11073</v>
      </c>
    </row>
    <row r="1720" spans="1:14">
      <c r="A1720" s="471"/>
      <c r="C1720" s="415"/>
      <c r="D1720" s="385"/>
      <c r="E1720" s="395"/>
      <c r="F1720" s="396"/>
      <c r="G1720" s="397"/>
      <c r="J1720" s="391"/>
      <c r="M1720" s="411">
        <v>107114150260</v>
      </c>
      <c r="N1720" s="411" t="s">
        <v>11071</v>
      </c>
    </row>
    <row r="1721" spans="1:14">
      <c r="A1721" s="471"/>
      <c r="C1721" s="415"/>
      <c r="D1721" s="385"/>
      <c r="J1721" s="391"/>
      <c r="M1721" s="411">
        <v>107115521598</v>
      </c>
      <c r="N1721" s="411" t="s">
        <v>12553</v>
      </c>
    </row>
    <row r="1722" spans="1:14">
      <c r="A1722" s="471"/>
      <c r="C1722" s="415"/>
      <c r="D1722" s="385"/>
      <c r="J1722" s="391"/>
      <c r="M1722" s="411">
        <v>107115333541</v>
      </c>
      <c r="N1722" s="411" t="s">
        <v>11055</v>
      </c>
    </row>
    <row r="1723" spans="1:14">
      <c r="A1723" s="471"/>
      <c r="C1723" s="415"/>
      <c r="D1723" s="385"/>
      <c r="E1723" s="395"/>
      <c r="F1723" s="396"/>
      <c r="G1723" s="397"/>
      <c r="J1723" s="391"/>
      <c r="M1723" s="411">
        <v>107114780504</v>
      </c>
      <c r="N1723" s="411" t="s">
        <v>11056</v>
      </c>
    </row>
    <row r="1724" spans="1:14">
      <c r="A1724" s="471"/>
      <c r="C1724" s="415"/>
      <c r="D1724" s="385"/>
      <c r="J1724" s="391"/>
      <c r="M1724" s="411">
        <v>107113751479</v>
      </c>
      <c r="N1724" s="411" t="s">
        <v>11144</v>
      </c>
    </row>
    <row r="1725" spans="1:14">
      <c r="A1725" s="471"/>
      <c r="C1725" s="415"/>
      <c r="D1725" s="385"/>
      <c r="J1725" s="391"/>
      <c r="M1725" s="411">
        <v>107115234594</v>
      </c>
      <c r="N1725" s="411" t="s">
        <v>12012</v>
      </c>
    </row>
    <row r="1726" spans="1:14">
      <c r="A1726" s="471"/>
      <c r="C1726" s="415"/>
      <c r="D1726" s="385"/>
      <c r="J1726" s="394"/>
      <c r="M1726" s="411">
        <v>107115141161</v>
      </c>
      <c r="N1726" s="411" t="s">
        <v>11131</v>
      </c>
    </row>
    <row r="1727" spans="1:14">
      <c r="A1727" s="471"/>
      <c r="C1727" s="415"/>
      <c r="D1727" s="385"/>
      <c r="J1727" s="394"/>
      <c r="M1727" s="411">
        <v>107114873153</v>
      </c>
      <c r="N1727" s="411" t="s">
        <v>11125</v>
      </c>
    </row>
    <row r="1728" spans="1:14">
      <c r="A1728" s="471"/>
      <c r="C1728" s="415"/>
      <c r="D1728" s="385"/>
      <c r="J1728" s="394"/>
      <c r="M1728" s="411">
        <v>107115494624</v>
      </c>
      <c r="N1728" s="411" t="s">
        <v>12001</v>
      </c>
    </row>
    <row r="1729" spans="1:14">
      <c r="A1729" s="471"/>
      <c r="C1729" s="415"/>
      <c r="D1729" s="385"/>
      <c r="E1729" s="395"/>
      <c r="F1729" s="396"/>
      <c r="G1729" s="397"/>
      <c r="J1729" s="391"/>
      <c r="M1729" s="411">
        <v>107113877703</v>
      </c>
      <c r="N1729" s="411" t="s">
        <v>11127</v>
      </c>
    </row>
    <row r="1730" spans="1:14">
      <c r="A1730" s="471"/>
      <c r="C1730" s="415"/>
      <c r="D1730" s="385"/>
      <c r="J1730" s="394"/>
      <c r="M1730" s="411">
        <v>107115192902</v>
      </c>
      <c r="N1730" s="411" t="s">
        <v>11098</v>
      </c>
    </row>
    <row r="1731" spans="1:14">
      <c r="A1731" s="471"/>
      <c r="C1731" s="415"/>
      <c r="D1731" s="385"/>
      <c r="J1731" s="394"/>
      <c r="M1731" s="411">
        <v>107115187060</v>
      </c>
      <c r="N1731" s="411" t="s">
        <v>11085</v>
      </c>
    </row>
    <row r="1732" spans="1:14">
      <c r="A1732" s="471"/>
      <c r="C1732" s="415"/>
      <c r="D1732" s="385"/>
      <c r="J1732" s="394"/>
      <c r="M1732" s="411">
        <v>107115505477</v>
      </c>
      <c r="N1732" s="411" t="s">
        <v>12005</v>
      </c>
    </row>
    <row r="1733" spans="1:14">
      <c r="A1733" s="471"/>
      <c r="C1733" s="415"/>
      <c r="D1733" s="385"/>
      <c r="J1733" s="394"/>
      <c r="M1733" s="411">
        <v>107113611960</v>
      </c>
      <c r="N1733" s="411" t="s">
        <v>11121</v>
      </c>
    </row>
    <row r="1734" spans="1:14">
      <c r="A1734" s="471"/>
      <c r="C1734" s="415"/>
      <c r="D1734" s="385"/>
      <c r="J1734" s="391"/>
      <c r="M1734" s="411">
        <v>107115058344</v>
      </c>
      <c r="N1734" s="411" t="s">
        <v>12031</v>
      </c>
    </row>
    <row r="1735" spans="1:14">
      <c r="A1735" s="471"/>
      <c r="C1735" s="415"/>
      <c r="D1735" s="385"/>
      <c r="J1735" s="391"/>
      <c r="M1735" s="411">
        <v>107114037689</v>
      </c>
      <c r="N1735" s="411" t="s">
        <v>11030</v>
      </c>
    </row>
    <row r="1736" spans="1:14">
      <c r="A1736" s="471"/>
      <c r="C1736" s="415"/>
      <c r="D1736" s="385"/>
      <c r="J1736" s="394"/>
      <c r="M1736" s="411">
        <v>107114846055</v>
      </c>
      <c r="N1736" s="411" t="s">
        <v>12554</v>
      </c>
    </row>
    <row r="1737" spans="1:14">
      <c r="A1737" s="471"/>
      <c r="C1737" s="415"/>
      <c r="D1737" s="385"/>
      <c r="E1737" s="395"/>
      <c r="F1737" s="396"/>
      <c r="G1737" s="397"/>
      <c r="J1737" s="391"/>
      <c r="M1737" s="411">
        <v>107112652167</v>
      </c>
      <c r="N1737" s="411" t="s">
        <v>12555</v>
      </c>
    </row>
    <row r="1738" spans="1:14">
      <c r="A1738" s="471"/>
      <c r="C1738" s="415"/>
      <c r="D1738" s="385"/>
      <c r="E1738" s="395"/>
      <c r="F1738" s="396"/>
      <c r="G1738" s="397"/>
      <c r="J1738" s="391"/>
      <c r="M1738" s="411">
        <v>107115187174</v>
      </c>
      <c r="N1738" s="411" t="s">
        <v>12270</v>
      </c>
    </row>
    <row r="1739" spans="1:14">
      <c r="A1739" s="471"/>
      <c r="C1739" s="415"/>
      <c r="D1739" s="385"/>
      <c r="J1739" s="394"/>
      <c r="M1739" s="411">
        <v>107114181248</v>
      </c>
      <c r="N1739" s="411" t="s">
        <v>12264</v>
      </c>
    </row>
    <row r="1740" spans="1:14">
      <c r="A1740" s="471"/>
      <c r="C1740" s="415"/>
      <c r="D1740" s="385"/>
      <c r="J1740" s="391"/>
      <c r="M1740" s="411">
        <v>107112694145</v>
      </c>
      <c r="N1740" s="411" t="s">
        <v>12022</v>
      </c>
    </row>
    <row r="1741" spans="1:14">
      <c r="A1741" s="471"/>
      <c r="C1741" s="415"/>
      <c r="D1741" s="385"/>
      <c r="E1741" s="395"/>
      <c r="F1741" s="396"/>
      <c r="G1741" s="397"/>
      <c r="J1741" s="391"/>
      <c r="M1741" s="411">
        <v>107113950822</v>
      </c>
      <c r="N1741" s="411" t="s">
        <v>11114</v>
      </c>
    </row>
    <row r="1742" spans="1:14">
      <c r="A1742" s="471"/>
      <c r="C1742" s="415"/>
      <c r="D1742" s="385"/>
      <c r="J1742" s="391"/>
      <c r="M1742" s="411">
        <v>107115377761</v>
      </c>
      <c r="N1742" s="411" t="s">
        <v>11072</v>
      </c>
    </row>
    <row r="1743" spans="1:14">
      <c r="A1743" s="471"/>
      <c r="C1743" s="415"/>
      <c r="D1743" s="385"/>
      <c r="E1743" s="395"/>
      <c r="F1743" s="396"/>
      <c r="G1743" s="397"/>
      <c r="J1743" s="394"/>
      <c r="M1743" s="411">
        <v>107115286071</v>
      </c>
      <c r="N1743" s="411" t="s">
        <v>11026</v>
      </c>
    </row>
    <row r="1744" spans="1:14">
      <c r="A1744" s="471"/>
      <c r="C1744" s="415"/>
      <c r="D1744" s="385"/>
      <c r="J1744" s="394"/>
      <c r="M1744" s="411">
        <v>107115127164</v>
      </c>
      <c r="N1744" s="411" t="s">
        <v>11052</v>
      </c>
    </row>
    <row r="1745" spans="1:14">
      <c r="A1745" s="471"/>
      <c r="C1745" s="415"/>
      <c r="D1745" s="385"/>
      <c r="J1745" s="391"/>
      <c r="M1745" s="411">
        <v>107113893380</v>
      </c>
      <c r="N1745" s="411" t="s">
        <v>11084</v>
      </c>
    </row>
    <row r="1746" spans="1:14">
      <c r="A1746" s="471"/>
      <c r="C1746" s="415"/>
      <c r="D1746" s="385"/>
      <c r="J1746" s="391"/>
      <c r="M1746" s="411">
        <v>107112772994</v>
      </c>
      <c r="N1746" s="411" t="s">
        <v>12027</v>
      </c>
    </row>
    <row r="1747" spans="1:14">
      <c r="A1747" s="471"/>
      <c r="C1747" s="415"/>
      <c r="D1747" s="385"/>
      <c r="J1747" s="391"/>
      <c r="M1747" s="411">
        <v>107115304404</v>
      </c>
      <c r="N1747" s="411" t="s">
        <v>11115</v>
      </c>
    </row>
    <row r="1748" spans="1:14">
      <c r="A1748" s="471"/>
      <c r="C1748" s="415"/>
      <c r="D1748" s="385"/>
      <c r="J1748" s="391"/>
      <c r="M1748" s="411">
        <v>107114627590</v>
      </c>
      <c r="N1748" s="411" t="s">
        <v>12002</v>
      </c>
    </row>
    <row r="1749" spans="1:14">
      <c r="A1749" s="471"/>
      <c r="C1749" s="415"/>
      <c r="D1749" s="385"/>
      <c r="J1749" s="394"/>
      <c r="M1749" s="411">
        <v>107114946968</v>
      </c>
      <c r="N1749" s="411" t="s">
        <v>11082</v>
      </c>
    </row>
    <row r="1750" spans="1:14">
      <c r="A1750" s="471"/>
      <c r="C1750" s="415"/>
      <c r="D1750" s="385"/>
      <c r="J1750" s="394"/>
      <c r="M1750" s="411">
        <v>107114493482</v>
      </c>
      <c r="N1750" s="411" t="s">
        <v>11107</v>
      </c>
    </row>
    <row r="1751" spans="1:14">
      <c r="A1751" s="471"/>
      <c r="C1751" s="415"/>
      <c r="D1751" s="385"/>
      <c r="J1751" s="394"/>
      <c r="M1751" s="411">
        <v>107114841304</v>
      </c>
      <c r="N1751" s="411" t="s">
        <v>11117</v>
      </c>
    </row>
    <row r="1752" spans="1:14">
      <c r="A1752" s="471"/>
      <c r="C1752" s="415"/>
      <c r="D1752" s="385"/>
      <c r="J1752" s="394"/>
      <c r="M1752" s="411">
        <v>107114443461</v>
      </c>
      <c r="N1752" s="411" t="s">
        <v>12556</v>
      </c>
    </row>
    <row r="1753" spans="1:14">
      <c r="A1753" s="471"/>
      <c r="C1753" s="415"/>
      <c r="D1753" s="385"/>
      <c r="J1753" s="391"/>
      <c r="M1753" s="411">
        <v>107112027570</v>
      </c>
      <c r="N1753" s="411" t="s">
        <v>12004</v>
      </c>
    </row>
    <row r="1754" spans="1:14">
      <c r="A1754" s="471"/>
      <c r="C1754" s="415"/>
      <c r="D1754" s="385"/>
      <c r="J1754" s="394"/>
      <c r="M1754" s="411">
        <v>107114458576</v>
      </c>
      <c r="N1754" s="411" t="s">
        <v>11147</v>
      </c>
    </row>
    <row r="1755" spans="1:14">
      <c r="A1755" s="471"/>
      <c r="C1755" s="415"/>
      <c r="D1755" s="385"/>
      <c r="J1755" s="391"/>
      <c r="M1755" s="411">
        <v>107114243150</v>
      </c>
      <c r="N1755" s="411" t="s">
        <v>11077</v>
      </c>
    </row>
    <row r="1756" spans="1:14">
      <c r="A1756" s="471"/>
      <c r="C1756" s="415"/>
      <c r="D1756" s="385"/>
      <c r="J1756" s="394"/>
      <c r="M1756" s="411">
        <v>107115481211</v>
      </c>
      <c r="N1756" s="411" t="s">
        <v>12019</v>
      </c>
    </row>
    <row r="1757" spans="1:14">
      <c r="A1757" s="471"/>
      <c r="C1757" s="415"/>
      <c r="D1757" s="385"/>
      <c r="J1757" s="391"/>
      <c r="M1757" s="411">
        <v>107115295642</v>
      </c>
      <c r="N1757" s="411" t="s">
        <v>11095</v>
      </c>
    </row>
    <row r="1758" spans="1:14">
      <c r="A1758" s="471"/>
      <c r="C1758" s="415"/>
      <c r="D1758" s="385"/>
      <c r="J1758" s="391"/>
      <c r="M1758" s="411">
        <v>107113494891</v>
      </c>
      <c r="N1758" s="411" t="s">
        <v>11078</v>
      </c>
    </row>
    <row r="1759" spans="1:14">
      <c r="A1759" s="471"/>
      <c r="C1759" s="415"/>
      <c r="D1759" s="385"/>
      <c r="J1759" s="391"/>
      <c r="M1759" s="411">
        <v>107115140895</v>
      </c>
      <c r="N1759" s="411" t="s">
        <v>12030</v>
      </c>
    </row>
    <row r="1760" spans="1:14">
      <c r="A1760" s="471"/>
      <c r="C1760" s="415"/>
      <c r="D1760" s="385"/>
      <c r="J1760" s="394"/>
      <c r="M1760" s="411">
        <v>107114153783</v>
      </c>
      <c r="N1760" s="411" t="s">
        <v>11051</v>
      </c>
    </row>
    <row r="1761" spans="1:14">
      <c r="A1761" s="471"/>
      <c r="C1761" s="415"/>
      <c r="D1761" s="385"/>
      <c r="E1761" s="395"/>
      <c r="F1761" s="396"/>
      <c r="G1761" s="397"/>
      <c r="J1761" s="391"/>
      <c r="M1761" s="411">
        <v>107115063217</v>
      </c>
      <c r="N1761" s="411" t="s">
        <v>12025</v>
      </c>
    </row>
    <row r="1762" spans="1:14">
      <c r="A1762" s="471"/>
      <c r="C1762" s="415"/>
      <c r="D1762" s="385"/>
      <c r="J1762" s="391"/>
      <c r="M1762" s="411">
        <v>107114531531</v>
      </c>
      <c r="N1762" s="411" t="s">
        <v>11105</v>
      </c>
    </row>
    <row r="1763" spans="1:14">
      <c r="A1763" s="471"/>
      <c r="C1763" s="415"/>
      <c r="D1763" s="385"/>
      <c r="J1763" s="391"/>
      <c r="M1763" s="411">
        <v>107114221736</v>
      </c>
      <c r="N1763" s="411" t="s">
        <v>11063</v>
      </c>
    </row>
    <row r="1764" spans="1:14">
      <c r="A1764" s="471"/>
      <c r="C1764" s="415"/>
      <c r="D1764" s="385"/>
      <c r="E1764" s="395"/>
      <c r="F1764" s="396"/>
      <c r="G1764" s="397"/>
      <c r="J1764" s="391"/>
      <c r="M1764" s="411">
        <v>107114013064</v>
      </c>
      <c r="N1764" s="411" t="s">
        <v>11083</v>
      </c>
    </row>
    <row r="1765" spans="1:14">
      <c r="A1765" s="471"/>
      <c r="C1765" s="415"/>
      <c r="D1765" s="385"/>
      <c r="E1765" s="395"/>
      <c r="F1765" s="396"/>
      <c r="G1765" s="397"/>
      <c r="J1765" s="391"/>
      <c r="M1765" s="411">
        <v>107114884877</v>
      </c>
      <c r="N1765" s="411" t="s">
        <v>12557</v>
      </c>
    </row>
    <row r="1766" spans="1:14">
      <c r="A1766" s="471"/>
      <c r="C1766" s="415"/>
      <c r="D1766" s="385"/>
      <c r="J1766" s="391"/>
      <c r="M1766" s="411">
        <v>107115242326</v>
      </c>
      <c r="N1766" s="411" t="s">
        <v>12558</v>
      </c>
    </row>
    <row r="1767" spans="1:14">
      <c r="A1767" s="471"/>
      <c r="C1767" s="415"/>
      <c r="D1767" s="385"/>
      <c r="J1767" s="391"/>
      <c r="M1767" s="411">
        <v>107114197096</v>
      </c>
      <c r="N1767" s="411" t="s">
        <v>11135</v>
      </c>
    </row>
    <row r="1768" spans="1:14">
      <c r="A1768" s="471"/>
      <c r="C1768" s="415"/>
      <c r="D1768" s="385"/>
      <c r="J1768" s="394"/>
      <c r="M1768" s="411">
        <v>107114034338</v>
      </c>
      <c r="N1768" s="411" t="s">
        <v>11106</v>
      </c>
    </row>
    <row r="1769" spans="1:14">
      <c r="A1769" s="471"/>
      <c r="C1769" s="415"/>
      <c r="D1769" s="385"/>
      <c r="E1769" s="395"/>
      <c r="F1769" s="396"/>
      <c r="G1769" s="397"/>
      <c r="J1769" s="391"/>
      <c r="M1769" s="411">
        <v>107111852491</v>
      </c>
      <c r="N1769" s="411" t="s">
        <v>12265</v>
      </c>
    </row>
    <row r="1770" spans="1:14">
      <c r="A1770" s="471"/>
      <c r="C1770" s="415"/>
      <c r="D1770" s="385"/>
      <c r="J1770" s="391"/>
      <c r="M1770" s="411">
        <v>107115131572</v>
      </c>
      <c r="N1770" s="411" t="s">
        <v>11034</v>
      </c>
    </row>
    <row r="1771" spans="1:14">
      <c r="A1771" s="471"/>
      <c r="C1771" s="415"/>
      <c r="D1771" s="385"/>
      <c r="E1771" s="395"/>
      <c r="F1771" s="396"/>
      <c r="G1771" s="397"/>
      <c r="J1771" s="391"/>
      <c r="M1771" s="411">
        <v>107114993477</v>
      </c>
      <c r="N1771" s="411" t="s">
        <v>12559</v>
      </c>
    </row>
    <row r="1772" spans="1:14">
      <c r="A1772" s="471"/>
      <c r="C1772" s="415"/>
      <c r="D1772" s="385"/>
      <c r="J1772" s="394"/>
      <c r="M1772" s="411">
        <v>107114416701</v>
      </c>
      <c r="N1772" s="411" t="s">
        <v>12560</v>
      </c>
    </row>
    <row r="1773" spans="1:14">
      <c r="A1773" s="471"/>
      <c r="C1773" s="415"/>
      <c r="D1773" s="385"/>
      <c r="J1773" s="391"/>
      <c r="M1773" s="411">
        <v>107114580677</v>
      </c>
      <c r="N1773" s="411" t="s">
        <v>11069</v>
      </c>
    </row>
    <row r="1774" spans="1:14">
      <c r="A1774" s="471"/>
      <c r="C1774" s="415"/>
      <c r="D1774" s="385"/>
      <c r="E1774" s="395"/>
      <c r="F1774" s="396"/>
      <c r="G1774" s="397"/>
      <c r="J1774" s="391"/>
      <c r="M1774" s="411">
        <v>107115131235</v>
      </c>
      <c r="N1774" s="411" t="s">
        <v>11124</v>
      </c>
    </row>
    <row r="1775" spans="1:14">
      <c r="A1775" s="471"/>
      <c r="C1775" s="415"/>
      <c r="D1775" s="385"/>
      <c r="J1775" s="391"/>
      <c r="M1775" s="411">
        <v>107114892366</v>
      </c>
      <c r="N1775" s="411" t="s">
        <v>11096</v>
      </c>
    </row>
    <row r="1776" spans="1:14">
      <c r="A1776" s="471"/>
      <c r="C1776" s="415"/>
      <c r="D1776" s="385"/>
      <c r="E1776" s="395"/>
      <c r="F1776" s="396"/>
      <c r="G1776" s="397"/>
      <c r="J1776" s="391"/>
      <c r="M1776" s="411">
        <v>107111425873</v>
      </c>
      <c r="N1776" s="411" t="s">
        <v>12561</v>
      </c>
    </row>
    <row r="1777" spans="1:14">
      <c r="A1777" s="471"/>
      <c r="C1777" s="415"/>
      <c r="D1777" s="385"/>
      <c r="J1777" s="391"/>
      <c r="M1777" s="411">
        <v>107114510460</v>
      </c>
      <c r="N1777" s="411" t="s">
        <v>11113</v>
      </c>
    </row>
    <row r="1778" spans="1:14">
      <c r="A1778" s="471"/>
      <c r="C1778" s="415"/>
      <c r="D1778" s="385"/>
      <c r="E1778" s="395"/>
      <c r="F1778" s="396"/>
      <c r="G1778" s="397"/>
      <c r="J1778" s="391"/>
      <c r="M1778" s="411">
        <v>107115414453</v>
      </c>
      <c r="N1778" s="411" t="s">
        <v>12033</v>
      </c>
    </row>
    <row r="1779" spans="1:14">
      <c r="A1779" s="471"/>
      <c r="C1779" s="415"/>
      <c r="D1779" s="385"/>
      <c r="J1779" s="394"/>
      <c r="M1779" s="411">
        <v>107115022527</v>
      </c>
      <c r="N1779" s="411" t="s">
        <v>12562</v>
      </c>
    </row>
    <row r="1780" spans="1:14">
      <c r="A1780" s="471"/>
      <c r="C1780" s="415"/>
      <c r="D1780" s="385"/>
      <c r="J1780" s="391"/>
      <c r="M1780" s="411">
        <v>107113821962</v>
      </c>
      <c r="N1780" s="411" t="s">
        <v>11031</v>
      </c>
    </row>
    <row r="1781" spans="1:14">
      <c r="A1781" s="471"/>
      <c r="C1781" s="415"/>
      <c r="D1781" s="385"/>
      <c r="J1781" s="391"/>
      <c r="M1781" s="411">
        <v>107113791542</v>
      </c>
      <c r="N1781" s="411" t="s">
        <v>12563</v>
      </c>
    </row>
    <row r="1782" spans="1:14">
      <c r="A1782" s="471"/>
      <c r="C1782" s="415"/>
      <c r="D1782" s="385"/>
      <c r="J1782" s="394"/>
      <c r="M1782" s="411">
        <v>107111338991</v>
      </c>
      <c r="N1782" s="411" t="s">
        <v>11139</v>
      </c>
    </row>
    <row r="1783" spans="1:14">
      <c r="A1783" s="471"/>
      <c r="C1783" s="415"/>
      <c r="D1783" s="385"/>
      <c r="J1783" s="394"/>
      <c r="M1783" s="411">
        <v>107110389726</v>
      </c>
      <c r="N1783" s="411" t="s">
        <v>12810</v>
      </c>
    </row>
    <row r="1784" spans="1:14">
      <c r="A1784" s="471"/>
      <c r="C1784" s="415"/>
      <c r="D1784" s="385"/>
      <c r="E1784" s="395"/>
      <c r="F1784" s="396"/>
      <c r="G1784" s="397"/>
      <c r="J1784" s="391"/>
      <c r="M1784" s="411">
        <v>107114182145</v>
      </c>
      <c r="N1784" s="411" t="s">
        <v>11100</v>
      </c>
    </row>
    <row r="1785" spans="1:14">
      <c r="A1785" s="471"/>
      <c r="C1785" s="415"/>
      <c r="D1785" s="385"/>
      <c r="E1785" s="395"/>
      <c r="F1785" s="396"/>
      <c r="G1785" s="397"/>
      <c r="J1785" s="391"/>
      <c r="M1785" s="411">
        <v>107115474846</v>
      </c>
      <c r="N1785" s="411" t="s">
        <v>12011</v>
      </c>
    </row>
    <row r="1786" spans="1:14">
      <c r="A1786" s="471"/>
      <c r="C1786" s="415"/>
      <c r="D1786" s="385"/>
      <c r="E1786" s="395"/>
      <c r="F1786" s="396"/>
      <c r="G1786" s="397"/>
      <c r="J1786" s="391"/>
      <c r="M1786" s="411">
        <v>107115370122</v>
      </c>
      <c r="N1786" s="411" t="s">
        <v>12013</v>
      </c>
    </row>
    <row r="1787" spans="1:14">
      <c r="A1787" s="471"/>
      <c r="C1787" s="415"/>
      <c r="D1787" s="385"/>
      <c r="J1787" s="391"/>
      <c r="M1787" s="411">
        <v>107113209441</v>
      </c>
      <c r="N1787" s="411" t="s">
        <v>12564</v>
      </c>
    </row>
    <row r="1788" spans="1:14">
      <c r="A1788" s="471"/>
      <c r="C1788" s="415"/>
      <c r="D1788" s="385"/>
      <c r="J1788" s="391"/>
      <c r="M1788" s="411">
        <v>107115337318</v>
      </c>
      <c r="N1788" s="411" t="s">
        <v>11103</v>
      </c>
    </row>
    <row r="1789" spans="1:14">
      <c r="A1789" s="471"/>
      <c r="C1789" s="415"/>
      <c r="D1789" s="385"/>
      <c r="E1789" s="395"/>
      <c r="F1789" s="396"/>
      <c r="G1789" s="397"/>
      <c r="J1789" s="391"/>
      <c r="M1789" s="411">
        <v>107115317107</v>
      </c>
      <c r="N1789" s="411" t="s">
        <v>11120</v>
      </c>
    </row>
    <row r="1790" spans="1:14">
      <c r="A1790" s="471"/>
      <c r="C1790" s="415"/>
      <c r="D1790" s="385"/>
      <c r="E1790" s="395"/>
      <c r="F1790" s="396"/>
      <c r="G1790" s="397"/>
      <c r="J1790" s="391"/>
      <c r="M1790" s="411">
        <v>107115082873</v>
      </c>
      <c r="N1790" s="411" t="s">
        <v>11079</v>
      </c>
    </row>
    <row r="1791" spans="1:14">
      <c r="A1791" s="471"/>
      <c r="C1791" s="415"/>
      <c r="D1791" s="385"/>
      <c r="J1791" s="391"/>
      <c r="M1791" s="411">
        <v>107113837278</v>
      </c>
      <c r="N1791" s="411" t="s">
        <v>11081</v>
      </c>
    </row>
    <row r="1792" spans="1:14">
      <c r="A1792" s="471"/>
      <c r="C1792" s="415"/>
      <c r="D1792" s="385"/>
      <c r="J1792" s="391"/>
      <c r="M1792" s="411">
        <v>107114460089</v>
      </c>
      <c r="N1792" s="411" t="s">
        <v>11129</v>
      </c>
    </row>
    <row r="1793" spans="1:14">
      <c r="A1793" s="471"/>
      <c r="C1793" s="415"/>
      <c r="D1793" s="385"/>
      <c r="E1793" s="395"/>
      <c r="F1793" s="396"/>
      <c r="G1793" s="397"/>
      <c r="J1793" s="391"/>
      <c r="M1793" s="411">
        <v>107114974860</v>
      </c>
      <c r="N1793" s="411" t="s">
        <v>11029</v>
      </c>
    </row>
    <row r="1794" spans="1:14">
      <c r="A1794" s="471"/>
      <c r="C1794" s="415"/>
      <c r="D1794" s="385"/>
      <c r="J1794" s="391"/>
      <c r="M1794" s="411">
        <v>107114518614</v>
      </c>
      <c r="N1794" s="411" t="s">
        <v>12272</v>
      </c>
    </row>
    <row r="1795" spans="1:14">
      <c r="A1795" s="471"/>
      <c r="C1795" s="415"/>
      <c r="D1795" s="385"/>
      <c r="J1795" s="391"/>
      <c r="M1795" s="411">
        <v>107113286176</v>
      </c>
      <c r="N1795" s="411" t="s">
        <v>12565</v>
      </c>
    </row>
    <row r="1796" spans="1:14">
      <c r="A1796" s="471"/>
      <c r="C1796" s="415"/>
      <c r="D1796" s="385"/>
      <c r="J1796" s="394"/>
      <c r="M1796" s="411">
        <v>107115113461</v>
      </c>
      <c r="N1796" s="411" t="s">
        <v>11134</v>
      </c>
    </row>
    <row r="1797" spans="1:14">
      <c r="A1797" s="471"/>
      <c r="C1797" s="415"/>
      <c r="D1797" s="385"/>
      <c r="E1797" s="395"/>
      <c r="F1797" s="396"/>
      <c r="G1797" s="397"/>
      <c r="J1797" s="391"/>
      <c r="M1797" s="411">
        <v>107115502448</v>
      </c>
      <c r="N1797" s="411" t="s">
        <v>12000</v>
      </c>
    </row>
    <row r="1798" spans="1:14">
      <c r="A1798" s="471"/>
      <c r="C1798" s="415"/>
      <c r="D1798" s="385"/>
      <c r="J1798" s="394"/>
      <c r="M1798" s="411">
        <v>107115459598</v>
      </c>
      <c r="N1798" s="411" t="s">
        <v>11142</v>
      </c>
    </row>
    <row r="1799" spans="1:14">
      <c r="A1799" s="471"/>
      <c r="C1799" s="415"/>
      <c r="D1799" s="385"/>
      <c r="E1799" s="395"/>
      <c r="F1799" s="396"/>
      <c r="G1799" s="397"/>
      <c r="J1799" s="391"/>
      <c r="M1799" s="411">
        <v>107115514043</v>
      </c>
      <c r="N1799" s="411" t="s">
        <v>12566</v>
      </c>
    </row>
    <row r="1800" spans="1:14">
      <c r="A1800" s="471"/>
      <c r="C1800" s="415"/>
      <c r="D1800" s="385"/>
      <c r="J1800" s="391"/>
      <c r="M1800" s="411">
        <v>107114974638</v>
      </c>
      <c r="N1800" s="411" t="s">
        <v>11088</v>
      </c>
    </row>
    <row r="1801" spans="1:14">
      <c r="A1801" s="471"/>
      <c r="C1801" s="415"/>
      <c r="D1801" s="385"/>
      <c r="E1801" s="395"/>
      <c r="F1801" s="396"/>
      <c r="G1801" s="397"/>
      <c r="J1801" s="391"/>
      <c r="M1801" s="411">
        <v>107114897279</v>
      </c>
      <c r="N1801" s="411" t="s">
        <v>12567</v>
      </c>
    </row>
    <row r="1802" spans="1:14">
      <c r="A1802" s="471"/>
      <c r="C1802" s="415"/>
      <c r="D1802" s="385"/>
      <c r="J1802" s="391"/>
      <c r="M1802" s="411">
        <v>107114594331</v>
      </c>
      <c r="N1802" s="411" t="s">
        <v>12568</v>
      </c>
    </row>
    <row r="1803" spans="1:14">
      <c r="A1803" s="471"/>
      <c r="C1803" s="415"/>
      <c r="D1803" s="385"/>
      <c r="J1803" s="391"/>
      <c r="M1803" s="411">
        <v>107114422563</v>
      </c>
      <c r="N1803" s="411" t="s">
        <v>11111</v>
      </c>
    </row>
    <row r="1804" spans="1:14">
      <c r="A1804" s="471"/>
      <c r="C1804" s="415"/>
      <c r="D1804" s="385"/>
      <c r="J1804" s="394"/>
      <c r="M1804" s="411">
        <v>107114038491</v>
      </c>
      <c r="N1804" s="411" t="s">
        <v>12024</v>
      </c>
    </row>
    <row r="1805" spans="1:14">
      <c r="A1805" s="471"/>
      <c r="C1805" s="415"/>
      <c r="D1805" s="385"/>
      <c r="J1805" s="391"/>
      <c r="M1805" s="411">
        <v>107115513282</v>
      </c>
      <c r="N1805" s="411" t="s">
        <v>12266</v>
      </c>
    </row>
    <row r="1806" spans="1:14">
      <c r="A1806" s="471"/>
      <c r="C1806" s="415"/>
      <c r="D1806" s="385"/>
      <c r="E1806" s="395"/>
      <c r="F1806" s="396"/>
      <c r="G1806" s="397"/>
      <c r="J1806" s="391"/>
      <c r="M1806" s="411">
        <v>107114971304</v>
      </c>
      <c r="N1806" s="411" t="s">
        <v>11093</v>
      </c>
    </row>
    <row r="1807" spans="1:14">
      <c r="A1807" s="471"/>
      <c r="C1807" s="415"/>
      <c r="D1807" s="385"/>
      <c r="E1807" s="395"/>
      <c r="F1807" s="396"/>
      <c r="G1807" s="397"/>
      <c r="J1807" s="391"/>
      <c r="M1807" s="411">
        <v>107113411487</v>
      </c>
      <c r="N1807" s="411" t="s">
        <v>11138</v>
      </c>
    </row>
    <row r="1808" spans="1:14">
      <c r="A1808" s="471"/>
      <c r="C1808" s="415"/>
      <c r="D1808" s="385"/>
      <c r="E1808" s="395"/>
      <c r="F1808" s="396"/>
      <c r="G1808" s="397"/>
      <c r="J1808" s="391"/>
      <c r="M1808" s="411">
        <v>107115241621</v>
      </c>
      <c r="N1808" s="411" t="s">
        <v>11122</v>
      </c>
    </row>
    <row r="1809" spans="1:14">
      <c r="A1809" s="471"/>
      <c r="C1809" s="415"/>
      <c r="D1809" s="385"/>
      <c r="E1809" s="395"/>
      <c r="F1809" s="396"/>
      <c r="G1809" s="397"/>
      <c r="J1809" s="391"/>
      <c r="M1809" s="411">
        <v>107115479796</v>
      </c>
      <c r="N1809" s="411" t="s">
        <v>12569</v>
      </c>
    </row>
    <row r="1810" spans="1:14">
      <c r="A1810" s="471"/>
      <c r="C1810" s="415"/>
      <c r="D1810" s="385"/>
      <c r="J1810" s="394"/>
      <c r="M1810" s="411">
        <v>107115127439</v>
      </c>
      <c r="N1810" s="411" t="s">
        <v>11061</v>
      </c>
    </row>
    <row r="1811" spans="1:14">
      <c r="A1811" s="471"/>
      <c r="C1811" s="415"/>
      <c r="D1811" s="385"/>
      <c r="J1811" s="391"/>
      <c r="M1811" s="411">
        <v>107110734001</v>
      </c>
      <c r="N1811" s="411" t="s">
        <v>12570</v>
      </c>
    </row>
    <row r="1812" spans="1:14">
      <c r="A1812" s="471"/>
      <c r="C1812" s="415"/>
      <c r="D1812" s="385"/>
      <c r="J1812" s="394"/>
      <c r="M1812" s="411">
        <v>107109398285</v>
      </c>
      <c r="N1812" s="411" t="s">
        <v>12016</v>
      </c>
    </row>
    <row r="1813" spans="1:14">
      <c r="A1813" s="471"/>
      <c r="C1813" s="415"/>
      <c r="D1813" s="385"/>
      <c r="E1813" s="395"/>
      <c r="F1813" s="396"/>
      <c r="G1813" s="397"/>
      <c r="J1813" s="391"/>
      <c r="M1813" s="411">
        <v>107114993437</v>
      </c>
      <c r="N1813" s="411" t="s">
        <v>11140</v>
      </c>
    </row>
    <row r="1814" spans="1:14">
      <c r="A1814" s="471"/>
      <c r="C1814" s="415"/>
      <c r="D1814" s="385"/>
      <c r="J1814" s="391"/>
      <c r="M1814" s="411">
        <v>107114751752</v>
      </c>
      <c r="N1814" s="411" t="s">
        <v>11091</v>
      </c>
    </row>
    <row r="1815" spans="1:14">
      <c r="A1815" s="471"/>
      <c r="C1815" s="415"/>
      <c r="D1815" s="385"/>
      <c r="E1815" s="395"/>
      <c r="F1815" s="396"/>
      <c r="G1815" s="397"/>
      <c r="J1815" s="391"/>
      <c r="M1815" s="411">
        <v>107115459093</v>
      </c>
      <c r="N1815" s="411" t="s">
        <v>10991</v>
      </c>
    </row>
    <row r="1816" spans="1:14">
      <c r="A1816" s="471"/>
      <c r="C1816" s="415"/>
      <c r="D1816" s="385"/>
      <c r="J1816" s="391"/>
      <c r="M1816" s="411">
        <v>107115325159</v>
      </c>
      <c r="N1816" s="411" t="s">
        <v>12571</v>
      </c>
    </row>
    <row r="1817" spans="1:14">
      <c r="A1817" s="471"/>
      <c r="C1817" s="415"/>
      <c r="D1817" s="385"/>
      <c r="E1817" s="395"/>
      <c r="F1817" s="396"/>
      <c r="G1817" s="397"/>
      <c r="J1817" s="391"/>
      <c r="M1817" s="411">
        <v>107115165808</v>
      </c>
      <c r="N1817" s="411" t="s">
        <v>11145</v>
      </c>
    </row>
    <row r="1818" spans="1:14">
      <c r="A1818" s="471"/>
      <c r="C1818" s="415"/>
      <c r="D1818" s="385"/>
      <c r="J1818" s="391"/>
      <c r="M1818" s="411">
        <v>107115271806</v>
      </c>
      <c r="N1818" s="411" t="s">
        <v>12572</v>
      </c>
    </row>
    <row r="1819" spans="1:14">
      <c r="A1819" s="471"/>
      <c r="C1819" s="415"/>
      <c r="D1819" s="385"/>
      <c r="J1819" s="391"/>
      <c r="M1819" s="411">
        <v>107115237876</v>
      </c>
      <c r="N1819" s="411" t="s">
        <v>12263</v>
      </c>
    </row>
    <row r="1820" spans="1:14">
      <c r="A1820" s="471"/>
      <c r="C1820" s="415"/>
      <c r="D1820" s="385"/>
      <c r="E1820" s="395"/>
      <c r="F1820" s="396"/>
      <c r="G1820" s="397"/>
      <c r="J1820" s="391"/>
      <c r="M1820" s="411">
        <v>107114711566</v>
      </c>
      <c r="N1820" s="411" t="s">
        <v>12573</v>
      </c>
    </row>
    <row r="1821" spans="1:14">
      <c r="A1821" s="471"/>
      <c r="C1821" s="415"/>
      <c r="D1821" s="385"/>
      <c r="J1821" s="394"/>
      <c r="M1821" s="411">
        <v>107114248104</v>
      </c>
      <c r="N1821" s="411" t="s">
        <v>12574</v>
      </c>
    </row>
    <row r="1822" spans="1:14">
      <c r="A1822" s="471"/>
      <c r="C1822" s="415"/>
      <c r="D1822" s="385"/>
      <c r="J1822" s="391"/>
      <c r="M1822" s="411">
        <v>107113844668</v>
      </c>
      <c r="N1822" s="411" t="s">
        <v>12021</v>
      </c>
    </row>
    <row r="1823" spans="1:14">
      <c r="A1823" s="471"/>
      <c r="C1823" s="415"/>
      <c r="D1823" s="385"/>
      <c r="J1823" s="391"/>
      <c r="M1823" s="411">
        <v>107113675382</v>
      </c>
      <c r="N1823" s="411" t="s">
        <v>11087</v>
      </c>
    </row>
    <row r="1824" spans="1:14">
      <c r="A1824" s="471"/>
      <c r="C1824" s="415"/>
      <c r="D1824" s="385"/>
      <c r="E1824" s="395"/>
      <c r="F1824" s="396"/>
      <c r="G1824" s="397"/>
      <c r="J1824" s="394"/>
      <c r="M1824" s="411">
        <v>107112808990</v>
      </c>
      <c r="N1824" s="411" t="s">
        <v>12575</v>
      </c>
    </row>
    <row r="1825" spans="1:14">
      <c r="A1825" s="471"/>
      <c r="C1825" s="415"/>
      <c r="D1825" s="385"/>
      <c r="J1825" s="391"/>
      <c r="M1825" s="411">
        <v>107115474320</v>
      </c>
      <c r="N1825" s="411" t="s">
        <v>11128</v>
      </c>
    </row>
    <row r="1826" spans="1:14">
      <c r="A1826" s="471"/>
      <c r="C1826" s="415"/>
      <c r="D1826" s="385"/>
      <c r="J1826" s="391"/>
      <c r="M1826" s="411">
        <v>107114167028</v>
      </c>
      <c r="N1826" s="411" t="s">
        <v>12028</v>
      </c>
    </row>
    <row r="1827" spans="1:14">
      <c r="A1827" s="471"/>
      <c r="C1827" s="415"/>
      <c r="D1827" s="385"/>
      <c r="J1827" s="391"/>
      <c r="M1827" s="411">
        <v>107114948281</v>
      </c>
      <c r="N1827" s="411" t="s">
        <v>11123</v>
      </c>
    </row>
    <row r="1828" spans="1:14">
      <c r="A1828" s="471"/>
      <c r="C1828" s="415"/>
      <c r="D1828" s="385"/>
      <c r="E1828" s="395"/>
      <c r="F1828" s="396"/>
      <c r="G1828" s="397"/>
      <c r="J1828" s="391"/>
      <c r="M1828" s="411">
        <v>107114539261</v>
      </c>
      <c r="N1828" s="411" t="s">
        <v>11146</v>
      </c>
    </row>
    <row r="1829" spans="1:14">
      <c r="A1829" s="471"/>
      <c r="C1829" s="415"/>
      <c r="D1829" s="385"/>
      <c r="E1829" s="395"/>
      <c r="F1829" s="396"/>
      <c r="G1829" s="397"/>
      <c r="J1829" s="391"/>
      <c r="M1829" s="411">
        <v>107112552913</v>
      </c>
      <c r="N1829" s="411" t="s">
        <v>12576</v>
      </c>
    </row>
    <row r="1830" spans="1:14">
      <c r="A1830" s="471"/>
      <c r="C1830" s="415"/>
      <c r="D1830" s="385"/>
      <c r="J1830" s="391"/>
      <c r="M1830" s="411">
        <v>107115339734</v>
      </c>
      <c r="N1830" s="411" t="s">
        <v>12262</v>
      </c>
    </row>
    <row r="1831" spans="1:14">
      <c r="A1831" s="471"/>
      <c r="C1831" s="415"/>
      <c r="D1831" s="385"/>
      <c r="J1831" s="391"/>
      <c r="M1831" s="411">
        <v>107115116990</v>
      </c>
      <c r="N1831" s="411" t="s">
        <v>12018</v>
      </c>
    </row>
    <row r="1832" spans="1:14">
      <c r="A1832" s="471"/>
      <c r="C1832" s="415"/>
      <c r="D1832" s="385"/>
      <c r="J1832" s="391"/>
      <c r="M1832" s="411">
        <v>107114803929</v>
      </c>
      <c r="N1832" s="411" t="s">
        <v>11089</v>
      </c>
    </row>
    <row r="1833" spans="1:14">
      <c r="A1833" s="471"/>
      <c r="C1833" s="415"/>
      <c r="D1833" s="385"/>
      <c r="J1833" s="394"/>
      <c r="M1833" s="411">
        <v>107114799549</v>
      </c>
      <c r="N1833" s="411" t="s">
        <v>12577</v>
      </c>
    </row>
    <row r="1834" spans="1:14">
      <c r="A1834" s="471"/>
      <c r="C1834" s="415"/>
      <c r="D1834" s="385"/>
      <c r="J1834" s="394"/>
      <c r="M1834" s="411">
        <v>107114147326</v>
      </c>
      <c r="N1834" s="411" t="s">
        <v>12269</v>
      </c>
    </row>
    <row r="1835" spans="1:14">
      <c r="A1835" s="471"/>
      <c r="C1835" s="415"/>
      <c r="D1835" s="385"/>
      <c r="J1835" s="394"/>
      <c r="M1835" s="411">
        <v>107112211444</v>
      </c>
      <c r="N1835" s="411" t="s">
        <v>12578</v>
      </c>
    </row>
    <row r="1836" spans="1:14">
      <c r="A1836" s="471"/>
      <c r="C1836" s="415"/>
      <c r="D1836" s="385"/>
      <c r="J1836" s="394"/>
      <c r="M1836" s="411">
        <v>107115359835</v>
      </c>
      <c r="N1836" s="411" t="s">
        <v>12026</v>
      </c>
    </row>
    <row r="1837" spans="1:14">
      <c r="A1837" s="471"/>
      <c r="C1837" s="415"/>
      <c r="D1837" s="385"/>
      <c r="J1837" s="394"/>
      <c r="M1837" s="411">
        <v>107115335989</v>
      </c>
      <c r="N1837" s="411" t="s">
        <v>11119</v>
      </c>
    </row>
    <row r="1838" spans="1:14">
      <c r="A1838" s="471"/>
      <c r="C1838" s="415"/>
      <c r="D1838" s="385"/>
      <c r="J1838" s="391"/>
      <c r="M1838" s="411">
        <v>107115357032</v>
      </c>
      <c r="N1838" s="411" t="s">
        <v>12261</v>
      </c>
    </row>
    <row r="1839" spans="1:14">
      <c r="A1839" s="471"/>
      <c r="C1839" s="415"/>
      <c r="D1839" s="385"/>
      <c r="E1839" s="395"/>
      <c r="F1839" s="396"/>
      <c r="G1839" s="397"/>
      <c r="J1839" s="391"/>
      <c r="M1839" s="411">
        <v>107114871565</v>
      </c>
      <c r="N1839" s="411" t="s">
        <v>12274</v>
      </c>
    </row>
    <row r="1840" spans="1:14">
      <c r="A1840" s="471"/>
      <c r="C1840" s="415"/>
      <c r="D1840" s="385"/>
      <c r="E1840" s="395"/>
      <c r="F1840" s="396"/>
      <c r="G1840" s="397"/>
      <c r="J1840" s="391"/>
      <c r="M1840" s="411">
        <v>107112973200</v>
      </c>
      <c r="N1840" s="411" t="s">
        <v>12268</v>
      </c>
    </row>
    <row r="1841" spans="1:14">
      <c r="A1841" s="471"/>
      <c r="C1841" s="415"/>
      <c r="D1841" s="385"/>
      <c r="J1841" s="391"/>
      <c r="M1841" s="411">
        <v>107114943296</v>
      </c>
      <c r="N1841" s="411" t="s">
        <v>11116</v>
      </c>
    </row>
    <row r="1842" spans="1:14">
      <c r="A1842" s="471"/>
      <c r="C1842" s="415"/>
      <c r="D1842" s="385"/>
      <c r="J1842" s="394"/>
      <c r="M1842" s="411">
        <v>107112575353</v>
      </c>
      <c r="N1842" s="411" t="s">
        <v>11118</v>
      </c>
    </row>
    <row r="1843" spans="1:14">
      <c r="A1843" s="471"/>
      <c r="C1843" s="415"/>
      <c r="D1843" s="385"/>
      <c r="J1843" s="394"/>
      <c r="M1843" s="411">
        <v>107114340995</v>
      </c>
      <c r="N1843" s="411" t="s">
        <v>12579</v>
      </c>
    </row>
    <row r="1844" spans="1:14">
      <c r="A1844" s="471"/>
      <c r="C1844" s="415"/>
      <c r="D1844" s="385"/>
      <c r="J1844" s="391"/>
      <c r="M1844" s="411">
        <v>107112197300</v>
      </c>
      <c r="N1844" s="411" t="s">
        <v>12580</v>
      </c>
    </row>
    <row r="1845" spans="1:14">
      <c r="A1845" s="471"/>
      <c r="C1845" s="415"/>
      <c r="D1845" s="385"/>
      <c r="J1845" s="391"/>
      <c r="M1845" s="411">
        <v>107114919685</v>
      </c>
      <c r="N1845" s="411" t="s">
        <v>11060</v>
      </c>
    </row>
    <row r="1846" spans="1:14">
      <c r="A1846" s="471"/>
      <c r="C1846" s="415"/>
      <c r="D1846" s="385"/>
      <c r="J1846" s="394"/>
      <c r="M1846" s="411">
        <v>107110682694</v>
      </c>
      <c r="N1846" s="411" t="s">
        <v>12029</v>
      </c>
    </row>
    <row r="1847" spans="1:14">
      <c r="A1847" s="471"/>
      <c r="C1847" s="415"/>
      <c r="D1847" s="385"/>
      <c r="E1847" s="395"/>
      <c r="F1847" s="396"/>
      <c r="G1847" s="397"/>
      <c r="J1847" s="391"/>
      <c r="M1847" s="411">
        <v>107111536165</v>
      </c>
      <c r="N1847" s="411" t="s">
        <v>12014</v>
      </c>
    </row>
    <row r="1848" spans="1:14">
      <c r="A1848" s="471"/>
      <c r="C1848" s="415"/>
      <c r="D1848" s="385"/>
      <c r="J1848" s="394"/>
      <c r="M1848" s="411">
        <v>107111383566</v>
      </c>
      <c r="N1848" s="411" t="s">
        <v>12275</v>
      </c>
    </row>
    <row r="1849" spans="1:14">
      <c r="A1849" s="471"/>
      <c r="C1849" s="415"/>
      <c r="D1849" s="385"/>
      <c r="E1849" s="395"/>
      <c r="F1849" s="396"/>
      <c r="G1849" s="397"/>
      <c r="J1849" s="391"/>
      <c r="M1849" s="411">
        <v>107115333278</v>
      </c>
      <c r="N1849" s="411" t="s">
        <v>12581</v>
      </c>
    </row>
    <row r="1850" spans="1:14">
      <c r="A1850" s="471"/>
      <c r="C1850" s="415"/>
      <c r="D1850" s="385"/>
      <c r="J1850" s="394"/>
      <c r="M1850" s="411">
        <v>107115109756</v>
      </c>
      <c r="N1850" s="411" t="s">
        <v>11101</v>
      </c>
    </row>
    <row r="1851" spans="1:14">
      <c r="A1851" s="471"/>
      <c r="C1851" s="415"/>
      <c r="D1851" s="385"/>
      <c r="J1851" s="394"/>
      <c r="M1851" s="411">
        <v>107113064769</v>
      </c>
      <c r="N1851" s="411" t="s">
        <v>12023</v>
      </c>
    </row>
    <row r="1852" spans="1:14">
      <c r="A1852" s="471"/>
      <c r="C1852" s="415"/>
      <c r="D1852" s="385"/>
      <c r="J1852" s="391"/>
      <c r="M1852" s="411">
        <v>107110499522</v>
      </c>
      <c r="N1852" s="411" t="s">
        <v>12009</v>
      </c>
    </row>
    <row r="1853" spans="1:14">
      <c r="A1853" s="471"/>
      <c r="C1853" s="415"/>
      <c r="D1853" s="385"/>
      <c r="E1853" s="395"/>
      <c r="F1853" s="396"/>
      <c r="G1853" s="397"/>
      <c r="J1853" s="391"/>
      <c r="M1853" s="411">
        <v>107115369019</v>
      </c>
      <c r="N1853" s="411" t="s">
        <v>12582</v>
      </c>
    </row>
    <row r="1854" spans="1:14">
      <c r="A1854" s="471"/>
      <c r="C1854" s="415"/>
      <c r="D1854" s="385"/>
      <c r="E1854" s="395"/>
      <c r="F1854" s="396"/>
      <c r="G1854" s="397"/>
      <c r="J1854" s="391"/>
      <c r="M1854" s="411">
        <v>107114877590</v>
      </c>
      <c r="N1854" s="411" t="s">
        <v>12583</v>
      </c>
    </row>
    <row r="1855" spans="1:14">
      <c r="A1855" s="471"/>
      <c r="C1855" s="415"/>
      <c r="D1855" s="385"/>
      <c r="J1855" s="394"/>
      <c r="M1855" s="411">
        <v>107112315378</v>
      </c>
      <c r="N1855" s="411" t="s">
        <v>12584</v>
      </c>
    </row>
    <row r="1856" spans="1:14">
      <c r="A1856" s="471"/>
      <c r="C1856" s="415"/>
      <c r="D1856" s="385"/>
      <c r="J1856" s="391"/>
      <c r="M1856" s="411">
        <v>107115304583</v>
      </c>
      <c r="N1856" s="411" t="s">
        <v>12271</v>
      </c>
    </row>
    <row r="1857" spans="1:14">
      <c r="A1857" s="471"/>
      <c r="C1857" s="415"/>
      <c r="D1857" s="385"/>
      <c r="E1857" s="395"/>
      <c r="F1857" s="396"/>
      <c r="G1857" s="397"/>
      <c r="J1857" s="391"/>
      <c r="M1857" s="411">
        <v>107114971973</v>
      </c>
      <c r="N1857" s="411" t="s">
        <v>12267</v>
      </c>
    </row>
    <row r="1858" spans="1:14">
      <c r="A1858" s="471"/>
      <c r="C1858" s="415"/>
      <c r="D1858" s="385"/>
      <c r="E1858" s="395"/>
      <c r="F1858" s="396"/>
      <c r="G1858" s="397"/>
      <c r="J1858" s="391"/>
      <c r="M1858" s="411">
        <v>107114471436</v>
      </c>
      <c r="N1858" s="411" t="s">
        <v>12585</v>
      </c>
    </row>
    <row r="1859" spans="1:14">
      <c r="A1859" s="471"/>
      <c r="C1859" s="415"/>
      <c r="D1859" s="385"/>
      <c r="E1859" s="395"/>
      <c r="F1859" s="396"/>
      <c r="G1859" s="397"/>
      <c r="J1859" s="391"/>
      <c r="M1859" s="411">
        <v>107115088740</v>
      </c>
      <c r="N1859" s="411" t="s">
        <v>12273</v>
      </c>
    </row>
    <row r="1860" spans="1:14">
      <c r="A1860" s="471"/>
      <c r="C1860" s="415"/>
      <c r="D1860" s="385"/>
      <c r="E1860" s="395"/>
      <c r="F1860" s="396"/>
      <c r="G1860" s="397"/>
      <c r="J1860" s="391"/>
      <c r="M1860" s="411">
        <v>107114219870</v>
      </c>
      <c r="N1860" s="411" t="s">
        <v>12032</v>
      </c>
    </row>
    <row r="1861" spans="1:14">
      <c r="A1861" s="471"/>
      <c r="C1861" s="415"/>
      <c r="D1861" s="385"/>
      <c r="E1861" s="395"/>
      <c r="F1861" s="396"/>
      <c r="G1861" s="397"/>
      <c r="J1861" s="391"/>
      <c r="M1861" s="411">
        <v>107115495264</v>
      </c>
      <c r="N1861" s="411" t="s">
        <v>12006</v>
      </c>
    </row>
    <row r="1862" spans="1:14">
      <c r="A1862" s="471"/>
      <c r="C1862" s="415"/>
      <c r="D1862" s="385"/>
      <c r="J1862" s="391"/>
      <c r="M1862" s="411">
        <v>107115343366</v>
      </c>
      <c r="N1862" s="411" t="s">
        <v>11038</v>
      </c>
    </row>
    <row r="1863" spans="1:14">
      <c r="A1863" s="471"/>
      <c r="C1863" s="415"/>
      <c r="D1863" s="385"/>
      <c r="E1863" s="395"/>
      <c r="F1863" s="396"/>
      <c r="G1863" s="397"/>
      <c r="J1863" s="391"/>
      <c r="M1863" s="411">
        <v>107115264460</v>
      </c>
      <c r="N1863" s="411" t="s">
        <v>12015</v>
      </c>
    </row>
    <row r="1864" spans="1:14">
      <c r="A1864" s="471"/>
      <c r="C1864" s="415"/>
      <c r="D1864" s="385"/>
      <c r="J1864" s="391"/>
      <c r="M1864" s="411">
        <v>107114985933</v>
      </c>
      <c r="N1864" s="411" t="s">
        <v>12586</v>
      </c>
    </row>
    <row r="1865" spans="1:14">
      <c r="A1865" s="471"/>
      <c r="C1865" s="415"/>
      <c r="D1865" s="385"/>
      <c r="E1865" s="395"/>
      <c r="F1865" s="396"/>
      <c r="G1865" s="397"/>
      <c r="J1865" s="391"/>
      <c r="M1865" s="411">
        <v>107114636976</v>
      </c>
      <c r="N1865" s="411" t="s">
        <v>12587</v>
      </c>
    </row>
    <row r="1866" spans="1:14">
      <c r="A1866" s="471"/>
      <c r="C1866" s="415"/>
      <c r="D1866" s="385"/>
      <c r="E1866" s="395"/>
      <c r="F1866" s="396"/>
      <c r="G1866" s="397"/>
      <c r="J1866" s="391"/>
      <c r="M1866" s="411">
        <v>107114343182</v>
      </c>
      <c r="N1866" s="411" t="s">
        <v>12588</v>
      </c>
    </row>
    <row r="1867" spans="1:14">
      <c r="A1867" s="471"/>
      <c r="C1867" s="415"/>
      <c r="D1867" s="385"/>
      <c r="J1867" s="394"/>
      <c r="M1867" s="411">
        <v>107113329565</v>
      </c>
      <c r="N1867" s="411" t="s">
        <v>12589</v>
      </c>
    </row>
    <row r="1868" spans="1:14">
      <c r="A1868" s="471"/>
      <c r="C1868" s="415"/>
      <c r="D1868" s="385"/>
      <c r="E1868" s="395"/>
      <c r="F1868" s="396"/>
      <c r="G1868" s="397"/>
      <c r="J1868" s="391"/>
      <c r="M1868" s="411">
        <v>107115280785</v>
      </c>
      <c r="N1868" s="411" t="s">
        <v>12590</v>
      </c>
    </row>
    <row r="1869" spans="1:14">
      <c r="A1869" s="471"/>
      <c r="C1869" s="415"/>
      <c r="D1869" s="385"/>
      <c r="E1869" s="395"/>
      <c r="F1869" s="396"/>
      <c r="G1869" s="397"/>
      <c r="J1869" s="391"/>
      <c r="M1869" s="411">
        <v>107115432469</v>
      </c>
      <c r="N1869" s="411" t="s">
        <v>11109</v>
      </c>
    </row>
    <row r="1870" spans="1:14">
      <c r="A1870" s="471"/>
      <c r="C1870" s="415"/>
      <c r="D1870" s="385"/>
      <c r="J1870" s="391"/>
      <c r="M1870" s="411">
        <v>107115089231</v>
      </c>
      <c r="N1870" s="411" t="s">
        <v>12591</v>
      </c>
    </row>
    <row r="1871" spans="1:14">
      <c r="A1871" s="471"/>
      <c r="C1871" s="415"/>
      <c r="D1871" s="385"/>
      <c r="J1871" s="394"/>
      <c r="M1871" s="411">
        <v>107114759473</v>
      </c>
      <c r="N1871" s="411" t="s">
        <v>12593</v>
      </c>
    </row>
    <row r="1872" spans="1:14">
      <c r="A1872" s="471"/>
      <c r="C1872" s="415"/>
      <c r="D1872" s="385"/>
      <c r="E1872" s="395"/>
      <c r="F1872" s="396"/>
      <c r="G1872" s="397"/>
      <c r="J1872" s="391"/>
      <c r="M1872" s="411">
        <v>107115515009</v>
      </c>
      <c r="N1872" s="411" t="s">
        <v>12594</v>
      </c>
    </row>
    <row r="1873" spans="1:14">
      <c r="A1873" s="471"/>
      <c r="C1873" s="415"/>
      <c r="D1873" s="385"/>
      <c r="J1873" s="394"/>
      <c r="M1873" s="411">
        <v>107115519066</v>
      </c>
      <c r="N1873" s="411" t="s">
        <v>12595</v>
      </c>
    </row>
    <row r="1874" spans="1:14">
      <c r="A1874" s="471"/>
      <c r="C1874" s="415"/>
      <c r="D1874" s="385"/>
      <c r="J1874" s="391"/>
      <c r="M1874" s="411">
        <v>107115521390</v>
      </c>
      <c r="N1874" s="411" t="s">
        <v>12596</v>
      </c>
    </row>
    <row r="1875" spans="1:14">
      <c r="A1875" s="471"/>
      <c r="C1875" s="415"/>
      <c r="D1875" s="385"/>
      <c r="E1875" s="395"/>
      <c r="F1875" s="396"/>
      <c r="G1875" s="397"/>
      <c r="J1875" s="391"/>
      <c r="M1875" s="411">
        <v>107115519753</v>
      </c>
      <c r="N1875" s="411" t="s">
        <v>12597</v>
      </c>
    </row>
    <row r="1876" spans="1:14">
      <c r="A1876" s="471"/>
      <c r="C1876" s="415"/>
      <c r="D1876" s="385"/>
      <c r="J1876" s="391"/>
      <c r="M1876" s="411">
        <v>107115520516</v>
      </c>
      <c r="N1876" s="411" t="s">
        <v>12598</v>
      </c>
    </row>
    <row r="1877" spans="1:14">
      <c r="A1877" s="471"/>
      <c r="C1877" s="415"/>
      <c r="D1877" s="385"/>
      <c r="E1877" s="395"/>
      <c r="F1877" s="396"/>
      <c r="G1877" s="397"/>
      <c r="J1877" s="391"/>
      <c r="M1877" s="411">
        <v>107114188388</v>
      </c>
      <c r="N1877" s="411" t="s">
        <v>11149</v>
      </c>
    </row>
    <row r="1878" spans="1:14">
      <c r="A1878" s="471"/>
      <c r="C1878" s="415"/>
      <c r="D1878" s="385"/>
      <c r="E1878" s="395"/>
      <c r="F1878" s="396"/>
      <c r="G1878" s="397"/>
      <c r="J1878" s="391"/>
      <c r="M1878" s="411">
        <v>107114230376</v>
      </c>
      <c r="N1878" s="411" t="s">
        <v>11182</v>
      </c>
    </row>
    <row r="1879" spans="1:14">
      <c r="A1879" s="471"/>
      <c r="C1879" s="415"/>
      <c r="D1879" s="385"/>
      <c r="E1879" s="395"/>
      <c r="F1879" s="396"/>
      <c r="G1879" s="397"/>
      <c r="J1879" s="391"/>
      <c r="M1879" s="411">
        <v>107113631136</v>
      </c>
      <c r="N1879" s="411" t="s">
        <v>11156</v>
      </c>
    </row>
    <row r="1880" spans="1:14">
      <c r="A1880" s="471"/>
      <c r="C1880" s="415"/>
      <c r="D1880" s="385"/>
      <c r="J1880" s="391"/>
      <c r="M1880" s="411">
        <v>107114909994</v>
      </c>
      <c r="N1880" s="411" t="s">
        <v>11153</v>
      </c>
    </row>
    <row r="1881" spans="1:14">
      <c r="A1881" s="471"/>
      <c r="C1881" s="415"/>
      <c r="D1881" s="385"/>
      <c r="J1881" s="391"/>
      <c r="M1881" s="411">
        <v>107113435083</v>
      </c>
      <c r="N1881" s="411" t="s">
        <v>11274</v>
      </c>
    </row>
    <row r="1882" spans="1:14">
      <c r="A1882" s="471"/>
      <c r="C1882" s="415"/>
      <c r="D1882" s="385"/>
      <c r="J1882" s="391"/>
      <c r="M1882" s="411">
        <v>107115147645</v>
      </c>
      <c r="N1882" s="411" t="s">
        <v>11148</v>
      </c>
    </row>
    <row r="1883" spans="1:14">
      <c r="A1883" s="471"/>
      <c r="C1883" s="415"/>
      <c r="D1883" s="385"/>
      <c r="J1883" s="394"/>
      <c r="M1883" s="411">
        <v>107114379356</v>
      </c>
      <c r="N1883" s="411" t="s">
        <v>11157</v>
      </c>
    </row>
    <row r="1884" spans="1:14">
      <c r="A1884" s="471"/>
      <c r="C1884" s="415"/>
      <c r="D1884" s="385"/>
      <c r="J1884" s="391"/>
      <c r="M1884" s="411">
        <v>107115296097</v>
      </c>
      <c r="N1884" s="411" t="s">
        <v>11150</v>
      </c>
    </row>
    <row r="1885" spans="1:14">
      <c r="A1885" s="471"/>
      <c r="C1885" s="415"/>
      <c r="D1885" s="385"/>
      <c r="J1885" s="391"/>
      <c r="M1885" s="411">
        <v>107113606753</v>
      </c>
      <c r="N1885" s="411" t="s">
        <v>11152</v>
      </c>
    </row>
    <row r="1886" spans="1:14">
      <c r="A1886" s="471"/>
      <c r="C1886" s="415"/>
      <c r="D1886" s="385"/>
      <c r="J1886" s="391"/>
      <c r="M1886" s="411">
        <v>107109453943</v>
      </c>
      <c r="N1886" s="411" t="s">
        <v>11155</v>
      </c>
    </row>
    <row r="1887" spans="1:14">
      <c r="A1887" s="471"/>
      <c r="C1887" s="415"/>
      <c r="D1887" s="385"/>
      <c r="J1887" s="391"/>
      <c r="M1887" s="411">
        <v>107115446227</v>
      </c>
      <c r="N1887" s="411" t="s">
        <v>11154</v>
      </c>
    </row>
    <row r="1888" spans="1:14">
      <c r="A1888" s="471"/>
      <c r="C1888" s="415"/>
      <c r="D1888" s="385"/>
      <c r="J1888" s="394"/>
      <c r="M1888" s="411">
        <v>107114629287</v>
      </c>
      <c r="N1888" s="411" t="s">
        <v>11184</v>
      </c>
    </row>
    <row r="1889" spans="1:14">
      <c r="A1889" s="471"/>
      <c r="C1889" s="415"/>
      <c r="D1889" s="385"/>
      <c r="J1889" s="391"/>
      <c r="M1889" s="411">
        <v>107114021967</v>
      </c>
      <c r="N1889" s="411" t="s">
        <v>11165</v>
      </c>
    </row>
    <row r="1890" spans="1:14">
      <c r="A1890" s="471"/>
      <c r="C1890" s="415"/>
      <c r="D1890" s="385"/>
      <c r="J1890" s="394"/>
      <c r="M1890" s="411">
        <v>107115242019</v>
      </c>
      <c r="N1890" s="411" t="s">
        <v>11163</v>
      </c>
    </row>
    <row r="1891" spans="1:14">
      <c r="A1891" s="471"/>
      <c r="C1891" s="415"/>
      <c r="D1891" s="385"/>
      <c r="E1891" s="395"/>
      <c r="F1891" s="396"/>
      <c r="G1891" s="397"/>
      <c r="J1891" s="391"/>
      <c r="M1891" s="411">
        <v>107114910988</v>
      </c>
      <c r="N1891" s="411" t="s">
        <v>11151</v>
      </c>
    </row>
    <row r="1892" spans="1:14">
      <c r="A1892" s="471"/>
      <c r="C1892" s="415"/>
      <c r="D1892" s="385"/>
      <c r="J1892" s="391"/>
      <c r="M1892" s="411">
        <v>107115461036</v>
      </c>
      <c r="N1892" s="411" t="s">
        <v>11183</v>
      </c>
    </row>
    <row r="1893" spans="1:14">
      <c r="A1893" s="471"/>
      <c r="C1893" s="415"/>
      <c r="D1893" s="385"/>
      <c r="J1893" s="391"/>
      <c r="M1893" s="411">
        <v>107115080966</v>
      </c>
      <c r="N1893" s="411" t="s">
        <v>11159</v>
      </c>
    </row>
    <row r="1894" spans="1:14">
      <c r="A1894" s="471"/>
      <c r="C1894" s="415"/>
      <c r="D1894" s="385"/>
      <c r="E1894" s="395"/>
      <c r="F1894" s="396"/>
      <c r="G1894" s="397"/>
      <c r="J1894" s="391"/>
      <c r="M1894" s="411">
        <v>107115039330</v>
      </c>
      <c r="N1894" s="411" t="s">
        <v>11166</v>
      </c>
    </row>
    <row r="1895" spans="1:14">
      <c r="A1895" s="471"/>
      <c r="C1895" s="415"/>
      <c r="D1895" s="385"/>
      <c r="J1895" s="394"/>
      <c r="M1895" s="411">
        <v>107115364598</v>
      </c>
      <c r="N1895" s="411" t="s">
        <v>12599</v>
      </c>
    </row>
    <row r="1896" spans="1:14">
      <c r="A1896" s="471"/>
      <c r="C1896" s="415"/>
      <c r="D1896" s="385"/>
      <c r="E1896" s="395"/>
      <c r="F1896" s="396"/>
      <c r="G1896" s="397"/>
      <c r="J1896" s="391"/>
      <c r="M1896" s="411">
        <v>107114034292</v>
      </c>
      <c r="N1896" s="411" t="s">
        <v>11168</v>
      </c>
    </row>
    <row r="1897" spans="1:14">
      <c r="A1897" s="471"/>
      <c r="C1897" s="415"/>
      <c r="D1897" s="385"/>
      <c r="J1897" s="391"/>
      <c r="M1897" s="411">
        <v>107115251882</v>
      </c>
      <c r="N1897" s="411" t="s">
        <v>11161</v>
      </c>
    </row>
    <row r="1898" spans="1:14">
      <c r="A1898" s="471"/>
      <c r="C1898" s="415"/>
      <c r="D1898" s="385"/>
      <c r="E1898" s="395"/>
      <c r="F1898" s="396"/>
      <c r="G1898" s="397"/>
      <c r="J1898" s="391"/>
      <c r="M1898" s="411">
        <v>107114887064</v>
      </c>
      <c r="N1898" s="411" t="s">
        <v>11172</v>
      </c>
    </row>
    <row r="1899" spans="1:14">
      <c r="A1899" s="471"/>
      <c r="C1899" s="415"/>
      <c r="D1899" s="385"/>
      <c r="J1899" s="394"/>
      <c r="M1899" s="411">
        <v>107115436277</v>
      </c>
      <c r="N1899" s="411" t="s">
        <v>11158</v>
      </c>
    </row>
    <row r="1900" spans="1:14">
      <c r="A1900" s="471"/>
      <c r="C1900" s="415"/>
      <c r="D1900" s="385"/>
      <c r="J1900" s="391"/>
      <c r="M1900" s="411">
        <v>107114243188</v>
      </c>
      <c r="N1900" s="411" t="s">
        <v>11164</v>
      </c>
    </row>
    <row r="1901" spans="1:14">
      <c r="A1901" s="471"/>
      <c r="C1901" s="415"/>
      <c r="D1901" s="385"/>
      <c r="J1901" s="391"/>
      <c r="M1901" s="411">
        <v>107115464813</v>
      </c>
      <c r="N1901" s="411" t="s">
        <v>11194</v>
      </c>
    </row>
    <row r="1902" spans="1:14">
      <c r="A1902" s="471"/>
      <c r="C1902" s="415"/>
      <c r="D1902" s="385"/>
      <c r="J1902" s="391"/>
      <c r="M1902" s="411">
        <v>107114658225</v>
      </c>
      <c r="N1902" s="411" t="s">
        <v>11162</v>
      </c>
    </row>
    <row r="1903" spans="1:14">
      <c r="A1903" s="471"/>
      <c r="C1903" s="415"/>
      <c r="D1903" s="385"/>
      <c r="J1903" s="391"/>
      <c r="M1903" s="411">
        <v>107115093344</v>
      </c>
      <c r="N1903" s="411" t="s">
        <v>11219</v>
      </c>
    </row>
    <row r="1904" spans="1:14">
      <c r="A1904" s="471"/>
      <c r="C1904" s="415"/>
      <c r="D1904" s="385"/>
      <c r="J1904" s="394"/>
      <c r="M1904" s="411">
        <v>107114746676</v>
      </c>
      <c r="N1904" s="411" t="s">
        <v>11241</v>
      </c>
    </row>
    <row r="1905" spans="1:14">
      <c r="A1905" s="471"/>
      <c r="C1905" s="415"/>
      <c r="D1905" s="385"/>
      <c r="E1905" s="395"/>
      <c r="F1905" s="396"/>
      <c r="G1905" s="397"/>
      <c r="J1905" s="391"/>
      <c r="M1905" s="411">
        <v>107115310781</v>
      </c>
      <c r="N1905" s="411" t="s">
        <v>11171</v>
      </c>
    </row>
    <row r="1906" spans="1:14">
      <c r="A1906" s="471"/>
      <c r="C1906" s="415"/>
      <c r="D1906" s="385"/>
      <c r="E1906" s="395"/>
      <c r="F1906" s="396"/>
      <c r="G1906" s="397"/>
      <c r="J1906" s="391"/>
      <c r="M1906" s="411">
        <v>107115416210</v>
      </c>
      <c r="N1906" s="411" t="s">
        <v>11178</v>
      </c>
    </row>
    <row r="1907" spans="1:14">
      <c r="A1907" s="471"/>
      <c r="C1907" s="415"/>
      <c r="D1907" s="385"/>
      <c r="J1907" s="394"/>
      <c r="M1907" s="411">
        <v>107114967289</v>
      </c>
      <c r="N1907" s="411" t="s">
        <v>11195</v>
      </c>
    </row>
    <row r="1908" spans="1:14">
      <c r="A1908" s="471"/>
      <c r="C1908" s="415"/>
      <c r="D1908" s="385"/>
      <c r="E1908" s="395"/>
      <c r="F1908" s="396"/>
      <c r="G1908" s="397"/>
      <c r="J1908" s="391"/>
      <c r="M1908" s="411">
        <v>107114871378</v>
      </c>
      <c r="N1908" s="411" t="s">
        <v>11176</v>
      </c>
    </row>
    <row r="1909" spans="1:14">
      <c r="A1909" s="471"/>
      <c r="C1909" s="415"/>
      <c r="D1909" s="385"/>
      <c r="E1909" s="395"/>
      <c r="F1909" s="396"/>
      <c r="G1909" s="397"/>
      <c r="J1909" s="391"/>
      <c r="M1909" s="411">
        <v>107115102757</v>
      </c>
      <c r="N1909" s="411" t="s">
        <v>11207</v>
      </c>
    </row>
    <row r="1910" spans="1:14">
      <c r="A1910" s="471"/>
      <c r="C1910" s="415"/>
      <c r="D1910" s="385"/>
      <c r="E1910" s="395"/>
      <c r="F1910" s="396"/>
      <c r="G1910" s="397"/>
      <c r="J1910" s="391"/>
      <c r="M1910" s="411">
        <v>107115056956</v>
      </c>
      <c r="N1910" s="411" t="s">
        <v>11209</v>
      </c>
    </row>
    <row r="1911" spans="1:14">
      <c r="A1911" s="471"/>
      <c r="C1911" s="415"/>
      <c r="D1911" s="385"/>
      <c r="J1911" s="391"/>
      <c r="M1911" s="411">
        <v>107115084475</v>
      </c>
      <c r="N1911" s="411" t="s">
        <v>11175</v>
      </c>
    </row>
    <row r="1912" spans="1:14">
      <c r="A1912" s="471"/>
      <c r="C1912" s="415"/>
      <c r="D1912" s="385"/>
      <c r="J1912" s="391"/>
      <c r="M1912" s="411">
        <v>107114708964</v>
      </c>
      <c r="N1912" s="411" t="s">
        <v>11173</v>
      </c>
    </row>
    <row r="1913" spans="1:14">
      <c r="A1913" s="471"/>
      <c r="C1913" s="415"/>
      <c r="D1913" s="385"/>
      <c r="E1913" s="395"/>
      <c r="F1913" s="396"/>
      <c r="G1913" s="397"/>
      <c r="J1913" s="391"/>
      <c r="M1913" s="411">
        <v>107113620405</v>
      </c>
      <c r="N1913" s="411" t="s">
        <v>10474</v>
      </c>
    </row>
    <row r="1914" spans="1:14">
      <c r="A1914" s="471"/>
      <c r="C1914" s="415"/>
      <c r="D1914" s="385"/>
      <c r="E1914" s="395"/>
      <c r="F1914" s="396"/>
      <c r="G1914" s="397"/>
      <c r="J1914" s="391"/>
      <c r="M1914" s="411">
        <v>107115417289</v>
      </c>
      <c r="N1914" s="411" t="s">
        <v>11221</v>
      </c>
    </row>
    <row r="1915" spans="1:14">
      <c r="A1915" s="471"/>
      <c r="C1915" s="415"/>
      <c r="D1915" s="385"/>
      <c r="J1915" s="394"/>
      <c r="M1915" s="411">
        <v>107115146659</v>
      </c>
      <c r="N1915" s="411" t="s">
        <v>11215</v>
      </c>
    </row>
    <row r="1916" spans="1:14">
      <c r="A1916" s="471"/>
      <c r="C1916" s="415"/>
      <c r="D1916" s="385"/>
      <c r="J1916" s="391"/>
      <c r="M1916" s="411">
        <v>107114266493</v>
      </c>
      <c r="N1916" s="411" t="s">
        <v>12037</v>
      </c>
    </row>
    <row r="1917" spans="1:14">
      <c r="A1917" s="471"/>
      <c r="C1917" s="415"/>
      <c r="D1917" s="385"/>
      <c r="E1917" s="395"/>
      <c r="F1917" s="396"/>
      <c r="G1917" s="397"/>
      <c r="J1917" s="391"/>
      <c r="M1917" s="411">
        <v>107115470228</v>
      </c>
      <c r="N1917" s="411" t="s">
        <v>11192</v>
      </c>
    </row>
    <row r="1918" spans="1:14">
      <c r="A1918" s="471"/>
      <c r="C1918" s="415"/>
      <c r="D1918" s="385"/>
      <c r="J1918" s="391"/>
      <c r="M1918" s="411">
        <v>107114955208</v>
      </c>
      <c r="N1918" s="411" t="s">
        <v>11180</v>
      </c>
    </row>
    <row r="1919" spans="1:14">
      <c r="A1919" s="471"/>
      <c r="C1919" s="415"/>
      <c r="D1919" s="385"/>
      <c r="J1919" s="391"/>
      <c r="M1919" s="411">
        <v>107114576051</v>
      </c>
      <c r="N1919" s="411" t="s">
        <v>11222</v>
      </c>
    </row>
    <row r="1920" spans="1:14">
      <c r="A1920" s="471"/>
      <c r="C1920" s="415"/>
      <c r="D1920" s="385"/>
      <c r="J1920" s="394"/>
      <c r="M1920" s="411">
        <v>107114376536</v>
      </c>
      <c r="N1920" s="411" t="s">
        <v>11196</v>
      </c>
    </row>
    <row r="1921" spans="1:14">
      <c r="A1921" s="471"/>
      <c r="C1921" s="415"/>
      <c r="D1921" s="385"/>
      <c r="E1921" s="395"/>
      <c r="F1921" s="396"/>
      <c r="G1921" s="397"/>
      <c r="J1921" s="391"/>
      <c r="M1921" s="411">
        <v>107115487882</v>
      </c>
      <c r="N1921" s="411" t="s">
        <v>11938</v>
      </c>
    </row>
    <row r="1922" spans="1:14">
      <c r="A1922" s="471"/>
      <c r="C1922" s="415"/>
      <c r="D1922" s="385"/>
      <c r="J1922" s="394"/>
      <c r="M1922" s="411">
        <v>107115413708</v>
      </c>
      <c r="N1922" s="411" t="s">
        <v>11289</v>
      </c>
    </row>
    <row r="1923" spans="1:14">
      <c r="A1923" s="471"/>
      <c r="C1923" s="415"/>
      <c r="D1923" s="385"/>
      <c r="J1923" s="394"/>
      <c r="M1923" s="411">
        <v>107114354549</v>
      </c>
      <c r="N1923" s="411" t="s">
        <v>11210</v>
      </c>
    </row>
    <row r="1924" spans="1:14">
      <c r="A1924" s="471"/>
      <c r="C1924" s="415"/>
      <c r="D1924" s="385"/>
      <c r="E1924" s="395"/>
      <c r="F1924" s="396"/>
      <c r="G1924" s="397"/>
      <c r="J1924" s="394"/>
      <c r="M1924" s="411">
        <v>107115180630</v>
      </c>
      <c r="N1924" s="411" t="s">
        <v>11190</v>
      </c>
    </row>
    <row r="1925" spans="1:14">
      <c r="A1925" s="471"/>
      <c r="C1925" s="415"/>
      <c r="D1925" s="385"/>
      <c r="J1925" s="391"/>
      <c r="M1925" s="411">
        <v>107115206910</v>
      </c>
      <c r="N1925" s="411" t="s">
        <v>11236</v>
      </c>
    </row>
    <row r="1926" spans="1:14">
      <c r="A1926" s="471"/>
      <c r="C1926" s="415"/>
      <c r="D1926" s="385"/>
      <c r="J1926" s="391"/>
      <c r="M1926" s="411">
        <v>107115102867</v>
      </c>
      <c r="N1926" s="411" t="s">
        <v>11220</v>
      </c>
    </row>
    <row r="1927" spans="1:14">
      <c r="A1927" s="471"/>
      <c r="C1927" s="415"/>
      <c r="D1927" s="385"/>
      <c r="E1927" s="395"/>
      <c r="F1927" s="396"/>
      <c r="G1927" s="397"/>
      <c r="J1927" s="391"/>
      <c r="M1927" s="411">
        <v>107114834408</v>
      </c>
      <c r="N1927" s="411" t="s">
        <v>11160</v>
      </c>
    </row>
    <row r="1928" spans="1:14">
      <c r="A1928" s="471"/>
      <c r="C1928" s="415"/>
      <c r="D1928" s="385"/>
      <c r="E1928" s="395"/>
      <c r="F1928" s="396"/>
      <c r="G1928" s="397"/>
      <c r="J1928" s="391"/>
      <c r="M1928" s="411">
        <v>107114487029</v>
      </c>
      <c r="N1928" s="411" t="s">
        <v>10526</v>
      </c>
    </row>
    <row r="1929" spans="1:14">
      <c r="A1929" s="471"/>
      <c r="C1929" s="415"/>
      <c r="D1929" s="385"/>
      <c r="J1929" s="391"/>
      <c r="M1929" s="411">
        <v>107115484144</v>
      </c>
      <c r="N1929" s="411" t="s">
        <v>11167</v>
      </c>
    </row>
    <row r="1930" spans="1:14">
      <c r="A1930" s="471"/>
      <c r="C1930" s="415"/>
      <c r="D1930" s="385"/>
      <c r="E1930" s="395"/>
      <c r="F1930" s="396"/>
      <c r="G1930" s="397"/>
      <c r="J1930" s="391"/>
      <c r="M1930" s="411">
        <v>107115034583</v>
      </c>
      <c r="N1930" s="411" t="s">
        <v>11335</v>
      </c>
    </row>
    <row r="1931" spans="1:14">
      <c r="A1931" s="471"/>
      <c r="C1931" s="415"/>
      <c r="D1931" s="385"/>
      <c r="J1931" s="391"/>
      <c r="M1931" s="411">
        <v>107115435475</v>
      </c>
      <c r="N1931" s="411" t="s">
        <v>11223</v>
      </c>
    </row>
    <row r="1932" spans="1:14">
      <c r="A1932" s="471"/>
      <c r="C1932" s="415"/>
      <c r="D1932" s="385"/>
      <c r="J1932" s="391"/>
      <c r="M1932" s="411">
        <v>107110465381</v>
      </c>
      <c r="N1932" s="411" t="s">
        <v>10509</v>
      </c>
    </row>
    <row r="1933" spans="1:14">
      <c r="A1933" s="471"/>
      <c r="C1933" s="415"/>
      <c r="D1933" s="385"/>
      <c r="J1933" s="391"/>
      <c r="M1933" s="411">
        <v>107114657571</v>
      </c>
      <c r="N1933" s="411" t="s">
        <v>11197</v>
      </c>
    </row>
    <row r="1934" spans="1:14">
      <c r="A1934" s="471"/>
      <c r="C1934" s="415"/>
      <c r="D1934" s="385"/>
      <c r="J1934" s="394"/>
      <c r="M1934" s="411">
        <v>107110435063</v>
      </c>
      <c r="N1934" s="411" t="s">
        <v>11314</v>
      </c>
    </row>
    <row r="1935" spans="1:14">
      <c r="A1935" s="471"/>
      <c r="C1935" s="415"/>
      <c r="D1935" s="385"/>
      <c r="J1935" s="391"/>
      <c r="M1935" s="411">
        <v>107114410161</v>
      </c>
      <c r="N1935" s="411" t="s">
        <v>11208</v>
      </c>
    </row>
    <row r="1936" spans="1:14">
      <c r="A1936" s="471"/>
      <c r="C1936" s="415"/>
      <c r="D1936" s="385"/>
      <c r="J1936" s="391"/>
      <c r="M1936" s="411">
        <v>107113798857</v>
      </c>
      <c r="N1936" s="411" t="s">
        <v>11189</v>
      </c>
    </row>
    <row r="1937" spans="1:14">
      <c r="A1937" s="471"/>
      <c r="C1937" s="415"/>
      <c r="D1937" s="385"/>
      <c r="E1937" s="395"/>
      <c r="F1937" s="396"/>
      <c r="G1937" s="397"/>
      <c r="J1937" s="391"/>
      <c r="M1937" s="411">
        <v>107115239481</v>
      </c>
      <c r="N1937" s="411" t="s">
        <v>11307</v>
      </c>
    </row>
    <row r="1938" spans="1:14">
      <c r="A1938" s="471"/>
      <c r="C1938" s="415"/>
      <c r="D1938" s="385"/>
      <c r="J1938" s="394"/>
      <c r="M1938" s="411">
        <v>107113939273</v>
      </c>
      <c r="N1938" s="411" t="s">
        <v>11169</v>
      </c>
    </row>
    <row r="1939" spans="1:14">
      <c r="A1939" s="471"/>
      <c r="C1939" s="415"/>
      <c r="D1939" s="385"/>
      <c r="J1939" s="391"/>
      <c r="M1939" s="411">
        <v>107115199440</v>
      </c>
      <c r="N1939" s="411" t="s">
        <v>11231</v>
      </c>
    </row>
    <row r="1940" spans="1:14">
      <c r="A1940" s="471"/>
      <c r="C1940" s="415"/>
      <c r="D1940" s="385"/>
      <c r="J1940" s="391"/>
      <c r="M1940" s="411">
        <v>107114244389</v>
      </c>
      <c r="N1940" s="411" t="s">
        <v>11224</v>
      </c>
    </row>
    <row r="1941" spans="1:14">
      <c r="A1941" s="471"/>
      <c r="C1941" s="415"/>
      <c r="D1941" s="385"/>
      <c r="J1941" s="391"/>
      <c r="M1941" s="411">
        <v>107113915571</v>
      </c>
      <c r="N1941" s="411" t="s">
        <v>11201</v>
      </c>
    </row>
    <row r="1942" spans="1:14">
      <c r="A1942" s="471"/>
      <c r="C1942" s="415"/>
      <c r="D1942" s="385"/>
      <c r="J1942" s="391"/>
      <c r="M1942" s="411">
        <v>107112917094</v>
      </c>
      <c r="N1942" s="411" t="s">
        <v>11193</v>
      </c>
    </row>
    <row r="1943" spans="1:14">
      <c r="A1943" s="471"/>
      <c r="C1943" s="415"/>
      <c r="D1943" s="385"/>
      <c r="J1943" s="391"/>
      <c r="M1943" s="411">
        <v>107113995367</v>
      </c>
      <c r="N1943" s="411" t="s">
        <v>11204</v>
      </c>
    </row>
    <row r="1944" spans="1:14">
      <c r="A1944" s="471"/>
      <c r="C1944" s="415"/>
      <c r="D1944" s="385"/>
      <c r="J1944" s="391"/>
      <c r="M1944" s="411">
        <v>107114627270</v>
      </c>
      <c r="N1944" s="411" t="s">
        <v>11174</v>
      </c>
    </row>
    <row r="1945" spans="1:14">
      <c r="A1945" s="471"/>
      <c r="C1945" s="415"/>
      <c r="D1945" s="385"/>
      <c r="J1945" s="391"/>
      <c r="M1945" s="411">
        <v>107114794405</v>
      </c>
      <c r="N1945" s="411" t="s">
        <v>11199</v>
      </c>
    </row>
    <row r="1946" spans="1:14">
      <c r="A1946" s="471"/>
      <c r="C1946" s="415"/>
      <c r="D1946" s="385"/>
      <c r="J1946" s="391"/>
      <c r="M1946" s="411">
        <v>107115177801</v>
      </c>
      <c r="N1946" s="411" t="s">
        <v>11185</v>
      </c>
    </row>
    <row r="1947" spans="1:14">
      <c r="A1947" s="471"/>
      <c r="C1947" s="415"/>
      <c r="D1947" s="385"/>
      <c r="E1947" s="395"/>
      <c r="F1947" s="396"/>
      <c r="G1947" s="397"/>
      <c r="J1947" s="391"/>
      <c r="M1947" s="411">
        <v>107115303345</v>
      </c>
      <c r="N1947" s="411" t="s">
        <v>11245</v>
      </c>
    </row>
    <row r="1948" spans="1:14">
      <c r="A1948" s="471"/>
      <c r="C1948" s="415"/>
      <c r="D1948" s="385"/>
      <c r="J1948" s="394"/>
      <c r="M1948" s="411">
        <v>107115273798</v>
      </c>
      <c r="N1948" s="411" t="s">
        <v>11214</v>
      </c>
    </row>
    <row r="1949" spans="1:14">
      <c r="A1949" s="471"/>
      <c r="C1949" s="415"/>
      <c r="D1949" s="385"/>
      <c r="J1949" s="391"/>
      <c r="M1949" s="411">
        <v>107114861936</v>
      </c>
      <c r="N1949" s="411" t="s">
        <v>11177</v>
      </c>
    </row>
    <row r="1950" spans="1:14">
      <c r="A1950" s="471"/>
      <c r="C1950" s="415"/>
      <c r="D1950" s="385"/>
      <c r="E1950" s="395"/>
      <c r="F1950" s="396"/>
      <c r="G1950" s="397"/>
      <c r="J1950" s="391"/>
      <c r="M1950" s="411">
        <v>107114022482</v>
      </c>
      <c r="N1950" s="411" t="s">
        <v>11268</v>
      </c>
    </row>
    <row r="1951" spans="1:14">
      <c r="A1951" s="471"/>
      <c r="C1951" s="415"/>
      <c r="D1951" s="385"/>
      <c r="J1951" s="391"/>
      <c r="M1951" s="411">
        <v>107113305099</v>
      </c>
      <c r="N1951" s="411" t="s">
        <v>11186</v>
      </c>
    </row>
    <row r="1952" spans="1:14">
      <c r="A1952" s="471"/>
      <c r="C1952" s="415"/>
      <c r="D1952" s="385"/>
      <c r="J1952" s="391"/>
      <c r="M1952" s="411">
        <v>107115202696</v>
      </c>
      <c r="N1952" s="411" t="s">
        <v>11305</v>
      </c>
    </row>
    <row r="1953" spans="1:14">
      <c r="A1953" s="471"/>
      <c r="C1953" s="415"/>
      <c r="D1953" s="385"/>
      <c r="J1953" s="391"/>
      <c r="M1953" s="411">
        <v>107115453523</v>
      </c>
      <c r="N1953" s="411" t="s">
        <v>11213</v>
      </c>
    </row>
    <row r="1954" spans="1:14">
      <c r="A1954" s="471"/>
      <c r="C1954" s="415"/>
      <c r="D1954" s="385"/>
      <c r="E1954" s="395"/>
      <c r="F1954" s="396"/>
      <c r="G1954" s="397"/>
      <c r="J1954" s="391"/>
      <c r="M1954" s="411">
        <v>107111302674</v>
      </c>
      <c r="N1954" s="411" t="s">
        <v>12601</v>
      </c>
    </row>
    <row r="1955" spans="1:14">
      <c r="A1955" s="471"/>
      <c r="C1955" s="415"/>
      <c r="D1955" s="385"/>
      <c r="J1955" s="391"/>
      <c r="M1955" s="411">
        <v>107113502004</v>
      </c>
      <c r="N1955" s="411" t="s">
        <v>11332</v>
      </c>
    </row>
    <row r="1956" spans="1:14">
      <c r="A1956" s="471"/>
      <c r="C1956" s="415"/>
      <c r="D1956" s="385"/>
      <c r="J1956" s="391"/>
      <c r="M1956" s="411">
        <v>107115274232</v>
      </c>
      <c r="N1956" s="411" t="s">
        <v>11310</v>
      </c>
    </row>
    <row r="1957" spans="1:14">
      <c r="A1957" s="471"/>
      <c r="C1957" s="415"/>
      <c r="D1957" s="385"/>
      <c r="E1957" s="395"/>
      <c r="F1957" s="396"/>
      <c r="G1957" s="397"/>
      <c r="J1957" s="391"/>
      <c r="M1957" s="411">
        <v>107111634536</v>
      </c>
      <c r="N1957" s="411" t="s">
        <v>11284</v>
      </c>
    </row>
    <row r="1958" spans="1:14">
      <c r="A1958" s="471"/>
      <c r="C1958" s="415"/>
      <c r="D1958" s="385"/>
      <c r="E1958" s="395"/>
      <c r="F1958" s="396"/>
      <c r="G1958" s="397"/>
      <c r="J1958" s="391"/>
      <c r="M1958" s="411">
        <v>107114983888</v>
      </c>
      <c r="N1958" s="411" t="s">
        <v>11234</v>
      </c>
    </row>
    <row r="1959" spans="1:14">
      <c r="A1959" s="471"/>
      <c r="C1959" s="415"/>
      <c r="D1959" s="385"/>
      <c r="J1959" s="391"/>
      <c r="M1959" s="411">
        <v>107114976759</v>
      </c>
      <c r="N1959" s="411" t="s">
        <v>11198</v>
      </c>
    </row>
    <row r="1960" spans="1:14">
      <c r="A1960" s="471"/>
      <c r="C1960" s="415"/>
      <c r="D1960" s="385"/>
      <c r="J1960" s="391"/>
      <c r="M1960" s="411">
        <v>107115225045</v>
      </c>
      <c r="N1960" s="411" t="s">
        <v>11932</v>
      </c>
    </row>
    <row r="1961" spans="1:14">
      <c r="A1961" s="471"/>
      <c r="C1961" s="415"/>
      <c r="D1961" s="385"/>
      <c r="J1961" s="391"/>
      <c r="M1961" s="411">
        <v>107112722434</v>
      </c>
      <c r="N1961" s="411" t="s">
        <v>11217</v>
      </c>
    </row>
    <row r="1962" spans="1:14">
      <c r="A1962" s="471"/>
      <c r="C1962" s="415"/>
      <c r="D1962" s="385"/>
      <c r="J1962" s="391"/>
      <c r="M1962" s="411">
        <v>107115153125</v>
      </c>
      <c r="N1962" s="411" t="s">
        <v>11229</v>
      </c>
    </row>
    <row r="1963" spans="1:14">
      <c r="A1963" s="471"/>
      <c r="C1963" s="415"/>
      <c r="D1963" s="385"/>
      <c r="J1963" s="391"/>
      <c r="M1963" s="411">
        <v>107115062515</v>
      </c>
      <c r="N1963" s="411" t="s">
        <v>11295</v>
      </c>
    </row>
    <row r="1964" spans="1:14">
      <c r="A1964" s="471"/>
      <c r="C1964" s="415"/>
      <c r="D1964" s="385"/>
      <c r="E1964" s="395"/>
      <c r="F1964" s="396"/>
      <c r="G1964" s="397"/>
      <c r="J1964" s="391"/>
      <c r="M1964" s="411">
        <v>107115342293</v>
      </c>
      <c r="N1964" s="411" t="s">
        <v>10476</v>
      </c>
    </row>
    <row r="1965" spans="1:14">
      <c r="A1965" s="471"/>
      <c r="C1965" s="415"/>
      <c r="D1965" s="385"/>
      <c r="J1965" s="391"/>
      <c r="M1965" s="411">
        <v>107115295735</v>
      </c>
      <c r="N1965" s="411" t="s">
        <v>11326</v>
      </c>
    </row>
    <row r="1966" spans="1:14">
      <c r="A1966" s="471"/>
      <c r="C1966" s="415"/>
      <c r="D1966" s="385"/>
      <c r="E1966" s="395"/>
      <c r="F1966" s="396"/>
      <c r="G1966" s="397"/>
      <c r="J1966" s="391"/>
      <c r="M1966" s="411">
        <v>107115140326</v>
      </c>
      <c r="N1966" s="411" t="s">
        <v>11232</v>
      </c>
    </row>
    <row r="1967" spans="1:14">
      <c r="A1967" s="471"/>
      <c r="C1967" s="415"/>
      <c r="D1967" s="385"/>
      <c r="J1967" s="391"/>
      <c r="M1967" s="411">
        <v>107114944374</v>
      </c>
      <c r="N1967" s="411" t="s">
        <v>11278</v>
      </c>
    </row>
    <row r="1968" spans="1:14">
      <c r="A1968" s="471"/>
      <c r="C1968" s="415"/>
      <c r="D1968" s="385"/>
      <c r="J1968" s="394"/>
      <c r="M1968" s="411">
        <v>107115096349</v>
      </c>
      <c r="N1968" s="411" t="s">
        <v>11328</v>
      </c>
    </row>
    <row r="1969" spans="1:14">
      <c r="A1969" s="471"/>
      <c r="C1969" s="415"/>
      <c r="D1969" s="385"/>
      <c r="J1969" s="391"/>
      <c r="M1969" s="411">
        <v>107114328125</v>
      </c>
      <c r="N1969" s="411" t="s">
        <v>11330</v>
      </c>
    </row>
    <row r="1970" spans="1:14">
      <c r="A1970" s="471"/>
      <c r="C1970" s="415"/>
      <c r="D1970" s="385"/>
      <c r="J1970" s="391"/>
      <c r="M1970" s="411">
        <v>107114703397</v>
      </c>
      <c r="N1970" s="411" t="s">
        <v>11226</v>
      </c>
    </row>
    <row r="1971" spans="1:14">
      <c r="A1971" s="471"/>
      <c r="C1971" s="415"/>
      <c r="D1971" s="385"/>
      <c r="J1971" s="394"/>
      <c r="M1971" s="411">
        <v>107112162722</v>
      </c>
      <c r="N1971" s="411" t="s">
        <v>11298</v>
      </c>
    </row>
    <row r="1972" spans="1:14">
      <c r="A1972" s="471"/>
      <c r="C1972" s="415"/>
      <c r="D1972" s="385"/>
      <c r="J1972" s="391"/>
      <c r="M1972" s="411">
        <v>107113911220</v>
      </c>
      <c r="N1972" s="411" t="s">
        <v>10452</v>
      </c>
    </row>
    <row r="1973" spans="1:14">
      <c r="A1973" s="471"/>
      <c r="C1973" s="415"/>
      <c r="D1973" s="385"/>
      <c r="E1973" s="395"/>
      <c r="F1973" s="396"/>
      <c r="G1973" s="397"/>
      <c r="J1973" s="391"/>
      <c r="M1973" s="411">
        <v>107115371758</v>
      </c>
      <c r="N1973" s="411" t="s">
        <v>11272</v>
      </c>
    </row>
    <row r="1974" spans="1:14">
      <c r="A1974" s="471"/>
      <c r="C1974" s="415"/>
      <c r="D1974" s="385"/>
      <c r="J1974" s="394"/>
      <c r="M1974" s="411">
        <v>107112679287</v>
      </c>
      <c r="N1974" s="411" t="s">
        <v>11300</v>
      </c>
    </row>
    <row r="1975" spans="1:14">
      <c r="A1975" s="471"/>
      <c r="C1975" s="415"/>
      <c r="D1975" s="385"/>
      <c r="E1975" s="395"/>
      <c r="F1975" s="396"/>
      <c r="G1975" s="397"/>
      <c r="J1975" s="391"/>
      <c r="M1975" s="411">
        <v>107115196719</v>
      </c>
      <c r="N1975" s="411" t="s">
        <v>11325</v>
      </c>
    </row>
    <row r="1976" spans="1:14">
      <c r="A1976" s="471"/>
      <c r="C1976" s="415"/>
      <c r="D1976" s="385"/>
      <c r="E1976" s="395"/>
      <c r="F1976" s="396"/>
      <c r="G1976" s="397"/>
      <c r="J1976" s="391"/>
      <c r="M1976" s="411">
        <v>107114946524</v>
      </c>
      <c r="N1976" s="411" t="s">
        <v>11242</v>
      </c>
    </row>
    <row r="1977" spans="1:14">
      <c r="A1977" s="471"/>
      <c r="C1977" s="415"/>
      <c r="D1977" s="385"/>
      <c r="J1977" s="394"/>
      <c r="M1977" s="411">
        <v>107114786959</v>
      </c>
      <c r="N1977" s="411" t="s">
        <v>11238</v>
      </c>
    </row>
    <row r="1978" spans="1:14">
      <c r="A1978" s="471"/>
      <c r="C1978" s="415"/>
      <c r="D1978" s="385"/>
      <c r="E1978" s="395"/>
      <c r="F1978" s="396"/>
      <c r="G1978" s="397"/>
      <c r="J1978" s="391"/>
      <c r="M1978" s="411">
        <v>107115240385</v>
      </c>
      <c r="N1978" s="411" t="s">
        <v>11243</v>
      </c>
    </row>
    <row r="1979" spans="1:14">
      <c r="A1979" s="471"/>
      <c r="C1979" s="415"/>
      <c r="D1979" s="385"/>
      <c r="J1979" s="391"/>
      <c r="M1979" s="411">
        <v>107114078027</v>
      </c>
      <c r="N1979" s="411" t="s">
        <v>11260</v>
      </c>
    </row>
    <row r="1980" spans="1:14">
      <c r="A1980" s="471"/>
      <c r="C1980" s="415"/>
      <c r="D1980" s="385"/>
      <c r="J1980" s="391"/>
      <c r="M1980" s="411">
        <v>107114066009</v>
      </c>
      <c r="N1980" s="411" t="s">
        <v>11302</v>
      </c>
    </row>
    <row r="1981" spans="1:14">
      <c r="A1981" s="471"/>
      <c r="C1981" s="415"/>
      <c r="D1981" s="385"/>
      <c r="J1981" s="391"/>
      <c r="M1981" s="411">
        <v>107113509159</v>
      </c>
      <c r="N1981" s="411" t="s">
        <v>11265</v>
      </c>
    </row>
    <row r="1982" spans="1:14">
      <c r="A1982" s="471"/>
      <c r="C1982" s="415"/>
      <c r="D1982" s="385"/>
      <c r="J1982" s="391"/>
      <c r="M1982" s="411">
        <v>107115505059</v>
      </c>
      <c r="N1982" s="411" t="s">
        <v>12035</v>
      </c>
    </row>
    <row r="1983" spans="1:14">
      <c r="A1983" s="471"/>
      <c r="C1983" s="415"/>
      <c r="D1983" s="385"/>
      <c r="J1983" s="391"/>
      <c r="M1983" s="411">
        <v>107115196268</v>
      </c>
      <c r="N1983" s="411" t="s">
        <v>11337</v>
      </c>
    </row>
    <row r="1984" spans="1:14">
      <c r="A1984" s="471"/>
      <c r="C1984" s="415"/>
      <c r="D1984" s="385"/>
      <c r="J1984" s="391"/>
      <c r="M1984" s="411">
        <v>107115478827</v>
      </c>
      <c r="N1984" s="411" t="s">
        <v>11319</v>
      </c>
    </row>
    <row r="1985" spans="1:14">
      <c r="A1985" s="471"/>
      <c r="C1985" s="415"/>
      <c r="D1985" s="385"/>
      <c r="J1985" s="391"/>
      <c r="M1985" s="411">
        <v>107113083012</v>
      </c>
      <c r="N1985" s="411" t="s">
        <v>12602</v>
      </c>
    </row>
    <row r="1986" spans="1:14">
      <c r="A1986" s="471"/>
      <c r="C1986" s="415"/>
      <c r="D1986" s="385"/>
      <c r="J1986" s="391"/>
      <c r="M1986" s="411">
        <v>107110034789</v>
      </c>
      <c r="N1986" s="411" t="s">
        <v>11275</v>
      </c>
    </row>
    <row r="1987" spans="1:14">
      <c r="A1987" s="471"/>
      <c r="C1987" s="415"/>
      <c r="D1987" s="385"/>
      <c r="E1987" s="395"/>
      <c r="F1987" s="396"/>
      <c r="G1987" s="397"/>
      <c r="J1987" s="391"/>
      <c r="M1987" s="411">
        <v>107114910854</v>
      </c>
      <c r="N1987" s="411" t="s">
        <v>10550</v>
      </c>
    </row>
    <row r="1988" spans="1:14">
      <c r="A1988" s="471"/>
      <c r="C1988" s="415"/>
      <c r="D1988" s="385"/>
      <c r="J1988" s="391"/>
      <c r="M1988" s="411">
        <v>107115264787</v>
      </c>
      <c r="N1988" s="411" t="s">
        <v>12278</v>
      </c>
    </row>
    <row r="1989" spans="1:14">
      <c r="A1989" s="471"/>
      <c r="C1989" s="415"/>
      <c r="D1989" s="385"/>
      <c r="J1989" s="391"/>
      <c r="M1989" s="411">
        <v>107114865161</v>
      </c>
      <c r="N1989" s="411" t="s">
        <v>11301</v>
      </c>
    </row>
    <row r="1990" spans="1:14">
      <c r="A1990" s="471"/>
      <c r="C1990" s="415"/>
      <c r="D1990" s="385"/>
      <c r="E1990" s="395"/>
      <c r="F1990" s="396"/>
      <c r="G1990" s="397"/>
      <c r="J1990" s="391"/>
      <c r="M1990" s="411">
        <v>107114348689</v>
      </c>
      <c r="N1990" s="411" t="s">
        <v>11252</v>
      </c>
    </row>
    <row r="1991" spans="1:14">
      <c r="A1991" s="471"/>
      <c r="C1991" s="415"/>
      <c r="D1991" s="385"/>
      <c r="J1991" s="391"/>
      <c r="M1991" s="411">
        <v>107115364807</v>
      </c>
      <c r="N1991" s="411" t="s">
        <v>11264</v>
      </c>
    </row>
    <row r="1992" spans="1:14">
      <c r="A1992" s="471"/>
      <c r="C1992" s="415"/>
      <c r="D1992" s="385"/>
      <c r="E1992" s="395"/>
      <c r="F1992" s="396"/>
      <c r="G1992" s="397"/>
      <c r="J1992" s="391"/>
      <c r="M1992" s="411">
        <v>107115135861</v>
      </c>
      <c r="N1992" s="411" t="s">
        <v>12043</v>
      </c>
    </row>
    <row r="1993" spans="1:14">
      <c r="A1993" s="471"/>
      <c r="C1993" s="415"/>
      <c r="D1993" s="385"/>
      <c r="J1993" s="391"/>
      <c r="M1993" s="411">
        <v>107114205287</v>
      </c>
      <c r="N1993" s="411" t="s">
        <v>11269</v>
      </c>
    </row>
    <row r="1994" spans="1:14">
      <c r="A1994" s="471"/>
      <c r="C1994" s="415"/>
      <c r="D1994" s="385"/>
      <c r="E1994" s="395"/>
      <c r="F1994" s="396"/>
      <c r="G1994" s="397"/>
      <c r="J1994" s="391"/>
      <c r="M1994" s="411">
        <v>107115258522</v>
      </c>
      <c r="N1994" s="411" t="s">
        <v>11329</v>
      </c>
    </row>
    <row r="1995" spans="1:14">
      <c r="A1995" s="471"/>
      <c r="C1995" s="415"/>
      <c r="D1995" s="385"/>
      <c r="J1995" s="394"/>
      <c r="M1995" s="411">
        <v>107115180222</v>
      </c>
      <c r="N1995" s="411" t="s">
        <v>11290</v>
      </c>
    </row>
    <row r="1996" spans="1:14">
      <c r="A1996" s="471"/>
      <c r="C1996" s="415"/>
      <c r="D1996" s="385"/>
      <c r="J1996" s="391"/>
      <c r="M1996" s="411">
        <v>107114695817</v>
      </c>
      <c r="N1996" s="411" t="s">
        <v>11205</v>
      </c>
    </row>
    <row r="1997" spans="1:14">
      <c r="A1997" s="471"/>
      <c r="C1997" s="415"/>
      <c r="D1997" s="385"/>
      <c r="E1997" s="395"/>
      <c r="F1997" s="396"/>
      <c r="G1997" s="397"/>
      <c r="J1997" s="391"/>
      <c r="M1997" s="411">
        <v>107115167466</v>
      </c>
      <c r="N1997" s="411" t="s">
        <v>11936</v>
      </c>
    </row>
    <row r="1998" spans="1:14">
      <c r="A1998" s="471"/>
      <c r="C1998" s="415"/>
      <c r="D1998" s="385"/>
      <c r="J1998" s="394"/>
      <c r="M1998" s="411">
        <v>107114221577</v>
      </c>
      <c r="N1998" s="411" t="s">
        <v>11230</v>
      </c>
    </row>
    <row r="1999" spans="1:14">
      <c r="A1999" s="471"/>
      <c r="C1999" s="415"/>
      <c r="D1999" s="385"/>
      <c r="E1999" s="395"/>
      <c r="F1999" s="396"/>
      <c r="G1999" s="397"/>
      <c r="J1999" s="391"/>
      <c r="M1999" s="411">
        <v>107115310555</v>
      </c>
      <c r="N1999" s="411" t="s">
        <v>11256</v>
      </c>
    </row>
    <row r="2000" spans="1:14">
      <c r="A2000" s="471"/>
      <c r="C2000" s="415"/>
      <c r="D2000" s="385"/>
      <c r="E2000" s="395"/>
      <c r="F2000" s="396"/>
      <c r="G2000" s="397"/>
      <c r="J2000" s="391"/>
      <c r="M2000" s="411">
        <v>107111687571</v>
      </c>
      <c r="N2000" s="411" t="s">
        <v>11276</v>
      </c>
    </row>
    <row r="2001" spans="1:14">
      <c r="A2001" s="471"/>
      <c r="C2001" s="415"/>
      <c r="D2001" s="385"/>
      <c r="J2001" s="391"/>
      <c r="M2001" s="411">
        <v>107115083919</v>
      </c>
      <c r="N2001" s="411" t="s">
        <v>11200</v>
      </c>
    </row>
    <row r="2002" spans="1:14">
      <c r="A2002" s="471"/>
      <c r="C2002" s="415"/>
      <c r="D2002" s="385"/>
      <c r="J2002" s="391"/>
      <c r="M2002" s="411">
        <v>107114963435</v>
      </c>
      <c r="N2002" s="411" t="s">
        <v>11251</v>
      </c>
    </row>
    <row r="2003" spans="1:14">
      <c r="A2003" s="471"/>
      <c r="C2003" s="415"/>
      <c r="D2003" s="385"/>
      <c r="J2003" s="391"/>
      <c r="M2003" s="411">
        <v>107114819398</v>
      </c>
      <c r="N2003" s="411" t="s">
        <v>12036</v>
      </c>
    </row>
    <row r="2004" spans="1:14">
      <c r="A2004" s="471"/>
      <c r="C2004" s="415"/>
      <c r="D2004" s="385"/>
      <c r="E2004" s="395"/>
      <c r="F2004" s="396"/>
      <c r="G2004" s="397"/>
      <c r="J2004" s="391"/>
      <c r="M2004" s="411">
        <v>107114116969</v>
      </c>
      <c r="N2004" s="411" t="s">
        <v>11257</v>
      </c>
    </row>
    <row r="2005" spans="1:14">
      <c r="A2005" s="471"/>
      <c r="C2005" s="415"/>
      <c r="D2005" s="385"/>
      <c r="J2005" s="391"/>
      <c r="M2005" s="411">
        <v>107115014772</v>
      </c>
      <c r="N2005" s="411" t="s">
        <v>11273</v>
      </c>
    </row>
    <row r="2006" spans="1:14">
      <c r="A2006" s="471"/>
      <c r="C2006" s="415"/>
      <c r="D2006" s="385"/>
      <c r="J2006" s="394"/>
      <c r="M2006" s="411">
        <v>107114698406</v>
      </c>
      <c r="N2006" s="411" t="s">
        <v>11240</v>
      </c>
    </row>
    <row r="2007" spans="1:14">
      <c r="A2007" s="471"/>
      <c r="C2007" s="415"/>
      <c r="D2007" s="385"/>
      <c r="E2007" s="395"/>
      <c r="F2007" s="396"/>
      <c r="G2007" s="397"/>
      <c r="J2007" s="391"/>
      <c r="M2007" s="411">
        <v>107114407308</v>
      </c>
      <c r="N2007" s="411" t="s">
        <v>11218</v>
      </c>
    </row>
    <row r="2008" spans="1:14">
      <c r="A2008" s="471"/>
      <c r="C2008" s="415"/>
      <c r="D2008" s="385"/>
      <c r="J2008" s="391"/>
      <c r="M2008" s="411">
        <v>107115087271</v>
      </c>
      <c r="N2008" s="411" t="s">
        <v>11313</v>
      </c>
    </row>
    <row r="2009" spans="1:14">
      <c r="A2009" s="471"/>
      <c r="C2009" s="415"/>
      <c r="D2009" s="385"/>
      <c r="J2009" s="394"/>
      <c r="M2009" s="411">
        <v>107115379029</v>
      </c>
      <c r="N2009" s="411" t="s">
        <v>12283</v>
      </c>
    </row>
    <row r="2010" spans="1:14">
      <c r="A2010" s="471"/>
      <c r="C2010" s="415"/>
      <c r="D2010" s="385"/>
      <c r="J2010" s="394"/>
      <c r="M2010" s="411">
        <v>107115248341</v>
      </c>
      <c r="N2010" s="411" t="s">
        <v>12041</v>
      </c>
    </row>
    <row r="2011" spans="1:14">
      <c r="A2011" s="471"/>
      <c r="C2011" s="415"/>
      <c r="D2011" s="385"/>
      <c r="E2011" s="395"/>
      <c r="F2011" s="396"/>
      <c r="G2011" s="397"/>
      <c r="J2011" s="391"/>
      <c r="M2011" s="411">
        <v>107114656280</v>
      </c>
      <c r="N2011" s="411" t="s">
        <v>11227</v>
      </c>
    </row>
    <row r="2012" spans="1:14">
      <c r="A2012" s="471"/>
      <c r="C2012" s="415"/>
      <c r="D2012" s="385"/>
      <c r="J2012" s="394"/>
      <c r="M2012" s="411">
        <v>107114556943</v>
      </c>
      <c r="N2012" s="411" t="s">
        <v>11262</v>
      </c>
    </row>
    <row r="2013" spans="1:14">
      <c r="A2013" s="471"/>
      <c r="C2013" s="415"/>
      <c r="D2013" s="385"/>
      <c r="E2013" s="395"/>
      <c r="F2013" s="396"/>
      <c r="G2013" s="397"/>
      <c r="J2013" s="391"/>
      <c r="M2013" s="411">
        <v>107114509631</v>
      </c>
      <c r="N2013" s="411" t="s">
        <v>11316</v>
      </c>
    </row>
    <row r="2014" spans="1:14">
      <c r="A2014" s="471"/>
      <c r="C2014" s="415"/>
      <c r="D2014" s="385"/>
      <c r="E2014" s="395"/>
      <c r="F2014" s="396"/>
      <c r="G2014" s="397"/>
      <c r="J2014" s="391"/>
      <c r="M2014" s="411">
        <v>107115146490</v>
      </c>
      <c r="N2014" s="411" t="s">
        <v>10510</v>
      </c>
    </row>
    <row r="2015" spans="1:14">
      <c r="A2015" s="471"/>
      <c r="C2015" s="415"/>
      <c r="D2015" s="385"/>
      <c r="J2015" s="391"/>
      <c r="M2015" s="411">
        <v>107115462523</v>
      </c>
      <c r="N2015" s="411" t="s">
        <v>11327</v>
      </c>
    </row>
    <row r="2016" spans="1:14">
      <c r="A2016" s="471"/>
      <c r="C2016" s="415"/>
      <c r="D2016" s="385"/>
      <c r="E2016" s="395"/>
      <c r="F2016" s="396"/>
      <c r="G2016" s="397"/>
      <c r="J2016" s="391"/>
      <c r="M2016" s="411">
        <v>107115148787</v>
      </c>
      <c r="N2016" s="411" t="s">
        <v>11244</v>
      </c>
    </row>
    <row r="2017" spans="1:14">
      <c r="A2017" s="471"/>
      <c r="C2017" s="415"/>
      <c r="D2017" s="385"/>
      <c r="J2017" s="391"/>
      <c r="M2017" s="411">
        <v>107113916897</v>
      </c>
      <c r="N2017" s="411" t="s">
        <v>11321</v>
      </c>
    </row>
    <row r="2018" spans="1:14">
      <c r="A2018" s="471"/>
      <c r="C2018" s="415"/>
      <c r="D2018" s="385"/>
      <c r="J2018" s="394"/>
      <c r="M2018" s="411">
        <v>107115331835</v>
      </c>
      <c r="N2018" s="411" t="s">
        <v>12286</v>
      </c>
    </row>
    <row r="2019" spans="1:14">
      <c r="A2019" s="471"/>
      <c r="C2019" s="415"/>
      <c r="D2019" s="385"/>
      <c r="J2019" s="391"/>
      <c r="M2019" s="411">
        <v>107115432045</v>
      </c>
      <c r="N2019" s="411" t="s">
        <v>12603</v>
      </c>
    </row>
    <row r="2020" spans="1:14">
      <c r="A2020" s="471"/>
      <c r="C2020" s="415"/>
      <c r="D2020" s="385"/>
      <c r="J2020" s="394"/>
      <c r="M2020" s="411">
        <v>107114029625</v>
      </c>
      <c r="N2020" s="411" t="s">
        <v>11253</v>
      </c>
    </row>
    <row r="2021" spans="1:14">
      <c r="A2021" s="471"/>
      <c r="C2021" s="415"/>
      <c r="D2021" s="385"/>
      <c r="J2021" s="391"/>
      <c r="M2021" s="411">
        <v>107113154362</v>
      </c>
      <c r="N2021" s="411" t="s">
        <v>11282</v>
      </c>
    </row>
    <row r="2022" spans="1:14">
      <c r="A2022" s="471"/>
      <c r="C2022" s="415"/>
      <c r="D2022" s="385"/>
      <c r="E2022" s="395"/>
      <c r="F2022" s="396"/>
      <c r="G2022" s="397"/>
      <c r="J2022" s="391"/>
      <c r="M2022" s="411">
        <v>107115307141</v>
      </c>
      <c r="N2022" s="411" t="s">
        <v>12604</v>
      </c>
    </row>
    <row r="2023" spans="1:14">
      <c r="A2023" s="471"/>
      <c r="C2023" s="415"/>
      <c r="D2023" s="385"/>
      <c r="J2023" s="391"/>
      <c r="M2023" s="411">
        <v>107114549796</v>
      </c>
      <c r="N2023" s="411" t="s">
        <v>11211</v>
      </c>
    </row>
    <row r="2024" spans="1:14">
      <c r="A2024" s="471"/>
      <c r="C2024" s="415"/>
      <c r="D2024" s="385"/>
      <c r="E2024" s="395"/>
      <c r="F2024" s="396"/>
      <c r="G2024" s="397"/>
      <c r="J2024" s="391"/>
      <c r="M2024" s="411">
        <v>107115514363</v>
      </c>
      <c r="N2024" s="411" t="s">
        <v>12284</v>
      </c>
    </row>
    <row r="2025" spans="1:14">
      <c r="A2025" s="471"/>
      <c r="C2025" s="415"/>
      <c r="D2025" s="385"/>
      <c r="J2025" s="394"/>
      <c r="M2025" s="411">
        <v>107115218500</v>
      </c>
      <c r="N2025" s="411" t="s">
        <v>11263</v>
      </c>
    </row>
    <row r="2026" spans="1:14">
      <c r="A2026" s="471"/>
      <c r="C2026" s="415"/>
      <c r="D2026" s="385"/>
      <c r="J2026" s="391"/>
      <c r="M2026" s="411">
        <v>107114645165</v>
      </c>
      <c r="N2026" s="411" t="s">
        <v>12050</v>
      </c>
    </row>
    <row r="2027" spans="1:14">
      <c r="A2027" s="471"/>
      <c r="C2027" s="415"/>
      <c r="D2027" s="385"/>
      <c r="J2027" s="391"/>
      <c r="M2027" s="411">
        <v>107113538269</v>
      </c>
      <c r="N2027" s="411" t="s">
        <v>11308</v>
      </c>
    </row>
    <row r="2028" spans="1:14">
      <c r="A2028" s="471"/>
      <c r="C2028" s="415"/>
      <c r="D2028" s="385"/>
      <c r="J2028" s="391"/>
      <c r="M2028" s="411">
        <v>107115300788</v>
      </c>
      <c r="N2028" s="411" t="s">
        <v>12051</v>
      </c>
    </row>
    <row r="2029" spans="1:14">
      <c r="A2029" s="471"/>
      <c r="C2029" s="415"/>
      <c r="D2029" s="385"/>
      <c r="E2029" s="395"/>
      <c r="F2029" s="396"/>
      <c r="G2029" s="397"/>
      <c r="J2029" s="391"/>
      <c r="M2029" s="411">
        <v>107114505182</v>
      </c>
      <c r="N2029" s="411" t="s">
        <v>12605</v>
      </c>
    </row>
    <row r="2030" spans="1:14">
      <c r="A2030" s="471"/>
      <c r="C2030" s="415"/>
      <c r="D2030" s="385"/>
      <c r="J2030" s="394"/>
      <c r="M2030" s="411">
        <v>107115153650</v>
      </c>
      <c r="N2030" s="411" t="s">
        <v>11281</v>
      </c>
    </row>
    <row r="2031" spans="1:14">
      <c r="A2031" s="471"/>
      <c r="C2031" s="415"/>
      <c r="D2031" s="385"/>
      <c r="J2031" s="391"/>
      <c r="M2031" s="411">
        <v>107113388373</v>
      </c>
      <c r="N2031" s="411" t="s">
        <v>11333</v>
      </c>
    </row>
    <row r="2032" spans="1:14">
      <c r="A2032" s="471"/>
      <c r="C2032" s="415"/>
      <c r="D2032" s="385"/>
      <c r="E2032" s="395"/>
      <c r="F2032" s="396"/>
      <c r="G2032" s="397"/>
      <c r="J2032" s="391"/>
      <c r="M2032" s="411">
        <v>107114882661</v>
      </c>
      <c r="N2032" s="411" t="s">
        <v>11315</v>
      </c>
    </row>
    <row r="2033" spans="1:14">
      <c r="A2033" s="471"/>
      <c r="C2033" s="415"/>
      <c r="D2033" s="385"/>
      <c r="J2033" s="391"/>
      <c r="M2033" s="411">
        <v>107113759942</v>
      </c>
      <c r="N2033" s="411" t="s">
        <v>11331</v>
      </c>
    </row>
    <row r="2034" spans="1:14">
      <c r="A2034" s="471"/>
      <c r="C2034" s="415"/>
      <c r="D2034" s="385"/>
      <c r="J2034" s="394"/>
      <c r="M2034" s="411">
        <v>107115431600</v>
      </c>
      <c r="N2034" s="411" t="s">
        <v>11293</v>
      </c>
    </row>
    <row r="2035" spans="1:14">
      <c r="A2035" s="471"/>
      <c r="C2035" s="415"/>
      <c r="D2035" s="385"/>
      <c r="E2035" s="395"/>
      <c r="F2035" s="396"/>
      <c r="G2035" s="397"/>
      <c r="J2035" s="391"/>
      <c r="M2035" s="411">
        <v>107115149815</v>
      </c>
      <c r="N2035" s="411" t="s">
        <v>10511</v>
      </c>
    </row>
    <row r="2036" spans="1:14">
      <c r="A2036" s="471"/>
      <c r="C2036" s="415"/>
      <c r="D2036" s="385"/>
      <c r="J2036" s="391"/>
      <c r="M2036" s="411">
        <v>107113463529</v>
      </c>
      <c r="N2036" s="411" t="s">
        <v>11248</v>
      </c>
    </row>
    <row r="2037" spans="1:14">
      <c r="A2037" s="471"/>
      <c r="C2037" s="415"/>
      <c r="D2037" s="385"/>
      <c r="J2037" s="394"/>
      <c r="M2037" s="411">
        <v>107114414047</v>
      </c>
      <c r="N2037" s="411" t="s">
        <v>12606</v>
      </c>
    </row>
    <row r="2038" spans="1:14">
      <c r="A2038" s="471"/>
      <c r="C2038" s="415"/>
      <c r="D2038" s="385"/>
      <c r="E2038" s="395"/>
      <c r="F2038" s="396"/>
      <c r="G2038" s="397"/>
      <c r="J2038" s="391"/>
      <c r="M2038" s="411">
        <v>107115344371</v>
      </c>
      <c r="N2038" s="411" t="s">
        <v>12055</v>
      </c>
    </row>
    <row r="2039" spans="1:14">
      <c r="A2039" s="471"/>
      <c r="C2039" s="415"/>
      <c r="D2039" s="385"/>
      <c r="J2039" s="391"/>
      <c r="M2039" s="411">
        <v>107114589829</v>
      </c>
      <c r="N2039" s="411" t="s">
        <v>11941</v>
      </c>
    </row>
    <row r="2040" spans="1:14">
      <c r="A2040" s="471"/>
      <c r="C2040" s="415"/>
      <c r="D2040" s="385"/>
      <c r="E2040" s="395"/>
      <c r="F2040" s="396"/>
      <c r="G2040" s="397"/>
      <c r="J2040" s="391"/>
      <c r="M2040" s="411">
        <v>107115023316</v>
      </c>
      <c r="N2040" s="411" t="s">
        <v>11271</v>
      </c>
    </row>
    <row r="2041" spans="1:14">
      <c r="A2041" s="471"/>
      <c r="C2041" s="415"/>
      <c r="D2041" s="385"/>
      <c r="E2041" s="395"/>
      <c r="F2041" s="396"/>
      <c r="G2041" s="397"/>
      <c r="J2041" s="391"/>
      <c r="M2041" s="411">
        <v>107113331588</v>
      </c>
      <c r="N2041" s="411" t="s">
        <v>11324</v>
      </c>
    </row>
    <row r="2042" spans="1:14">
      <c r="A2042" s="471"/>
      <c r="C2042" s="415"/>
      <c r="D2042" s="385"/>
      <c r="E2042" s="395"/>
      <c r="F2042" s="396"/>
      <c r="G2042" s="397"/>
      <c r="J2042" s="391"/>
      <c r="M2042" s="411">
        <v>107111951955</v>
      </c>
      <c r="N2042" s="411" t="s">
        <v>11212</v>
      </c>
    </row>
    <row r="2043" spans="1:14">
      <c r="A2043" s="471"/>
      <c r="C2043" s="415"/>
      <c r="D2043" s="385"/>
      <c r="E2043" s="395"/>
      <c r="F2043" s="396"/>
      <c r="G2043" s="397"/>
      <c r="J2043" s="391"/>
      <c r="M2043" s="411">
        <v>107115347144</v>
      </c>
      <c r="N2043" s="411" t="s">
        <v>11311</v>
      </c>
    </row>
    <row r="2044" spans="1:14">
      <c r="A2044" s="471"/>
      <c r="C2044" s="415"/>
      <c r="D2044" s="385"/>
      <c r="J2044" s="391"/>
      <c r="M2044" s="411">
        <v>107115311113</v>
      </c>
      <c r="N2044" s="411" t="s">
        <v>11239</v>
      </c>
    </row>
    <row r="2045" spans="1:14">
      <c r="A2045" s="471"/>
      <c r="C2045" s="415"/>
      <c r="D2045" s="385"/>
      <c r="J2045" s="391"/>
      <c r="M2045" s="411">
        <v>107115196828</v>
      </c>
      <c r="N2045" s="411" t="s">
        <v>12289</v>
      </c>
    </row>
    <row r="2046" spans="1:14">
      <c r="A2046" s="471"/>
      <c r="C2046" s="415"/>
      <c r="D2046" s="385"/>
      <c r="E2046" s="395"/>
      <c r="F2046" s="396"/>
      <c r="G2046" s="397"/>
      <c r="J2046" s="391"/>
      <c r="M2046" s="411">
        <v>107113139009</v>
      </c>
      <c r="N2046" s="411" t="s">
        <v>11334</v>
      </c>
    </row>
    <row r="2047" spans="1:14">
      <c r="A2047" s="471"/>
      <c r="C2047" s="415"/>
      <c r="D2047" s="385"/>
      <c r="J2047" s="391"/>
      <c r="M2047" s="411">
        <v>107114356583</v>
      </c>
      <c r="N2047" s="411" t="s">
        <v>11259</v>
      </c>
    </row>
    <row r="2048" spans="1:14">
      <c r="A2048" s="471"/>
      <c r="C2048" s="415"/>
      <c r="D2048" s="385"/>
      <c r="J2048" s="391"/>
      <c r="M2048" s="411">
        <v>107115081201</v>
      </c>
      <c r="N2048" s="411" t="s">
        <v>11287</v>
      </c>
    </row>
    <row r="2049" spans="1:14">
      <c r="A2049" s="471"/>
      <c r="C2049" s="415"/>
      <c r="D2049" s="385"/>
      <c r="J2049" s="394"/>
      <c r="M2049" s="411">
        <v>107114939364</v>
      </c>
      <c r="N2049" s="411" t="s">
        <v>12607</v>
      </c>
    </row>
    <row r="2050" spans="1:14">
      <c r="A2050" s="471"/>
      <c r="C2050" s="415"/>
      <c r="D2050" s="385"/>
      <c r="J2050" s="394"/>
      <c r="M2050" s="411">
        <v>107115073497</v>
      </c>
      <c r="N2050" s="411" t="s">
        <v>12285</v>
      </c>
    </row>
    <row r="2051" spans="1:14">
      <c r="A2051" s="471"/>
      <c r="C2051" s="415"/>
      <c r="D2051" s="385"/>
      <c r="J2051" s="394"/>
      <c r="M2051" s="411">
        <v>107112245937</v>
      </c>
      <c r="N2051" s="411" t="s">
        <v>11304</v>
      </c>
    </row>
    <row r="2052" spans="1:14">
      <c r="A2052" s="471"/>
      <c r="C2052" s="415"/>
      <c r="D2052" s="385"/>
      <c r="E2052" s="395"/>
      <c r="F2052" s="396"/>
      <c r="G2052" s="397"/>
      <c r="J2052" s="391"/>
      <c r="M2052" s="411">
        <v>107114303156</v>
      </c>
      <c r="N2052" s="411" t="s">
        <v>11317</v>
      </c>
    </row>
    <row r="2053" spans="1:14">
      <c r="A2053" s="471"/>
      <c r="C2053" s="415"/>
      <c r="D2053" s="385"/>
      <c r="J2053" s="391"/>
      <c r="M2053" s="411">
        <v>107115128891</v>
      </c>
      <c r="N2053" s="411" t="s">
        <v>12474</v>
      </c>
    </row>
    <row r="2054" spans="1:14">
      <c r="A2054" s="471"/>
      <c r="C2054" s="415"/>
      <c r="D2054" s="385"/>
      <c r="J2054" s="391"/>
      <c r="M2054" s="411">
        <v>107114939012</v>
      </c>
      <c r="N2054" s="411" t="s">
        <v>11246</v>
      </c>
    </row>
    <row r="2055" spans="1:14">
      <c r="A2055" s="471"/>
      <c r="C2055" s="415"/>
      <c r="D2055" s="385"/>
      <c r="J2055" s="391"/>
      <c r="M2055" s="411">
        <v>107114072966</v>
      </c>
      <c r="N2055" s="411" t="s">
        <v>12292</v>
      </c>
    </row>
    <row r="2056" spans="1:14">
      <c r="A2056" s="471"/>
      <c r="C2056" s="415"/>
      <c r="D2056" s="385"/>
      <c r="E2056" s="395"/>
      <c r="F2056" s="396"/>
      <c r="G2056" s="397"/>
      <c r="J2056" s="391"/>
      <c r="M2056" s="411">
        <v>107112720030</v>
      </c>
      <c r="N2056" s="411" t="s">
        <v>11299</v>
      </c>
    </row>
    <row r="2057" spans="1:14">
      <c r="A2057" s="471"/>
      <c r="C2057" s="415"/>
      <c r="D2057" s="385"/>
      <c r="J2057" s="394"/>
      <c r="M2057" s="411">
        <v>107115377080</v>
      </c>
      <c r="N2057" s="411" t="s">
        <v>11270</v>
      </c>
    </row>
    <row r="2058" spans="1:14">
      <c r="A2058" s="471"/>
      <c r="C2058" s="415"/>
      <c r="D2058" s="385"/>
      <c r="E2058" s="395"/>
      <c r="F2058" s="396"/>
      <c r="G2058" s="397"/>
      <c r="J2058" s="391"/>
      <c r="M2058" s="411">
        <v>107113602270</v>
      </c>
      <c r="N2058" s="411" t="s">
        <v>12608</v>
      </c>
    </row>
    <row r="2059" spans="1:14">
      <c r="A2059" s="471"/>
      <c r="C2059" s="415"/>
      <c r="D2059" s="385"/>
      <c r="J2059" s="391"/>
      <c r="K2059" s="417"/>
      <c r="M2059" s="411">
        <v>107113076585</v>
      </c>
      <c r="N2059" s="411" t="s">
        <v>12042</v>
      </c>
    </row>
    <row r="2060" spans="1:14">
      <c r="A2060" s="471"/>
      <c r="C2060" s="415"/>
      <c r="D2060" s="385"/>
      <c r="J2060" s="394"/>
      <c r="M2060" s="411">
        <v>107115497451</v>
      </c>
      <c r="N2060" s="411" t="s">
        <v>12045</v>
      </c>
    </row>
    <row r="2061" spans="1:14">
      <c r="A2061" s="471"/>
      <c r="C2061" s="415"/>
      <c r="D2061" s="385"/>
      <c r="E2061" s="395"/>
      <c r="F2061" s="396"/>
      <c r="G2061" s="397"/>
      <c r="J2061" s="391"/>
      <c r="M2061" s="411">
        <v>107115459496</v>
      </c>
      <c r="N2061" s="411" t="s">
        <v>12609</v>
      </c>
    </row>
    <row r="2062" spans="1:14">
      <c r="A2062" s="471"/>
      <c r="C2062" s="415"/>
      <c r="D2062" s="385"/>
      <c r="J2062" s="394"/>
      <c r="M2062" s="411">
        <v>107115429924</v>
      </c>
      <c r="N2062" s="411" t="s">
        <v>12046</v>
      </c>
    </row>
    <row r="2063" spans="1:14">
      <c r="A2063" s="471"/>
      <c r="C2063" s="415"/>
      <c r="D2063" s="385"/>
      <c r="J2063" s="391"/>
      <c r="M2063" s="411">
        <v>107114317254</v>
      </c>
      <c r="N2063" s="411" t="s">
        <v>10518</v>
      </c>
    </row>
    <row r="2064" spans="1:14">
      <c r="A2064" s="471"/>
      <c r="C2064" s="415"/>
      <c r="D2064" s="385"/>
      <c r="E2064" s="395"/>
      <c r="F2064" s="396"/>
      <c r="G2064" s="397"/>
      <c r="J2064" s="391"/>
      <c r="M2064" s="411">
        <v>107112889672</v>
      </c>
      <c r="N2064" s="411" t="s">
        <v>11225</v>
      </c>
    </row>
    <row r="2065" spans="1:14">
      <c r="A2065" s="471"/>
      <c r="C2065" s="415"/>
      <c r="D2065" s="385"/>
      <c r="E2065" s="395"/>
      <c r="F2065" s="396"/>
      <c r="G2065" s="397"/>
      <c r="J2065" s="391"/>
      <c r="M2065" s="411">
        <v>107114966557</v>
      </c>
      <c r="N2065" s="411" t="s">
        <v>12610</v>
      </c>
    </row>
    <row r="2066" spans="1:14">
      <c r="A2066" s="471"/>
      <c r="C2066" s="415"/>
      <c r="D2066" s="385"/>
      <c r="J2066" s="394"/>
      <c r="M2066" s="411">
        <v>107114730619</v>
      </c>
      <c r="N2066" s="411" t="s">
        <v>12611</v>
      </c>
    </row>
    <row r="2067" spans="1:14">
      <c r="A2067" s="471"/>
      <c r="C2067" s="415"/>
      <c r="D2067" s="385"/>
      <c r="E2067" s="395"/>
      <c r="F2067" s="396"/>
      <c r="G2067" s="397"/>
      <c r="J2067" s="391"/>
      <c r="M2067" s="411">
        <v>107115334098</v>
      </c>
      <c r="N2067" s="411" t="s">
        <v>11187</v>
      </c>
    </row>
    <row r="2068" spans="1:14">
      <c r="A2068" s="471"/>
      <c r="C2068" s="415"/>
      <c r="D2068" s="385"/>
      <c r="E2068" s="395"/>
      <c r="F2068" s="396"/>
      <c r="G2068" s="397"/>
      <c r="J2068" s="391"/>
      <c r="M2068" s="411">
        <v>107115386742</v>
      </c>
      <c r="N2068" s="411" t="s">
        <v>11280</v>
      </c>
    </row>
    <row r="2069" spans="1:14">
      <c r="A2069" s="471"/>
      <c r="C2069" s="415"/>
      <c r="D2069" s="385"/>
      <c r="E2069" s="395"/>
      <c r="F2069" s="396"/>
      <c r="G2069" s="397"/>
      <c r="J2069" s="391"/>
      <c r="M2069" s="411">
        <v>107112528590</v>
      </c>
      <c r="N2069" s="411" t="s">
        <v>12282</v>
      </c>
    </row>
    <row r="2070" spans="1:14">
      <c r="A2070" s="471"/>
      <c r="C2070" s="415"/>
      <c r="D2070" s="385"/>
      <c r="E2070" s="395"/>
      <c r="F2070" s="396"/>
      <c r="G2070" s="397"/>
      <c r="J2070" s="394"/>
      <c r="M2070" s="411">
        <v>107115432252</v>
      </c>
      <c r="N2070" s="411" t="s">
        <v>12293</v>
      </c>
    </row>
    <row r="2071" spans="1:14">
      <c r="A2071" s="471"/>
      <c r="C2071" s="415"/>
      <c r="D2071" s="385"/>
      <c r="J2071" s="394"/>
      <c r="M2071" s="411">
        <v>107114709195</v>
      </c>
      <c r="N2071" s="411" t="s">
        <v>12215</v>
      </c>
    </row>
    <row r="2072" spans="1:14">
      <c r="A2072" s="471"/>
      <c r="C2072" s="415"/>
      <c r="D2072" s="385"/>
      <c r="J2072" s="394"/>
      <c r="M2072" s="411">
        <v>107115497083</v>
      </c>
      <c r="N2072" s="411" t="s">
        <v>12038</v>
      </c>
    </row>
    <row r="2073" spans="1:14">
      <c r="A2073" s="471"/>
      <c r="C2073" s="415"/>
      <c r="D2073" s="385"/>
      <c r="J2073" s="394"/>
      <c r="M2073" s="411">
        <v>107115362945</v>
      </c>
      <c r="N2073" s="411" t="s">
        <v>11318</v>
      </c>
    </row>
    <row r="2074" spans="1:14">
      <c r="A2074" s="471"/>
      <c r="C2074" s="415"/>
      <c r="D2074" s="385"/>
      <c r="J2074" s="394"/>
      <c r="M2074" s="411">
        <v>107112523351</v>
      </c>
      <c r="N2074" s="411" t="s">
        <v>12612</v>
      </c>
    </row>
    <row r="2075" spans="1:14">
      <c r="A2075" s="471"/>
      <c r="C2075" s="415"/>
      <c r="D2075" s="385"/>
      <c r="E2075" s="395"/>
      <c r="F2075" s="396"/>
      <c r="G2075" s="397"/>
      <c r="J2075" s="391"/>
      <c r="M2075" s="411">
        <v>107113821078</v>
      </c>
      <c r="N2075" s="411" t="s">
        <v>12040</v>
      </c>
    </row>
    <row r="2076" spans="1:14">
      <c r="A2076" s="471"/>
      <c r="C2076" s="415"/>
      <c r="D2076" s="385"/>
      <c r="J2076" s="391"/>
      <c r="M2076" s="411">
        <v>107111980564</v>
      </c>
      <c r="N2076" s="411" t="s">
        <v>11309</v>
      </c>
    </row>
    <row r="2077" spans="1:14">
      <c r="A2077" s="471"/>
      <c r="C2077" s="415"/>
      <c r="D2077" s="385"/>
      <c r="E2077" s="395"/>
      <c r="F2077" s="396"/>
      <c r="G2077" s="397"/>
      <c r="J2077" s="391"/>
      <c r="M2077" s="411">
        <v>107115152755</v>
      </c>
      <c r="N2077" s="411" t="s">
        <v>12291</v>
      </c>
    </row>
    <row r="2078" spans="1:14">
      <c r="A2078" s="471"/>
      <c r="C2078" s="415"/>
      <c r="D2078" s="385"/>
      <c r="E2078" s="395"/>
      <c r="F2078" s="396"/>
      <c r="G2078" s="397"/>
      <c r="J2078" s="391"/>
      <c r="M2078" s="411">
        <v>107115022908</v>
      </c>
      <c r="N2078" s="411" t="s">
        <v>12052</v>
      </c>
    </row>
    <row r="2079" spans="1:14">
      <c r="A2079" s="471"/>
      <c r="C2079" s="415"/>
      <c r="D2079" s="385"/>
      <c r="J2079" s="391"/>
      <c r="M2079" s="411">
        <v>107114253790</v>
      </c>
      <c r="N2079" s="411" t="s">
        <v>11255</v>
      </c>
    </row>
    <row r="2080" spans="1:14">
      <c r="A2080" s="471"/>
      <c r="C2080" s="415"/>
      <c r="D2080" s="385"/>
      <c r="J2080" s="394"/>
      <c r="M2080" s="411">
        <v>107115512889</v>
      </c>
      <c r="N2080" s="411" t="s">
        <v>12280</v>
      </c>
    </row>
    <row r="2081" spans="1:14">
      <c r="A2081" s="471"/>
      <c r="C2081" s="415"/>
      <c r="D2081" s="385"/>
      <c r="J2081" s="394"/>
      <c r="M2081" s="411">
        <v>107115327999</v>
      </c>
      <c r="N2081" s="411" t="s">
        <v>12294</v>
      </c>
    </row>
    <row r="2082" spans="1:14">
      <c r="A2082" s="471"/>
      <c r="C2082" s="415"/>
      <c r="D2082" s="385"/>
      <c r="J2082" s="391"/>
      <c r="M2082" s="411">
        <v>107115237535</v>
      </c>
      <c r="N2082" s="411" t="s">
        <v>11249</v>
      </c>
    </row>
    <row r="2083" spans="1:14">
      <c r="A2083" s="471"/>
      <c r="C2083" s="415"/>
      <c r="D2083" s="385"/>
      <c r="J2083" s="394"/>
      <c r="M2083" s="411">
        <v>107114321003</v>
      </c>
      <c r="N2083" s="411" t="s">
        <v>12281</v>
      </c>
    </row>
    <row r="2084" spans="1:14">
      <c r="A2084" s="471"/>
      <c r="C2084" s="415"/>
      <c r="D2084" s="385"/>
      <c r="J2084" s="391"/>
      <c r="M2084" s="411">
        <v>107114233516</v>
      </c>
      <c r="N2084" s="411" t="s">
        <v>11312</v>
      </c>
    </row>
    <row r="2085" spans="1:14">
      <c r="A2085" s="471"/>
      <c r="C2085" s="415"/>
      <c r="D2085" s="385"/>
      <c r="E2085" s="395"/>
      <c r="F2085" s="396"/>
      <c r="G2085" s="397"/>
      <c r="J2085" s="391"/>
      <c r="M2085" s="411">
        <v>107114991704</v>
      </c>
      <c r="N2085" s="411" t="s">
        <v>12287</v>
      </c>
    </row>
    <row r="2086" spans="1:14">
      <c r="A2086" s="471"/>
      <c r="C2086" s="415"/>
      <c r="D2086" s="385"/>
      <c r="J2086" s="391"/>
      <c r="M2086" s="411">
        <v>107114988720</v>
      </c>
      <c r="N2086" s="411" t="s">
        <v>12047</v>
      </c>
    </row>
    <row r="2087" spans="1:14">
      <c r="A2087" s="471"/>
      <c r="C2087" s="415"/>
      <c r="D2087" s="385"/>
      <c r="E2087" s="395"/>
      <c r="F2087" s="396"/>
      <c r="G2087" s="397"/>
      <c r="J2087" s="391"/>
      <c r="M2087" s="411">
        <v>107115336991</v>
      </c>
      <c r="N2087" s="411" t="s">
        <v>11266</v>
      </c>
    </row>
    <row r="2088" spans="1:14">
      <c r="A2088" s="471"/>
      <c r="C2088" s="415"/>
      <c r="D2088" s="385"/>
      <c r="J2088" s="391"/>
      <c r="M2088" s="411">
        <v>107115050408</v>
      </c>
      <c r="N2088" s="411" t="s">
        <v>12290</v>
      </c>
    </row>
    <row r="2089" spans="1:14">
      <c r="A2089" s="471"/>
      <c r="C2089" s="415"/>
      <c r="D2089" s="385"/>
      <c r="J2089" s="391"/>
      <c r="M2089" s="411">
        <v>107114948519</v>
      </c>
      <c r="N2089" s="411" t="s">
        <v>12048</v>
      </c>
    </row>
    <row r="2090" spans="1:14">
      <c r="A2090" s="471"/>
      <c r="C2090" s="415"/>
      <c r="D2090" s="385"/>
      <c r="J2090" s="391"/>
      <c r="M2090" s="411">
        <v>107112452451</v>
      </c>
      <c r="N2090" s="411" t="s">
        <v>11277</v>
      </c>
    </row>
    <row r="2091" spans="1:14">
      <c r="A2091" s="471"/>
      <c r="C2091" s="415"/>
      <c r="D2091" s="385"/>
      <c r="E2091" s="395"/>
      <c r="F2091" s="396"/>
      <c r="G2091" s="397"/>
      <c r="J2091" s="391"/>
      <c r="M2091" s="411">
        <v>107109850907</v>
      </c>
      <c r="N2091" s="411" t="s">
        <v>11297</v>
      </c>
    </row>
    <row r="2092" spans="1:14">
      <c r="A2092" s="471"/>
      <c r="C2092" s="415"/>
      <c r="D2092" s="385"/>
      <c r="J2092" s="394"/>
      <c r="M2092" s="411">
        <v>107115159270</v>
      </c>
      <c r="N2092" s="411" t="s">
        <v>11261</v>
      </c>
    </row>
    <row r="2093" spans="1:14">
      <c r="A2093" s="471"/>
      <c r="C2093" s="415"/>
      <c r="D2093" s="385"/>
      <c r="J2093" s="391"/>
      <c r="M2093" s="411">
        <v>107114748068</v>
      </c>
      <c r="N2093" s="411" t="s">
        <v>12053</v>
      </c>
    </row>
    <row r="2094" spans="1:14">
      <c r="A2094" s="471"/>
      <c r="C2094" s="415"/>
      <c r="D2094" s="385"/>
      <c r="E2094" s="395"/>
      <c r="F2094" s="396"/>
      <c r="G2094" s="397"/>
      <c r="J2094" s="391"/>
      <c r="M2094" s="411">
        <v>107115495694</v>
      </c>
      <c r="N2094" s="411" t="s">
        <v>12039</v>
      </c>
    </row>
    <row r="2095" spans="1:14">
      <c r="A2095" s="471"/>
      <c r="C2095" s="415"/>
      <c r="D2095" s="385"/>
      <c r="J2095" s="391"/>
      <c r="M2095" s="411">
        <v>107115391183</v>
      </c>
      <c r="N2095" s="411" t="s">
        <v>11320</v>
      </c>
    </row>
    <row r="2096" spans="1:14">
      <c r="A2096" s="471"/>
      <c r="C2096" s="415"/>
      <c r="D2096" s="385"/>
      <c r="J2096" s="391"/>
      <c r="M2096" s="411">
        <v>107115479515</v>
      </c>
      <c r="N2096" s="411" t="s">
        <v>11254</v>
      </c>
    </row>
    <row r="2097" spans="1:14">
      <c r="A2097" s="471"/>
      <c r="C2097" s="415"/>
      <c r="D2097" s="385"/>
      <c r="E2097" s="395"/>
      <c r="F2097" s="396"/>
      <c r="G2097" s="397"/>
      <c r="J2097" s="391"/>
      <c r="M2097" s="411">
        <v>107114088645</v>
      </c>
      <c r="N2097" s="411" t="s">
        <v>11235</v>
      </c>
    </row>
    <row r="2098" spans="1:14">
      <c r="A2098" s="471"/>
      <c r="C2098" s="415"/>
      <c r="D2098" s="385"/>
      <c r="E2098" s="395"/>
      <c r="F2098" s="396"/>
      <c r="G2098" s="397"/>
      <c r="J2098" s="391"/>
      <c r="M2098" s="411">
        <v>107115146878</v>
      </c>
      <c r="N2098" s="411" t="s">
        <v>10549</v>
      </c>
    </row>
    <row r="2099" spans="1:14">
      <c r="A2099" s="471"/>
      <c r="C2099" s="415"/>
      <c r="D2099" s="385"/>
      <c r="E2099" s="395"/>
      <c r="F2099" s="396"/>
      <c r="G2099" s="397"/>
      <c r="J2099" s="391"/>
      <c r="M2099" s="411">
        <v>107114173728</v>
      </c>
      <c r="N2099" s="411" t="s">
        <v>12297</v>
      </c>
    </row>
    <row r="2100" spans="1:14">
      <c r="A2100" s="471"/>
      <c r="C2100" s="415"/>
      <c r="D2100" s="385"/>
      <c r="J2100" s="391"/>
      <c r="M2100" s="411">
        <v>107115521120</v>
      </c>
      <c r="N2100" s="411" t="s">
        <v>12613</v>
      </c>
    </row>
    <row r="2101" spans="1:14">
      <c r="A2101" s="471"/>
      <c r="C2101" s="415"/>
      <c r="D2101" s="385"/>
      <c r="E2101" s="395"/>
      <c r="F2101" s="396"/>
      <c r="G2101" s="397"/>
      <c r="J2101" s="391"/>
      <c r="M2101" s="411">
        <v>107114841217</v>
      </c>
      <c r="N2101" s="411" t="s">
        <v>11288</v>
      </c>
    </row>
    <row r="2102" spans="1:14">
      <c r="A2102" s="471"/>
      <c r="C2102" s="415"/>
      <c r="D2102" s="385"/>
      <c r="J2102" s="391"/>
      <c r="M2102" s="411">
        <v>107114307685</v>
      </c>
      <c r="N2102" s="411" t="s">
        <v>11286</v>
      </c>
    </row>
    <row r="2103" spans="1:14">
      <c r="A2103" s="471"/>
      <c r="C2103" s="415"/>
      <c r="D2103" s="385"/>
      <c r="J2103" s="391"/>
      <c r="M2103" s="411">
        <v>107114101159</v>
      </c>
      <c r="N2103" s="411" t="s">
        <v>11258</v>
      </c>
    </row>
    <row r="2104" spans="1:14">
      <c r="A2104" s="471"/>
      <c r="C2104" s="415"/>
      <c r="D2104" s="385"/>
      <c r="J2104" s="391"/>
      <c r="M2104" s="411">
        <v>107115246415</v>
      </c>
      <c r="N2104" s="411" t="s">
        <v>12279</v>
      </c>
    </row>
    <row r="2105" spans="1:14">
      <c r="A2105" s="471"/>
      <c r="C2105" s="415"/>
      <c r="D2105" s="385"/>
      <c r="E2105" s="395"/>
      <c r="F2105" s="396"/>
      <c r="G2105" s="397"/>
      <c r="J2105" s="391"/>
      <c r="M2105" s="411">
        <v>107113579492</v>
      </c>
      <c r="N2105" s="411" t="s">
        <v>12614</v>
      </c>
    </row>
    <row r="2106" spans="1:14">
      <c r="A2106" s="471"/>
      <c r="C2106" s="415"/>
      <c r="D2106" s="385"/>
      <c r="E2106" s="395"/>
      <c r="F2106" s="396"/>
      <c r="G2106" s="397"/>
      <c r="J2106" s="391"/>
      <c r="M2106" s="411">
        <v>107113828273</v>
      </c>
      <c r="N2106" s="411" t="s">
        <v>11336</v>
      </c>
    </row>
    <row r="2107" spans="1:14">
      <c r="A2107" s="471"/>
      <c r="C2107" s="415"/>
      <c r="D2107" s="385"/>
      <c r="E2107" s="395"/>
      <c r="F2107" s="396"/>
      <c r="G2107" s="397"/>
      <c r="J2107" s="391"/>
      <c r="M2107" s="411">
        <v>107113355620</v>
      </c>
      <c r="N2107" s="411" t="s">
        <v>12277</v>
      </c>
    </row>
    <row r="2108" spans="1:14">
      <c r="A2108" s="471"/>
      <c r="C2108" s="415"/>
      <c r="D2108" s="385"/>
      <c r="J2108" s="391"/>
      <c r="M2108" s="411">
        <v>107115501045</v>
      </c>
      <c r="N2108" s="411" t="s">
        <v>12276</v>
      </c>
    </row>
    <row r="2109" spans="1:14">
      <c r="A2109" s="471"/>
      <c r="C2109" s="415"/>
      <c r="D2109" s="385"/>
      <c r="J2109" s="391"/>
      <c r="M2109" s="411">
        <v>107115318962</v>
      </c>
      <c r="N2109" s="411" t="s">
        <v>11323</v>
      </c>
    </row>
    <row r="2110" spans="1:14">
      <c r="A2110" s="471"/>
      <c r="C2110" s="415"/>
      <c r="D2110" s="385"/>
      <c r="E2110" s="395"/>
      <c r="F2110" s="396"/>
      <c r="G2110" s="397"/>
      <c r="J2110" s="391"/>
      <c r="M2110" s="411">
        <v>107115018476</v>
      </c>
      <c r="N2110" s="411" t="s">
        <v>12615</v>
      </c>
    </row>
    <row r="2111" spans="1:14">
      <c r="A2111" s="471"/>
      <c r="C2111" s="415"/>
      <c r="D2111" s="385"/>
      <c r="J2111" s="394"/>
      <c r="M2111" s="411">
        <v>107114817204</v>
      </c>
      <c r="N2111" s="411" t="s">
        <v>11247</v>
      </c>
    </row>
    <row r="2112" spans="1:14">
      <c r="A2112" s="471"/>
      <c r="C2112" s="415"/>
      <c r="D2112" s="385"/>
      <c r="J2112" s="394"/>
      <c r="M2112" s="411">
        <v>107115502713</v>
      </c>
      <c r="N2112" s="411" t="s">
        <v>12616</v>
      </c>
    </row>
    <row r="2113" spans="1:14">
      <c r="A2113" s="471"/>
      <c r="C2113" s="415"/>
      <c r="D2113" s="385"/>
      <c r="J2113" s="391"/>
      <c r="M2113" s="411">
        <v>107113926147</v>
      </c>
      <c r="N2113" s="411" t="s">
        <v>10573</v>
      </c>
    </row>
    <row r="2114" spans="1:14">
      <c r="A2114" s="471"/>
      <c r="C2114" s="415"/>
      <c r="D2114" s="385"/>
      <c r="E2114" s="395"/>
      <c r="F2114" s="396"/>
      <c r="G2114" s="397"/>
      <c r="J2114" s="391"/>
      <c r="M2114" s="411">
        <v>107115288821</v>
      </c>
      <c r="N2114" s="411" t="s">
        <v>12049</v>
      </c>
    </row>
    <row r="2115" spans="1:14">
      <c r="A2115" s="471"/>
      <c r="C2115" s="415"/>
      <c r="D2115" s="385"/>
      <c r="E2115" s="395"/>
      <c r="F2115" s="396"/>
      <c r="G2115" s="397"/>
      <c r="J2115" s="391"/>
      <c r="M2115" s="411">
        <v>107114180244</v>
      </c>
      <c r="N2115" s="411" t="s">
        <v>12617</v>
      </c>
    </row>
    <row r="2116" spans="1:14">
      <c r="A2116" s="471"/>
      <c r="C2116" s="415"/>
      <c r="D2116" s="385"/>
      <c r="J2116" s="391"/>
      <c r="M2116" s="411">
        <v>107112295854</v>
      </c>
      <c r="N2116" s="411" t="s">
        <v>12618</v>
      </c>
    </row>
    <row r="2117" spans="1:14">
      <c r="A2117" s="471"/>
      <c r="C2117" s="415"/>
      <c r="D2117" s="385"/>
      <c r="J2117" s="391"/>
      <c r="M2117" s="411">
        <v>107114989148</v>
      </c>
      <c r="N2117" s="411" t="s">
        <v>12044</v>
      </c>
    </row>
    <row r="2118" spans="1:14">
      <c r="A2118" s="471"/>
      <c r="C2118" s="415"/>
      <c r="D2118" s="385"/>
      <c r="E2118" s="395"/>
      <c r="F2118" s="396"/>
      <c r="G2118" s="397"/>
      <c r="J2118" s="391"/>
      <c r="M2118" s="411">
        <v>107115403096</v>
      </c>
      <c r="N2118" s="411" t="s">
        <v>11322</v>
      </c>
    </row>
    <row r="2119" spans="1:14">
      <c r="A2119" s="471"/>
      <c r="C2119" s="415"/>
      <c r="D2119" s="385"/>
      <c r="J2119" s="391"/>
      <c r="M2119" s="411">
        <v>107115355493</v>
      </c>
      <c r="N2119" s="411" t="s">
        <v>12619</v>
      </c>
    </row>
    <row r="2120" spans="1:14">
      <c r="A2120" s="471"/>
      <c r="C2120" s="415"/>
      <c r="D2120" s="385"/>
      <c r="E2120" s="395"/>
      <c r="F2120" s="396"/>
      <c r="G2120" s="397"/>
      <c r="J2120" s="391"/>
      <c r="M2120" s="411">
        <v>107114550242</v>
      </c>
      <c r="N2120" s="411" t="s">
        <v>11267</v>
      </c>
    </row>
    <row r="2121" spans="1:14">
      <c r="A2121" s="471"/>
      <c r="C2121" s="415"/>
      <c r="D2121" s="385"/>
      <c r="E2121" s="395"/>
      <c r="F2121" s="396"/>
      <c r="G2121" s="397"/>
      <c r="J2121" s="391"/>
      <c r="M2121" s="411">
        <v>107115322158</v>
      </c>
      <c r="N2121" s="411" t="s">
        <v>12288</v>
      </c>
    </row>
    <row r="2122" spans="1:14">
      <c r="A2122" s="471"/>
      <c r="C2122" s="415"/>
      <c r="D2122" s="385"/>
      <c r="J2122" s="391"/>
      <c r="M2122" s="411">
        <v>107115443070</v>
      </c>
      <c r="N2122" s="411" t="s">
        <v>12620</v>
      </c>
    </row>
    <row r="2123" spans="1:14">
      <c r="A2123" s="471"/>
      <c r="C2123" s="415"/>
      <c r="D2123" s="385"/>
      <c r="J2123" s="394"/>
      <c r="M2123" s="411">
        <v>107115140946</v>
      </c>
      <c r="N2123" s="411" t="s">
        <v>12054</v>
      </c>
    </row>
    <row r="2124" spans="1:14">
      <c r="A2124" s="471"/>
      <c r="C2124" s="415"/>
      <c r="D2124" s="385"/>
      <c r="E2124" s="395"/>
      <c r="F2124" s="396"/>
      <c r="G2124" s="397"/>
      <c r="J2124" s="394"/>
      <c r="K2124" s="417"/>
      <c r="M2124" s="411">
        <v>107114545961</v>
      </c>
      <c r="N2124" s="411" t="s">
        <v>10564</v>
      </c>
    </row>
    <row r="2125" spans="1:14">
      <c r="A2125" s="471"/>
      <c r="C2125" s="415"/>
      <c r="D2125" s="385"/>
      <c r="J2125" s="391"/>
      <c r="M2125" s="411">
        <v>107113720092</v>
      </c>
      <c r="N2125" s="411" t="s">
        <v>12484</v>
      </c>
    </row>
    <row r="2126" spans="1:14">
      <c r="A2126" s="471"/>
      <c r="C2126" s="415"/>
      <c r="D2126" s="385"/>
      <c r="J2126" s="391"/>
      <c r="M2126" s="411">
        <v>107115157839</v>
      </c>
      <c r="N2126" s="411" t="s">
        <v>12621</v>
      </c>
    </row>
    <row r="2127" spans="1:14">
      <c r="A2127" s="471"/>
      <c r="C2127" s="415"/>
      <c r="D2127" s="385"/>
      <c r="J2127" s="394"/>
      <c r="M2127" s="411">
        <v>107114626553</v>
      </c>
      <c r="N2127" s="411" t="s">
        <v>11291</v>
      </c>
    </row>
    <row r="2128" spans="1:14">
      <c r="A2128" s="471"/>
      <c r="C2128" s="415"/>
      <c r="D2128" s="385"/>
      <c r="J2128" s="391"/>
      <c r="M2128" s="411">
        <v>107114142201</v>
      </c>
      <c r="N2128" s="411" t="s">
        <v>12622</v>
      </c>
    </row>
    <row r="2129" spans="1:14">
      <c r="A2129" s="471"/>
      <c r="C2129" s="415"/>
      <c r="D2129" s="385"/>
      <c r="J2129" s="394"/>
      <c r="M2129" s="411">
        <v>107112455391</v>
      </c>
      <c r="N2129" s="411" t="s">
        <v>12623</v>
      </c>
    </row>
    <row r="2130" spans="1:14">
      <c r="A2130" s="471"/>
      <c r="C2130" s="415"/>
      <c r="D2130" s="385"/>
      <c r="E2130" s="395"/>
      <c r="F2130" s="396"/>
      <c r="G2130" s="397"/>
      <c r="J2130" s="391"/>
      <c r="M2130" s="411">
        <v>107115378770</v>
      </c>
      <c r="N2130" s="411" t="s">
        <v>11303</v>
      </c>
    </row>
    <row r="2131" spans="1:14">
      <c r="A2131" s="471"/>
      <c r="C2131" s="415"/>
      <c r="D2131" s="385"/>
      <c r="J2131" s="391"/>
      <c r="M2131" s="411">
        <v>107114018402</v>
      </c>
      <c r="N2131" s="411" t="s">
        <v>12296</v>
      </c>
    </row>
    <row r="2132" spans="1:14">
      <c r="A2132" s="471"/>
      <c r="C2132" s="415"/>
      <c r="D2132" s="385"/>
      <c r="E2132" s="395"/>
      <c r="F2132" s="396"/>
      <c r="G2132" s="397"/>
      <c r="J2132" s="391"/>
      <c r="M2132" s="411">
        <v>107113715211</v>
      </c>
      <c r="N2132" s="411" t="s">
        <v>11283</v>
      </c>
    </row>
    <row r="2133" spans="1:14">
      <c r="A2133" s="471"/>
      <c r="C2133" s="415"/>
      <c r="D2133" s="385"/>
      <c r="E2133" s="395"/>
      <c r="F2133" s="396"/>
      <c r="G2133" s="397"/>
      <c r="J2133" s="391"/>
      <c r="M2133" s="411">
        <v>107115466698</v>
      </c>
      <c r="N2133" s="411" t="s">
        <v>12624</v>
      </c>
    </row>
    <row r="2134" spans="1:14">
      <c r="A2134" s="471"/>
      <c r="C2134" s="415"/>
      <c r="D2134" s="385"/>
      <c r="E2134" s="395"/>
      <c r="F2134" s="396"/>
      <c r="G2134" s="397"/>
      <c r="J2134" s="391"/>
      <c r="M2134" s="411">
        <v>107112615914</v>
      </c>
      <c r="N2134" s="411" t="s">
        <v>12625</v>
      </c>
    </row>
    <row r="2135" spans="1:14">
      <c r="A2135" s="471"/>
      <c r="C2135" s="415"/>
      <c r="D2135" s="385"/>
      <c r="E2135" s="395"/>
      <c r="F2135" s="396"/>
      <c r="G2135" s="397"/>
      <c r="J2135" s="391"/>
      <c r="M2135" s="411">
        <v>107115422686</v>
      </c>
      <c r="N2135" s="411" t="s">
        <v>12626</v>
      </c>
    </row>
    <row r="2136" spans="1:14">
      <c r="A2136" s="471"/>
      <c r="C2136" s="415"/>
      <c r="D2136" s="385"/>
      <c r="J2136" s="394"/>
      <c r="M2136" s="411">
        <v>107115169817</v>
      </c>
      <c r="N2136" s="411" t="s">
        <v>12627</v>
      </c>
    </row>
    <row r="2137" spans="1:14">
      <c r="A2137" s="471"/>
      <c r="C2137" s="415"/>
      <c r="D2137" s="385"/>
      <c r="J2137" s="391"/>
      <c r="M2137" s="411">
        <v>107115212265</v>
      </c>
      <c r="N2137" s="411" t="s">
        <v>12486</v>
      </c>
    </row>
    <row r="2138" spans="1:14">
      <c r="A2138" s="471"/>
      <c r="C2138" s="415"/>
      <c r="D2138" s="385"/>
      <c r="J2138" s="391"/>
      <c r="M2138" s="411">
        <v>107114869211</v>
      </c>
      <c r="N2138" s="411" t="s">
        <v>12298</v>
      </c>
    </row>
    <row r="2139" spans="1:14">
      <c r="A2139" s="471"/>
      <c r="C2139" s="415"/>
      <c r="D2139" s="385"/>
      <c r="E2139" s="395"/>
      <c r="F2139" s="396"/>
      <c r="G2139" s="397"/>
      <c r="J2139" s="391"/>
      <c r="M2139" s="411">
        <v>107115299492</v>
      </c>
      <c r="N2139" s="411" t="s">
        <v>11233</v>
      </c>
    </row>
    <row r="2140" spans="1:14">
      <c r="A2140" s="471"/>
      <c r="C2140" s="415"/>
      <c r="D2140" s="385"/>
      <c r="J2140" s="391"/>
      <c r="M2140" s="411">
        <v>107115343446</v>
      </c>
      <c r="N2140" s="411" t="s">
        <v>12628</v>
      </c>
    </row>
    <row r="2141" spans="1:14">
      <c r="A2141" s="471"/>
      <c r="C2141" s="415"/>
      <c r="D2141" s="385"/>
      <c r="E2141" s="395"/>
      <c r="F2141" s="396"/>
      <c r="G2141" s="397"/>
      <c r="J2141" s="391"/>
      <c r="M2141" s="411">
        <v>107115230036</v>
      </c>
      <c r="N2141" s="411" t="s">
        <v>11285</v>
      </c>
    </row>
    <row r="2142" spans="1:14">
      <c r="A2142" s="471"/>
      <c r="C2142" s="415"/>
      <c r="D2142" s="385"/>
      <c r="J2142" s="394"/>
      <c r="M2142" s="411">
        <v>107115473080</v>
      </c>
      <c r="N2142" s="411" t="s">
        <v>12630</v>
      </c>
    </row>
    <row r="2143" spans="1:14">
      <c r="A2143" s="471"/>
      <c r="C2143" s="415"/>
      <c r="D2143" s="385"/>
      <c r="E2143" s="395"/>
      <c r="F2143" s="396"/>
      <c r="G2143" s="397"/>
      <c r="J2143" s="391"/>
      <c r="M2143" s="411">
        <v>107113638894</v>
      </c>
      <c r="N2143" s="411" t="s">
        <v>12631</v>
      </c>
    </row>
    <row r="2144" spans="1:14">
      <c r="A2144" s="471"/>
      <c r="C2144" s="415"/>
      <c r="D2144" s="385"/>
      <c r="E2144" s="395"/>
      <c r="F2144" s="396"/>
      <c r="G2144" s="397"/>
      <c r="J2144" s="391"/>
      <c r="M2144" s="411">
        <v>107114443652</v>
      </c>
      <c r="N2144" s="411" t="s">
        <v>11343</v>
      </c>
    </row>
    <row r="2145" spans="1:14">
      <c r="A2145" s="471"/>
      <c r="C2145" s="415"/>
      <c r="D2145" s="385"/>
      <c r="J2145" s="391"/>
      <c r="M2145" s="411">
        <v>107113504606</v>
      </c>
      <c r="N2145" s="411" t="s">
        <v>11570</v>
      </c>
    </row>
    <row r="2146" spans="1:14">
      <c r="A2146" s="471"/>
      <c r="C2146" s="415"/>
      <c r="D2146" s="385"/>
      <c r="E2146" s="395"/>
      <c r="F2146" s="396"/>
      <c r="G2146" s="397"/>
      <c r="J2146" s="391"/>
      <c r="M2146" s="411">
        <v>107115118194</v>
      </c>
      <c r="N2146" s="411" t="s">
        <v>11346</v>
      </c>
    </row>
    <row r="2147" spans="1:14">
      <c r="A2147" s="471"/>
      <c r="C2147" s="415"/>
      <c r="D2147" s="385"/>
      <c r="E2147" s="395"/>
      <c r="F2147" s="396"/>
      <c r="G2147" s="397"/>
      <c r="J2147" s="391"/>
      <c r="M2147" s="411">
        <v>107114949204</v>
      </c>
      <c r="N2147" s="411" t="s">
        <v>11338</v>
      </c>
    </row>
    <row r="2148" spans="1:14">
      <c r="A2148" s="471"/>
      <c r="C2148" s="415"/>
      <c r="D2148" s="385"/>
      <c r="J2148" s="391"/>
      <c r="M2148" s="411">
        <v>107114948453</v>
      </c>
      <c r="N2148" s="411" t="s">
        <v>11345</v>
      </c>
    </row>
    <row r="2149" spans="1:14">
      <c r="A2149" s="471"/>
      <c r="C2149" s="415"/>
      <c r="D2149" s="385"/>
      <c r="J2149" s="391"/>
      <c r="M2149" s="411">
        <v>107114917778</v>
      </c>
      <c r="N2149" s="411" t="s">
        <v>12299</v>
      </c>
    </row>
    <row r="2150" spans="1:14">
      <c r="A2150" s="471"/>
      <c r="C2150" s="415"/>
      <c r="D2150" s="385"/>
      <c r="J2150" s="391"/>
      <c r="M2150" s="411">
        <v>107115116728</v>
      </c>
      <c r="N2150" s="411" t="s">
        <v>11306</v>
      </c>
    </row>
    <row r="2151" spans="1:14">
      <c r="A2151" s="471"/>
      <c r="C2151" s="415"/>
      <c r="D2151" s="385"/>
      <c r="E2151" s="395"/>
      <c r="F2151" s="396"/>
      <c r="G2151" s="397"/>
      <c r="J2151" s="391"/>
      <c r="M2151" s="411">
        <v>107115118256</v>
      </c>
      <c r="N2151" s="411" t="s">
        <v>11355</v>
      </c>
    </row>
    <row r="2152" spans="1:14">
      <c r="A2152" s="471"/>
      <c r="C2152" s="415"/>
      <c r="D2152" s="385"/>
      <c r="E2152" s="395"/>
      <c r="F2152" s="396"/>
      <c r="G2152" s="397"/>
      <c r="J2152" s="391"/>
      <c r="M2152" s="411">
        <v>107115198477</v>
      </c>
      <c r="N2152" s="411" t="s">
        <v>11483</v>
      </c>
    </row>
    <row r="2153" spans="1:14">
      <c r="A2153" s="471"/>
      <c r="C2153" s="415"/>
      <c r="D2153" s="385"/>
      <c r="E2153" s="395"/>
      <c r="F2153" s="396"/>
      <c r="G2153" s="397"/>
      <c r="J2153" s="391"/>
      <c r="M2153" s="411">
        <v>107112454023</v>
      </c>
      <c r="N2153" s="411" t="s">
        <v>11348</v>
      </c>
    </row>
    <row r="2154" spans="1:14">
      <c r="A2154" s="471"/>
      <c r="C2154" s="415"/>
      <c r="D2154" s="385"/>
      <c r="E2154" s="395"/>
      <c r="F2154" s="396"/>
      <c r="G2154" s="397"/>
      <c r="J2154" s="391"/>
      <c r="M2154" s="411">
        <v>107114722849</v>
      </c>
      <c r="N2154" s="411" t="s">
        <v>11344</v>
      </c>
    </row>
    <row r="2155" spans="1:14">
      <c r="A2155" s="471"/>
      <c r="C2155" s="415"/>
      <c r="D2155" s="385"/>
      <c r="J2155" s="391"/>
      <c r="M2155" s="411">
        <v>107114087221</v>
      </c>
      <c r="N2155" s="411" t="s">
        <v>12487</v>
      </c>
    </row>
    <row r="2156" spans="1:14">
      <c r="A2156" s="471"/>
      <c r="C2156" s="415"/>
      <c r="D2156" s="385"/>
      <c r="J2156" s="394"/>
      <c r="M2156" s="411">
        <v>107114787668</v>
      </c>
      <c r="N2156" s="411" t="s">
        <v>11351</v>
      </c>
    </row>
    <row r="2157" spans="1:14">
      <c r="A2157" s="471"/>
      <c r="C2157" s="415"/>
      <c r="D2157" s="385"/>
      <c r="E2157" s="395"/>
      <c r="F2157" s="396"/>
      <c r="G2157" s="397"/>
      <c r="J2157" s="391"/>
      <c r="M2157" s="411">
        <v>107115092317</v>
      </c>
      <c r="N2157" s="411" t="s">
        <v>11360</v>
      </c>
    </row>
    <row r="2158" spans="1:14">
      <c r="A2158" s="471"/>
      <c r="C2158" s="415"/>
      <c r="D2158" s="385"/>
      <c r="J2158" s="391"/>
      <c r="M2158" s="411">
        <v>107115391551</v>
      </c>
      <c r="N2158" s="411" t="s">
        <v>12295</v>
      </c>
    </row>
    <row r="2159" spans="1:14">
      <c r="A2159" s="471"/>
      <c r="C2159" s="415"/>
      <c r="D2159" s="385"/>
      <c r="J2159" s="394"/>
      <c r="M2159" s="411">
        <v>107114385321</v>
      </c>
      <c r="N2159" s="411" t="s">
        <v>12629</v>
      </c>
    </row>
    <row r="2160" spans="1:14">
      <c r="A2160" s="471"/>
      <c r="C2160" s="415"/>
      <c r="D2160" s="385"/>
      <c r="E2160" s="395"/>
      <c r="F2160" s="396"/>
      <c r="G2160" s="397"/>
      <c r="J2160" s="391"/>
      <c r="M2160" s="411">
        <v>107115134876</v>
      </c>
      <c r="N2160" s="411" t="s">
        <v>11413</v>
      </c>
    </row>
    <row r="2161" spans="1:14">
      <c r="A2161" s="471"/>
      <c r="C2161" s="415"/>
      <c r="D2161" s="385"/>
      <c r="J2161" s="394"/>
      <c r="M2161" s="411">
        <v>107115025927</v>
      </c>
      <c r="N2161" s="411" t="s">
        <v>11350</v>
      </c>
    </row>
    <row r="2162" spans="1:14">
      <c r="A2162" s="471"/>
      <c r="C2162" s="415"/>
      <c r="D2162" s="385"/>
      <c r="J2162" s="394"/>
      <c r="M2162" s="411">
        <v>107114513307</v>
      </c>
      <c r="N2162" s="411" t="s">
        <v>11362</v>
      </c>
    </row>
    <row r="2163" spans="1:14">
      <c r="A2163" s="471"/>
      <c r="C2163" s="415"/>
      <c r="D2163" s="385"/>
      <c r="J2163" s="394"/>
      <c r="M2163" s="411">
        <v>107112752634</v>
      </c>
      <c r="N2163" s="411" t="s">
        <v>12632</v>
      </c>
    </row>
    <row r="2164" spans="1:14">
      <c r="A2164" s="471"/>
      <c r="C2164" s="415"/>
      <c r="D2164" s="385"/>
      <c r="J2164" s="394"/>
      <c r="M2164" s="411">
        <v>107115059169</v>
      </c>
      <c r="N2164" s="411" t="s">
        <v>11340</v>
      </c>
    </row>
    <row r="2165" spans="1:14">
      <c r="A2165" s="471"/>
      <c r="C2165" s="415"/>
      <c r="D2165" s="385"/>
      <c r="J2165" s="391"/>
      <c r="M2165" s="411">
        <v>107113077839</v>
      </c>
      <c r="N2165" s="411" t="s">
        <v>11377</v>
      </c>
    </row>
    <row r="2166" spans="1:14">
      <c r="A2166" s="471"/>
      <c r="C2166" s="415"/>
      <c r="D2166" s="385"/>
      <c r="J2166" s="394"/>
      <c r="M2166" s="411">
        <v>107114733544</v>
      </c>
      <c r="N2166" s="411" t="s">
        <v>11357</v>
      </c>
    </row>
    <row r="2167" spans="1:14">
      <c r="A2167" s="471"/>
      <c r="C2167" s="415"/>
      <c r="D2167" s="385"/>
      <c r="E2167" s="395"/>
      <c r="F2167" s="396"/>
      <c r="G2167" s="397"/>
      <c r="J2167" s="391"/>
      <c r="M2167" s="411">
        <v>107112524832</v>
      </c>
      <c r="N2167" s="411" t="s">
        <v>11444</v>
      </c>
    </row>
    <row r="2168" spans="1:14">
      <c r="A2168" s="471"/>
      <c r="C2168" s="415"/>
      <c r="D2168" s="385"/>
      <c r="E2168" s="395"/>
      <c r="F2168" s="396"/>
      <c r="G2168" s="397"/>
      <c r="J2168" s="391"/>
      <c r="M2168" s="411">
        <v>107115366939</v>
      </c>
      <c r="N2168" s="411" t="s">
        <v>11358</v>
      </c>
    </row>
    <row r="2169" spans="1:14">
      <c r="A2169" s="471"/>
      <c r="C2169" s="415"/>
      <c r="D2169" s="385"/>
      <c r="J2169" s="391"/>
      <c r="M2169" s="411">
        <v>107115179440</v>
      </c>
      <c r="N2169" s="411" t="s">
        <v>11372</v>
      </c>
    </row>
    <row r="2170" spans="1:14">
      <c r="A2170" s="471"/>
      <c r="C2170" s="415"/>
      <c r="D2170" s="385"/>
      <c r="E2170" s="395"/>
      <c r="F2170" s="396"/>
      <c r="G2170" s="397"/>
      <c r="J2170" s="391"/>
      <c r="M2170" s="411">
        <v>107113891760</v>
      </c>
      <c r="N2170" s="411" t="s">
        <v>11347</v>
      </c>
    </row>
    <row r="2171" spans="1:14">
      <c r="A2171" s="471"/>
      <c r="C2171" s="415"/>
      <c r="D2171" s="385"/>
      <c r="J2171" s="391"/>
      <c r="M2171" s="411">
        <v>107114591822</v>
      </c>
      <c r="N2171" s="411" t="s">
        <v>11342</v>
      </c>
    </row>
    <row r="2172" spans="1:14">
      <c r="A2172" s="471"/>
      <c r="C2172" s="415"/>
      <c r="D2172" s="385"/>
      <c r="E2172" s="395"/>
      <c r="F2172" s="396"/>
      <c r="G2172" s="397"/>
      <c r="J2172" s="391"/>
      <c r="M2172" s="411">
        <v>107115121799</v>
      </c>
      <c r="N2172" s="411" t="s">
        <v>11476</v>
      </c>
    </row>
    <row r="2173" spans="1:14">
      <c r="A2173" s="471"/>
      <c r="C2173" s="415"/>
      <c r="D2173" s="385"/>
      <c r="J2173" s="394"/>
      <c r="M2173" s="411">
        <v>107115162203</v>
      </c>
      <c r="N2173" s="411" t="s">
        <v>11409</v>
      </c>
    </row>
    <row r="2174" spans="1:14">
      <c r="A2174" s="471"/>
      <c r="C2174" s="415"/>
      <c r="D2174" s="385"/>
      <c r="E2174" s="395"/>
      <c r="F2174" s="396"/>
      <c r="G2174" s="397"/>
      <c r="J2174" s="394"/>
      <c r="M2174" s="411">
        <v>107114545894</v>
      </c>
      <c r="N2174" s="411" t="s">
        <v>12056</v>
      </c>
    </row>
    <row r="2175" spans="1:14">
      <c r="A2175" s="471"/>
      <c r="C2175" s="415"/>
      <c r="D2175" s="385"/>
      <c r="J2175" s="391"/>
      <c r="M2175" s="411">
        <v>107115362574</v>
      </c>
      <c r="N2175" s="411" t="s">
        <v>11353</v>
      </c>
    </row>
    <row r="2176" spans="1:14">
      <c r="A2176" s="471"/>
      <c r="C2176" s="415"/>
      <c r="D2176" s="385"/>
      <c r="J2176" s="391"/>
      <c r="M2176" s="411">
        <v>107114842511</v>
      </c>
      <c r="N2176" s="411" t="s">
        <v>11366</v>
      </c>
    </row>
    <row r="2177" spans="1:14">
      <c r="A2177" s="471"/>
      <c r="C2177" s="415"/>
      <c r="D2177" s="385"/>
      <c r="E2177" s="395"/>
      <c r="F2177" s="396"/>
      <c r="G2177" s="397"/>
      <c r="J2177" s="391"/>
      <c r="M2177" s="411">
        <v>107115478846</v>
      </c>
      <c r="N2177" s="411" t="s">
        <v>11456</v>
      </c>
    </row>
    <row r="2178" spans="1:14">
      <c r="A2178" s="471"/>
      <c r="C2178" s="415"/>
      <c r="D2178" s="385"/>
      <c r="J2178" s="391"/>
      <c r="M2178" s="411">
        <v>107114976441</v>
      </c>
      <c r="N2178" s="411" t="s">
        <v>11457</v>
      </c>
    </row>
    <row r="2179" spans="1:14">
      <c r="A2179" s="471"/>
      <c r="C2179" s="415"/>
      <c r="D2179" s="385"/>
      <c r="J2179" s="394"/>
      <c r="M2179" s="411">
        <v>107114643791</v>
      </c>
      <c r="N2179" s="411" t="s">
        <v>11364</v>
      </c>
    </row>
    <row r="2180" spans="1:14">
      <c r="A2180" s="471"/>
      <c r="C2180" s="415"/>
      <c r="D2180" s="385"/>
      <c r="J2180" s="394"/>
      <c r="M2180" s="411">
        <v>107115130007</v>
      </c>
      <c r="N2180" s="411" t="s">
        <v>11356</v>
      </c>
    </row>
    <row r="2181" spans="1:14">
      <c r="A2181" s="471"/>
      <c r="C2181" s="415"/>
      <c r="D2181" s="385"/>
      <c r="J2181" s="391"/>
      <c r="M2181" s="411">
        <v>107113198631</v>
      </c>
      <c r="N2181" s="411" t="s">
        <v>11339</v>
      </c>
    </row>
    <row r="2182" spans="1:14">
      <c r="A2182" s="471"/>
      <c r="C2182" s="415"/>
      <c r="D2182" s="385"/>
      <c r="J2182" s="391"/>
      <c r="M2182" s="411">
        <v>107115142934</v>
      </c>
      <c r="N2182" s="411" t="s">
        <v>11399</v>
      </c>
    </row>
    <row r="2183" spans="1:14">
      <c r="A2183" s="471"/>
      <c r="C2183" s="415"/>
      <c r="D2183" s="385"/>
      <c r="J2183" s="391"/>
      <c r="M2183" s="411">
        <v>107115343420</v>
      </c>
      <c r="N2183" s="411" t="s">
        <v>11369</v>
      </c>
    </row>
    <row r="2184" spans="1:14">
      <c r="A2184" s="471"/>
      <c r="C2184" s="415"/>
      <c r="D2184" s="385"/>
      <c r="J2184" s="391"/>
      <c r="M2184" s="411">
        <v>107115392575</v>
      </c>
      <c r="N2184" s="411" t="s">
        <v>11393</v>
      </c>
    </row>
    <row r="2185" spans="1:14">
      <c r="A2185" s="471"/>
      <c r="C2185" s="415"/>
      <c r="D2185" s="385"/>
      <c r="J2185" s="394"/>
      <c r="M2185" s="411">
        <v>107115381079</v>
      </c>
      <c r="N2185" s="411" t="s">
        <v>11354</v>
      </c>
    </row>
    <row r="2186" spans="1:14">
      <c r="A2186" s="471"/>
      <c r="C2186" s="415"/>
      <c r="D2186" s="385"/>
      <c r="J2186" s="394"/>
      <c r="M2186" s="411">
        <v>107115261557</v>
      </c>
      <c r="N2186" s="411" t="s">
        <v>11547</v>
      </c>
    </row>
    <row r="2187" spans="1:14">
      <c r="A2187" s="471"/>
      <c r="C2187" s="415"/>
      <c r="D2187" s="385"/>
      <c r="E2187" s="395"/>
      <c r="F2187" s="396"/>
      <c r="G2187" s="397"/>
      <c r="J2187" s="391"/>
      <c r="M2187" s="411">
        <v>107115479613</v>
      </c>
      <c r="N2187" s="411" t="s">
        <v>11463</v>
      </c>
    </row>
    <row r="2188" spans="1:14">
      <c r="A2188" s="471"/>
      <c r="C2188" s="415"/>
      <c r="D2188" s="385"/>
      <c r="E2188" s="395"/>
      <c r="F2188" s="396"/>
      <c r="G2188" s="397"/>
      <c r="J2188" s="391"/>
      <c r="M2188" s="411">
        <v>107115367074</v>
      </c>
      <c r="N2188" s="411" t="s">
        <v>11422</v>
      </c>
    </row>
    <row r="2189" spans="1:14">
      <c r="A2189" s="471"/>
      <c r="C2189" s="415"/>
      <c r="D2189" s="385"/>
      <c r="E2189" s="395"/>
      <c r="F2189" s="396"/>
      <c r="G2189" s="397"/>
      <c r="J2189" s="391"/>
      <c r="M2189" s="411">
        <v>107113299293</v>
      </c>
      <c r="N2189" s="411" t="s">
        <v>11374</v>
      </c>
    </row>
    <row r="2190" spans="1:14">
      <c r="A2190" s="471"/>
      <c r="C2190" s="415"/>
      <c r="D2190" s="385"/>
      <c r="J2190" s="391"/>
      <c r="M2190" s="411">
        <v>107115121889</v>
      </c>
      <c r="N2190" s="411" t="s">
        <v>11401</v>
      </c>
    </row>
    <row r="2191" spans="1:14">
      <c r="A2191" s="471"/>
      <c r="C2191" s="415"/>
      <c r="D2191" s="385"/>
      <c r="E2191" s="395"/>
      <c r="F2191" s="396"/>
      <c r="G2191" s="397"/>
      <c r="J2191" s="391"/>
      <c r="M2191" s="411">
        <v>107114488969</v>
      </c>
      <c r="N2191" s="411" t="s">
        <v>11383</v>
      </c>
    </row>
    <row r="2192" spans="1:14">
      <c r="A2192" s="471"/>
      <c r="C2192" s="415"/>
      <c r="D2192" s="385"/>
      <c r="J2192" s="391"/>
      <c r="M2192" s="411">
        <v>107115172931</v>
      </c>
      <c r="N2192" s="411" t="s">
        <v>11371</v>
      </c>
    </row>
    <row r="2193" spans="1:14">
      <c r="A2193" s="471"/>
      <c r="C2193" s="415"/>
      <c r="D2193" s="385"/>
      <c r="J2193" s="394"/>
      <c r="M2193" s="411">
        <v>107115009754</v>
      </c>
      <c r="N2193" s="411" t="s">
        <v>11529</v>
      </c>
    </row>
    <row r="2194" spans="1:14">
      <c r="A2194" s="471"/>
      <c r="C2194" s="415"/>
      <c r="D2194" s="385"/>
      <c r="E2194" s="395"/>
      <c r="F2194" s="396"/>
      <c r="G2194" s="397"/>
      <c r="J2194" s="391"/>
      <c r="M2194" s="411">
        <v>107114567412</v>
      </c>
      <c r="N2194" s="411" t="s">
        <v>12315</v>
      </c>
    </row>
    <row r="2195" spans="1:14">
      <c r="A2195" s="471"/>
      <c r="C2195" s="415"/>
      <c r="D2195" s="385"/>
      <c r="E2195" s="395"/>
      <c r="F2195" s="396"/>
      <c r="G2195" s="397"/>
      <c r="J2195" s="391"/>
      <c r="M2195" s="411">
        <v>107115201277</v>
      </c>
      <c r="N2195" s="411" t="s">
        <v>11368</v>
      </c>
    </row>
    <row r="2196" spans="1:14">
      <c r="A2196" s="471"/>
      <c r="C2196" s="415"/>
      <c r="D2196" s="385"/>
      <c r="J2196" s="391"/>
      <c r="M2196" s="411">
        <v>107115192406</v>
      </c>
      <c r="N2196" s="411" t="s">
        <v>11392</v>
      </c>
    </row>
    <row r="2197" spans="1:14">
      <c r="A2197" s="471"/>
      <c r="C2197" s="415"/>
      <c r="D2197" s="385"/>
      <c r="J2197" s="394"/>
      <c r="M2197" s="411">
        <v>107112698225</v>
      </c>
      <c r="N2197" s="411" t="s">
        <v>11365</v>
      </c>
    </row>
    <row r="2198" spans="1:14">
      <c r="A2198" s="471"/>
      <c r="C2198" s="415"/>
      <c r="D2198" s="385"/>
      <c r="J2198" s="394"/>
      <c r="M2198" s="411">
        <v>107115124918</v>
      </c>
      <c r="N2198" s="411" t="s">
        <v>11390</v>
      </c>
    </row>
    <row r="2199" spans="1:14">
      <c r="A2199" s="471"/>
      <c r="C2199" s="415"/>
      <c r="D2199" s="385"/>
      <c r="J2199" s="394"/>
      <c r="M2199" s="411">
        <v>107115275216</v>
      </c>
      <c r="N2199" s="411" t="s">
        <v>11406</v>
      </c>
    </row>
    <row r="2200" spans="1:14">
      <c r="A2200" s="471"/>
      <c r="C2200" s="415"/>
      <c r="D2200" s="385"/>
      <c r="J2200" s="391"/>
      <c r="M2200" s="411">
        <v>107114747682</v>
      </c>
      <c r="N2200" s="411" t="s">
        <v>11407</v>
      </c>
    </row>
    <row r="2201" spans="1:14">
      <c r="A2201" s="471"/>
      <c r="C2201" s="415"/>
      <c r="D2201" s="385"/>
      <c r="J2201" s="391"/>
      <c r="M2201" s="411">
        <v>107114708158</v>
      </c>
      <c r="N2201" s="411" t="s">
        <v>11427</v>
      </c>
    </row>
    <row r="2202" spans="1:14">
      <c r="A2202" s="471"/>
      <c r="C2202" s="415"/>
      <c r="D2202" s="385"/>
      <c r="J2202" s="391"/>
      <c r="M2202" s="411">
        <v>107114629022</v>
      </c>
      <c r="N2202" s="411" t="s">
        <v>11382</v>
      </c>
    </row>
    <row r="2203" spans="1:14">
      <c r="A2203" s="471"/>
      <c r="C2203" s="415"/>
      <c r="D2203" s="385"/>
      <c r="J2203" s="394"/>
      <c r="M2203" s="411">
        <v>107115470862</v>
      </c>
      <c r="N2203" s="411" t="s">
        <v>11436</v>
      </c>
    </row>
    <row r="2204" spans="1:14">
      <c r="A2204" s="471"/>
      <c r="C2204" s="415"/>
      <c r="D2204" s="385"/>
      <c r="J2204" s="391"/>
      <c r="M2204" s="411">
        <v>107115377531</v>
      </c>
      <c r="N2204" s="411" t="s">
        <v>11361</v>
      </c>
    </row>
    <row r="2205" spans="1:14">
      <c r="A2205" s="471"/>
      <c r="C2205" s="415"/>
      <c r="D2205" s="385"/>
      <c r="J2205" s="394"/>
      <c r="M2205" s="411">
        <v>107115512468</v>
      </c>
      <c r="N2205" s="411" t="s">
        <v>12301</v>
      </c>
    </row>
    <row r="2206" spans="1:14">
      <c r="A2206" s="471"/>
      <c r="C2206" s="415"/>
      <c r="D2206" s="385"/>
      <c r="E2206" s="395"/>
      <c r="F2206" s="396"/>
      <c r="G2206" s="397"/>
      <c r="J2206" s="391"/>
      <c r="M2206" s="411">
        <v>107115403285</v>
      </c>
      <c r="N2206" s="411" t="s">
        <v>11363</v>
      </c>
    </row>
    <row r="2207" spans="1:14">
      <c r="A2207" s="471"/>
      <c r="C2207" s="415"/>
      <c r="D2207" s="385"/>
      <c r="J2207" s="391"/>
      <c r="M2207" s="411">
        <v>107114873961</v>
      </c>
      <c r="N2207" s="411" t="s">
        <v>11380</v>
      </c>
    </row>
    <row r="2208" spans="1:14">
      <c r="A2208" s="471"/>
      <c r="C2208" s="415"/>
      <c r="D2208" s="385"/>
      <c r="J2208" s="394"/>
      <c r="M2208" s="411">
        <v>107113624502</v>
      </c>
      <c r="N2208" s="411" t="s">
        <v>11397</v>
      </c>
    </row>
    <row r="2209" spans="1:14">
      <c r="A2209" s="471"/>
      <c r="C2209" s="415"/>
      <c r="D2209" s="385"/>
      <c r="E2209" s="395"/>
      <c r="F2209" s="396"/>
      <c r="G2209" s="397"/>
      <c r="J2209" s="391"/>
      <c r="M2209" s="411">
        <v>107115492038</v>
      </c>
      <c r="N2209" s="411" t="s">
        <v>11581</v>
      </c>
    </row>
    <row r="2210" spans="1:14">
      <c r="A2210" s="471"/>
      <c r="C2210" s="415"/>
      <c r="D2210" s="385"/>
      <c r="J2210" s="394"/>
      <c r="M2210" s="411">
        <v>107114697327</v>
      </c>
      <c r="N2210" s="411" t="s">
        <v>11410</v>
      </c>
    </row>
    <row r="2211" spans="1:14">
      <c r="A2211" s="471"/>
      <c r="C2211" s="415"/>
      <c r="D2211" s="385"/>
      <c r="J2211" s="394"/>
      <c r="M2211" s="411">
        <v>107114581914</v>
      </c>
      <c r="N2211" s="411" t="s">
        <v>11535</v>
      </c>
    </row>
    <row r="2212" spans="1:14">
      <c r="A2212" s="471"/>
      <c r="C2212" s="415"/>
      <c r="D2212" s="385"/>
      <c r="J2212" s="391"/>
      <c r="M2212" s="411">
        <v>107114724238</v>
      </c>
      <c r="N2212" s="411" t="s">
        <v>11534</v>
      </c>
    </row>
    <row r="2213" spans="1:14">
      <c r="A2213" s="471"/>
      <c r="C2213" s="415"/>
      <c r="D2213" s="385"/>
      <c r="E2213" s="395"/>
      <c r="F2213" s="396"/>
      <c r="G2213" s="397"/>
      <c r="J2213" s="391"/>
      <c r="M2213" s="411">
        <v>107114569029</v>
      </c>
      <c r="N2213" s="411" t="s">
        <v>11370</v>
      </c>
    </row>
    <row r="2214" spans="1:14">
      <c r="A2214" s="471"/>
      <c r="C2214" s="415"/>
      <c r="D2214" s="385"/>
      <c r="J2214" s="391"/>
      <c r="M2214" s="411">
        <v>107114833974</v>
      </c>
      <c r="N2214" s="411" t="s">
        <v>11447</v>
      </c>
    </row>
    <row r="2215" spans="1:14">
      <c r="A2215" s="471"/>
      <c r="C2215" s="415"/>
      <c r="D2215" s="385"/>
      <c r="J2215" s="391"/>
      <c r="M2215" s="411">
        <v>107115413770</v>
      </c>
      <c r="N2215" s="411" t="s">
        <v>11474</v>
      </c>
    </row>
    <row r="2216" spans="1:14">
      <c r="A2216" s="471"/>
      <c r="C2216" s="415"/>
      <c r="D2216" s="385"/>
      <c r="J2216" s="391"/>
      <c r="M2216" s="411">
        <v>107115307245</v>
      </c>
      <c r="N2216" s="411" t="s">
        <v>11439</v>
      </c>
    </row>
    <row r="2217" spans="1:14">
      <c r="A2217" s="471"/>
      <c r="C2217" s="415"/>
      <c r="D2217" s="385"/>
      <c r="J2217" s="391"/>
      <c r="M2217" s="411">
        <v>107112641592</v>
      </c>
      <c r="N2217" s="411" t="s">
        <v>11446</v>
      </c>
    </row>
    <row r="2218" spans="1:14">
      <c r="A2218" s="471"/>
      <c r="C2218" s="415"/>
      <c r="D2218" s="385"/>
      <c r="E2218" s="395"/>
      <c r="F2218" s="396"/>
      <c r="G2218" s="397"/>
      <c r="J2218" s="394"/>
      <c r="M2218" s="411">
        <v>107114211264</v>
      </c>
      <c r="N2218" s="411" t="s">
        <v>11445</v>
      </c>
    </row>
    <row r="2219" spans="1:14">
      <c r="A2219" s="471"/>
      <c r="C2219" s="415"/>
      <c r="D2219" s="385"/>
      <c r="E2219" s="395"/>
      <c r="F2219" s="396"/>
      <c r="G2219" s="397"/>
      <c r="J2219" s="391"/>
      <c r="M2219" s="411">
        <v>107114788609</v>
      </c>
      <c r="N2219" s="411" t="s">
        <v>12060</v>
      </c>
    </row>
    <row r="2220" spans="1:14">
      <c r="A2220" s="471"/>
      <c r="C2220" s="415"/>
      <c r="D2220" s="385"/>
      <c r="J2220" s="391"/>
      <c r="M2220" s="411">
        <v>107115286799</v>
      </c>
      <c r="N2220" s="411" t="s">
        <v>11387</v>
      </c>
    </row>
    <row r="2221" spans="1:14">
      <c r="A2221" s="471"/>
      <c r="C2221" s="415"/>
      <c r="D2221" s="385"/>
      <c r="J2221" s="391"/>
      <c r="M2221" s="411">
        <v>107115404429</v>
      </c>
      <c r="N2221" s="411" t="s">
        <v>11395</v>
      </c>
    </row>
    <row r="2222" spans="1:14">
      <c r="A2222" s="471"/>
      <c r="C2222" s="415"/>
      <c r="D2222" s="385"/>
      <c r="J2222" s="394"/>
      <c r="M2222" s="411">
        <v>107113164816</v>
      </c>
      <c r="N2222" s="411" t="s">
        <v>11442</v>
      </c>
    </row>
    <row r="2223" spans="1:14">
      <c r="A2223" s="471"/>
      <c r="C2223" s="415"/>
      <c r="D2223" s="385"/>
      <c r="J2223" s="391"/>
      <c r="M2223" s="411">
        <v>107115474268</v>
      </c>
      <c r="N2223" s="411" t="s">
        <v>11417</v>
      </c>
    </row>
    <row r="2224" spans="1:14">
      <c r="A2224" s="471"/>
      <c r="C2224" s="415"/>
      <c r="D2224" s="385"/>
      <c r="J2224" s="391"/>
      <c r="M2224" s="411">
        <v>107115394767</v>
      </c>
      <c r="N2224" s="411" t="s">
        <v>11398</v>
      </c>
    </row>
    <row r="2225" spans="1:14">
      <c r="A2225" s="471"/>
      <c r="C2225" s="415"/>
      <c r="D2225" s="385"/>
      <c r="J2225" s="391"/>
      <c r="M2225" s="411">
        <v>107115391454</v>
      </c>
      <c r="N2225" s="411" t="s">
        <v>11429</v>
      </c>
    </row>
    <row r="2226" spans="1:14">
      <c r="A2226" s="471"/>
      <c r="C2226" s="415"/>
      <c r="D2226" s="385"/>
      <c r="J2226" s="391"/>
      <c r="M2226" s="411">
        <v>107115452549</v>
      </c>
      <c r="N2226" s="411" t="s">
        <v>11389</v>
      </c>
    </row>
    <row r="2227" spans="1:14">
      <c r="A2227" s="471"/>
      <c r="C2227" s="415"/>
      <c r="D2227" s="385"/>
      <c r="J2227" s="394"/>
      <c r="M2227" s="411">
        <v>107115189523</v>
      </c>
      <c r="N2227" s="411" t="s">
        <v>11468</v>
      </c>
    </row>
    <row r="2228" spans="1:14">
      <c r="A2228" s="471"/>
      <c r="C2228" s="415"/>
      <c r="D2228" s="385"/>
      <c r="E2228" s="395"/>
      <c r="F2228" s="396"/>
      <c r="G2228" s="397"/>
      <c r="J2228" s="394"/>
      <c r="M2228" s="411">
        <v>107115459730</v>
      </c>
      <c r="N2228" s="411" t="s">
        <v>11400</v>
      </c>
    </row>
    <row r="2229" spans="1:14">
      <c r="A2229" s="471"/>
      <c r="C2229" s="415"/>
      <c r="D2229" s="385"/>
      <c r="J2229" s="394"/>
      <c r="M2229" s="411">
        <v>107115369112</v>
      </c>
      <c r="N2229" s="411" t="s">
        <v>11430</v>
      </c>
    </row>
    <row r="2230" spans="1:14">
      <c r="A2230" s="471"/>
      <c r="C2230" s="415"/>
      <c r="D2230" s="385"/>
      <c r="J2230" s="394"/>
      <c r="M2230" s="411">
        <v>107114303710</v>
      </c>
      <c r="N2230" s="411" t="s">
        <v>11373</v>
      </c>
    </row>
    <row r="2231" spans="1:14">
      <c r="A2231" s="471"/>
      <c r="C2231" s="415"/>
      <c r="D2231" s="385"/>
      <c r="E2231" s="395"/>
      <c r="F2231" s="396"/>
      <c r="G2231" s="397"/>
      <c r="J2231" s="391"/>
      <c r="M2231" s="411">
        <v>107105942899</v>
      </c>
      <c r="N2231" s="411" t="s">
        <v>11477</v>
      </c>
    </row>
    <row r="2232" spans="1:14">
      <c r="A2232" s="471"/>
      <c r="C2232" s="415"/>
      <c r="D2232" s="385"/>
      <c r="J2232" s="391"/>
      <c r="M2232" s="411">
        <v>107114452523</v>
      </c>
      <c r="N2232" s="411" t="s">
        <v>11359</v>
      </c>
    </row>
    <row r="2233" spans="1:14">
      <c r="A2233" s="471"/>
      <c r="C2233" s="415"/>
      <c r="D2233" s="385"/>
      <c r="J2233" s="394"/>
      <c r="M2233" s="411">
        <v>107115438468</v>
      </c>
      <c r="N2233" s="411" t="s">
        <v>11376</v>
      </c>
    </row>
    <row r="2234" spans="1:14">
      <c r="A2234" s="471"/>
      <c r="C2234" s="415"/>
      <c r="D2234" s="385"/>
      <c r="J2234" s="394"/>
      <c r="M2234" s="411">
        <v>107114848327</v>
      </c>
      <c r="N2234" s="411" t="s">
        <v>11414</v>
      </c>
    </row>
    <row r="2235" spans="1:14">
      <c r="A2235" s="471"/>
      <c r="C2235" s="415"/>
      <c r="D2235" s="385"/>
      <c r="J2235" s="394"/>
      <c r="M2235" s="411">
        <v>107109087365</v>
      </c>
      <c r="N2235" s="411" t="s">
        <v>11571</v>
      </c>
    </row>
    <row r="2236" spans="1:14">
      <c r="A2236" s="471"/>
      <c r="C2236" s="415"/>
      <c r="D2236" s="385"/>
      <c r="J2236" s="394"/>
      <c r="M2236" s="411">
        <v>107115491170</v>
      </c>
      <c r="N2236" s="411" t="s">
        <v>11435</v>
      </c>
    </row>
    <row r="2237" spans="1:14">
      <c r="A2237" s="471"/>
      <c r="C2237" s="415"/>
      <c r="D2237" s="385"/>
      <c r="J2237" s="394"/>
      <c r="M2237" s="411">
        <v>107111202836</v>
      </c>
      <c r="N2237" s="411" t="s">
        <v>11458</v>
      </c>
    </row>
    <row r="2238" spans="1:14">
      <c r="A2238" s="471"/>
      <c r="C2238" s="415"/>
      <c r="D2238" s="385"/>
      <c r="J2238" s="391"/>
      <c r="M2238" s="411">
        <v>107115345819</v>
      </c>
      <c r="N2238" s="411" t="s">
        <v>11498</v>
      </c>
    </row>
    <row r="2239" spans="1:14">
      <c r="A2239" s="471"/>
      <c r="C2239" s="415"/>
      <c r="D2239" s="385"/>
      <c r="E2239" s="395"/>
      <c r="F2239" s="396"/>
      <c r="G2239" s="397"/>
      <c r="J2239" s="391"/>
      <c r="M2239" s="411">
        <v>107110522833</v>
      </c>
      <c r="N2239" s="411" t="s">
        <v>11405</v>
      </c>
    </row>
    <row r="2240" spans="1:14">
      <c r="A2240" s="471"/>
      <c r="C2240" s="415"/>
      <c r="D2240" s="385"/>
      <c r="E2240" s="395"/>
      <c r="F2240" s="396"/>
      <c r="G2240" s="397"/>
      <c r="J2240" s="391"/>
      <c r="M2240" s="411">
        <v>107114988746</v>
      </c>
      <c r="N2240" s="411" t="s">
        <v>11396</v>
      </c>
    </row>
    <row r="2241" spans="1:14">
      <c r="A2241" s="471"/>
      <c r="C2241" s="415"/>
      <c r="D2241" s="385"/>
      <c r="J2241" s="391"/>
      <c r="M2241" s="411">
        <v>107115200809</v>
      </c>
      <c r="N2241" s="411" t="s">
        <v>11554</v>
      </c>
    </row>
    <row r="2242" spans="1:14">
      <c r="A2242" s="471"/>
      <c r="C2242" s="415"/>
      <c r="D2242" s="385"/>
      <c r="E2242" s="395"/>
      <c r="F2242" s="396"/>
      <c r="G2242" s="397"/>
      <c r="J2242" s="391"/>
      <c r="M2242" s="411">
        <v>107115053061</v>
      </c>
      <c r="N2242" s="411" t="s">
        <v>11469</v>
      </c>
    </row>
    <row r="2243" spans="1:14">
      <c r="A2243" s="471"/>
      <c r="C2243" s="415"/>
      <c r="D2243" s="385"/>
      <c r="J2243" s="391"/>
      <c r="M2243" s="411">
        <v>107110140446</v>
      </c>
      <c r="N2243" s="411" t="s">
        <v>11517</v>
      </c>
    </row>
    <row r="2244" spans="1:14">
      <c r="A2244" s="471"/>
      <c r="C2244" s="415"/>
      <c r="D2244" s="385"/>
      <c r="J2244" s="391"/>
      <c r="M2244" s="411">
        <v>107115518170</v>
      </c>
      <c r="N2244" s="411" t="s">
        <v>12633</v>
      </c>
    </row>
    <row r="2245" spans="1:14">
      <c r="A2245" s="471"/>
      <c r="C2245" s="415"/>
      <c r="D2245" s="385"/>
      <c r="E2245" s="395"/>
      <c r="F2245" s="396"/>
      <c r="G2245" s="397"/>
      <c r="J2245" s="391"/>
      <c r="M2245" s="411">
        <v>107115176023</v>
      </c>
      <c r="N2245" s="411" t="s">
        <v>11423</v>
      </c>
    </row>
    <row r="2246" spans="1:14">
      <c r="A2246" s="471"/>
      <c r="C2246" s="415"/>
      <c r="D2246" s="385"/>
      <c r="E2246" s="395"/>
      <c r="F2246" s="396"/>
      <c r="G2246" s="397"/>
      <c r="J2246" s="391"/>
      <c r="M2246" s="411">
        <v>107114897967</v>
      </c>
      <c r="N2246" s="411" t="s">
        <v>11484</v>
      </c>
    </row>
    <row r="2247" spans="1:14">
      <c r="A2247" s="471"/>
      <c r="C2247" s="415"/>
      <c r="D2247" s="385"/>
      <c r="J2247" s="394"/>
      <c r="M2247" s="411">
        <v>107113932994</v>
      </c>
      <c r="N2247" s="411" t="s">
        <v>11443</v>
      </c>
    </row>
    <row r="2248" spans="1:14">
      <c r="A2248" s="471"/>
      <c r="C2248" s="415"/>
      <c r="D2248" s="385"/>
      <c r="E2248" s="395"/>
      <c r="F2248" s="396"/>
      <c r="G2248" s="397"/>
      <c r="J2248" s="391"/>
      <c r="M2248" s="411">
        <v>107113904895</v>
      </c>
      <c r="N2248" s="411" t="s">
        <v>11448</v>
      </c>
    </row>
    <row r="2249" spans="1:14">
      <c r="A2249" s="471"/>
      <c r="C2249" s="415"/>
      <c r="D2249" s="385"/>
      <c r="E2249" s="395"/>
      <c r="F2249" s="396"/>
      <c r="G2249" s="397"/>
      <c r="J2249" s="391"/>
      <c r="K2249" s="417"/>
      <c r="M2249" s="411">
        <v>107114271172</v>
      </c>
      <c r="N2249" s="411" t="s">
        <v>11416</v>
      </c>
    </row>
    <row r="2250" spans="1:14">
      <c r="A2250" s="471"/>
      <c r="C2250" s="415"/>
      <c r="D2250" s="385"/>
      <c r="J2250" s="394"/>
      <c r="M2250" s="411">
        <v>107115352897</v>
      </c>
      <c r="N2250" s="411" t="s">
        <v>11438</v>
      </c>
    </row>
    <row r="2251" spans="1:14">
      <c r="A2251" s="471"/>
      <c r="C2251" s="415"/>
      <c r="D2251" s="385"/>
      <c r="J2251" s="391"/>
      <c r="M2251" s="411">
        <v>107115241109</v>
      </c>
      <c r="N2251" s="411" t="s">
        <v>11479</v>
      </c>
    </row>
    <row r="2252" spans="1:14">
      <c r="A2252" s="471"/>
      <c r="C2252" s="415"/>
      <c r="D2252" s="385"/>
      <c r="E2252" s="395"/>
      <c r="F2252" s="396"/>
      <c r="G2252" s="397"/>
      <c r="J2252" s="391"/>
      <c r="M2252" s="411">
        <v>107115138384</v>
      </c>
      <c r="N2252" s="411" t="s">
        <v>11509</v>
      </c>
    </row>
    <row r="2253" spans="1:14">
      <c r="A2253" s="471"/>
      <c r="C2253" s="415"/>
      <c r="D2253" s="385"/>
      <c r="E2253" s="395"/>
      <c r="F2253" s="396"/>
      <c r="G2253" s="397"/>
      <c r="J2253" s="391"/>
      <c r="M2253" s="411">
        <v>107115048249</v>
      </c>
      <c r="N2253" s="411" t="s">
        <v>11562</v>
      </c>
    </row>
    <row r="2254" spans="1:14">
      <c r="A2254" s="471"/>
      <c r="C2254" s="415"/>
      <c r="D2254" s="385"/>
      <c r="E2254" s="395"/>
      <c r="F2254" s="396"/>
      <c r="G2254" s="397"/>
      <c r="J2254" s="391"/>
      <c r="M2254" s="411">
        <v>107114982254</v>
      </c>
      <c r="N2254" s="411" t="s">
        <v>11548</v>
      </c>
    </row>
    <row r="2255" spans="1:14">
      <c r="A2255" s="471"/>
      <c r="C2255" s="415"/>
      <c r="D2255" s="385"/>
      <c r="J2255" s="394"/>
      <c r="M2255" s="411">
        <v>107115425166</v>
      </c>
      <c r="N2255" s="411" t="s">
        <v>11434</v>
      </c>
    </row>
    <row r="2256" spans="1:14">
      <c r="A2256" s="471"/>
      <c r="C2256" s="415"/>
      <c r="D2256" s="385"/>
      <c r="E2256" s="395"/>
      <c r="F2256" s="396"/>
      <c r="G2256" s="397"/>
      <c r="J2256" s="391"/>
      <c r="M2256" s="411">
        <v>107115291998</v>
      </c>
      <c r="N2256" s="411" t="s">
        <v>11388</v>
      </c>
    </row>
    <row r="2257" spans="1:14">
      <c r="A2257" s="471"/>
      <c r="C2257" s="415"/>
      <c r="D2257" s="385"/>
      <c r="J2257" s="391"/>
      <c r="M2257" s="411">
        <v>107114872532</v>
      </c>
      <c r="N2257" s="411" t="s">
        <v>11521</v>
      </c>
    </row>
    <row r="2258" spans="1:14">
      <c r="A2258" s="471"/>
      <c r="C2258" s="415"/>
      <c r="D2258" s="385"/>
      <c r="J2258" s="391"/>
      <c r="M2258" s="411">
        <v>107112986025</v>
      </c>
      <c r="N2258" s="411" t="s">
        <v>11449</v>
      </c>
    </row>
    <row r="2259" spans="1:14">
      <c r="A2259" s="471"/>
      <c r="C2259" s="415"/>
      <c r="D2259" s="385"/>
      <c r="J2259" s="394"/>
      <c r="M2259" s="411">
        <v>107113676509</v>
      </c>
      <c r="N2259" s="411" t="s">
        <v>11404</v>
      </c>
    </row>
    <row r="2260" spans="1:14">
      <c r="A2260" s="471"/>
      <c r="C2260" s="415"/>
      <c r="D2260" s="385"/>
      <c r="J2260" s="391"/>
      <c r="M2260" s="411">
        <v>107114930108</v>
      </c>
      <c r="N2260" s="411" t="s">
        <v>12325</v>
      </c>
    </row>
    <row r="2261" spans="1:14">
      <c r="A2261" s="471"/>
      <c r="C2261" s="415"/>
      <c r="D2261" s="385"/>
      <c r="E2261" s="395"/>
      <c r="F2261" s="396"/>
      <c r="G2261" s="397"/>
      <c r="J2261" s="391"/>
      <c r="M2261" s="411">
        <v>107114868562</v>
      </c>
      <c r="N2261" s="411" t="s">
        <v>11411</v>
      </c>
    </row>
    <row r="2262" spans="1:14">
      <c r="A2262" s="471"/>
      <c r="C2262" s="415"/>
      <c r="D2262" s="385"/>
      <c r="J2262" s="391"/>
      <c r="M2262" s="411">
        <v>107114577547</v>
      </c>
      <c r="N2262" s="411" t="s">
        <v>11428</v>
      </c>
    </row>
    <row r="2263" spans="1:14">
      <c r="A2263" s="471"/>
      <c r="C2263" s="415"/>
      <c r="D2263" s="385"/>
      <c r="E2263" s="395"/>
      <c r="F2263" s="396"/>
      <c r="G2263" s="397"/>
      <c r="J2263" s="391"/>
      <c r="M2263" s="411">
        <v>107113818018</v>
      </c>
      <c r="N2263" s="411" t="s">
        <v>11451</v>
      </c>
    </row>
    <row r="2264" spans="1:14">
      <c r="A2264" s="471"/>
      <c r="C2264" s="415"/>
      <c r="D2264" s="385"/>
      <c r="J2264" s="394"/>
      <c r="M2264" s="411">
        <v>107112191570</v>
      </c>
      <c r="N2264" s="411" t="s">
        <v>11553</v>
      </c>
    </row>
    <row r="2265" spans="1:14">
      <c r="A2265" s="471"/>
      <c r="C2265" s="415"/>
      <c r="D2265" s="385"/>
      <c r="J2265" s="391"/>
      <c r="M2265" s="411">
        <v>107115433873</v>
      </c>
      <c r="N2265" s="411" t="s">
        <v>11550</v>
      </c>
    </row>
    <row r="2266" spans="1:14">
      <c r="A2266" s="471"/>
      <c r="C2266" s="415"/>
      <c r="D2266" s="385"/>
      <c r="J2266" s="391"/>
      <c r="M2266" s="411">
        <v>107115387281</v>
      </c>
      <c r="N2266" s="411" t="s">
        <v>11503</v>
      </c>
    </row>
    <row r="2267" spans="1:14">
      <c r="A2267" s="471"/>
      <c r="C2267" s="415"/>
      <c r="D2267" s="385"/>
      <c r="J2267" s="391"/>
      <c r="M2267" s="411">
        <v>107113955013</v>
      </c>
      <c r="N2267" s="411" t="s">
        <v>11419</v>
      </c>
    </row>
    <row r="2268" spans="1:14">
      <c r="A2268" s="471"/>
      <c r="C2268" s="415"/>
      <c r="D2268" s="385"/>
      <c r="E2268" s="395"/>
      <c r="F2268" s="396"/>
      <c r="G2268" s="397"/>
      <c r="J2268" s="391"/>
      <c r="M2268" s="411">
        <v>107114760955</v>
      </c>
      <c r="N2268" s="411" t="s">
        <v>11441</v>
      </c>
    </row>
    <row r="2269" spans="1:14">
      <c r="A2269" s="471"/>
      <c r="C2269" s="415"/>
      <c r="D2269" s="385"/>
      <c r="J2269" s="391"/>
      <c r="M2269" s="411">
        <v>107114866973</v>
      </c>
      <c r="N2269" s="411" t="s">
        <v>11491</v>
      </c>
    </row>
    <row r="2270" spans="1:14">
      <c r="A2270" s="471"/>
      <c r="C2270" s="415"/>
      <c r="D2270" s="385"/>
      <c r="E2270" s="395"/>
      <c r="F2270" s="396"/>
      <c r="G2270" s="397"/>
      <c r="J2270" s="391"/>
      <c r="M2270" s="411">
        <v>107115375687</v>
      </c>
      <c r="N2270" s="411" t="s">
        <v>11523</v>
      </c>
    </row>
    <row r="2271" spans="1:14">
      <c r="A2271" s="471"/>
      <c r="C2271" s="415"/>
      <c r="D2271" s="385"/>
      <c r="E2271" s="395"/>
      <c r="F2271" s="396"/>
      <c r="G2271" s="397"/>
      <c r="J2271" s="391"/>
      <c r="M2271" s="411">
        <v>107115183136</v>
      </c>
      <c r="N2271" s="411" t="s">
        <v>11480</v>
      </c>
    </row>
    <row r="2272" spans="1:14">
      <c r="A2272" s="471"/>
      <c r="C2272" s="415"/>
      <c r="D2272" s="385"/>
      <c r="J2272" s="391"/>
      <c r="M2272" s="411">
        <v>107114564617</v>
      </c>
      <c r="N2272" s="411" t="s">
        <v>11522</v>
      </c>
    </row>
    <row r="2273" spans="1:14">
      <c r="A2273" s="471"/>
      <c r="C2273" s="415"/>
      <c r="D2273" s="385"/>
      <c r="E2273" s="395"/>
      <c r="F2273" s="396"/>
      <c r="G2273" s="397"/>
      <c r="J2273" s="391"/>
      <c r="M2273" s="411">
        <v>107115447843</v>
      </c>
      <c r="N2273" s="411" t="s">
        <v>11482</v>
      </c>
    </row>
    <row r="2274" spans="1:14">
      <c r="A2274" s="471"/>
      <c r="C2274" s="415"/>
      <c r="D2274" s="385"/>
      <c r="E2274" s="395"/>
      <c r="F2274" s="396"/>
      <c r="G2274" s="397"/>
      <c r="J2274" s="394"/>
      <c r="M2274" s="411">
        <v>107115197872</v>
      </c>
      <c r="N2274" s="411" t="s">
        <v>11426</v>
      </c>
    </row>
    <row r="2275" spans="1:14">
      <c r="A2275" s="471"/>
      <c r="C2275" s="415"/>
      <c r="D2275" s="385"/>
      <c r="J2275" s="391"/>
      <c r="M2275" s="411">
        <v>107113851526</v>
      </c>
      <c r="N2275" s="411" t="s">
        <v>11578</v>
      </c>
    </row>
    <row r="2276" spans="1:14">
      <c r="A2276" s="471"/>
      <c r="C2276" s="415"/>
      <c r="D2276" s="385"/>
      <c r="J2276" s="394"/>
      <c r="M2276" s="411">
        <v>107115253965</v>
      </c>
      <c r="N2276" s="411" t="s">
        <v>11421</v>
      </c>
    </row>
    <row r="2277" spans="1:14">
      <c r="A2277" s="471"/>
      <c r="C2277" s="415"/>
      <c r="D2277" s="385"/>
      <c r="J2277" s="391"/>
      <c r="M2277" s="411">
        <v>107114696986</v>
      </c>
      <c r="N2277" s="411" t="s">
        <v>11472</v>
      </c>
    </row>
    <row r="2278" spans="1:14">
      <c r="A2278" s="471"/>
      <c r="C2278" s="415"/>
      <c r="D2278" s="385"/>
      <c r="E2278" s="395"/>
      <c r="F2278" s="396"/>
      <c r="G2278" s="397"/>
      <c r="J2278" s="391"/>
      <c r="M2278" s="411">
        <v>107114366458</v>
      </c>
      <c r="N2278" s="411" t="s">
        <v>11381</v>
      </c>
    </row>
    <row r="2279" spans="1:14">
      <c r="A2279" s="471"/>
      <c r="C2279" s="415"/>
      <c r="D2279" s="385"/>
      <c r="J2279" s="391"/>
      <c r="M2279" s="411">
        <v>107114201121</v>
      </c>
      <c r="N2279" s="411" t="s">
        <v>11384</v>
      </c>
    </row>
    <row r="2280" spans="1:14">
      <c r="A2280" s="471"/>
      <c r="C2280" s="415"/>
      <c r="D2280" s="385"/>
      <c r="J2280" s="394"/>
      <c r="M2280" s="411">
        <v>107114200386</v>
      </c>
      <c r="N2280" s="411" t="s">
        <v>11455</v>
      </c>
    </row>
    <row r="2281" spans="1:14">
      <c r="A2281" s="471"/>
      <c r="C2281" s="415"/>
      <c r="D2281" s="385"/>
      <c r="E2281" s="395"/>
      <c r="F2281" s="396"/>
      <c r="G2281" s="397"/>
      <c r="J2281" s="391"/>
      <c r="M2281" s="411">
        <v>107113752952</v>
      </c>
      <c r="N2281" s="411" t="s">
        <v>11563</v>
      </c>
    </row>
    <row r="2282" spans="1:14">
      <c r="A2282" s="471"/>
      <c r="C2282" s="415"/>
      <c r="D2282" s="385"/>
      <c r="E2282" s="395"/>
      <c r="F2282" s="396"/>
      <c r="G2282" s="397"/>
      <c r="J2282" s="391"/>
      <c r="M2282" s="411">
        <v>107114720918</v>
      </c>
      <c r="N2282" s="411" t="s">
        <v>11576</v>
      </c>
    </row>
    <row r="2283" spans="1:14">
      <c r="A2283" s="471"/>
      <c r="C2283" s="415"/>
      <c r="D2283" s="385"/>
      <c r="J2283" s="391"/>
      <c r="M2283" s="411">
        <v>107114853356</v>
      </c>
      <c r="N2283" s="411" t="s">
        <v>11504</v>
      </c>
    </row>
    <row r="2284" spans="1:14">
      <c r="A2284" s="471"/>
      <c r="C2284" s="415"/>
      <c r="D2284" s="385"/>
      <c r="E2284" s="395"/>
      <c r="F2284" s="396"/>
      <c r="G2284" s="397"/>
      <c r="J2284" s="391"/>
      <c r="M2284" s="411">
        <v>107115430105</v>
      </c>
      <c r="N2284" s="411" t="s">
        <v>11495</v>
      </c>
    </row>
    <row r="2285" spans="1:14">
      <c r="A2285" s="471"/>
      <c r="C2285" s="415"/>
      <c r="D2285" s="385"/>
      <c r="E2285" s="395"/>
      <c r="F2285" s="396"/>
      <c r="G2285" s="397"/>
      <c r="J2285" s="391"/>
      <c r="M2285" s="411">
        <v>107115243858</v>
      </c>
      <c r="N2285" s="411" t="s">
        <v>11425</v>
      </c>
    </row>
    <row r="2286" spans="1:14">
      <c r="A2286" s="471"/>
      <c r="C2286" s="415"/>
      <c r="D2286" s="385"/>
      <c r="J2286" s="394"/>
      <c r="M2286" s="411">
        <v>107114920629</v>
      </c>
      <c r="N2286" s="411" t="s">
        <v>11500</v>
      </c>
    </row>
    <row r="2287" spans="1:14">
      <c r="A2287" s="471"/>
      <c r="C2287" s="415"/>
      <c r="D2287" s="385"/>
      <c r="J2287" s="391"/>
      <c r="M2287" s="411">
        <v>107114723532</v>
      </c>
      <c r="N2287" s="411" t="s">
        <v>11540</v>
      </c>
    </row>
    <row r="2288" spans="1:14">
      <c r="A2288" s="471"/>
      <c r="C2288" s="415"/>
      <c r="D2288" s="385"/>
      <c r="J2288" s="391"/>
      <c r="M2288" s="411">
        <v>107114280607</v>
      </c>
      <c r="N2288" s="411" t="s">
        <v>11403</v>
      </c>
    </row>
    <row r="2289" spans="1:14">
      <c r="A2289" s="471"/>
      <c r="C2289" s="415"/>
      <c r="D2289" s="385"/>
      <c r="J2289" s="391"/>
      <c r="M2289" s="411">
        <v>107115225573</v>
      </c>
      <c r="N2289" s="411" t="s">
        <v>11386</v>
      </c>
    </row>
    <row r="2290" spans="1:14">
      <c r="A2290" s="471"/>
      <c r="C2290" s="415"/>
      <c r="D2290" s="385"/>
      <c r="E2290" s="395"/>
      <c r="F2290" s="396"/>
      <c r="G2290" s="397"/>
      <c r="J2290" s="391"/>
      <c r="M2290" s="411">
        <v>107115470233</v>
      </c>
      <c r="N2290" s="411" t="s">
        <v>11493</v>
      </c>
    </row>
    <row r="2291" spans="1:14">
      <c r="A2291" s="471"/>
      <c r="C2291" s="415"/>
      <c r="D2291" s="385"/>
      <c r="J2291" s="391"/>
      <c r="M2291" s="411">
        <v>107115317338</v>
      </c>
      <c r="N2291" s="411" t="s">
        <v>12063</v>
      </c>
    </row>
    <row r="2292" spans="1:14">
      <c r="A2292" s="471"/>
      <c r="C2292" s="415"/>
      <c r="D2292" s="385"/>
      <c r="E2292" s="395"/>
      <c r="F2292" s="396"/>
      <c r="G2292" s="397"/>
      <c r="J2292" s="391"/>
      <c r="M2292" s="411">
        <v>107114741095</v>
      </c>
      <c r="N2292" s="411" t="s">
        <v>11572</v>
      </c>
    </row>
    <row r="2293" spans="1:14">
      <c r="A2293" s="471"/>
      <c r="C2293" s="415"/>
      <c r="D2293" s="385"/>
      <c r="E2293" s="395"/>
      <c r="F2293" s="396"/>
      <c r="G2293" s="397"/>
      <c r="J2293" s="391"/>
      <c r="M2293" s="411">
        <v>107114505922</v>
      </c>
      <c r="N2293" s="411" t="s">
        <v>11485</v>
      </c>
    </row>
    <row r="2294" spans="1:14">
      <c r="A2294" s="471"/>
      <c r="C2294" s="415"/>
      <c r="D2294" s="385"/>
      <c r="J2294" s="394"/>
      <c r="M2294" s="411">
        <v>107106480828</v>
      </c>
      <c r="N2294" s="411" t="s">
        <v>11546</v>
      </c>
    </row>
    <row r="2295" spans="1:14">
      <c r="A2295" s="471"/>
      <c r="C2295" s="415"/>
      <c r="D2295" s="385"/>
      <c r="J2295" s="394"/>
      <c r="M2295" s="411">
        <v>107115299302</v>
      </c>
      <c r="N2295" s="411" t="s">
        <v>11515</v>
      </c>
    </row>
    <row r="2296" spans="1:14">
      <c r="A2296" s="471"/>
      <c r="C2296" s="415"/>
      <c r="D2296" s="385"/>
      <c r="J2296" s="391"/>
      <c r="M2296" s="411">
        <v>107114970382</v>
      </c>
      <c r="N2296" s="411" t="s">
        <v>11486</v>
      </c>
    </row>
    <row r="2297" spans="1:14">
      <c r="A2297" s="471"/>
      <c r="C2297" s="415"/>
      <c r="D2297" s="385"/>
      <c r="J2297" s="394"/>
      <c r="M2297" s="411">
        <v>107114907425</v>
      </c>
      <c r="N2297" s="411" t="s">
        <v>11470</v>
      </c>
    </row>
    <row r="2298" spans="1:14">
      <c r="A2298" s="471"/>
      <c r="C2298" s="415"/>
      <c r="D2298" s="385"/>
      <c r="J2298" s="394"/>
      <c r="M2298" s="411">
        <v>107114478719</v>
      </c>
      <c r="N2298" s="411" t="s">
        <v>11391</v>
      </c>
    </row>
    <row r="2299" spans="1:14">
      <c r="A2299" s="471"/>
      <c r="C2299" s="415"/>
      <c r="D2299" s="385"/>
      <c r="E2299" s="395"/>
      <c r="F2299" s="396"/>
      <c r="G2299" s="397"/>
      <c r="J2299" s="391"/>
      <c r="M2299" s="411">
        <v>107115110603</v>
      </c>
      <c r="N2299" s="411" t="s">
        <v>11490</v>
      </c>
    </row>
    <row r="2300" spans="1:14">
      <c r="A2300" s="471"/>
      <c r="C2300" s="415"/>
      <c r="D2300" s="385"/>
      <c r="E2300" s="395"/>
      <c r="F2300" s="396"/>
      <c r="G2300" s="397"/>
      <c r="J2300" s="391"/>
      <c r="M2300" s="411">
        <v>107115238921</v>
      </c>
      <c r="N2300" s="411" t="s">
        <v>11512</v>
      </c>
    </row>
    <row r="2301" spans="1:14">
      <c r="A2301" s="471"/>
      <c r="C2301" s="415"/>
      <c r="D2301" s="385"/>
      <c r="E2301" s="395"/>
      <c r="F2301" s="396"/>
      <c r="G2301" s="397"/>
      <c r="J2301" s="391"/>
      <c r="M2301" s="411">
        <v>107114684502</v>
      </c>
      <c r="N2301" s="411" t="s">
        <v>11478</v>
      </c>
    </row>
    <row r="2302" spans="1:14">
      <c r="A2302" s="471"/>
      <c r="C2302" s="415"/>
      <c r="D2302" s="385"/>
      <c r="E2302" s="395"/>
      <c r="F2302" s="396"/>
      <c r="G2302" s="397"/>
      <c r="J2302" s="391"/>
      <c r="M2302" s="411">
        <v>107113888384</v>
      </c>
      <c r="N2302" s="411" t="s">
        <v>11440</v>
      </c>
    </row>
    <row r="2303" spans="1:14">
      <c r="A2303" s="471"/>
      <c r="C2303" s="415"/>
      <c r="D2303" s="385"/>
      <c r="J2303" s="391"/>
      <c r="M2303" s="411">
        <v>107113759123</v>
      </c>
      <c r="N2303" s="411" t="s">
        <v>12312</v>
      </c>
    </row>
    <row r="2304" spans="1:14">
      <c r="A2304" s="471"/>
      <c r="C2304" s="415"/>
      <c r="D2304" s="385"/>
      <c r="J2304" s="394"/>
      <c r="M2304" s="411">
        <v>107115391681</v>
      </c>
      <c r="N2304" s="411" t="s">
        <v>11432</v>
      </c>
    </row>
    <row r="2305" spans="1:14">
      <c r="A2305" s="471"/>
      <c r="C2305" s="415"/>
      <c r="D2305" s="385"/>
      <c r="J2305" s="394"/>
      <c r="M2305" s="411">
        <v>107114847071</v>
      </c>
      <c r="N2305" s="411" t="s">
        <v>11418</v>
      </c>
    </row>
    <row r="2306" spans="1:14">
      <c r="A2306" s="471"/>
      <c r="C2306" s="415"/>
      <c r="D2306" s="385"/>
      <c r="J2306" s="394"/>
      <c r="M2306" s="411">
        <v>107113157298</v>
      </c>
      <c r="N2306" s="411" t="s">
        <v>11453</v>
      </c>
    </row>
    <row r="2307" spans="1:14">
      <c r="A2307" s="471"/>
      <c r="C2307" s="415"/>
      <c r="D2307" s="385"/>
      <c r="J2307" s="394"/>
      <c r="M2307" s="411">
        <v>107112955758</v>
      </c>
      <c r="N2307" s="411" t="s">
        <v>11475</v>
      </c>
    </row>
    <row r="2308" spans="1:14">
      <c r="A2308" s="471"/>
      <c r="C2308" s="415"/>
      <c r="D2308" s="385"/>
      <c r="J2308" s="394"/>
      <c r="M2308" s="411">
        <v>107113928741</v>
      </c>
      <c r="N2308" s="411" t="s">
        <v>11580</v>
      </c>
    </row>
    <row r="2309" spans="1:14">
      <c r="A2309" s="471"/>
      <c r="C2309" s="415"/>
      <c r="D2309" s="385"/>
      <c r="J2309" s="394"/>
      <c r="M2309" s="411">
        <v>107115092087</v>
      </c>
      <c r="N2309" s="411" t="s">
        <v>11574</v>
      </c>
    </row>
    <row r="2310" spans="1:14">
      <c r="A2310" s="471"/>
      <c r="C2310" s="415"/>
      <c r="D2310" s="385"/>
      <c r="J2310" s="391"/>
      <c r="M2310" s="411">
        <v>107113545239</v>
      </c>
      <c r="N2310" s="411" t="s">
        <v>11514</v>
      </c>
    </row>
    <row r="2311" spans="1:14">
      <c r="A2311" s="471"/>
      <c r="C2311" s="415"/>
      <c r="D2311" s="385"/>
      <c r="J2311" s="391"/>
      <c r="M2311" s="411">
        <v>107115397583</v>
      </c>
      <c r="N2311" s="411" t="s">
        <v>11459</v>
      </c>
    </row>
    <row r="2312" spans="1:14">
      <c r="A2312" s="471"/>
      <c r="C2312" s="415"/>
      <c r="D2312" s="385"/>
      <c r="J2312" s="394"/>
      <c r="M2312" s="411">
        <v>107115321808</v>
      </c>
      <c r="N2312" s="411" t="s">
        <v>11533</v>
      </c>
    </row>
    <row r="2313" spans="1:14">
      <c r="A2313" s="471"/>
      <c r="C2313" s="415"/>
      <c r="D2313" s="385"/>
      <c r="J2313" s="394"/>
      <c r="M2313" s="411">
        <v>107115394327</v>
      </c>
      <c r="N2313" s="411" t="s">
        <v>11431</v>
      </c>
    </row>
    <row r="2314" spans="1:14">
      <c r="A2314" s="471"/>
      <c r="C2314" s="415"/>
      <c r="D2314" s="385"/>
      <c r="J2314" s="391"/>
      <c r="M2314" s="411">
        <v>107114800717</v>
      </c>
      <c r="N2314" s="411" t="s">
        <v>11394</v>
      </c>
    </row>
    <row r="2315" spans="1:14">
      <c r="A2315" s="471"/>
      <c r="C2315" s="415"/>
      <c r="D2315" s="385"/>
      <c r="J2315" s="391"/>
      <c r="M2315" s="411">
        <v>107115475255</v>
      </c>
      <c r="N2315" s="411" t="s">
        <v>12070</v>
      </c>
    </row>
    <row r="2316" spans="1:14">
      <c r="A2316" s="471"/>
      <c r="C2316" s="415"/>
      <c r="D2316" s="385"/>
      <c r="J2316" s="394"/>
      <c r="M2316" s="411">
        <v>107114816945</v>
      </c>
      <c r="N2316" s="411" t="s">
        <v>12069</v>
      </c>
    </row>
    <row r="2317" spans="1:14">
      <c r="A2317" s="471"/>
      <c r="C2317" s="415"/>
      <c r="D2317" s="385"/>
      <c r="J2317" s="391"/>
      <c r="M2317" s="411">
        <v>107112423785</v>
      </c>
      <c r="N2317" s="411" t="s">
        <v>11494</v>
      </c>
    </row>
    <row r="2318" spans="1:14">
      <c r="A2318" s="471"/>
      <c r="C2318" s="415"/>
      <c r="D2318" s="385"/>
      <c r="J2318" s="394"/>
      <c r="M2318" s="411">
        <v>107114462123</v>
      </c>
      <c r="N2318" s="411" t="s">
        <v>11465</v>
      </c>
    </row>
    <row r="2319" spans="1:14">
      <c r="A2319" s="471"/>
      <c r="C2319" s="415"/>
      <c r="D2319" s="385"/>
      <c r="E2319" s="395"/>
      <c r="F2319" s="396"/>
      <c r="G2319" s="397"/>
      <c r="J2319" s="391"/>
      <c r="M2319" s="411">
        <v>107114436327</v>
      </c>
      <c r="N2319" s="411" t="s">
        <v>12058</v>
      </c>
    </row>
    <row r="2320" spans="1:14">
      <c r="A2320" s="471"/>
      <c r="C2320" s="415"/>
      <c r="D2320" s="385"/>
      <c r="E2320" s="395"/>
      <c r="F2320" s="396"/>
      <c r="G2320" s="397"/>
      <c r="J2320" s="391"/>
      <c r="M2320" s="411">
        <v>107113152083</v>
      </c>
      <c r="N2320" s="411" t="s">
        <v>11532</v>
      </c>
    </row>
    <row r="2321" spans="1:14">
      <c r="A2321" s="471"/>
      <c r="C2321" s="415"/>
      <c r="D2321" s="385"/>
      <c r="E2321" s="395"/>
      <c r="F2321" s="396"/>
      <c r="G2321" s="397"/>
      <c r="J2321" s="391"/>
      <c r="M2321" s="411">
        <v>107114140805</v>
      </c>
      <c r="N2321" s="411" t="s">
        <v>11560</v>
      </c>
    </row>
    <row r="2322" spans="1:14">
      <c r="A2322" s="471"/>
      <c r="C2322" s="415"/>
      <c r="D2322" s="385"/>
      <c r="J2322" s="391"/>
      <c r="M2322" s="411">
        <v>107115409010</v>
      </c>
      <c r="N2322" s="411" t="s">
        <v>11497</v>
      </c>
    </row>
    <row r="2323" spans="1:14">
      <c r="A2323" s="471"/>
      <c r="C2323" s="415"/>
      <c r="D2323" s="385"/>
      <c r="J2323" s="391"/>
      <c r="M2323" s="411">
        <v>107110724798</v>
      </c>
      <c r="N2323" s="411" t="s">
        <v>12634</v>
      </c>
    </row>
    <row r="2324" spans="1:14">
      <c r="A2324" s="471"/>
      <c r="C2324" s="415"/>
      <c r="D2324" s="385"/>
      <c r="J2324" s="391"/>
      <c r="M2324" s="411">
        <v>107115361800</v>
      </c>
      <c r="N2324" s="411" t="s">
        <v>12059</v>
      </c>
    </row>
    <row r="2325" spans="1:14">
      <c r="A2325" s="471"/>
      <c r="C2325" s="415"/>
      <c r="D2325" s="385"/>
      <c r="J2325" s="391"/>
      <c r="M2325" s="411">
        <v>107115334236</v>
      </c>
      <c r="N2325" s="411" t="s">
        <v>11461</v>
      </c>
    </row>
    <row r="2326" spans="1:14">
      <c r="A2326" s="471"/>
      <c r="C2326" s="415"/>
      <c r="D2326" s="385"/>
      <c r="J2326" s="391"/>
      <c r="M2326" s="411">
        <v>107113459960</v>
      </c>
      <c r="N2326" s="411" t="s">
        <v>12635</v>
      </c>
    </row>
    <row r="2327" spans="1:14">
      <c r="A2327" s="471"/>
      <c r="C2327" s="415"/>
      <c r="D2327" s="385"/>
      <c r="J2327" s="391"/>
      <c r="M2327" s="411">
        <v>107114952722</v>
      </c>
      <c r="N2327" s="411" t="s">
        <v>11575</v>
      </c>
    </row>
    <row r="2328" spans="1:14">
      <c r="A2328" s="471"/>
      <c r="C2328" s="415"/>
      <c r="D2328" s="385"/>
      <c r="E2328" s="395"/>
      <c r="F2328" s="396"/>
      <c r="G2328" s="397"/>
      <c r="J2328" s="391"/>
      <c r="M2328" s="411">
        <v>107114811729</v>
      </c>
      <c r="N2328" s="411" t="s">
        <v>11471</v>
      </c>
    </row>
    <row r="2329" spans="1:14">
      <c r="A2329" s="471"/>
      <c r="C2329" s="415"/>
      <c r="D2329" s="385"/>
      <c r="J2329" s="391"/>
      <c r="M2329" s="411">
        <v>107114178625</v>
      </c>
      <c r="N2329" s="411" t="s">
        <v>11424</v>
      </c>
    </row>
    <row r="2330" spans="1:14">
      <c r="A2330" s="471"/>
      <c r="C2330" s="415"/>
      <c r="D2330" s="385"/>
      <c r="J2330" s="391"/>
      <c r="M2330" s="411">
        <v>107115312226</v>
      </c>
      <c r="N2330" s="411" t="s">
        <v>11462</v>
      </c>
    </row>
    <row r="2331" spans="1:14">
      <c r="A2331" s="471"/>
      <c r="C2331" s="415"/>
      <c r="D2331" s="385"/>
      <c r="J2331" s="391"/>
      <c r="M2331" s="411">
        <v>107115248887</v>
      </c>
      <c r="N2331" s="411" t="s">
        <v>11573</v>
      </c>
    </row>
    <row r="2332" spans="1:14">
      <c r="A2332" s="471"/>
      <c r="C2332" s="415"/>
      <c r="D2332" s="385"/>
      <c r="J2332" s="391"/>
      <c r="M2332" s="411">
        <v>107114812770</v>
      </c>
      <c r="N2332" s="411" t="s">
        <v>12636</v>
      </c>
    </row>
    <row r="2333" spans="1:14">
      <c r="A2333" s="471"/>
      <c r="C2333" s="415"/>
      <c r="D2333" s="385"/>
      <c r="J2333" s="394"/>
      <c r="M2333" s="411">
        <v>107114804263</v>
      </c>
      <c r="N2333" s="411" t="s">
        <v>11454</v>
      </c>
    </row>
    <row r="2334" spans="1:14">
      <c r="A2334" s="471"/>
      <c r="C2334" s="415"/>
      <c r="D2334" s="385"/>
      <c r="J2334" s="391"/>
      <c r="M2334" s="411">
        <v>107114735168</v>
      </c>
      <c r="N2334" s="411" t="s">
        <v>12637</v>
      </c>
    </row>
    <row r="2335" spans="1:14">
      <c r="A2335" s="471"/>
      <c r="C2335" s="415"/>
      <c r="D2335" s="385"/>
      <c r="J2335" s="391"/>
      <c r="M2335" s="411">
        <v>107115012665</v>
      </c>
      <c r="N2335" s="411" t="s">
        <v>12064</v>
      </c>
    </row>
    <row r="2336" spans="1:14">
      <c r="A2336" s="471"/>
      <c r="C2336" s="415"/>
      <c r="D2336" s="385"/>
      <c r="J2336" s="394"/>
      <c r="M2336" s="411">
        <v>107114744488</v>
      </c>
      <c r="N2336" s="411" t="s">
        <v>11545</v>
      </c>
    </row>
    <row r="2337" spans="1:14">
      <c r="A2337" s="471"/>
      <c r="C2337" s="415"/>
      <c r="D2337" s="385"/>
      <c r="E2337" s="395"/>
      <c r="F2337" s="396"/>
      <c r="G2337" s="397"/>
      <c r="J2337" s="391"/>
      <c r="M2337" s="411">
        <v>107114696987</v>
      </c>
      <c r="N2337" s="411" t="s">
        <v>11450</v>
      </c>
    </row>
    <row r="2338" spans="1:14">
      <c r="A2338" s="471"/>
      <c r="C2338" s="415"/>
      <c r="D2338" s="385"/>
      <c r="J2338" s="391"/>
      <c r="M2338" s="411">
        <v>107114770369</v>
      </c>
      <c r="N2338" s="411" t="s">
        <v>11527</v>
      </c>
    </row>
    <row r="2339" spans="1:14">
      <c r="A2339" s="471"/>
      <c r="C2339" s="415"/>
      <c r="D2339" s="385"/>
      <c r="J2339" s="394"/>
      <c r="M2339" s="411">
        <v>107114554309</v>
      </c>
      <c r="N2339" s="411" t="s">
        <v>11352</v>
      </c>
    </row>
    <row r="2340" spans="1:14">
      <c r="A2340" s="471"/>
      <c r="C2340" s="415"/>
      <c r="D2340" s="385"/>
      <c r="E2340" s="395"/>
      <c r="F2340" s="396"/>
      <c r="G2340" s="397"/>
      <c r="J2340" s="391"/>
      <c r="M2340" s="411">
        <v>107114760713</v>
      </c>
      <c r="N2340" s="411" t="s">
        <v>11510</v>
      </c>
    </row>
    <row r="2341" spans="1:14">
      <c r="A2341" s="471"/>
      <c r="C2341" s="415"/>
      <c r="D2341" s="385"/>
      <c r="J2341" s="391"/>
      <c r="M2341" s="411">
        <v>107114339067</v>
      </c>
      <c r="N2341" s="411" t="s">
        <v>11538</v>
      </c>
    </row>
    <row r="2342" spans="1:14">
      <c r="A2342" s="471"/>
      <c r="C2342" s="415"/>
      <c r="D2342" s="385"/>
      <c r="J2342" s="391"/>
      <c r="M2342" s="411">
        <v>107115489006</v>
      </c>
      <c r="N2342" s="411" t="s">
        <v>12328</v>
      </c>
    </row>
    <row r="2343" spans="1:14">
      <c r="A2343" s="471"/>
      <c r="C2343" s="415"/>
      <c r="D2343" s="385"/>
      <c r="J2343" s="391"/>
      <c r="M2343" s="411">
        <v>107115354856</v>
      </c>
      <c r="N2343" s="411" t="s">
        <v>11437</v>
      </c>
    </row>
    <row r="2344" spans="1:14">
      <c r="A2344" s="471"/>
      <c r="C2344" s="415"/>
      <c r="D2344" s="385"/>
      <c r="E2344" s="395"/>
      <c r="F2344" s="396"/>
      <c r="G2344" s="397"/>
      <c r="J2344" s="391"/>
      <c r="M2344" s="411">
        <v>107114137610</v>
      </c>
      <c r="N2344" s="411" t="s">
        <v>12307</v>
      </c>
    </row>
    <row r="2345" spans="1:14">
      <c r="A2345" s="471"/>
      <c r="C2345" s="415"/>
      <c r="D2345" s="385"/>
      <c r="E2345" s="395"/>
      <c r="F2345" s="396"/>
      <c r="G2345" s="397"/>
      <c r="J2345" s="391"/>
      <c r="M2345" s="411">
        <v>107115315212</v>
      </c>
      <c r="N2345" s="411" t="s">
        <v>11379</v>
      </c>
    </row>
    <row r="2346" spans="1:14">
      <c r="A2346" s="471"/>
      <c r="C2346" s="415"/>
      <c r="D2346" s="385"/>
      <c r="J2346" s="394"/>
      <c r="M2346" s="411">
        <v>107115183138</v>
      </c>
      <c r="N2346" s="411" t="s">
        <v>11549</v>
      </c>
    </row>
    <row r="2347" spans="1:14">
      <c r="A2347" s="471"/>
      <c r="C2347" s="415"/>
      <c r="D2347" s="385"/>
      <c r="J2347" s="391"/>
      <c r="M2347" s="411">
        <v>107115087118</v>
      </c>
      <c r="N2347" s="411" t="s">
        <v>11464</v>
      </c>
    </row>
    <row r="2348" spans="1:14">
      <c r="A2348" s="471"/>
      <c r="C2348" s="415"/>
      <c r="D2348" s="385"/>
      <c r="J2348" s="394"/>
      <c r="M2348" s="411">
        <v>107115162060</v>
      </c>
      <c r="N2348" s="411" t="s">
        <v>11412</v>
      </c>
    </row>
    <row r="2349" spans="1:14">
      <c r="A2349" s="471"/>
      <c r="C2349" s="415"/>
      <c r="D2349" s="385"/>
      <c r="E2349" s="395"/>
      <c r="F2349" s="396"/>
      <c r="G2349" s="397"/>
      <c r="J2349" s="391"/>
      <c r="M2349" s="411">
        <v>107114156480</v>
      </c>
      <c r="N2349" s="411" t="s">
        <v>11513</v>
      </c>
    </row>
    <row r="2350" spans="1:14">
      <c r="A2350" s="471"/>
      <c r="C2350" s="415"/>
      <c r="D2350" s="385"/>
      <c r="J2350" s="391"/>
      <c r="M2350" s="411">
        <v>107113852321</v>
      </c>
      <c r="N2350" s="411" t="s">
        <v>11487</v>
      </c>
    </row>
    <row r="2351" spans="1:14">
      <c r="A2351" s="471"/>
      <c r="C2351" s="415"/>
      <c r="D2351" s="385"/>
      <c r="J2351" s="391"/>
      <c r="M2351" s="411">
        <v>107115161191</v>
      </c>
      <c r="N2351" s="411" t="s">
        <v>11536</v>
      </c>
    </row>
    <row r="2352" spans="1:14">
      <c r="A2352" s="471"/>
      <c r="C2352" s="415"/>
      <c r="D2352" s="385"/>
      <c r="J2352" s="391"/>
      <c r="M2352" s="411">
        <v>107115468194</v>
      </c>
      <c r="N2352" s="411" t="s">
        <v>11489</v>
      </c>
    </row>
    <row r="2353" spans="1:14">
      <c r="A2353" s="471"/>
      <c r="C2353" s="415"/>
      <c r="D2353" s="385"/>
      <c r="J2353" s="391"/>
      <c r="M2353" s="411">
        <v>107115454253</v>
      </c>
      <c r="N2353" s="411" t="s">
        <v>12638</v>
      </c>
    </row>
    <row r="2354" spans="1:14">
      <c r="A2354" s="471"/>
      <c r="C2354" s="415"/>
      <c r="D2354" s="385"/>
      <c r="E2354" s="395"/>
      <c r="F2354" s="396"/>
      <c r="G2354" s="397"/>
      <c r="J2354" s="391"/>
      <c r="M2354" s="411">
        <v>107114293647</v>
      </c>
      <c r="N2354" s="411" t="s">
        <v>11375</v>
      </c>
    </row>
    <row r="2355" spans="1:14">
      <c r="A2355" s="471"/>
      <c r="C2355" s="415"/>
      <c r="D2355" s="385"/>
      <c r="J2355" s="391"/>
      <c r="M2355" s="411">
        <v>107113441351</v>
      </c>
      <c r="N2355" s="411" t="s">
        <v>11568</v>
      </c>
    </row>
    <row r="2356" spans="1:14">
      <c r="A2356" s="471"/>
      <c r="C2356" s="415"/>
      <c r="D2356" s="385"/>
      <c r="E2356" s="395"/>
      <c r="F2356" s="396"/>
      <c r="G2356" s="397"/>
      <c r="J2356" s="391"/>
      <c r="M2356" s="411">
        <v>107115339187</v>
      </c>
      <c r="N2356" s="411" t="s">
        <v>11577</v>
      </c>
    </row>
    <row r="2357" spans="1:14">
      <c r="A2357" s="471"/>
      <c r="C2357" s="415"/>
      <c r="D2357" s="385"/>
      <c r="J2357" s="391"/>
      <c r="M2357" s="411">
        <v>107114706245</v>
      </c>
      <c r="N2357" s="411" t="s">
        <v>12075</v>
      </c>
    </row>
    <row r="2358" spans="1:14">
      <c r="A2358" s="471"/>
      <c r="C2358" s="415"/>
      <c r="D2358" s="385"/>
      <c r="E2358" s="395"/>
      <c r="F2358" s="396"/>
      <c r="G2358" s="397"/>
      <c r="J2358" s="391"/>
      <c r="M2358" s="411">
        <v>107114274236</v>
      </c>
      <c r="N2358" s="411" t="s">
        <v>12639</v>
      </c>
    </row>
    <row r="2359" spans="1:14">
      <c r="A2359" s="471"/>
      <c r="C2359" s="415"/>
      <c r="D2359" s="385"/>
      <c r="E2359" s="395"/>
      <c r="F2359" s="396"/>
      <c r="G2359" s="397"/>
      <c r="J2359" s="391"/>
      <c r="M2359" s="411">
        <v>107112212192</v>
      </c>
      <c r="N2359" s="411" t="s">
        <v>11415</v>
      </c>
    </row>
    <row r="2360" spans="1:14">
      <c r="A2360" s="471"/>
      <c r="C2360" s="415"/>
      <c r="D2360" s="385"/>
      <c r="E2360" s="395"/>
      <c r="F2360" s="396"/>
      <c r="G2360" s="397"/>
      <c r="J2360" s="391"/>
      <c r="M2360" s="411">
        <v>107114712911</v>
      </c>
      <c r="N2360" s="411" t="s">
        <v>12062</v>
      </c>
    </row>
    <row r="2361" spans="1:14">
      <c r="A2361" s="471"/>
      <c r="C2361" s="415"/>
      <c r="D2361" s="385"/>
      <c r="E2361" s="395"/>
      <c r="F2361" s="396"/>
      <c r="G2361" s="397"/>
      <c r="J2361" s="391"/>
      <c r="M2361" s="411">
        <v>107114125175</v>
      </c>
      <c r="N2361" s="411" t="s">
        <v>11559</v>
      </c>
    </row>
    <row r="2362" spans="1:14">
      <c r="A2362" s="471"/>
      <c r="C2362" s="415"/>
      <c r="D2362" s="385"/>
      <c r="E2362" s="395"/>
      <c r="F2362" s="396"/>
      <c r="G2362" s="397"/>
      <c r="J2362" s="391"/>
      <c r="M2362" s="411">
        <v>107110922487</v>
      </c>
      <c r="N2362" s="411" t="s">
        <v>11408</v>
      </c>
    </row>
    <row r="2363" spans="1:14">
      <c r="A2363" s="471"/>
      <c r="C2363" s="415"/>
      <c r="D2363" s="385"/>
      <c r="E2363" s="395"/>
      <c r="F2363" s="396"/>
      <c r="G2363" s="397"/>
      <c r="J2363" s="391"/>
      <c r="M2363" s="411">
        <v>107115376160</v>
      </c>
      <c r="N2363" s="411" t="s">
        <v>11499</v>
      </c>
    </row>
    <row r="2364" spans="1:14">
      <c r="A2364" s="471"/>
      <c r="C2364" s="415"/>
      <c r="D2364" s="385"/>
      <c r="E2364" s="395"/>
      <c r="F2364" s="396"/>
      <c r="G2364" s="397"/>
      <c r="J2364" s="391"/>
      <c r="M2364" s="411">
        <v>107115257697</v>
      </c>
      <c r="N2364" s="411" t="s">
        <v>11496</v>
      </c>
    </row>
    <row r="2365" spans="1:14">
      <c r="A2365" s="471"/>
      <c r="C2365" s="415"/>
      <c r="D2365" s="385"/>
      <c r="J2365" s="391"/>
      <c r="M2365" s="411">
        <v>107114038824</v>
      </c>
      <c r="N2365" s="411" t="s">
        <v>11567</v>
      </c>
    </row>
    <row r="2366" spans="1:14">
      <c r="A2366" s="471"/>
      <c r="C2366" s="415"/>
      <c r="D2366" s="385"/>
      <c r="J2366" s="391"/>
      <c r="M2366" s="411">
        <v>107114622978</v>
      </c>
      <c r="N2366" s="411" t="s">
        <v>11467</v>
      </c>
    </row>
    <row r="2367" spans="1:14">
      <c r="A2367" s="471"/>
      <c r="C2367" s="415"/>
      <c r="D2367" s="385"/>
      <c r="E2367" s="395"/>
      <c r="F2367" s="396"/>
      <c r="G2367" s="397"/>
      <c r="J2367" s="391"/>
      <c r="M2367" s="411">
        <v>107112735453</v>
      </c>
      <c r="N2367" s="411" t="s">
        <v>11466</v>
      </c>
    </row>
    <row r="2368" spans="1:14">
      <c r="A2368" s="471"/>
      <c r="C2368" s="415"/>
      <c r="D2368" s="385"/>
      <c r="J2368" s="391"/>
      <c r="M2368" s="411">
        <v>107112319503</v>
      </c>
      <c r="N2368" s="411" t="s">
        <v>11488</v>
      </c>
    </row>
    <row r="2369" spans="1:14">
      <c r="A2369" s="471"/>
      <c r="C2369" s="415"/>
      <c r="D2369" s="385"/>
      <c r="E2369" s="395"/>
      <c r="F2369" s="396"/>
      <c r="G2369" s="397"/>
      <c r="J2369" s="391"/>
      <c r="M2369" s="411">
        <v>107110274870</v>
      </c>
      <c r="N2369" s="411" t="s">
        <v>11552</v>
      </c>
    </row>
    <row r="2370" spans="1:14">
      <c r="A2370" s="471"/>
      <c r="C2370" s="415"/>
      <c r="D2370" s="385"/>
      <c r="J2370" s="391"/>
      <c r="M2370" s="411">
        <v>107109497860</v>
      </c>
      <c r="N2370" s="411" t="s">
        <v>11507</v>
      </c>
    </row>
    <row r="2371" spans="1:14">
      <c r="A2371" s="471"/>
      <c r="C2371" s="415"/>
      <c r="D2371" s="385"/>
      <c r="J2371" s="391"/>
      <c r="M2371" s="411">
        <v>107115198680</v>
      </c>
      <c r="N2371" s="411" t="s">
        <v>11506</v>
      </c>
    </row>
    <row r="2372" spans="1:14">
      <c r="A2372" s="471"/>
      <c r="C2372" s="415"/>
      <c r="D2372" s="385"/>
      <c r="J2372" s="391"/>
      <c r="M2372" s="411">
        <v>107114724447</v>
      </c>
      <c r="N2372" s="411" t="s">
        <v>11501</v>
      </c>
    </row>
    <row r="2373" spans="1:14">
      <c r="A2373" s="471"/>
      <c r="C2373" s="415"/>
      <c r="D2373" s="385"/>
      <c r="E2373" s="395"/>
      <c r="F2373" s="396"/>
      <c r="G2373" s="397"/>
      <c r="J2373" s="391"/>
      <c r="M2373" s="411">
        <v>107114591076</v>
      </c>
      <c r="N2373" s="411" t="s">
        <v>12072</v>
      </c>
    </row>
    <row r="2374" spans="1:14">
      <c r="A2374" s="471"/>
      <c r="C2374" s="415"/>
      <c r="D2374" s="385"/>
      <c r="J2374" s="391"/>
      <c r="M2374" s="411">
        <v>107114953270</v>
      </c>
      <c r="N2374" s="411" t="s">
        <v>11516</v>
      </c>
    </row>
    <row r="2375" spans="1:14">
      <c r="A2375" s="471"/>
      <c r="C2375" s="415"/>
      <c r="D2375" s="385"/>
      <c r="E2375" s="395"/>
      <c r="F2375" s="396"/>
      <c r="G2375" s="397"/>
      <c r="J2375" s="391"/>
      <c r="M2375" s="411">
        <v>107114960206</v>
      </c>
      <c r="N2375" s="411" t="s">
        <v>11543</v>
      </c>
    </row>
    <row r="2376" spans="1:14">
      <c r="A2376" s="471"/>
      <c r="C2376" s="415"/>
      <c r="D2376" s="385"/>
      <c r="J2376" s="391"/>
      <c r="M2376" s="411">
        <v>107114033749</v>
      </c>
      <c r="N2376" s="411" t="s">
        <v>12640</v>
      </c>
    </row>
    <row r="2377" spans="1:14">
      <c r="A2377" s="471"/>
      <c r="C2377" s="415"/>
      <c r="D2377" s="385"/>
      <c r="E2377" s="395"/>
      <c r="F2377" s="396"/>
      <c r="G2377" s="397"/>
      <c r="J2377" s="391"/>
      <c r="M2377" s="411">
        <v>107112215171</v>
      </c>
      <c r="N2377" s="411" t="s">
        <v>11385</v>
      </c>
    </row>
    <row r="2378" spans="1:14">
      <c r="A2378" s="471"/>
      <c r="C2378" s="415"/>
      <c r="D2378" s="385"/>
      <c r="J2378" s="391"/>
      <c r="M2378" s="411">
        <v>107115413174</v>
      </c>
      <c r="N2378" s="411" t="s">
        <v>11511</v>
      </c>
    </row>
    <row r="2379" spans="1:14">
      <c r="A2379" s="471"/>
      <c r="C2379" s="415"/>
      <c r="D2379" s="385"/>
      <c r="J2379" s="394"/>
      <c r="M2379" s="411">
        <v>107115143690</v>
      </c>
      <c r="N2379" s="411" t="s">
        <v>12304</v>
      </c>
    </row>
    <row r="2380" spans="1:14">
      <c r="A2380" s="471"/>
      <c r="C2380" s="415"/>
      <c r="D2380" s="385"/>
      <c r="J2380" s="394"/>
      <c r="M2380" s="411">
        <v>107114178472</v>
      </c>
      <c r="N2380" s="411" t="s">
        <v>11473</v>
      </c>
    </row>
    <row r="2381" spans="1:14">
      <c r="A2381" s="471"/>
      <c r="C2381" s="415"/>
      <c r="D2381" s="385"/>
      <c r="J2381" s="391"/>
      <c r="M2381" s="411">
        <v>107113829129</v>
      </c>
      <c r="N2381" s="411" t="s">
        <v>11531</v>
      </c>
    </row>
    <row r="2382" spans="1:14">
      <c r="A2382" s="471"/>
      <c r="C2382" s="415"/>
      <c r="D2382" s="385"/>
      <c r="J2382" s="391"/>
      <c r="M2382" s="411">
        <v>107115265879</v>
      </c>
      <c r="N2382" s="411" t="s">
        <v>12061</v>
      </c>
    </row>
    <row r="2383" spans="1:14">
      <c r="A2383" s="471"/>
      <c r="C2383" s="415"/>
      <c r="D2383" s="385"/>
      <c r="J2383" s="394"/>
      <c r="M2383" s="411">
        <v>107114607102</v>
      </c>
      <c r="N2383" s="411" t="s">
        <v>11492</v>
      </c>
    </row>
    <row r="2384" spans="1:14">
      <c r="A2384" s="471"/>
      <c r="C2384" s="415"/>
      <c r="D2384" s="385"/>
      <c r="J2384" s="394"/>
      <c r="M2384" s="411">
        <v>107114997013</v>
      </c>
      <c r="N2384" s="411" t="s">
        <v>11564</v>
      </c>
    </row>
    <row r="2385" spans="1:14">
      <c r="A2385" s="471"/>
      <c r="C2385" s="415"/>
      <c r="D2385" s="385"/>
      <c r="J2385" s="394"/>
      <c r="M2385" s="411">
        <v>107113722421</v>
      </c>
      <c r="N2385" s="411" t="s">
        <v>11502</v>
      </c>
    </row>
    <row r="2386" spans="1:14">
      <c r="A2386" s="471"/>
      <c r="C2386" s="415"/>
      <c r="D2386" s="385"/>
      <c r="J2386" s="394"/>
      <c r="M2386" s="411">
        <v>107110206378</v>
      </c>
      <c r="N2386" s="411" t="s">
        <v>12811</v>
      </c>
    </row>
    <row r="2387" spans="1:14">
      <c r="A2387" s="471"/>
      <c r="C2387" s="415"/>
      <c r="D2387" s="385"/>
      <c r="J2387" s="394"/>
      <c r="M2387" s="411">
        <v>107115392624</v>
      </c>
      <c r="N2387" s="411" t="s">
        <v>12077</v>
      </c>
    </row>
    <row r="2388" spans="1:14">
      <c r="A2388" s="471"/>
      <c r="C2388" s="415"/>
      <c r="D2388" s="385"/>
      <c r="E2388" s="395"/>
      <c r="F2388" s="396"/>
      <c r="G2388" s="397"/>
      <c r="J2388" s="391"/>
      <c r="M2388" s="411">
        <v>107104699350</v>
      </c>
      <c r="N2388" s="411" t="s">
        <v>11544</v>
      </c>
    </row>
    <row r="2389" spans="1:14">
      <c r="A2389" s="471"/>
      <c r="C2389" s="415"/>
      <c r="D2389" s="385"/>
      <c r="E2389" s="395"/>
      <c r="F2389" s="396"/>
      <c r="G2389" s="397"/>
      <c r="J2389" s="391"/>
      <c r="M2389" s="411">
        <v>107114917269</v>
      </c>
      <c r="N2389" s="411" t="s">
        <v>12641</v>
      </c>
    </row>
    <row r="2390" spans="1:14">
      <c r="A2390" s="471"/>
      <c r="C2390" s="415"/>
      <c r="D2390" s="385"/>
      <c r="J2390" s="391"/>
      <c r="M2390" s="411">
        <v>107114880361</v>
      </c>
      <c r="N2390" s="411" t="s">
        <v>11539</v>
      </c>
    </row>
    <row r="2391" spans="1:14">
      <c r="A2391" s="471"/>
      <c r="C2391" s="415"/>
      <c r="D2391" s="385"/>
      <c r="J2391" s="391"/>
      <c r="M2391" s="411">
        <v>107114321216</v>
      </c>
      <c r="N2391" s="411" t="s">
        <v>12642</v>
      </c>
    </row>
    <row r="2392" spans="1:14">
      <c r="A2392" s="471"/>
      <c r="C2392" s="415"/>
      <c r="D2392" s="385"/>
      <c r="E2392" s="395"/>
      <c r="F2392" s="396"/>
      <c r="G2392" s="397"/>
      <c r="J2392" s="391"/>
      <c r="M2392" s="411">
        <v>107113764436</v>
      </c>
      <c r="N2392" s="411" t="s">
        <v>11528</v>
      </c>
    </row>
    <row r="2393" spans="1:14">
      <c r="A2393" s="471"/>
      <c r="C2393" s="415"/>
      <c r="D2393" s="385"/>
      <c r="E2393" s="395"/>
      <c r="F2393" s="396"/>
      <c r="G2393" s="397"/>
      <c r="J2393" s="391"/>
      <c r="M2393" s="411">
        <v>107113980646</v>
      </c>
      <c r="N2393" s="411" t="s">
        <v>12303</v>
      </c>
    </row>
    <row r="2394" spans="1:14">
      <c r="A2394" s="471"/>
      <c r="C2394" s="415"/>
      <c r="D2394" s="385"/>
      <c r="E2394" s="395"/>
      <c r="F2394" s="396"/>
      <c r="G2394" s="397"/>
      <c r="J2394" s="391"/>
      <c r="M2394" s="411">
        <v>107114322227</v>
      </c>
      <c r="N2394" s="411" t="s">
        <v>12643</v>
      </c>
    </row>
    <row r="2395" spans="1:14">
      <c r="A2395" s="471"/>
      <c r="C2395" s="415"/>
      <c r="D2395" s="385"/>
      <c r="J2395" s="394"/>
      <c r="M2395" s="411">
        <v>107113571265</v>
      </c>
      <c r="N2395" s="411" t="s">
        <v>12644</v>
      </c>
    </row>
    <row r="2396" spans="1:14">
      <c r="A2396" s="471"/>
      <c r="C2396" s="415"/>
      <c r="D2396" s="385"/>
      <c r="J2396" s="391"/>
      <c r="M2396" s="411">
        <v>107114943500</v>
      </c>
      <c r="N2396" s="411" t="s">
        <v>11520</v>
      </c>
    </row>
    <row r="2397" spans="1:14">
      <c r="A2397" s="471"/>
      <c r="C2397" s="415"/>
      <c r="D2397" s="385"/>
      <c r="J2397" s="394"/>
      <c r="M2397" s="411">
        <v>107114976558</v>
      </c>
      <c r="N2397" s="411" t="s">
        <v>11519</v>
      </c>
    </row>
    <row r="2398" spans="1:14">
      <c r="A2398" s="471"/>
      <c r="C2398" s="415"/>
      <c r="D2398" s="385"/>
      <c r="J2398" s="391"/>
      <c r="M2398" s="411">
        <v>107113809551</v>
      </c>
      <c r="N2398" s="411" t="s">
        <v>11452</v>
      </c>
    </row>
    <row r="2399" spans="1:14">
      <c r="A2399" s="471"/>
      <c r="C2399" s="415"/>
      <c r="D2399" s="385"/>
      <c r="J2399" s="394"/>
      <c r="M2399" s="411">
        <v>107113322773</v>
      </c>
      <c r="N2399" s="411" t="s">
        <v>12318</v>
      </c>
    </row>
    <row r="2400" spans="1:14">
      <c r="A2400" s="471"/>
      <c r="C2400" s="415"/>
      <c r="D2400" s="385"/>
      <c r="J2400" s="394"/>
      <c r="M2400" s="411">
        <v>107115263158</v>
      </c>
      <c r="N2400" s="411" t="s">
        <v>12320</v>
      </c>
    </row>
    <row r="2401" spans="1:14">
      <c r="A2401" s="471"/>
      <c r="C2401" s="415"/>
      <c r="D2401" s="385"/>
      <c r="J2401" s="394"/>
      <c r="M2401" s="411">
        <v>107115249290</v>
      </c>
      <c r="N2401" s="411" t="s">
        <v>12319</v>
      </c>
    </row>
    <row r="2402" spans="1:14">
      <c r="A2402" s="471"/>
      <c r="C2402" s="415"/>
      <c r="D2402" s="385"/>
      <c r="E2402" s="395"/>
      <c r="F2402" s="396"/>
      <c r="G2402" s="397"/>
      <c r="J2402" s="391"/>
      <c r="M2402" s="411">
        <v>107115159309</v>
      </c>
      <c r="N2402" s="411" t="s">
        <v>12645</v>
      </c>
    </row>
    <row r="2403" spans="1:14">
      <c r="A2403" s="471"/>
      <c r="C2403" s="415"/>
      <c r="D2403" s="385"/>
      <c r="E2403" s="395"/>
      <c r="F2403" s="396"/>
      <c r="G2403" s="397"/>
      <c r="J2403" s="391"/>
      <c r="M2403" s="411">
        <v>107114700803</v>
      </c>
      <c r="N2403" s="411" t="s">
        <v>12327</v>
      </c>
    </row>
    <row r="2404" spans="1:14">
      <c r="A2404" s="471"/>
      <c r="C2404" s="415"/>
      <c r="D2404" s="385"/>
      <c r="J2404" s="391"/>
      <c r="M2404" s="411">
        <v>107113896319</v>
      </c>
      <c r="N2404" s="411" t="s">
        <v>11378</v>
      </c>
    </row>
    <row r="2405" spans="1:14">
      <c r="A2405" s="471"/>
      <c r="C2405" s="415"/>
      <c r="D2405" s="385"/>
      <c r="J2405" s="394"/>
      <c r="M2405" s="411">
        <v>107115245166</v>
      </c>
      <c r="N2405" s="411" t="s">
        <v>12326</v>
      </c>
    </row>
    <row r="2406" spans="1:14">
      <c r="A2406" s="471"/>
      <c r="C2406" s="415"/>
      <c r="D2406" s="385"/>
      <c r="J2406" s="394"/>
      <c r="M2406" s="411">
        <v>107111910203</v>
      </c>
      <c r="N2406" s="411" t="s">
        <v>11557</v>
      </c>
    </row>
    <row r="2407" spans="1:14">
      <c r="A2407" s="471"/>
      <c r="C2407" s="415"/>
      <c r="D2407" s="385"/>
      <c r="E2407" s="395"/>
      <c r="F2407" s="396"/>
      <c r="G2407" s="397"/>
      <c r="J2407" s="391"/>
      <c r="M2407" s="411">
        <v>107114899271</v>
      </c>
      <c r="N2407" s="411" t="s">
        <v>11558</v>
      </c>
    </row>
    <row r="2408" spans="1:14">
      <c r="A2408" s="471"/>
      <c r="C2408" s="415"/>
      <c r="D2408" s="385"/>
      <c r="J2408" s="394"/>
      <c r="M2408" s="411">
        <v>107115364880</v>
      </c>
      <c r="N2408" s="411" t="s">
        <v>12646</v>
      </c>
    </row>
    <row r="2409" spans="1:14">
      <c r="A2409" s="471"/>
      <c r="C2409" s="415"/>
      <c r="D2409" s="385"/>
      <c r="J2409" s="391"/>
      <c r="M2409" s="411">
        <v>107114872145</v>
      </c>
      <c r="N2409" s="411" t="s">
        <v>12079</v>
      </c>
    </row>
    <row r="2410" spans="1:14">
      <c r="A2410" s="471"/>
      <c r="C2410" s="415"/>
      <c r="D2410" s="385"/>
      <c r="E2410" s="395"/>
      <c r="F2410" s="396"/>
      <c r="G2410" s="397"/>
      <c r="J2410" s="391"/>
      <c r="M2410" s="411">
        <v>107114184149</v>
      </c>
      <c r="N2410" s="411" t="s">
        <v>12647</v>
      </c>
    </row>
    <row r="2411" spans="1:14">
      <c r="A2411" s="471"/>
      <c r="C2411" s="415"/>
      <c r="D2411" s="385"/>
      <c r="J2411" s="391"/>
      <c r="M2411" s="411">
        <v>107114080326</v>
      </c>
      <c r="N2411" s="411" t="s">
        <v>12648</v>
      </c>
    </row>
    <row r="2412" spans="1:14">
      <c r="A2412" s="471"/>
      <c r="C2412" s="415"/>
      <c r="D2412" s="385"/>
      <c r="E2412" s="395"/>
      <c r="F2412" s="396"/>
      <c r="G2412" s="397"/>
      <c r="J2412" s="391"/>
      <c r="M2412" s="411">
        <v>107113979807</v>
      </c>
      <c r="N2412" s="411" t="s">
        <v>12067</v>
      </c>
    </row>
    <row r="2413" spans="1:14">
      <c r="A2413" s="471"/>
      <c r="C2413" s="415"/>
      <c r="D2413" s="385"/>
      <c r="J2413" s="391"/>
      <c r="M2413" s="411">
        <v>107115397403</v>
      </c>
      <c r="N2413" s="411" t="s">
        <v>12322</v>
      </c>
    </row>
    <row r="2414" spans="1:14">
      <c r="A2414" s="471"/>
      <c r="C2414" s="415"/>
      <c r="D2414" s="385"/>
      <c r="J2414" s="391"/>
      <c r="M2414" s="411">
        <v>107114774215</v>
      </c>
      <c r="N2414" s="411" t="s">
        <v>11569</v>
      </c>
    </row>
    <row r="2415" spans="1:14">
      <c r="A2415" s="471"/>
      <c r="C2415" s="415"/>
      <c r="D2415" s="385"/>
      <c r="E2415" s="395"/>
      <c r="F2415" s="396"/>
      <c r="G2415" s="397"/>
      <c r="J2415" s="391"/>
      <c r="M2415" s="411">
        <v>107114129768</v>
      </c>
      <c r="N2415" s="411" t="s">
        <v>12302</v>
      </c>
    </row>
    <row r="2416" spans="1:14">
      <c r="A2416" s="471"/>
      <c r="C2416" s="415"/>
      <c r="D2416" s="385"/>
      <c r="J2416" s="391"/>
      <c r="M2416" s="411">
        <v>107115402208</v>
      </c>
      <c r="N2416" s="411" t="s">
        <v>11526</v>
      </c>
    </row>
    <row r="2417" spans="1:14">
      <c r="A2417" s="471"/>
      <c r="C2417" s="415"/>
      <c r="D2417" s="385"/>
      <c r="J2417" s="391"/>
      <c r="M2417" s="411">
        <v>107113940171</v>
      </c>
      <c r="N2417" s="411" t="s">
        <v>12649</v>
      </c>
    </row>
    <row r="2418" spans="1:14">
      <c r="A2418" s="471"/>
      <c r="C2418" s="415"/>
      <c r="D2418" s="385"/>
      <c r="J2418" s="394"/>
      <c r="M2418" s="411">
        <v>107114793289</v>
      </c>
      <c r="N2418" s="411" t="s">
        <v>11566</v>
      </c>
    </row>
    <row r="2419" spans="1:14">
      <c r="A2419" s="471"/>
      <c r="C2419" s="415"/>
      <c r="D2419" s="385"/>
      <c r="J2419" s="391"/>
      <c r="M2419" s="411">
        <v>107114569183</v>
      </c>
      <c r="N2419" s="411" t="s">
        <v>11481</v>
      </c>
    </row>
    <row r="2420" spans="1:14">
      <c r="A2420" s="471"/>
      <c r="C2420" s="415"/>
      <c r="D2420" s="385"/>
      <c r="E2420" s="395"/>
      <c r="F2420" s="396"/>
      <c r="G2420" s="397"/>
      <c r="J2420" s="391"/>
      <c r="M2420" s="411">
        <v>107115233622</v>
      </c>
      <c r="N2420" s="411" t="s">
        <v>11551</v>
      </c>
    </row>
    <row r="2421" spans="1:14">
      <c r="A2421" s="471"/>
      <c r="C2421" s="415"/>
      <c r="D2421" s="385"/>
      <c r="E2421" s="395"/>
      <c r="F2421" s="396"/>
      <c r="G2421" s="397"/>
      <c r="J2421" s="391"/>
      <c r="M2421" s="411">
        <v>107114907578</v>
      </c>
      <c r="N2421" s="411" t="s">
        <v>12650</v>
      </c>
    </row>
    <row r="2422" spans="1:14">
      <c r="A2422" s="471"/>
      <c r="C2422" s="415"/>
      <c r="D2422" s="385"/>
      <c r="E2422" s="395"/>
      <c r="F2422" s="396"/>
      <c r="G2422" s="397"/>
      <c r="J2422" s="391"/>
      <c r="M2422" s="411">
        <v>107114836631</v>
      </c>
      <c r="N2422" s="411" t="s">
        <v>11565</v>
      </c>
    </row>
    <row r="2423" spans="1:14">
      <c r="A2423" s="471"/>
      <c r="C2423" s="415"/>
      <c r="D2423" s="385"/>
      <c r="E2423" s="395"/>
      <c r="F2423" s="396"/>
      <c r="G2423" s="397"/>
      <c r="J2423" s="391"/>
      <c r="M2423" s="411">
        <v>107114407215</v>
      </c>
      <c r="N2423" s="411" t="s">
        <v>12076</v>
      </c>
    </row>
    <row r="2424" spans="1:14">
      <c r="A2424" s="471"/>
      <c r="C2424" s="415"/>
      <c r="D2424" s="385"/>
      <c r="J2424" s="394"/>
      <c r="M2424" s="411">
        <v>107115501607</v>
      </c>
      <c r="N2424" s="411" t="s">
        <v>12065</v>
      </c>
    </row>
    <row r="2425" spans="1:14">
      <c r="A2425" s="471"/>
      <c r="C2425" s="415"/>
      <c r="D2425" s="385"/>
      <c r="J2425" s="394"/>
      <c r="M2425" s="411">
        <v>107114576829</v>
      </c>
      <c r="N2425" s="411" t="s">
        <v>11530</v>
      </c>
    </row>
    <row r="2426" spans="1:14">
      <c r="A2426" s="471"/>
      <c r="C2426" s="415"/>
      <c r="D2426" s="385"/>
      <c r="J2426" s="394"/>
      <c r="M2426" s="411">
        <v>107115426143</v>
      </c>
      <c r="N2426" s="411" t="s">
        <v>11518</v>
      </c>
    </row>
    <row r="2427" spans="1:14">
      <c r="A2427" s="471"/>
      <c r="C2427" s="415"/>
      <c r="D2427" s="385"/>
      <c r="E2427" s="395"/>
      <c r="F2427" s="396"/>
      <c r="G2427" s="397"/>
      <c r="J2427" s="391"/>
      <c r="M2427" s="411">
        <v>107115300933</v>
      </c>
      <c r="N2427" s="411" t="s">
        <v>12330</v>
      </c>
    </row>
    <row r="2428" spans="1:14">
      <c r="A2428" s="471"/>
      <c r="C2428" s="415"/>
      <c r="D2428" s="385"/>
      <c r="E2428" s="395"/>
      <c r="F2428" s="396"/>
      <c r="G2428" s="397"/>
      <c r="J2428" s="391"/>
      <c r="M2428" s="411">
        <v>107113977116</v>
      </c>
      <c r="N2428" s="411" t="s">
        <v>11555</v>
      </c>
    </row>
    <row r="2429" spans="1:14">
      <c r="A2429" s="471"/>
      <c r="C2429" s="415"/>
      <c r="D2429" s="385"/>
      <c r="J2429" s="394"/>
      <c r="M2429" s="411">
        <v>107113866403</v>
      </c>
      <c r="N2429" s="411" t="s">
        <v>11402</v>
      </c>
    </row>
    <row r="2430" spans="1:14">
      <c r="A2430" s="471"/>
      <c r="C2430" s="415"/>
      <c r="D2430" s="385"/>
      <c r="E2430" s="395"/>
      <c r="F2430" s="396"/>
      <c r="G2430" s="397"/>
      <c r="J2430" s="391"/>
      <c r="M2430" s="411">
        <v>107115259039</v>
      </c>
      <c r="N2430" s="411" t="s">
        <v>11460</v>
      </c>
    </row>
    <row r="2431" spans="1:14">
      <c r="A2431" s="471"/>
      <c r="C2431" s="415"/>
      <c r="D2431" s="385"/>
      <c r="J2431" s="391"/>
      <c r="M2431" s="411">
        <v>107114952921</v>
      </c>
      <c r="N2431" s="411" t="s">
        <v>11420</v>
      </c>
    </row>
    <row r="2432" spans="1:14">
      <c r="A2432" s="471"/>
      <c r="C2432" s="415"/>
      <c r="D2432" s="385"/>
      <c r="E2432" s="395"/>
      <c r="F2432" s="396"/>
      <c r="G2432" s="397"/>
      <c r="J2432" s="391"/>
      <c r="M2432" s="411">
        <v>107114925557</v>
      </c>
      <c r="N2432" s="411" t="s">
        <v>12651</v>
      </c>
    </row>
    <row r="2433" spans="1:14">
      <c r="A2433" s="471"/>
      <c r="C2433" s="415"/>
      <c r="D2433" s="385"/>
      <c r="J2433" s="391"/>
      <c r="M2433" s="411">
        <v>107114019414</v>
      </c>
      <c r="N2433" s="411" t="s">
        <v>12652</v>
      </c>
    </row>
    <row r="2434" spans="1:14">
      <c r="A2434" s="471"/>
      <c r="C2434" s="415"/>
      <c r="D2434" s="385"/>
      <c r="J2434" s="391"/>
      <c r="M2434" s="411">
        <v>107113844742</v>
      </c>
      <c r="N2434" s="411" t="s">
        <v>12331</v>
      </c>
    </row>
    <row r="2435" spans="1:14">
      <c r="A2435" s="471"/>
      <c r="C2435" s="415"/>
      <c r="D2435" s="385"/>
      <c r="J2435" s="391"/>
      <c r="M2435" s="411">
        <v>107115385862</v>
      </c>
      <c r="N2435" s="411" t="s">
        <v>11505</v>
      </c>
    </row>
    <row r="2436" spans="1:14">
      <c r="A2436" s="471"/>
      <c r="C2436" s="415"/>
      <c r="D2436" s="385"/>
      <c r="E2436" s="395"/>
      <c r="F2436" s="396"/>
      <c r="G2436" s="397"/>
      <c r="J2436" s="391"/>
      <c r="M2436" s="411">
        <v>107115211914</v>
      </c>
      <c r="N2436" s="411" t="s">
        <v>11542</v>
      </c>
    </row>
    <row r="2437" spans="1:14">
      <c r="A2437" s="471"/>
      <c r="C2437" s="415"/>
      <c r="D2437" s="385"/>
      <c r="J2437" s="394"/>
      <c r="M2437" s="411">
        <v>107112345481</v>
      </c>
      <c r="N2437" s="411" t="s">
        <v>12653</v>
      </c>
    </row>
    <row r="2438" spans="1:14">
      <c r="A2438" s="471"/>
      <c r="C2438" s="415"/>
      <c r="D2438" s="385"/>
      <c r="J2438" s="391"/>
      <c r="M2438" s="411">
        <v>107115349540</v>
      </c>
      <c r="N2438" s="411" t="s">
        <v>11579</v>
      </c>
    </row>
    <row r="2439" spans="1:14">
      <c r="A2439" s="471"/>
      <c r="C2439" s="415"/>
      <c r="D2439" s="385"/>
      <c r="E2439" s="395"/>
      <c r="F2439" s="396"/>
      <c r="G2439" s="397"/>
      <c r="J2439" s="391"/>
      <c r="M2439" s="411">
        <v>107115079207</v>
      </c>
      <c r="N2439" s="411" t="s">
        <v>12654</v>
      </c>
    </row>
    <row r="2440" spans="1:14">
      <c r="A2440" s="471"/>
      <c r="C2440" s="415"/>
      <c r="D2440" s="385"/>
      <c r="J2440" s="391"/>
      <c r="M2440" s="411">
        <v>107115253169</v>
      </c>
      <c r="N2440" s="411" t="s">
        <v>12310</v>
      </c>
    </row>
    <row r="2441" spans="1:14">
      <c r="A2441" s="471"/>
      <c r="C2441" s="415"/>
      <c r="D2441" s="385"/>
      <c r="J2441" s="391"/>
      <c r="M2441" s="411">
        <v>107114606917</v>
      </c>
      <c r="N2441" s="411" t="s">
        <v>12066</v>
      </c>
    </row>
    <row r="2442" spans="1:14">
      <c r="A2442" s="471"/>
      <c r="C2442" s="415"/>
      <c r="D2442" s="385"/>
      <c r="J2442" s="394"/>
      <c r="M2442" s="411">
        <v>107115491530</v>
      </c>
      <c r="N2442" s="411" t="s">
        <v>12655</v>
      </c>
    </row>
    <row r="2443" spans="1:14">
      <c r="A2443" s="471"/>
      <c r="C2443" s="415"/>
      <c r="D2443" s="385"/>
      <c r="J2443" s="391"/>
      <c r="M2443" s="411">
        <v>107115399133</v>
      </c>
      <c r="N2443" s="411" t="s">
        <v>12656</v>
      </c>
    </row>
    <row r="2444" spans="1:14">
      <c r="A2444" s="471"/>
      <c r="C2444" s="415"/>
      <c r="D2444" s="385"/>
      <c r="J2444" s="391"/>
      <c r="M2444" s="411">
        <v>107115485302</v>
      </c>
      <c r="N2444" s="411" t="s">
        <v>11525</v>
      </c>
    </row>
    <row r="2445" spans="1:14">
      <c r="A2445" s="471"/>
      <c r="C2445" s="415"/>
      <c r="D2445" s="385"/>
      <c r="J2445" s="391"/>
      <c r="M2445" s="411">
        <v>107109613866</v>
      </c>
      <c r="N2445" s="411" t="s">
        <v>11556</v>
      </c>
    </row>
    <row r="2446" spans="1:14">
      <c r="A2446" s="471"/>
      <c r="C2446" s="415"/>
      <c r="D2446" s="385"/>
      <c r="J2446" s="391"/>
      <c r="M2446" s="411">
        <v>107115474604</v>
      </c>
      <c r="N2446" s="411" t="s">
        <v>12311</v>
      </c>
    </row>
    <row r="2447" spans="1:14">
      <c r="A2447" s="471"/>
      <c r="C2447" s="415"/>
      <c r="D2447" s="385"/>
      <c r="J2447" s="394"/>
      <c r="M2447" s="411">
        <v>107115127348</v>
      </c>
      <c r="N2447" s="411" t="s">
        <v>12308</v>
      </c>
    </row>
    <row r="2448" spans="1:14">
      <c r="A2448" s="471"/>
      <c r="C2448" s="415"/>
      <c r="D2448" s="385"/>
      <c r="J2448" s="394"/>
      <c r="M2448" s="411">
        <v>107114599143</v>
      </c>
      <c r="N2448" s="411" t="s">
        <v>12316</v>
      </c>
    </row>
    <row r="2449" spans="1:14">
      <c r="A2449" s="471"/>
      <c r="C2449" s="415"/>
      <c r="D2449" s="385"/>
      <c r="J2449" s="394"/>
      <c r="M2449" s="411">
        <v>107115477850</v>
      </c>
      <c r="N2449" s="411" t="s">
        <v>12305</v>
      </c>
    </row>
    <row r="2450" spans="1:14">
      <c r="A2450" s="471"/>
      <c r="C2450" s="415"/>
      <c r="D2450" s="385"/>
      <c r="J2450" s="391"/>
      <c r="M2450" s="411">
        <v>107115247439</v>
      </c>
      <c r="N2450" s="411" t="s">
        <v>12073</v>
      </c>
    </row>
    <row r="2451" spans="1:14">
      <c r="A2451" s="471"/>
      <c r="C2451" s="415"/>
      <c r="D2451" s="385"/>
      <c r="J2451" s="391"/>
      <c r="M2451" s="411">
        <v>107115348419</v>
      </c>
      <c r="N2451" s="411" t="s">
        <v>12323</v>
      </c>
    </row>
    <row r="2452" spans="1:14">
      <c r="A2452" s="471"/>
      <c r="C2452" s="415"/>
      <c r="D2452" s="385"/>
      <c r="E2452" s="395"/>
      <c r="F2452" s="396"/>
      <c r="G2452" s="397"/>
      <c r="J2452" s="391"/>
      <c r="M2452" s="411">
        <v>107115267606</v>
      </c>
      <c r="N2452" s="411" t="s">
        <v>12309</v>
      </c>
    </row>
    <row r="2453" spans="1:14">
      <c r="A2453" s="471"/>
      <c r="C2453" s="415"/>
      <c r="D2453" s="385"/>
      <c r="J2453" s="394"/>
      <c r="M2453" s="411">
        <v>107115135902</v>
      </c>
      <c r="N2453" s="411" t="s">
        <v>12657</v>
      </c>
    </row>
    <row r="2454" spans="1:14">
      <c r="A2454" s="471"/>
      <c r="C2454" s="415"/>
      <c r="D2454" s="385"/>
      <c r="J2454" s="391"/>
      <c r="M2454" s="411">
        <v>107114625426</v>
      </c>
      <c r="N2454" s="411" t="s">
        <v>12317</v>
      </c>
    </row>
    <row r="2455" spans="1:14">
      <c r="A2455" s="471"/>
      <c r="C2455" s="415"/>
      <c r="D2455" s="385"/>
      <c r="J2455" s="391"/>
      <c r="M2455" s="411">
        <v>107112311881</v>
      </c>
      <c r="N2455" s="411" t="s">
        <v>12329</v>
      </c>
    </row>
    <row r="2456" spans="1:14">
      <c r="A2456" s="471"/>
      <c r="C2456" s="415"/>
      <c r="D2456" s="385"/>
      <c r="J2456" s="391"/>
      <c r="M2456" s="411">
        <v>107115479319</v>
      </c>
      <c r="N2456" s="411" t="s">
        <v>11433</v>
      </c>
    </row>
    <row r="2457" spans="1:14">
      <c r="A2457" s="471"/>
      <c r="C2457" s="415"/>
      <c r="D2457" s="385"/>
      <c r="E2457" s="395"/>
      <c r="F2457" s="396"/>
      <c r="G2457" s="397"/>
      <c r="J2457" s="391"/>
      <c r="M2457" s="411">
        <v>107115172826</v>
      </c>
      <c r="N2457" s="411" t="s">
        <v>12658</v>
      </c>
    </row>
    <row r="2458" spans="1:14">
      <c r="A2458" s="471"/>
      <c r="C2458" s="415"/>
      <c r="D2458" s="385"/>
      <c r="E2458" s="395"/>
      <c r="F2458" s="396"/>
      <c r="G2458" s="397"/>
      <c r="J2458" s="391"/>
      <c r="M2458" s="411">
        <v>107114177316</v>
      </c>
      <c r="N2458" s="411" t="s">
        <v>12068</v>
      </c>
    </row>
    <row r="2459" spans="1:14">
      <c r="A2459" s="471"/>
      <c r="C2459" s="415"/>
      <c r="D2459" s="385"/>
      <c r="J2459" s="394"/>
      <c r="M2459" s="411">
        <v>107115346042</v>
      </c>
      <c r="N2459" s="411" t="s">
        <v>11524</v>
      </c>
    </row>
    <row r="2460" spans="1:14">
      <c r="A2460" s="471"/>
      <c r="C2460" s="415"/>
      <c r="D2460" s="385"/>
      <c r="J2460" s="391"/>
      <c r="M2460" s="411">
        <v>107115227556</v>
      </c>
      <c r="N2460" s="411" t="s">
        <v>12300</v>
      </c>
    </row>
    <row r="2461" spans="1:14">
      <c r="A2461" s="471"/>
      <c r="C2461" s="415"/>
      <c r="D2461" s="385"/>
      <c r="J2461" s="394"/>
      <c r="M2461" s="411">
        <v>107115013948</v>
      </c>
      <c r="N2461" s="411" t="s">
        <v>12659</v>
      </c>
    </row>
    <row r="2462" spans="1:14">
      <c r="A2462" s="471"/>
      <c r="C2462" s="415"/>
      <c r="D2462" s="385"/>
      <c r="J2462" s="391"/>
      <c r="M2462" s="411">
        <v>107114553574</v>
      </c>
      <c r="N2462" s="411" t="s">
        <v>11541</v>
      </c>
    </row>
    <row r="2463" spans="1:14">
      <c r="A2463" s="471"/>
      <c r="C2463" s="415"/>
      <c r="D2463" s="385"/>
      <c r="J2463" s="394"/>
      <c r="M2463" s="411">
        <v>107111429333</v>
      </c>
      <c r="N2463" s="411" t="s">
        <v>12660</v>
      </c>
    </row>
    <row r="2464" spans="1:14">
      <c r="A2464" s="471"/>
      <c r="C2464" s="415"/>
      <c r="D2464" s="385"/>
      <c r="E2464" s="395"/>
      <c r="F2464" s="396"/>
      <c r="G2464" s="397"/>
      <c r="J2464" s="391"/>
      <c r="M2464" s="411">
        <v>107114429273</v>
      </c>
      <c r="N2464" s="411" t="s">
        <v>12661</v>
      </c>
    </row>
    <row r="2465" spans="1:14">
      <c r="A2465" s="471"/>
      <c r="C2465" s="415"/>
      <c r="D2465" s="385"/>
      <c r="J2465" s="391"/>
      <c r="M2465" s="411">
        <v>107114308897</v>
      </c>
      <c r="N2465" s="411" t="s">
        <v>12662</v>
      </c>
    </row>
    <row r="2466" spans="1:14">
      <c r="A2466" s="471"/>
      <c r="C2466" s="415"/>
      <c r="D2466" s="385"/>
      <c r="J2466" s="391"/>
      <c r="M2466" s="411">
        <v>107115402194</v>
      </c>
      <c r="N2466" s="411" t="s">
        <v>11561</v>
      </c>
    </row>
    <row r="2467" spans="1:14">
      <c r="A2467" s="471"/>
      <c r="C2467" s="415"/>
      <c r="D2467" s="385"/>
      <c r="J2467" s="394"/>
      <c r="M2467" s="411">
        <v>107114137653</v>
      </c>
      <c r="N2467" s="411" t="s">
        <v>12663</v>
      </c>
    </row>
    <row r="2468" spans="1:14">
      <c r="A2468" s="471"/>
      <c r="C2468" s="415"/>
      <c r="D2468" s="385"/>
      <c r="J2468" s="391"/>
      <c r="M2468" s="411">
        <v>107115464093</v>
      </c>
      <c r="N2468" s="411" t="s">
        <v>12664</v>
      </c>
    </row>
    <row r="2469" spans="1:14">
      <c r="A2469" s="471"/>
      <c r="C2469" s="415"/>
      <c r="D2469" s="385"/>
      <c r="E2469" s="395"/>
      <c r="F2469" s="396"/>
      <c r="G2469" s="397"/>
      <c r="J2469" s="391"/>
      <c r="M2469" s="411">
        <v>107115447639</v>
      </c>
      <c r="N2469" s="411" t="s">
        <v>12314</v>
      </c>
    </row>
    <row r="2470" spans="1:14">
      <c r="A2470" s="471"/>
      <c r="C2470" s="415"/>
      <c r="D2470" s="385"/>
      <c r="J2470" s="391"/>
      <c r="M2470" s="411">
        <v>107115429069</v>
      </c>
      <c r="N2470" s="411" t="s">
        <v>12313</v>
      </c>
    </row>
    <row r="2471" spans="1:14">
      <c r="A2471" s="471"/>
      <c r="C2471" s="415"/>
      <c r="D2471" s="385"/>
      <c r="J2471" s="394"/>
      <c r="M2471" s="411">
        <v>107114557392</v>
      </c>
      <c r="N2471" s="411" t="s">
        <v>12078</v>
      </c>
    </row>
    <row r="2472" spans="1:14">
      <c r="A2472" s="471"/>
      <c r="C2472" s="415"/>
      <c r="D2472" s="385"/>
      <c r="J2472" s="391"/>
      <c r="M2472" s="411">
        <v>107114280696</v>
      </c>
      <c r="N2472" s="411" t="s">
        <v>12665</v>
      </c>
    </row>
    <row r="2473" spans="1:14">
      <c r="A2473" s="471"/>
      <c r="C2473" s="415"/>
      <c r="D2473" s="385"/>
      <c r="E2473" s="395"/>
      <c r="F2473" s="396"/>
      <c r="G2473" s="397"/>
      <c r="J2473" s="391"/>
      <c r="M2473" s="411">
        <v>107110664365</v>
      </c>
      <c r="N2473" s="411" t="s">
        <v>12812</v>
      </c>
    </row>
    <row r="2474" spans="1:14">
      <c r="A2474" s="471"/>
      <c r="C2474" s="415"/>
      <c r="D2474" s="385"/>
      <c r="E2474" s="395"/>
      <c r="F2474" s="396"/>
      <c r="G2474" s="397"/>
      <c r="J2474" s="391"/>
      <c r="M2474" s="411">
        <v>107115272599</v>
      </c>
      <c r="N2474" s="411" t="s">
        <v>11508</v>
      </c>
    </row>
    <row r="2475" spans="1:14">
      <c r="A2475" s="471"/>
      <c r="C2475" s="415"/>
      <c r="D2475" s="385"/>
      <c r="J2475" s="391"/>
      <c r="M2475" s="411">
        <v>107115193398</v>
      </c>
      <c r="N2475" s="411" t="s">
        <v>12666</v>
      </c>
    </row>
    <row r="2476" spans="1:14">
      <c r="A2476" s="471"/>
      <c r="C2476" s="415"/>
      <c r="D2476" s="385"/>
      <c r="E2476" s="395"/>
      <c r="F2476" s="396"/>
      <c r="G2476" s="397"/>
      <c r="J2476" s="391"/>
      <c r="M2476" s="411">
        <v>107115153013</v>
      </c>
      <c r="N2476" s="411" t="s">
        <v>12324</v>
      </c>
    </row>
    <row r="2477" spans="1:14">
      <c r="A2477" s="471"/>
      <c r="C2477" s="415"/>
      <c r="D2477" s="385"/>
      <c r="J2477" s="391"/>
      <c r="M2477" s="411">
        <v>107114713280</v>
      </c>
      <c r="N2477" s="411" t="s">
        <v>12074</v>
      </c>
    </row>
    <row r="2478" spans="1:14">
      <c r="A2478" s="471"/>
      <c r="C2478" s="415"/>
      <c r="D2478" s="385"/>
      <c r="J2478" s="391"/>
      <c r="M2478" s="411">
        <v>107115493240</v>
      </c>
      <c r="N2478" s="411" t="s">
        <v>12321</v>
      </c>
    </row>
    <row r="2479" spans="1:14">
      <c r="A2479" s="471"/>
      <c r="C2479" s="415"/>
      <c r="D2479" s="385"/>
      <c r="J2479" s="391"/>
      <c r="M2479" s="411">
        <v>107114598168</v>
      </c>
      <c r="N2479" s="411" t="s">
        <v>11537</v>
      </c>
    </row>
    <row r="2480" spans="1:14">
      <c r="A2480" s="471"/>
      <c r="C2480" s="415"/>
      <c r="D2480" s="385"/>
      <c r="J2480" s="391"/>
      <c r="M2480" s="411">
        <v>107114545990</v>
      </c>
      <c r="N2480" s="411" t="s">
        <v>12667</v>
      </c>
    </row>
    <row r="2481" spans="1:14">
      <c r="A2481" s="471"/>
      <c r="C2481" s="415"/>
      <c r="D2481" s="385"/>
      <c r="J2481" s="391"/>
      <c r="M2481" s="411">
        <v>107114121310</v>
      </c>
      <c r="N2481" s="411" t="s">
        <v>12668</v>
      </c>
    </row>
    <row r="2482" spans="1:14">
      <c r="A2482" s="471"/>
      <c r="C2482" s="415"/>
      <c r="D2482" s="385"/>
      <c r="J2482" s="391"/>
      <c r="M2482" s="411">
        <v>107115143274</v>
      </c>
      <c r="N2482" s="411" t="s">
        <v>12071</v>
      </c>
    </row>
    <row r="2483" spans="1:14">
      <c r="A2483" s="471"/>
      <c r="C2483" s="415"/>
      <c r="D2483" s="385"/>
      <c r="J2483" s="391"/>
      <c r="M2483" s="411">
        <v>107115083047</v>
      </c>
      <c r="N2483" s="411" t="s">
        <v>12306</v>
      </c>
    </row>
    <row r="2484" spans="1:14">
      <c r="A2484" s="471"/>
      <c r="C2484" s="415"/>
      <c r="D2484" s="385"/>
      <c r="J2484" s="391"/>
      <c r="M2484" s="411">
        <v>107115151207</v>
      </c>
      <c r="N2484" s="411" t="s">
        <v>11598</v>
      </c>
    </row>
    <row r="2485" spans="1:14">
      <c r="A2485" s="471"/>
      <c r="C2485" s="415"/>
      <c r="D2485" s="385"/>
      <c r="J2485" s="391"/>
      <c r="M2485" s="411">
        <v>107115052808</v>
      </c>
      <c r="N2485" s="411" t="s">
        <v>11582</v>
      </c>
    </row>
    <row r="2486" spans="1:14">
      <c r="A2486" s="471"/>
      <c r="C2486" s="415"/>
      <c r="D2486" s="385"/>
      <c r="J2486" s="391"/>
      <c r="M2486" s="411">
        <v>107115049881</v>
      </c>
      <c r="N2486" s="411" t="s">
        <v>11586</v>
      </c>
    </row>
    <row r="2487" spans="1:14">
      <c r="A2487" s="471"/>
      <c r="C2487" s="415"/>
      <c r="D2487" s="385"/>
      <c r="E2487" s="395"/>
      <c r="F2487" s="396"/>
      <c r="G2487" s="397"/>
      <c r="J2487" s="391"/>
      <c r="M2487" s="411">
        <v>107115289772</v>
      </c>
      <c r="N2487" s="411" t="s">
        <v>11584</v>
      </c>
    </row>
    <row r="2488" spans="1:14">
      <c r="A2488" s="471"/>
      <c r="C2488" s="415"/>
      <c r="D2488" s="385"/>
      <c r="J2488" s="391"/>
      <c r="M2488" s="411">
        <v>107115478922</v>
      </c>
      <c r="N2488" s="411" t="s">
        <v>11595</v>
      </c>
    </row>
    <row r="2489" spans="1:14">
      <c r="A2489" s="471"/>
      <c r="C2489" s="415"/>
      <c r="D2489" s="385"/>
      <c r="J2489" s="391"/>
      <c r="M2489" s="411">
        <v>107113598316</v>
      </c>
      <c r="N2489" s="411" t="s">
        <v>11585</v>
      </c>
    </row>
    <row r="2490" spans="1:14">
      <c r="A2490" s="471"/>
      <c r="C2490" s="415"/>
      <c r="D2490" s="385"/>
      <c r="J2490" s="391"/>
      <c r="M2490" s="411">
        <v>107113933903</v>
      </c>
      <c r="N2490" s="411" t="s">
        <v>11591</v>
      </c>
    </row>
    <row r="2491" spans="1:14">
      <c r="A2491" s="471"/>
      <c r="C2491" s="415"/>
      <c r="D2491" s="385"/>
      <c r="E2491" s="395"/>
      <c r="F2491" s="396"/>
      <c r="G2491" s="397"/>
      <c r="J2491" s="391"/>
      <c r="M2491" s="411">
        <v>107109967307</v>
      </c>
      <c r="N2491" s="411" t="s">
        <v>11588</v>
      </c>
    </row>
    <row r="2492" spans="1:14">
      <c r="A2492" s="471"/>
      <c r="C2492" s="415"/>
      <c r="D2492" s="385"/>
      <c r="E2492" s="395"/>
      <c r="F2492" s="396"/>
      <c r="G2492" s="397"/>
      <c r="J2492" s="391"/>
      <c r="M2492" s="411">
        <v>107115474643</v>
      </c>
      <c r="N2492" s="411" t="s">
        <v>11589</v>
      </c>
    </row>
    <row r="2493" spans="1:14">
      <c r="A2493" s="471"/>
      <c r="C2493" s="415"/>
      <c r="D2493" s="385"/>
      <c r="E2493" s="395"/>
      <c r="F2493" s="396"/>
      <c r="G2493" s="397"/>
      <c r="J2493" s="391"/>
      <c r="M2493" s="411">
        <v>107114577460</v>
      </c>
      <c r="N2493" s="411" t="s">
        <v>11583</v>
      </c>
    </row>
    <row r="2494" spans="1:14">
      <c r="A2494" s="471"/>
      <c r="C2494" s="415"/>
      <c r="D2494" s="385"/>
      <c r="E2494" s="395"/>
      <c r="F2494" s="396"/>
      <c r="G2494" s="397"/>
      <c r="J2494" s="391"/>
      <c r="M2494" s="411">
        <v>107115164732</v>
      </c>
      <c r="N2494" s="411" t="s">
        <v>11594</v>
      </c>
    </row>
    <row r="2495" spans="1:14">
      <c r="A2495" s="471"/>
      <c r="C2495" s="415"/>
      <c r="D2495" s="385"/>
      <c r="E2495" s="395"/>
      <c r="F2495" s="396"/>
      <c r="G2495" s="397"/>
      <c r="J2495" s="391"/>
      <c r="M2495" s="411">
        <v>107113727753</v>
      </c>
      <c r="N2495" s="411" t="s">
        <v>11602</v>
      </c>
    </row>
    <row r="2496" spans="1:14">
      <c r="A2496" s="471"/>
      <c r="C2496" s="415"/>
      <c r="D2496" s="385"/>
      <c r="J2496" s="391"/>
      <c r="M2496" s="411">
        <v>107114015188</v>
      </c>
      <c r="N2496" s="411" t="s">
        <v>11587</v>
      </c>
    </row>
    <row r="2497" spans="1:14">
      <c r="A2497" s="471"/>
      <c r="C2497" s="415"/>
      <c r="D2497" s="385"/>
      <c r="J2497" s="394"/>
      <c r="M2497" s="411">
        <v>107115126135</v>
      </c>
      <c r="N2497" s="411" t="s">
        <v>11597</v>
      </c>
    </row>
    <row r="2498" spans="1:14">
      <c r="A2498" s="471"/>
      <c r="C2498" s="415"/>
      <c r="D2498" s="385"/>
      <c r="J2498" s="391"/>
      <c r="M2498" s="411">
        <v>107115417302</v>
      </c>
      <c r="N2498" s="411" t="s">
        <v>11612</v>
      </c>
    </row>
    <row r="2499" spans="1:14">
      <c r="A2499" s="471"/>
      <c r="C2499" s="415"/>
      <c r="D2499" s="385"/>
      <c r="E2499" s="395"/>
      <c r="F2499" s="396"/>
      <c r="G2499" s="397"/>
      <c r="J2499" s="391"/>
      <c r="M2499" s="411">
        <v>107115372498</v>
      </c>
      <c r="N2499" s="411" t="s">
        <v>11601</v>
      </c>
    </row>
    <row r="2500" spans="1:14">
      <c r="A2500" s="471"/>
      <c r="C2500" s="415"/>
      <c r="D2500" s="385"/>
      <c r="E2500" s="395"/>
      <c r="F2500" s="396"/>
      <c r="G2500" s="397"/>
      <c r="J2500" s="391"/>
      <c r="M2500" s="411">
        <v>107114984181</v>
      </c>
      <c r="N2500" s="411" t="s">
        <v>11628</v>
      </c>
    </row>
    <row r="2501" spans="1:14">
      <c r="A2501" s="471"/>
      <c r="C2501" s="415"/>
      <c r="D2501" s="385"/>
      <c r="E2501" s="395"/>
      <c r="F2501" s="396"/>
      <c r="G2501" s="397"/>
      <c r="J2501" s="391"/>
      <c r="M2501" s="411">
        <v>107115329171</v>
      </c>
      <c r="N2501" s="411" t="s">
        <v>11599</v>
      </c>
    </row>
    <row r="2502" spans="1:14">
      <c r="A2502" s="471"/>
      <c r="C2502" s="415"/>
      <c r="D2502" s="385"/>
      <c r="J2502" s="394"/>
      <c r="M2502" s="411">
        <v>107115313115</v>
      </c>
      <c r="N2502" s="411" t="s">
        <v>11596</v>
      </c>
    </row>
    <row r="2503" spans="1:14">
      <c r="A2503" s="471"/>
      <c r="C2503" s="415"/>
      <c r="D2503" s="385"/>
      <c r="J2503" s="391"/>
      <c r="M2503" s="411">
        <v>107115485920</v>
      </c>
      <c r="N2503" s="411" t="s">
        <v>12081</v>
      </c>
    </row>
    <row r="2504" spans="1:14">
      <c r="A2504" s="471"/>
      <c r="C2504" s="415"/>
      <c r="D2504" s="385"/>
      <c r="J2504" s="391"/>
      <c r="M2504" s="411">
        <v>107114588927</v>
      </c>
      <c r="N2504" s="411" t="s">
        <v>11600</v>
      </c>
    </row>
    <row r="2505" spans="1:14">
      <c r="A2505" s="471"/>
      <c r="C2505" s="415"/>
      <c r="D2505" s="385"/>
      <c r="E2505" s="395"/>
      <c r="F2505" s="396"/>
      <c r="G2505" s="397"/>
      <c r="J2505" s="391"/>
      <c r="M2505" s="411">
        <v>107114514316</v>
      </c>
      <c r="N2505" s="411" t="s">
        <v>11603</v>
      </c>
    </row>
    <row r="2506" spans="1:14">
      <c r="A2506" s="471"/>
      <c r="C2506" s="415"/>
      <c r="D2506" s="385"/>
      <c r="J2506" s="394"/>
      <c r="M2506" s="411">
        <v>107115465967</v>
      </c>
      <c r="N2506" s="411" t="s">
        <v>11605</v>
      </c>
    </row>
    <row r="2507" spans="1:14">
      <c r="A2507" s="471"/>
      <c r="C2507" s="415"/>
      <c r="D2507" s="385"/>
      <c r="E2507" s="395"/>
      <c r="F2507" s="396"/>
      <c r="G2507" s="397"/>
      <c r="J2507" s="391"/>
      <c r="M2507" s="411">
        <v>107115234467</v>
      </c>
      <c r="N2507" s="411" t="s">
        <v>11609</v>
      </c>
    </row>
    <row r="2508" spans="1:14">
      <c r="A2508" s="471"/>
      <c r="C2508" s="415"/>
      <c r="D2508" s="385"/>
      <c r="J2508" s="391"/>
      <c r="M2508" s="411">
        <v>107115191696</v>
      </c>
      <c r="N2508" s="411" t="s">
        <v>11604</v>
      </c>
    </row>
    <row r="2509" spans="1:14">
      <c r="A2509" s="471"/>
      <c r="C2509" s="415"/>
      <c r="D2509" s="385"/>
      <c r="J2509" s="394"/>
      <c r="M2509" s="411">
        <v>107111531201</v>
      </c>
      <c r="N2509" s="411" t="s">
        <v>11590</v>
      </c>
    </row>
    <row r="2510" spans="1:14">
      <c r="A2510" s="471"/>
      <c r="C2510" s="415"/>
      <c r="D2510" s="385"/>
      <c r="J2510" s="394"/>
      <c r="M2510" s="411">
        <v>107110700017</v>
      </c>
      <c r="N2510" s="411" t="s">
        <v>11607</v>
      </c>
    </row>
    <row r="2511" spans="1:14">
      <c r="A2511" s="471"/>
      <c r="C2511" s="415"/>
      <c r="D2511" s="385"/>
      <c r="E2511" s="395"/>
      <c r="F2511" s="396"/>
      <c r="G2511" s="397"/>
      <c r="J2511" s="391"/>
      <c r="M2511" s="411">
        <v>107115267143</v>
      </c>
      <c r="N2511" s="411" t="s">
        <v>11593</v>
      </c>
    </row>
    <row r="2512" spans="1:14">
      <c r="A2512" s="471"/>
      <c r="C2512" s="415"/>
      <c r="D2512" s="385"/>
      <c r="J2512" s="391"/>
      <c r="M2512" s="411">
        <v>107115410076</v>
      </c>
      <c r="N2512" s="411" t="s">
        <v>11613</v>
      </c>
    </row>
    <row r="2513" spans="1:14">
      <c r="A2513" s="471"/>
      <c r="C2513" s="415"/>
      <c r="D2513" s="385"/>
      <c r="J2513" s="391"/>
      <c r="M2513" s="411">
        <v>107115088401</v>
      </c>
      <c r="N2513" s="411" t="s">
        <v>11611</v>
      </c>
    </row>
    <row r="2514" spans="1:14">
      <c r="A2514" s="471"/>
      <c r="C2514" s="415"/>
      <c r="D2514" s="385"/>
      <c r="J2514" s="394"/>
      <c r="M2514" s="411">
        <v>107115421969</v>
      </c>
      <c r="N2514" s="411" t="s">
        <v>11610</v>
      </c>
    </row>
    <row r="2515" spans="1:14">
      <c r="A2515" s="471"/>
      <c r="C2515" s="415"/>
      <c r="D2515" s="385"/>
      <c r="J2515" s="391"/>
      <c r="M2515" s="411">
        <v>107115465057</v>
      </c>
      <c r="N2515" s="411" t="s">
        <v>11592</v>
      </c>
    </row>
    <row r="2516" spans="1:14">
      <c r="A2516" s="471"/>
      <c r="C2516" s="415"/>
      <c r="D2516" s="385"/>
      <c r="E2516" s="395"/>
      <c r="F2516" s="396"/>
      <c r="G2516" s="397"/>
      <c r="J2516" s="391"/>
      <c r="M2516" s="411">
        <v>107112660228</v>
      </c>
      <c r="N2516" s="411" t="s">
        <v>11614</v>
      </c>
    </row>
    <row r="2517" spans="1:14">
      <c r="A2517" s="471"/>
      <c r="C2517" s="415"/>
      <c r="D2517" s="385"/>
      <c r="E2517" s="395"/>
      <c r="F2517" s="396"/>
      <c r="G2517" s="397"/>
      <c r="J2517" s="391"/>
      <c r="M2517" s="411">
        <v>107115398431</v>
      </c>
      <c r="N2517" s="411" t="s">
        <v>11647</v>
      </c>
    </row>
    <row r="2518" spans="1:14">
      <c r="A2518" s="471"/>
      <c r="C2518" s="415"/>
      <c r="D2518" s="385"/>
      <c r="E2518" s="395"/>
      <c r="F2518" s="396"/>
      <c r="G2518" s="397"/>
      <c r="J2518" s="391"/>
      <c r="M2518" s="411">
        <v>107114452084</v>
      </c>
      <c r="N2518" s="411" t="s">
        <v>11632</v>
      </c>
    </row>
    <row r="2519" spans="1:14">
      <c r="A2519" s="471"/>
      <c r="C2519" s="415"/>
      <c r="D2519" s="385"/>
      <c r="E2519" s="395"/>
      <c r="F2519" s="396"/>
      <c r="G2519" s="397"/>
      <c r="J2519" s="391"/>
      <c r="M2519" s="411">
        <v>107109694647</v>
      </c>
      <c r="N2519" s="411" t="s">
        <v>11620</v>
      </c>
    </row>
    <row r="2520" spans="1:14">
      <c r="A2520" s="471"/>
      <c r="C2520" s="415"/>
      <c r="D2520" s="385"/>
      <c r="J2520" s="391"/>
      <c r="M2520" s="411">
        <v>107115491326</v>
      </c>
      <c r="N2520" s="411" t="s">
        <v>11646</v>
      </c>
    </row>
    <row r="2521" spans="1:14">
      <c r="A2521" s="471"/>
      <c r="C2521" s="415"/>
      <c r="D2521" s="385"/>
      <c r="J2521" s="391"/>
      <c r="M2521" s="411">
        <v>107115009086</v>
      </c>
      <c r="N2521" s="411" t="s">
        <v>11670</v>
      </c>
    </row>
    <row r="2522" spans="1:14">
      <c r="A2522" s="471"/>
      <c r="C2522" s="415"/>
      <c r="D2522" s="385"/>
      <c r="J2522" s="394"/>
      <c r="M2522" s="411">
        <v>107113577774</v>
      </c>
      <c r="N2522" s="411" t="s">
        <v>11627</v>
      </c>
    </row>
    <row r="2523" spans="1:14">
      <c r="A2523" s="471"/>
      <c r="C2523" s="415"/>
      <c r="D2523" s="385"/>
      <c r="J2523" s="391"/>
      <c r="M2523" s="411">
        <v>107115438221</v>
      </c>
      <c r="N2523" s="411" t="s">
        <v>11663</v>
      </c>
    </row>
    <row r="2524" spans="1:14">
      <c r="A2524" s="471"/>
      <c r="C2524" s="415"/>
      <c r="D2524" s="385"/>
      <c r="E2524" s="395"/>
      <c r="F2524" s="396"/>
      <c r="G2524" s="397"/>
      <c r="J2524" s="391"/>
      <c r="M2524" s="411">
        <v>107115309478</v>
      </c>
      <c r="N2524" s="411" t="s">
        <v>11664</v>
      </c>
    </row>
    <row r="2525" spans="1:14">
      <c r="A2525" s="471"/>
      <c r="C2525" s="415"/>
      <c r="D2525" s="385"/>
      <c r="J2525" s="391"/>
      <c r="M2525" s="411">
        <v>107115323307</v>
      </c>
      <c r="N2525" s="411" t="s">
        <v>11606</v>
      </c>
    </row>
    <row r="2526" spans="1:14">
      <c r="A2526" s="471"/>
      <c r="C2526" s="415"/>
      <c r="D2526" s="385"/>
      <c r="J2526" s="394"/>
      <c r="M2526" s="411">
        <v>107115364315</v>
      </c>
      <c r="N2526" s="411" t="s">
        <v>11637</v>
      </c>
    </row>
    <row r="2527" spans="1:14">
      <c r="A2527" s="471"/>
      <c r="C2527" s="415"/>
      <c r="D2527" s="385"/>
      <c r="J2527" s="391"/>
      <c r="M2527" s="411">
        <v>107114935820</v>
      </c>
      <c r="N2527" s="411" t="s">
        <v>11626</v>
      </c>
    </row>
    <row r="2528" spans="1:14">
      <c r="A2528" s="471"/>
      <c r="C2528" s="415"/>
      <c r="D2528" s="385"/>
      <c r="E2528" s="395"/>
      <c r="F2528" s="396"/>
      <c r="G2528" s="397"/>
      <c r="J2528" s="391"/>
      <c r="M2528" s="411">
        <v>107114263694</v>
      </c>
      <c r="N2528" s="411" t="s">
        <v>11608</v>
      </c>
    </row>
    <row r="2529" spans="1:14">
      <c r="A2529" s="471"/>
      <c r="C2529" s="415"/>
      <c r="D2529" s="385"/>
      <c r="J2529" s="394"/>
      <c r="M2529" s="411">
        <v>107114933608</v>
      </c>
      <c r="N2529" s="411" t="s">
        <v>11617</v>
      </c>
    </row>
    <row r="2530" spans="1:14">
      <c r="A2530" s="471"/>
      <c r="C2530" s="415"/>
      <c r="D2530" s="385"/>
      <c r="J2530" s="391"/>
      <c r="M2530" s="411">
        <v>107114173087</v>
      </c>
      <c r="N2530" s="411" t="s">
        <v>11645</v>
      </c>
    </row>
    <row r="2531" spans="1:14">
      <c r="A2531" s="471"/>
      <c r="C2531" s="415"/>
      <c r="D2531" s="385"/>
      <c r="J2531" s="394"/>
      <c r="M2531" s="411">
        <v>107114714879</v>
      </c>
      <c r="N2531" s="411" t="s">
        <v>11630</v>
      </c>
    </row>
    <row r="2532" spans="1:14">
      <c r="A2532" s="471"/>
      <c r="C2532" s="415"/>
      <c r="D2532" s="385"/>
      <c r="J2532" s="394"/>
      <c r="M2532" s="411">
        <v>107114427337</v>
      </c>
      <c r="N2532" s="411" t="s">
        <v>11633</v>
      </c>
    </row>
    <row r="2533" spans="1:14">
      <c r="A2533" s="471"/>
      <c r="C2533" s="415"/>
      <c r="D2533" s="385"/>
      <c r="J2533" s="391"/>
      <c r="M2533" s="411">
        <v>107114300009</v>
      </c>
      <c r="N2533" s="411" t="s">
        <v>11624</v>
      </c>
    </row>
    <row r="2534" spans="1:14">
      <c r="A2534" s="471"/>
      <c r="C2534" s="415"/>
      <c r="D2534" s="385"/>
      <c r="J2534" s="394"/>
      <c r="M2534" s="411">
        <v>107114636936</v>
      </c>
      <c r="N2534" s="411" t="s">
        <v>11644</v>
      </c>
    </row>
    <row r="2535" spans="1:14">
      <c r="A2535" s="471"/>
      <c r="C2535" s="415"/>
      <c r="D2535" s="385"/>
      <c r="E2535" s="395"/>
      <c r="F2535" s="396"/>
      <c r="G2535" s="397"/>
      <c r="J2535" s="391"/>
      <c r="M2535" s="411">
        <v>107113745940</v>
      </c>
      <c r="N2535" s="411" t="s">
        <v>11640</v>
      </c>
    </row>
    <row r="2536" spans="1:14">
      <c r="A2536" s="471"/>
      <c r="C2536" s="415"/>
      <c r="D2536" s="385"/>
      <c r="J2536" s="391"/>
      <c r="M2536" s="411">
        <v>107111946666</v>
      </c>
      <c r="N2536" s="411" t="s">
        <v>11676</v>
      </c>
    </row>
    <row r="2537" spans="1:14">
      <c r="A2537" s="471"/>
      <c r="C2537" s="415"/>
      <c r="D2537" s="385"/>
      <c r="J2537" s="391"/>
      <c r="M2537" s="411">
        <v>107114255598</v>
      </c>
      <c r="N2537" s="411" t="s">
        <v>11623</v>
      </c>
    </row>
    <row r="2538" spans="1:14">
      <c r="A2538" s="471"/>
      <c r="C2538" s="415"/>
      <c r="D2538" s="385"/>
      <c r="E2538" s="395"/>
      <c r="F2538" s="396"/>
      <c r="G2538" s="397"/>
      <c r="J2538" s="391"/>
      <c r="M2538" s="411">
        <v>107113848674</v>
      </c>
      <c r="N2538" s="411" t="s">
        <v>11643</v>
      </c>
    </row>
    <row r="2539" spans="1:14">
      <c r="A2539" s="471"/>
      <c r="C2539" s="415"/>
      <c r="D2539" s="385"/>
      <c r="E2539" s="395"/>
      <c r="F2539" s="396"/>
      <c r="G2539" s="397"/>
      <c r="J2539" s="391"/>
      <c r="M2539" s="411">
        <v>107115310622</v>
      </c>
      <c r="N2539" s="411" t="s">
        <v>12333</v>
      </c>
    </row>
    <row r="2540" spans="1:14">
      <c r="A2540" s="471"/>
      <c r="C2540" s="415"/>
      <c r="D2540" s="385"/>
      <c r="J2540" s="391"/>
      <c r="M2540" s="411">
        <v>107114047610</v>
      </c>
      <c r="N2540" s="411" t="s">
        <v>11629</v>
      </c>
    </row>
    <row r="2541" spans="1:14">
      <c r="A2541" s="471"/>
      <c r="C2541" s="415"/>
      <c r="D2541" s="385"/>
      <c r="J2541" s="391"/>
      <c r="M2541" s="411">
        <v>107115428133</v>
      </c>
      <c r="N2541" s="411" t="s">
        <v>11677</v>
      </c>
    </row>
    <row r="2542" spans="1:14">
      <c r="A2542" s="471"/>
      <c r="C2542" s="415"/>
      <c r="D2542" s="385"/>
      <c r="J2542" s="391"/>
      <c r="M2542" s="411">
        <v>107115453166</v>
      </c>
      <c r="N2542" s="411" t="s">
        <v>11622</v>
      </c>
    </row>
    <row r="2543" spans="1:14">
      <c r="A2543" s="471"/>
      <c r="C2543" s="415"/>
      <c r="D2543" s="385"/>
      <c r="E2543" s="395"/>
      <c r="F2543" s="396"/>
      <c r="G2543" s="397"/>
      <c r="J2543" s="391"/>
      <c r="M2543" s="411">
        <v>107115473366</v>
      </c>
      <c r="N2543" s="411" t="s">
        <v>11634</v>
      </c>
    </row>
    <row r="2544" spans="1:14">
      <c r="A2544" s="471"/>
      <c r="C2544" s="415"/>
      <c r="D2544" s="385"/>
      <c r="E2544" s="395"/>
      <c r="F2544" s="396"/>
      <c r="G2544" s="397"/>
      <c r="J2544" s="391"/>
      <c r="M2544" s="411">
        <v>107114753527</v>
      </c>
      <c r="N2544" s="411" t="s">
        <v>11642</v>
      </c>
    </row>
    <row r="2545" spans="1:14">
      <c r="A2545" s="471"/>
      <c r="C2545" s="415"/>
      <c r="D2545" s="385"/>
      <c r="E2545" s="395"/>
      <c r="F2545" s="396"/>
      <c r="G2545" s="397"/>
      <c r="J2545" s="391"/>
      <c r="M2545" s="411">
        <v>107115045208</v>
      </c>
      <c r="N2545" s="411" t="s">
        <v>11625</v>
      </c>
    </row>
    <row r="2546" spans="1:14">
      <c r="A2546" s="471"/>
      <c r="C2546" s="415"/>
      <c r="D2546" s="385"/>
      <c r="E2546" s="395"/>
      <c r="F2546" s="396"/>
      <c r="G2546" s="397"/>
      <c r="J2546" s="391"/>
      <c r="M2546" s="411">
        <v>107114637848</v>
      </c>
      <c r="N2546" s="411" t="s">
        <v>12332</v>
      </c>
    </row>
    <row r="2547" spans="1:14">
      <c r="A2547" s="471"/>
      <c r="C2547" s="415"/>
      <c r="D2547" s="385"/>
      <c r="E2547" s="395"/>
      <c r="F2547" s="396"/>
      <c r="G2547" s="397"/>
      <c r="J2547" s="391"/>
      <c r="M2547" s="411">
        <v>107114475281</v>
      </c>
      <c r="N2547" s="411" t="s">
        <v>11667</v>
      </c>
    </row>
    <row r="2548" spans="1:14">
      <c r="A2548" s="471"/>
      <c r="C2548" s="415"/>
      <c r="D2548" s="385"/>
      <c r="E2548" s="395"/>
      <c r="F2548" s="396"/>
      <c r="G2548" s="397"/>
      <c r="J2548" s="391"/>
      <c r="M2548" s="411">
        <v>107115327728</v>
      </c>
      <c r="N2548" s="411" t="s">
        <v>11621</v>
      </c>
    </row>
    <row r="2549" spans="1:14">
      <c r="A2549" s="471"/>
      <c r="C2549" s="415"/>
      <c r="D2549" s="385"/>
      <c r="E2549" s="395"/>
      <c r="F2549" s="396"/>
      <c r="G2549" s="397"/>
      <c r="J2549" s="391"/>
      <c r="M2549" s="411">
        <v>107110410699</v>
      </c>
      <c r="N2549" s="411" t="s">
        <v>11655</v>
      </c>
    </row>
    <row r="2550" spans="1:14">
      <c r="A2550" s="471"/>
      <c r="C2550" s="415"/>
      <c r="D2550" s="385"/>
      <c r="J2550" s="394"/>
      <c r="M2550" s="411">
        <v>107115355860</v>
      </c>
      <c r="N2550" s="411" t="s">
        <v>12088</v>
      </c>
    </row>
    <row r="2551" spans="1:14">
      <c r="A2551" s="471"/>
      <c r="C2551" s="415"/>
      <c r="D2551" s="385"/>
      <c r="J2551" s="391"/>
      <c r="M2551" s="411">
        <v>107115052594</v>
      </c>
      <c r="N2551" s="411" t="s">
        <v>11661</v>
      </c>
    </row>
    <row r="2552" spans="1:14">
      <c r="A2552" s="471"/>
      <c r="C2552" s="415"/>
      <c r="D2552" s="385"/>
      <c r="E2552" s="395"/>
      <c r="F2552" s="396"/>
      <c r="G2552" s="397"/>
      <c r="J2552" s="391"/>
      <c r="M2552" s="411">
        <v>107114476521</v>
      </c>
      <c r="N2552" s="411" t="s">
        <v>12086</v>
      </c>
    </row>
    <row r="2553" spans="1:14">
      <c r="A2553" s="471"/>
      <c r="C2553" s="415"/>
      <c r="D2553" s="385"/>
      <c r="E2553" s="395"/>
      <c r="F2553" s="396"/>
      <c r="G2553" s="397"/>
      <c r="J2553" s="391"/>
      <c r="M2553" s="411">
        <v>107113446669</v>
      </c>
      <c r="N2553" s="411" t="s">
        <v>11657</v>
      </c>
    </row>
    <row r="2554" spans="1:14">
      <c r="A2554" s="471"/>
      <c r="C2554" s="415"/>
      <c r="D2554" s="385"/>
      <c r="E2554" s="395"/>
      <c r="F2554" s="396"/>
      <c r="G2554" s="397"/>
      <c r="J2554" s="391"/>
      <c r="M2554" s="411">
        <v>107112087391</v>
      </c>
      <c r="N2554" s="411" t="s">
        <v>12669</v>
      </c>
    </row>
    <row r="2555" spans="1:14">
      <c r="A2555" s="471"/>
      <c r="C2555" s="415"/>
      <c r="D2555" s="385"/>
      <c r="E2555" s="395"/>
      <c r="F2555" s="396"/>
      <c r="G2555" s="397"/>
      <c r="J2555" s="391"/>
      <c r="M2555" s="411">
        <v>107110953643</v>
      </c>
      <c r="N2555" s="411" t="s">
        <v>11662</v>
      </c>
    </row>
    <row r="2556" spans="1:14">
      <c r="A2556" s="471"/>
      <c r="C2556" s="415"/>
      <c r="D2556" s="385"/>
      <c r="E2556" s="395"/>
      <c r="F2556" s="396"/>
      <c r="G2556" s="397"/>
      <c r="J2556" s="391"/>
      <c r="M2556" s="411">
        <v>107115506024</v>
      </c>
      <c r="N2556" s="411" t="s">
        <v>12085</v>
      </c>
    </row>
    <row r="2557" spans="1:14">
      <c r="A2557" s="471"/>
      <c r="C2557" s="415"/>
      <c r="D2557" s="385"/>
      <c r="E2557" s="395"/>
      <c r="F2557" s="396"/>
      <c r="G2557" s="397"/>
      <c r="J2557" s="391"/>
      <c r="M2557" s="411">
        <v>107113677597</v>
      </c>
      <c r="N2557" s="411" t="s">
        <v>11615</v>
      </c>
    </row>
    <row r="2558" spans="1:14">
      <c r="A2558" s="471"/>
      <c r="C2558" s="415"/>
      <c r="D2558" s="385"/>
      <c r="J2558" s="391"/>
      <c r="M2558" s="411">
        <v>107114673572</v>
      </c>
      <c r="N2558" s="411" t="s">
        <v>11638</v>
      </c>
    </row>
    <row r="2559" spans="1:14">
      <c r="A2559" s="471"/>
      <c r="C2559" s="415"/>
      <c r="D2559" s="385"/>
      <c r="E2559" s="395"/>
      <c r="F2559" s="396"/>
      <c r="G2559" s="397"/>
      <c r="J2559" s="391"/>
      <c r="M2559" s="411">
        <v>107113901836</v>
      </c>
      <c r="N2559" s="411" t="s">
        <v>11679</v>
      </c>
    </row>
    <row r="2560" spans="1:14">
      <c r="A2560" s="471"/>
      <c r="C2560" s="415"/>
      <c r="D2560" s="385"/>
      <c r="J2560" s="391"/>
      <c r="M2560" s="411">
        <v>107112253831</v>
      </c>
      <c r="N2560" s="411" t="s">
        <v>11648</v>
      </c>
    </row>
    <row r="2561" spans="1:14">
      <c r="A2561" s="471"/>
      <c r="C2561" s="415"/>
      <c r="D2561" s="385"/>
      <c r="E2561" s="395"/>
      <c r="F2561" s="396"/>
      <c r="G2561" s="397"/>
      <c r="J2561" s="391"/>
      <c r="M2561" s="411">
        <v>107113680809</v>
      </c>
      <c r="N2561" s="411" t="s">
        <v>11636</v>
      </c>
    </row>
    <row r="2562" spans="1:14">
      <c r="A2562" s="471"/>
      <c r="C2562" s="415"/>
      <c r="D2562" s="385"/>
      <c r="J2562" s="391"/>
      <c r="M2562" s="411">
        <v>107115148698</v>
      </c>
      <c r="N2562" s="411" t="s">
        <v>11641</v>
      </c>
    </row>
    <row r="2563" spans="1:14">
      <c r="A2563" s="471"/>
      <c r="C2563" s="415"/>
      <c r="D2563" s="385"/>
      <c r="E2563" s="395"/>
      <c r="F2563" s="396"/>
      <c r="G2563" s="397"/>
      <c r="J2563" s="391"/>
      <c r="M2563" s="411">
        <v>107115326121</v>
      </c>
      <c r="N2563" s="411" t="s">
        <v>11616</v>
      </c>
    </row>
    <row r="2564" spans="1:14">
      <c r="A2564" s="471"/>
      <c r="C2564" s="415"/>
      <c r="D2564" s="385"/>
      <c r="E2564" s="395"/>
      <c r="F2564" s="396"/>
      <c r="G2564" s="397"/>
      <c r="J2564" s="391"/>
      <c r="M2564" s="411">
        <v>107115433233</v>
      </c>
      <c r="N2564" s="411" t="s">
        <v>11658</v>
      </c>
    </row>
    <row r="2565" spans="1:14">
      <c r="A2565" s="471"/>
      <c r="C2565" s="415"/>
      <c r="D2565" s="385"/>
      <c r="J2565" s="391"/>
      <c r="M2565" s="411">
        <v>107113699511</v>
      </c>
      <c r="N2565" s="411" t="s">
        <v>11665</v>
      </c>
    </row>
    <row r="2566" spans="1:14">
      <c r="A2566" s="471"/>
      <c r="C2566" s="415"/>
      <c r="D2566" s="385"/>
      <c r="J2566" s="391"/>
      <c r="M2566" s="411">
        <v>107113474870</v>
      </c>
      <c r="N2566" s="411" t="s">
        <v>11659</v>
      </c>
    </row>
    <row r="2567" spans="1:14">
      <c r="A2567" s="471"/>
      <c r="C2567" s="415"/>
      <c r="D2567" s="385"/>
      <c r="E2567" s="395"/>
      <c r="F2567" s="396"/>
      <c r="G2567" s="397"/>
      <c r="J2567" s="391"/>
      <c r="M2567" s="411">
        <v>107115500834</v>
      </c>
      <c r="N2567" s="411" t="s">
        <v>12082</v>
      </c>
    </row>
    <row r="2568" spans="1:14">
      <c r="A2568" s="471"/>
      <c r="C2568" s="415"/>
      <c r="D2568" s="385"/>
      <c r="J2568" s="391"/>
      <c r="M2568" s="411">
        <v>107115450565</v>
      </c>
      <c r="N2568" s="411" t="s">
        <v>11669</v>
      </c>
    </row>
    <row r="2569" spans="1:14">
      <c r="A2569" s="471"/>
      <c r="C2569" s="415"/>
      <c r="D2569" s="385"/>
      <c r="J2569" s="394"/>
      <c r="M2569" s="411">
        <v>107108504509</v>
      </c>
      <c r="N2569" s="411" t="s">
        <v>12670</v>
      </c>
    </row>
    <row r="2570" spans="1:14">
      <c r="A2570" s="471"/>
      <c r="C2570" s="415"/>
      <c r="D2570" s="385"/>
      <c r="E2570" s="395"/>
      <c r="F2570" s="396"/>
      <c r="G2570" s="397"/>
      <c r="J2570" s="391"/>
      <c r="M2570" s="411">
        <v>107113805020</v>
      </c>
      <c r="N2570" s="411" t="s">
        <v>11618</v>
      </c>
    </row>
    <row r="2571" spans="1:14">
      <c r="A2571" s="471"/>
      <c r="C2571" s="415"/>
      <c r="D2571" s="385"/>
      <c r="J2571" s="391"/>
      <c r="M2571" s="411">
        <v>107112085643</v>
      </c>
      <c r="N2571" s="411" t="s">
        <v>11656</v>
      </c>
    </row>
    <row r="2572" spans="1:14">
      <c r="A2572" s="471"/>
      <c r="C2572" s="415"/>
      <c r="D2572" s="385"/>
      <c r="E2572" s="395"/>
      <c r="F2572" s="396"/>
      <c r="G2572" s="397"/>
      <c r="J2572" s="391"/>
      <c r="M2572" s="411">
        <v>107114695160</v>
      </c>
      <c r="N2572" s="411" t="s">
        <v>12083</v>
      </c>
    </row>
    <row r="2573" spans="1:14">
      <c r="A2573" s="471"/>
      <c r="C2573" s="415"/>
      <c r="D2573" s="385"/>
      <c r="J2573" s="394"/>
      <c r="M2573" s="411">
        <v>107115499298</v>
      </c>
      <c r="N2573" s="411" t="s">
        <v>12084</v>
      </c>
    </row>
    <row r="2574" spans="1:14">
      <c r="A2574" s="471"/>
      <c r="C2574" s="415"/>
      <c r="D2574" s="385"/>
      <c r="E2574" s="395"/>
      <c r="F2574" s="396"/>
      <c r="G2574" s="397"/>
      <c r="J2574" s="391"/>
      <c r="M2574" s="411">
        <v>107115259248</v>
      </c>
      <c r="N2574" s="411" t="s">
        <v>11673</v>
      </c>
    </row>
    <row r="2575" spans="1:14">
      <c r="A2575" s="471"/>
      <c r="C2575" s="415"/>
      <c r="D2575" s="385"/>
      <c r="E2575" s="395"/>
      <c r="F2575" s="396"/>
      <c r="G2575" s="397"/>
      <c r="J2575" s="391"/>
      <c r="M2575" s="411">
        <v>107114896450</v>
      </c>
      <c r="N2575" s="411" t="s">
        <v>11631</v>
      </c>
    </row>
    <row r="2576" spans="1:14">
      <c r="A2576" s="471"/>
      <c r="C2576" s="415"/>
      <c r="D2576" s="385"/>
      <c r="J2576" s="391"/>
      <c r="M2576" s="411">
        <v>107114269164</v>
      </c>
      <c r="N2576" s="411" t="s">
        <v>11619</v>
      </c>
    </row>
    <row r="2577" spans="1:14">
      <c r="A2577" s="471"/>
      <c r="C2577" s="415"/>
      <c r="D2577" s="385"/>
      <c r="E2577" s="395"/>
      <c r="F2577" s="396"/>
      <c r="G2577" s="397"/>
      <c r="J2577" s="391"/>
      <c r="M2577" s="411">
        <v>107112810275</v>
      </c>
      <c r="N2577" s="411" t="s">
        <v>12671</v>
      </c>
    </row>
    <row r="2578" spans="1:14">
      <c r="A2578" s="471"/>
      <c r="C2578" s="415"/>
      <c r="D2578" s="385"/>
      <c r="J2578" s="391"/>
      <c r="M2578" s="411">
        <v>107109623739</v>
      </c>
      <c r="N2578" s="411" t="s">
        <v>11654</v>
      </c>
    </row>
    <row r="2579" spans="1:14">
      <c r="A2579" s="471"/>
      <c r="C2579" s="415"/>
      <c r="D2579" s="385"/>
      <c r="J2579" s="391"/>
      <c r="M2579" s="411">
        <v>107112988521</v>
      </c>
      <c r="N2579" s="411" t="s">
        <v>12080</v>
      </c>
    </row>
    <row r="2580" spans="1:14">
      <c r="A2580" s="471"/>
      <c r="C2580" s="415"/>
      <c r="D2580" s="385"/>
      <c r="J2580" s="391"/>
      <c r="M2580" s="411">
        <v>107113765138</v>
      </c>
      <c r="N2580" s="411" t="s">
        <v>12090</v>
      </c>
    </row>
    <row r="2581" spans="1:14">
      <c r="A2581" s="471"/>
      <c r="C2581" s="415"/>
      <c r="D2581" s="385"/>
      <c r="E2581" s="395"/>
      <c r="F2581" s="396"/>
      <c r="G2581" s="397"/>
      <c r="J2581" s="391"/>
      <c r="M2581" s="411">
        <v>107114399000</v>
      </c>
      <c r="N2581" s="411" t="s">
        <v>11671</v>
      </c>
    </row>
    <row r="2582" spans="1:14">
      <c r="A2582" s="471"/>
      <c r="C2582" s="415"/>
      <c r="D2582" s="385"/>
      <c r="E2582" s="395"/>
      <c r="F2582" s="396"/>
      <c r="G2582" s="397"/>
      <c r="J2582" s="391"/>
      <c r="M2582" s="411">
        <v>107115418987</v>
      </c>
      <c r="N2582" s="411" t="s">
        <v>11650</v>
      </c>
    </row>
    <row r="2583" spans="1:14">
      <c r="A2583" s="471"/>
      <c r="C2583" s="415"/>
      <c r="D2583" s="385"/>
      <c r="E2583" s="395"/>
      <c r="F2583" s="396"/>
      <c r="G2583" s="397"/>
      <c r="J2583" s="391"/>
      <c r="M2583" s="411">
        <v>107115046058</v>
      </c>
      <c r="N2583" s="411" t="s">
        <v>12672</v>
      </c>
    </row>
    <row r="2584" spans="1:14">
      <c r="A2584" s="471"/>
      <c r="C2584" s="415"/>
      <c r="D2584" s="385"/>
      <c r="E2584" s="395"/>
      <c r="F2584" s="396"/>
      <c r="G2584" s="397"/>
      <c r="J2584" s="391"/>
      <c r="M2584" s="411">
        <v>107114714738</v>
      </c>
      <c r="N2584" s="411" t="s">
        <v>11660</v>
      </c>
    </row>
    <row r="2585" spans="1:14">
      <c r="A2585" s="471"/>
      <c r="C2585" s="415"/>
      <c r="D2585" s="385"/>
      <c r="E2585" s="395"/>
      <c r="F2585" s="396"/>
      <c r="G2585" s="397"/>
      <c r="J2585" s="391"/>
      <c r="M2585" s="411">
        <v>107115326289</v>
      </c>
      <c r="N2585" s="411" t="s">
        <v>12673</v>
      </c>
    </row>
    <row r="2586" spans="1:14">
      <c r="A2586" s="471"/>
      <c r="C2586" s="415"/>
      <c r="D2586" s="385"/>
      <c r="J2586" s="391"/>
      <c r="M2586" s="411">
        <v>107113034989</v>
      </c>
      <c r="N2586" s="411" t="s">
        <v>11653</v>
      </c>
    </row>
    <row r="2587" spans="1:14">
      <c r="A2587" s="471"/>
      <c r="C2587" s="415"/>
      <c r="D2587" s="385"/>
      <c r="E2587" s="395"/>
      <c r="F2587" s="396"/>
      <c r="G2587" s="397"/>
      <c r="J2587" s="391"/>
      <c r="M2587" s="411">
        <v>107114476214</v>
      </c>
      <c r="N2587" s="411" t="s">
        <v>11649</v>
      </c>
    </row>
    <row r="2588" spans="1:14">
      <c r="A2588" s="471"/>
      <c r="C2588" s="415"/>
      <c r="D2588" s="385"/>
      <c r="E2588" s="395"/>
      <c r="F2588" s="396"/>
      <c r="G2588" s="397"/>
      <c r="J2588" s="391"/>
      <c r="M2588" s="411">
        <v>107114336403</v>
      </c>
      <c r="N2588" s="411" t="s">
        <v>11652</v>
      </c>
    </row>
    <row r="2589" spans="1:14">
      <c r="A2589" s="471"/>
      <c r="C2589" s="415"/>
      <c r="D2589" s="385"/>
      <c r="J2589" s="391"/>
      <c r="M2589" s="411">
        <v>107115390197</v>
      </c>
      <c r="N2589" s="411" t="s">
        <v>11678</v>
      </c>
    </row>
    <row r="2590" spans="1:14">
      <c r="A2590" s="471"/>
      <c r="C2590" s="415"/>
      <c r="D2590" s="385"/>
      <c r="J2590" s="394"/>
      <c r="M2590" s="411">
        <v>107114785975</v>
      </c>
      <c r="N2590" s="411" t="s">
        <v>11651</v>
      </c>
    </row>
    <row r="2591" spans="1:14">
      <c r="A2591" s="471"/>
      <c r="C2591" s="415"/>
      <c r="D2591" s="385"/>
      <c r="J2591" s="391"/>
      <c r="M2591" s="411">
        <v>107115104618</v>
      </c>
      <c r="N2591" s="411" t="s">
        <v>11668</v>
      </c>
    </row>
    <row r="2592" spans="1:14">
      <c r="A2592" s="471"/>
      <c r="C2592" s="415"/>
      <c r="D2592" s="385"/>
      <c r="E2592" s="395"/>
      <c r="F2592" s="396"/>
      <c r="G2592" s="397"/>
      <c r="J2592" s="391"/>
      <c r="M2592" s="411">
        <v>107112410462</v>
      </c>
      <c r="N2592" s="411" t="s">
        <v>11674</v>
      </c>
    </row>
    <row r="2593" spans="1:14">
      <c r="A2593" s="471"/>
      <c r="C2593" s="415"/>
      <c r="D2593" s="385"/>
      <c r="J2593" s="391"/>
      <c r="M2593" s="411">
        <v>107113827997</v>
      </c>
      <c r="N2593" s="411" t="s">
        <v>11675</v>
      </c>
    </row>
    <row r="2594" spans="1:14">
      <c r="A2594" s="471"/>
      <c r="C2594" s="415"/>
      <c r="D2594" s="385"/>
      <c r="E2594" s="395"/>
      <c r="F2594" s="396"/>
      <c r="G2594" s="397"/>
      <c r="J2594" s="391"/>
      <c r="M2594" s="411">
        <v>107115355581</v>
      </c>
      <c r="N2594" s="411" t="s">
        <v>11639</v>
      </c>
    </row>
    <row r="2595" spans="1:14">
      <c r="A2595" s="471"/>
      <c r="C2595" s="415"/>
      <c r="D2595" s="385"/>
      <c r="J2595" s="394"/>
      <c r="M2595" s="411">
        <v>107115434287</v>
      </c>
      <c r="N2595" s="411" t="s">
        <v>12674</v>
      </c>
    </row>
    <row r="2596" spans="1:14">
      <c r="A2596" s="471"/>
      <c r="C2596" s="415"/>
      <c r="D2596" s="385"/>
      <c r="J2596" s="391"/>
      <c r="M2596" s="411">
        <v>107113264224</v>
      </c>
      <c r="N2596" s="411" t="s">
        <v>11672</v>
      </c>
    </row>
    <row r="2597" spans="1:14">
      <c r="A2597" s="471"/>
      <c r="C2597" s="415"/>
      <c r="D2597" s="385"/>
      <c r="E2597" s="395"/>
      <c r="F2597" s="396"/>
      <c r="G2597" s="397"/>
      <c r="J2597" s="391"/>
      <c r="M2597" s="411">
        <v>107112234177</v>
      </c>
      <c r="N2597" s="411" t="s">
        <v>12087</v>
      </c>
    </row>
    <row r="2598" spans="1:14">
      <c r="A2598" s="471"/>
      <c r="C2598" s="415"/>
      <c r="D2598" s="385"/>
      <c r="E2598" s="395"/>
      <c r="F2598" s="396"/>
      <c r="G2598" s="397"/>
      <c r="J2598" s="391"/>
      <c r="M2598" s="411">
        <v>107110841460</v>
      </c>
      <c r="N2598" s="411" t="s">
        <v>12334</v>
      </c>
    </row>
    <row r="2599" spans="1:14">
      <c r="A2599" s="471"/>
      <c r="C2599" s="415"/>
      <c r="D2599" s="385"/>
      <c r="J2599" s="394"/>
      <c r="M2599" s="411">
        <v>107115517037</v>
      </c>
      <c r="N2599" s="411" t="s">
        <v>12340</v>
      </c>
    </row>
    <row r="2600" spans="1:14">
      <c r="A2600" s="471"/>
      <c r="C2600" s="415"/>
      <c r="D2600" s="385"/>
      <c r="E2600" s="395"/>
      <c r="F2600" s="396"/>
      <c r="G2600" s="397"/>
      <c r="J2600" s="391"/>
      <c r="M2600" s="411">
        <v>107115485611</v>
      </c>
      <c r="N2600" s="411" t="s">
        <v>12675</v>
      </c>
    </row>
    <row r="2601" spans="1:14">
      <c r="A2601" s="471"/>
      <c r="C2601" s="415"/>
      <c r="D2601" s="385"/>
      <c r="J2601" s="391"/>
      <c r="M2601" s="411">
        <v>107114641296</v>
      </c>
      <c r="N2601" s="411" t="s">
        <v>12676</v>
      </c>
    </row>
    <row r="2602" spans="1:14">
      <c r="A2602" s="471"/>
      <c r="C2602" s="415"/>
      <c r="D2602" s="385"/>
      <c r="J2602" s="394"/>
      <c r="M2602" s="411">
        <v>107115488494</v>
      </c>
      <c r="N2602" s="411" t="s">
        <v>12677</v>
      </c>
    </row>
    <row r="2603" spans="1:14">
      <c r="A2603" s="471"/>
      <c r="C2603" s="415"/>
      <c r="D2603" s="385"/>
      <c r="J2603" s="391"/>
      <c r="M2603" s="411">
        <v>107115454630</v>
      </c>
      <c r="N2603" s="411" t="s">
        <v>12336</v>
      </c>
    </row>
    <row r="2604" spans="1:14">
      <c r="A2604" s="471"/>
      <c r="C2604" s="415"/>
      <c r="D2604" s="385"/>
      <c r="J2604" s="394"/>
      <c r="M2604" s="411">
        <v>107115077949</v>
      </c>
      <c r="N2604" s="411" t="s">
        <v>12337</v>
      </c>
    </row>
    <row r="2605" spans="1:14">
      <c r="A2605" s="471"/>
      <c r="C2605" s="415"/>
      <c r="D2605" s="385"/>
      <c r="J2605" s="394"/>
      <c r="M2605" s="411">
        <v>107115333760</v>
      </c>
      <c r="N2605" s="411" t="s">
        <v>12678</v>
      </c>
    </row>
    <row r="2606" spans="1:14">
      <c r="A2606" s="471"/>
      <c r="C2606" s="415"/>
      <c r="D2606" s="385"/>
      <c r="E2606" s="395"/>
      <c r="F2606" s="396"/>
      <c r="G2606" s="397"/>
      <c r="J2606" s="391"/>
      <c r="M2606" s="411">
        <v>107111195320</v>
      </c>
      <c r="N2606" s="411" t="s">
        <v>12335</v>
      </c>
    </row>
    <row r="2607" spans="1:14">
      <c r="A2607" s="471"/>
      <c r="C2607" s="415"/>
      <c r="D2607" s="385"/>
      <c r="J2607" s="391"/>
      <c r="M2607" s="411">
        <v>107114149248</v>
      </c>
      <c r="N2607" s="411" t="s">
        <v>12679</v>
      </c>
    </row>
    <row r="2608" spans="1:14">
      <c r="A2608" s="471"/>
      <c r="C2608" s="415"/>
      <c r="D2608" s="385"/>
      <c r="J2608" s="391"/>
      <c r="M2608" s="411">
        <v>107112724372</v>
      </c>
      <c r="N2608" s="411" t="s">
        <v>12680</v>
      </c>
    </row>
    <row r="2609" spans="1:14">
      <c r="A2609" s="471"/>
      <c r="C2609" s="415"/>
      <c r="D2609" s="385"/>
      <c r="E2609" s="395"/>
      <c r="F2609" s="396"/>
      <c r="G2609" s="397"/>
      <c r="J2609" s="391"/>
      <c r="M2609" s="411">
        <v>107115323874</v>
      </c>
      <c r="N2609" s="411" t="s">
        <v>12089</v>
      </c>
    </row>
    <row r="2610" spans="1:14">
      <c r="A2610" s="471"/>
      <c r="C2610" s="415"/>
      <c r="D2610" s="385"/>
      <c r="J2610" s="394"/>
      <c r="M2610" s="411">
        <v>107115441391</v>
      </c>
      <c r="N2610" s="411" t="s">
        <v>12681</v>
      </c>
    </row>
    <row r="2611" spans="1:14">
      <c r="A2611" s="471"/>
      <c r="C2611" s="415"/>
      <c r="D2611" s="385"/>
      <c r="J2611" s="391"/>
      <c r="M2611" s="411">
        <v>107115248096</v>
      </c>
      <c r="N2611" s="411" t="s">
        <v>11635</v>
      </c>
    </row>
    <row r="2612" spans="1:14">
      <c r="A2612" s="471"/>
      <c r="C2612" s="415"/>
      <c r="D2612" s="385"/>
      <c r="J2612" s="391"/>
      <c r="M2612" s="411">
        <v>107115059449</v>
      </c>
      <c r="N2612" s="411" t="s">
        <v>12682</v>
      </c>
    </row>
    <row r="2613" spans="1:14">
      <c r="A2613" s="471"/>
      <c r="C2613" s="415"/>
      <c r="D2613" s="385"/>
      <c r="J2613" s="394"/>
      <c r="M2613" s="411">
        <v>107115049626</v>
      </c>
      <c r="N2613" s="411" t="s">
        <v>12683</v>
      </c>
    </row>
    <row r="2614" spans="1:14">
      <c r="A2614" s="471"/>
      <c r="C2614" s="415"/>
      <c r="D2614" s="385"/>
      <c r="J2614" s="394"/>
      <c r="M2614" s="411">
        <v>107114812605</v>
      </c>
      <c r="N2614" s="411" t="s">
        <v>11666</v>
      </c>
    </row>
    <row r="2615" spans="1:14">
      <c r="A2615" s="471"/>
      <c r="C2615" s="415"/>
      <c r="D2615" s="385"/>
      <c r="J2615" s="394"/>
      <c r="M2615" s="411">
        <v>107115512642</v>
      </c>
      <c r="N2615" s="411" t="s">
        <v>12338</v>
      </c>
    </row>
    <row r="2616" spans="1:14">
      <c r="A2616" s="471"/>
      <c r="C2616" s="415"/>
      <c r="D2616" s="385"/>
      <c r="J2616" s="394"/>
      <c r="M2616" s="411">
        <v>107115509687</v>
      </c>
      <c r="N2616" s="411" t="s">
        <v>12339</v>
      </c>
    </row>
    <row r="2617" spans="1:14">
      <c r="A2617" s="471"/>
      <c r="C2617" s="415"/>
      <c r="D2617" s="385"/>
      <c r="J2617" s="394"/>
      <c r="M2617" s="411">
        <v>107115134514</v>
      </c>
      <c r="N2617" s="411" t="s">
        <v>11680</v>
      </c>
    </row>
    <row r="2618" spans="1:14">
      <c r="A2618" s="471"/>
      <c r="C2618" s="415"/>
      <c r="D2618" s="385"/>
      <c r="J2618" s="391"/>
      <c r="M2618" s="411">
        <v>107113657923</v>
      </c>
      <c r="N2618" s="411" t="s">
        <v>11681</v>
      </c>
    </row>
    <row r="2619" spans="1:14">
      <c r="A2619" s="471"/>
      <c r="C2619" s="415"/>
      <c r="D2619" s="385"/>
      <c r="J2619" s="394"/>
      <c r="M2619" s="411">
        <v>107115440362</v>
      </c>
      <c r="N2619" s="411" t="s">
        <v>12091</v>
      </c>
    </row>
    <row r="2620" spans="1:14">
      <c r="A2620" s="471"/>
      <c r="C2620" s="415"/>
      <c r="D2620" s="385"/>
      <c r="J2620" s="394"/>
      <c r="M2620" s="411">
        <v>107114873170</v>
      </c>
      <c r="N2620" s="411" t="s">
        <v>11682</v>
      </c>
    </row>
    <row r="2621" spans="1:14">
      <c r="A2621" s="471"/>
      <c r="C2621" s="415"/>
      <c r="D2621" s="385"/>
      <c r="J2621" s="391"/>
      <c r="M2621" s="411">
        <v>107115244166</v>
      </c>
      <c r="N2621" s="411" t="s">
        <v>11683</v>
      </c>
    </row>
    <row r="2622" spans="1:14">
      <c r="A2622" s="471"/>
      <c r="C2622" s="415"/>
      <c r="D2622" s="385"/>
      <c r="J2622" s="391"/>
      <c r="M2622" s="411">
        <v>107113962608</v>
      </c>
      <c r="N2622" s="411" t="s">
        <v>11710</v>
      </c>
    </row>
    <row r="2623" spans="1:14">
      <c r="A2623" s="471"/>
      <c r="C2623" s="415"/>
      <c r="D2623" s="385"/>
      <c r="E2623" s="395"/>
      <c r="F2623" s="396"/>
      <c r="G2623" s="397"/>
      <c r="J2623" s="391"/>
      <c r="M2623" s="411">
        <v>107114499022</v>
      </c>
      <c r="N2623" s="411" t="s">
        <v>11695</v>
      </c>
    </row>
    <row r="2624" spans="1:14">
      <c r="A2624" s="471"/>
      <c r="C2624" s="415"/>
      <c r="D2624" s="385"/>
      <c r="E2624" s="395"/>
      <c r="F2624" s="396"/>
      <c r="G2624" s="397"/>
      <c r="J2624" s="391"/>
      <c r="M2624" s="411">
        <v>107115488317</v>
      </c>
      <c r="N2624" s="411" t="s">
        <v>11744</v>
      </c>
    </row>
    <row r="2625" spans="1:14">
      <c r="A2625" s="471"/>
      <c r="C2625" s="415"/>
      <c r="D2625" s="385"/>
      <c r="J2625" s="394"/>
      <c r="M2625" s="411">
        <v>107113502699</v>
      </c>
      <c r="N2625" s="411" t="s">
        <v>11689</v>
      </c>
    </row>
    <row r="2626" spans="1:14">
      <c r="A2626" s="471"/>
      <c r="C2626" s="415"/>
      <c r="D2626" s="385"/>
      <c r="E2626" s="395"/>
      <c r="F2626" s="396"/>
      <c r="G2626" s="397"/>
      <c r="J2626" s="391"/>
      <c r="M2626" s="411">
        <v>107115431780</v>
      </c>
      <c r="N2626" s="411" t="s">
        <v>11694</v>
      </c>
    </row>
    <row r="2627" spans="1:14">
      <c r="A2627" s="471"/>
      <c r="C2627" s="415"/>
      <c r="D2627" s="385"/>
      <c r="E2627" s="395"/>
      <c r="F2627" s="396"/>
      <c r="G2627" s="397"/>
      <c r="J2627" s="391"/>
      <c r="M2627" s="411">
        <v>107115323533</v>
      </c>
      <c r="N2627" s="411" t="s">
        <v>11684</v>
      </c>
    </row>
    <row r="2628" spans="1:14">
      <c r="A2628" s="471"/>
      <c r="C2628" s="415"/>
      <c r="D2628" s="385"/>
      <c r="J2628" s="391"/>
      <c r="M2628" s="411">
        <v>107114760446</v>
      </c>
      <c r="N2628" s="411" t="s">
        <v>11709</v>
      </c>
    </row>
    <row r="2629" spans="1:14">
      <c r="A2629" s="471"/>
      <c r="C2629" s="415"/>
      <c r="D2629" s="385"/>
      <c r="J2629" s="394"/>
      <c r="M2629" s="411">
        <v>107115502386</v>
      </c>
      <c r="N2629" s="411" t="s">
        <v>12092</v>
      </c>
    </row>
    <row r="2630" spans="1:14">
      <c r="A2630" s="471"/>
      <c r="C2630" s="415"/>
      <c r="D2630" s="385"/>
      <c r="E2630" s="395"/>
      <c r="F2630" s="396"/>
      <c r="G2630" s="397"/>
      <c r="J2630" s="391"/>
      <c r="M2630" s="411">
        <v>107115216314</v>
      </c>
      <c r="N2630" s="411" t="s">
        <v>11711</v>
      </c>
    </row>
    <row r="2631" spans="1:14">
      <c r="A2631" s="471"/>
      <c r="C2631" s="415"/>
      <c r="D2631" s="385"/>
      <c r="J2631" s="394"/>
      <c r="M2631" s="411">
        <v>107115284133</v>
      </c>
      <c r="N2631" s="411" t="s">
        <v>11688</v>
      </c>
    </row>
    <row r="2632" spans="1:14">
      <c r="A2632" s="471"/>
      <c r="C2632" s="415"/>
      <c r="D2632" s="385"/>
      <c r="J2632" s="391"/>
      <c r="M2632" s="411">
        <v>107109776501</v>
      </c>
      <c r="N2632" s="411" t="s">
        <v>11698</v>
      </c>
    </row>
    <row r="2633" spans="1:14">
      <c r="A2633" s="471"/>
      <c r="C2633" s="415"/>
      <c r="D2633" s="385"/>
      <c r="J2633" s="391"/>
      <c r="M2633" s="411">
        <v>107114836806</v>
      </c>
      <c r="N2633" s="411" t="s">
        <v>11690</v>
      </c>
    </row>
    <row r="2634" spans="1:14">
      <c r="A2634" s="471"/>
      <c r="C2634" s="415"/>
      <c r="D2634" s="385"/>
      <c r="J2634" s="391"/>
      <c r="M2634" s="411">
        <v>107112600143</v>
      </c>
      <c r="N2634" s="411" t="s">
        <v>11686</v>
      </c>
    </row>
    <row r="2635" spans="1:14">
      <c r="A2635" s="471"/>
      <c r="C2635" s="415"/>
      <c r="D2635" s="385"/>
      <c r="J2635" s="391"/>
      <c r="M2635" s="411">
        <v>107113195334</v>
      </c>
      <c r="N2635" s="411" t="s">
        <v>11697</v>
      </c>
    </row>
    <row r="2636" spans="1:14">
      <c r="A2636" s="471"/>
      <c r="C2636" s="415"/>
      <c r="D2636" s="385"/>
      <c r="J2636" s="391"/>
      <c r="M2636" s="411">
        <v>107112336272</v>
      </c>
      <c r="N2636" s="411" t="s">
        <v>11691</v>
      </c>
    </row>
    <row r="2637" spans="1:14">
      <c r="A2637" s="471"/>
      <c r="C2637" s="415"/>
      <c r="D2637" s="385"/>
      <c r="J2637" s="391"/>
      <c r="M2637" s="411">
        <v>107115087305</v>
      </c>
      <c r="N2637" s="411" t="s">
        <v>11687</v>
      </c>
    </row>
    <row r="2638" spans="1:14">
      <c r="A2638" s="471"/>
      <c r="C2638" s="415"/>
      <c r="D2638" s="385"/>
      <c r="J2638" s="391"/>
      <c r="M2638" s="411">
        <v>107115476129</v>
      </c>
      <c r="N2638" s="411" t="s">
        <v>11733</v>
      </c>
    </row>
    <row r="2639" spans="1:14">
      <c r="A2639" s="471"/>
      <c r="C2639" s="415"/>
      <c r="D2639" s="385"/>
      <c r="E2639" s="395"/>
      <c r="F2639" s="396"/>
      <c r="G2639" s="397"/>
      <c r="J2639" s="391"/>
      <c r="M2639" s="411">
        <v>107115023319</v>
      </c>
      <c r="N2639" s="411" t="s">
        <v>11706</v>
      </c>
    </row>
    <row r="2640" spans="1:14">
      <c r="A2640" s="471"/>
      <c r="C2640" s="415"/>
      <c r="D2640" s="385"/>
      <c r="J2640" s="391"/>
      <c r="K2640" s="417"/>
      <c r="M2640" s="411">
        <v>107115473543</v>
      </c>
      <c r="N2640" s="411" t="s">
        <v>11784</v>
      </c>
    </row>
    <row r="2641" spans="1:14">
      <c r="A2641" s="471"/>
      <c r="C2641" s="415"/>
      <c r="D2641" s="385"/>
      <c r="J2641" s="391"/>
      <c r="M2641" s="411">
        <v>107114402755</v>
      </c>
      <c r="N2641" s="411" t="s">
        <v>11703</v>
      </c>
    </row>
    <row r="2642" spans="1:14">
      <c r="A2642" s="471"/>
      <c r="C2642" s="415"/>
      <c r="D2642" s="385"/>
      <c r="E2642" s="395"/>
      <c r="F2642" s="396"/>
      <c r="G2642" s="397"/>
      <c r="J2642" s="391"/>
      <c r="M2642" s="411">
        <v>107115107185</v>
      </c>
      <c r="N2642" s="411" t="s">
        <v>12103</v>
      </c>
    </row>
    <row r="2643" spans="1:14">
      <c r="A2643" s="471"/>
      <c r="C2643" s="415"/>
      <c r="D2643" s="385"/>
      <c r="J2643" s="391"/>
      <c r="M2643" s="411">
        <v>107114415120</v>
      </c>
      <c r="N2643" s="411" t="s">
        <v>11692</v>
      </c>
    </row>
    <row r="2644" spans="1:14">
      <c r="A2644" s="471"/>
      <c r="C2644" s="415"/>
      <c r="D2644" s="385"/>
      <c r="E2644" s="395"/>
      <c r="F2644" s="396"/>
      <c r="G2644" s="397"/>
      <c r="J2644" s="391"/>
      <c r="M2644" s="411">
        <v>107115122711</v>
      </c>
      <c r="N2644" s="411" t="s">
        <v>11702</v>
      </c>
    </row>
    <row r="2645" spans="1:14">
      <c r="A2645" s="471"/>
      <c r="C2645" s="415"/>
      <c r="D2645" s="385"/>
      <c r="J2645" s="391"/>
      <c r="M2645" s="411">
        <v>107115347354</v>
      </c>
      <c r="N2645" s="411" t="s">
        <v>11723</v>
      </c>
    </row>
    <row r="2646" spans="1:14">
      <c r="A2646" s="471"/>
      <c r="C2646" s="415"/>
      <c r="D2646" s="385"/>
      <c r="E2646" s="395"/>
      <c r="F2646" s="396"/>
      <c r="G2646" s="397"/>
      <c r="J2646" s="391"/>
      <c r="M2646" s="411">
        <v>107114779362</v>
      </c>
      <c r="N2646" s="411" t="s">
        <v>11707</v>
      </c>
    </row>
    <row r="2647" spans="1:14">
      <c r="A2647" s="471"/>
      <c r="C2647" s="415"/>
      <c r="D2647" s="385"/>
      <c r="E2647" s="395"/>
      <c r="F2647" s="396"/>
      <c r="G2647" s="397"/>
      <c r="J2647" s="394"/>
      <c r="M2647" s="411">
        <v>107115290571</v>
      </c>
      <c r="N2647" s="411" t="s">
        <v>11693</v>
      </c>
    </row>
    <row r="2648" spans="1:14">
      <c r="A2648" s="471"/>
      <c r="C2648" s="415"/>
      <c r="D2648" s="385"/>
      <c r="J2648" s="394"/>
      <c r="M2648" s="411">
        <v>107111867323</v>
      </c>
      <c r="N2648" s="411" t="s">
        <v>11725</v>
      </c>
    </row>
    <row r="2649" spans="1:14">
      <c r="A2649" s="471"/>
      <c r="C2649" s="415"/>
      <c r="D2649" s="385"/>
      <c r="J2649" s="391"/>
      <c r="M2649" s="411">
        <v>107115169655</v>
      </c>
      <c r="N2649" s="411" t="s">
        <v>11726</v>
      </c>
    </row>
    <row r="2650" spans="1:14">
      <c r="A2650" s="471"/>
      <c r="C2650" s="415"/>
      <c r="D2650" s="385"/>
      <c r="E2650" s="395"/>
      <c r="F2650" s="396"/>
      <c r="G2650" s="397"/>
      <c r="J2650" s="391"/>
      <c r="M2650" s="411">
        <v>107115516999</v>
      </c>
      <c r="N2650" s="411" t="s">
        <v>12348</v>
      </c>
    </row>
    <row r="2651" spans="1:14">
      <c r="A2651" s="471"/>
      <c r="C2651" s="415"/>
      <c r="D2651" s="385"/>
      <c r="J2651" s="394"/>
      <c r="M2651" s="411">
        <v>107115470156</v>
      </c>
      <c r="N2651" s="411" t="s">
        <v>11734</v>
      </c>
    </row>
    <row r="2652" spans="1:14">
      <c r="A2652" s="471"/>
      <c r="C2652" s="415"/>
      <c r="D2652" s="385"/>
      <c r="J2652" s="391"/>
      <c r="M2652" s="411">
        <v>107114397950</v>
      </c>
      <c r="N2652" s="411" t="s">
        <v>11701</v>
      </c>
    </row>
    <row r="2653" spans="1:14">
      <c r="A2653" s="471"/>
      <c r="C2653" s="415"/>
      <c r="D2653" s="385"/>
      <c r="E2653" s="395"/>
      <c r="F2653" s="396"/>
      <c r="G2653" s="397"/>
      <c r="J2653" s="391"/>
      <c r="M2653" s="411">
        <v>107114651255</v>
      </c>
      <c r="N2653" s="411" t="s">
        <v>11737</v>
      </c>
    </row>
    <row r="2654" spans="1:14">
      <c r="A2654" s="471"/>
      <c r="C2654" s="415"/>
      <c r="D2654" s="385"/>
      <c r="E2654" s="395"/>
      <c r="F2654" s="396"/>
      <c r="G2654" s="397"/>
      <c r="J2654" s="391"/>
      <c r="M2654" s="411">
        <v>107113742029</v>
      </c>
      <c r="N2654" s="411" t="s">
        <v>11729</v>
      </c>
    </row>
    <row r="2655" spans="1:14">
      <c r="A2655" s="471"/>
      <c r="C2655" s="415"/>
      <c r="D2655" s="385"/>
      <c r="J2655" s="394"/>
      <c r="M2655" s="411">
        <v>107114576615</v>
      </c>
      <c r="N2655" s="411" t="s">
        <v>11716</v>
      </c>
    </row>
    <row r="2656" spans="1:14">
      <c r="A2656" s="471"/>
      <c r="C2656" s="415"/>
      <c r="D2656" s="385"/>
      <c r="J2656" s="394"/>
      <c r="M2656" s="411">
        <v>107115481180</v>
      </c>
      <c r="N2656" s="411" t="s">
        <v>12098</v>
      </c>
    </row>
    <row r="2657" spans="1:14">
      <c r="A2657" s="471"/>
      <c r="C2657" s="415"/>
      <c r="D2657" s="385"/>
      <c r="J2657" s="394"/>
      <c r="M2657" s="411">
        <v>107114282421</v>
      </c>
      <c r="N2657" s="411" t="s">
        <v>11731</v>
      </c>
    </row>
    <row r="2658" spans="1:14">
      <c r="A2658" s="471"/>
      <c r="C2658" s="415"/>
      <c r="D2658" s="385"/>
      <c r="E2658" s="395"/>
      <c r="F2658" s="396"/>
      <c r="G2658" s="397"/>
      <c r="J2658" s="391"/>
      <c r="M2658" s="411">
        <v>107113036828</v>
      </c>
      <c r="N2658" s="411" t="s">
        <v>11705</v>
      </c>
    </row>
    <row r="2659" spans="1:14">
      <c r="A2659" s="471"/>
      <c r="C2659" s="415"/>
      <c r="D2659" s="385"/>
      <c r="J2659" s="394"/>
      <c r="M2659" s="411">
        <v>107115181563</v>
      </c>
      <c r="N2659" s="411" t="s">
        <v>11759</v>
      </c>
    </row>
    <row r="2660" spans="1:14">
      <c r="A2660" s="471"/>
      <c r="C2660" s="415"/>
      <c r="D2660" s="385"/>
      <c r="J2660" s="391"/>
      <c r="M2660" s="411">
        <v>107113115287</v>
      </c>
      <c r="N2660" s="411" t="s">
        <v>11740</v>
      </c>
    </row>
    <row r="2661" spans="1:14">
      <c r="A2661" s="471"/>
      <c r="C2661" s="415"/>
      <c r="D2661" s="385"/>
      <c r="J2661" s="394"/>
      <c r="M2661" s="411">
        <v>107115169219</v>
      </c>
      <c r="N2661" s="411" t="s">
        <v>12110</v>
      </c>
    </row>
    <row r="2662" spans="1:14">
      <c r="A2662" s="471"/>
      <c r="C2662" s="415"/>
      <c r="D2662" s="385"/>
      <c r="E2662" s="395"/>
      <c r="F2662" s="396"/>
      <c r="G2662" s="397"/>
      <c r="J2662" s="391"/>
      <c r="M2662" s="411">
        <v>107115174641</v>
      </c>
      <c r="N2662" s="411" t="s">
        <v>11776</v>
      </c>
    </row>
    <row r="2663" spans="1:14">
      <c r="A2663" s="471"/>
      <c r="C2663" s="415"/>
      <c r="D2663" s="385"/>
      <c r="J2663" s="394"/>
      <c r="M2663" s="411">
        <v>107114588473</v>
      </c>
      <c r="N2663" s="411" t="s">
        <v>11751</v>
      </c>
    </row>
    <row r="2664" spans="1:14">
      <c r="A2664" s="471"/>
      <c r="C2664" s="415"/>
      <c r="D2664" s="385"/>
      <c r="J2664" s="391"/>
      <c r="M2664" s="411">
        <v>107115418040</v>
      </c>
      <c r="N2664" s="411" t="s">
        <v>11696</v>
      </c>
    </row>
    <row r="2665" spans="1:14">
      <c r="A2665" s="471"/>
      <c r="C2665" s="415"/>
      <c r="D2665" s="385"/>
      <c r="J2665" s="391"/>
      <c r="M2665" s="411">
        <v>107112849210</v>
      </c>
      <c r="N2665" s="411" t="s">
        <v>11755</v>
      </c>
    </row>
    <row r="2666" spans="1:14">
      <c r="A2666" s="471"/>
      <c r="C2666" s="415"/>
      <c r="D2666" s="385"/>
      <c r="J2666" s="394"/>
      <c r="M2666" s="411">
        <v>107111392038</v>
      </c>
      <c r="N2666" s="411" t="s">
        <v>11756</v>
      </c>
    </row>
    <row r="2667" spans="1:14">
      <c r="A2667" s="471"/>
      <c r="C2667" s="415"/>
      <c r="D2667" s="385"/>
      <c r="J2667" s="394"/>
      <c r="M2667" s="411">
        <v>107114300273</v>
      </c>
      <c r="N2667" s="411" t="s">
        <v>11763</v>
      </c>
    </row>
    <row r="2668" spans="1:14">
      <c r="A2668" s="471"/>
      <c r="C2668" s="415"/>
      <c r="D2668" s="385"/>
      <c r="J2668" s="394"/>
      <c r="M2668" s="411">
        <v>107114146436</v>
      </c>
      <c r="N2668" s="411" t="s">
        <v>11718</v>
      </c>
    </row>
    <row r="2669" spans="1:14">
      <c r="A2669" s="471"/>
      <c r="C2669" s="415"/>
      <c r="D2669" s="385"/>
      <c r="J2669" s="391"/>
      <c r="M2669" s="411">
        <v>107115054691</v>
      </c>
      <c r="N2669" s="411" t="s">
        <v>11704</v>
      </c>
    </row>
    <row r="2670" spans="1:14">
      <c r="A2670" s="471"/>
      <c r="C2670" s="415"/>
      <c r="D2670" s="385"/>
      <c r="E2670" s="395"/>
      <c r="F2670" s="396"/>
      <c r="G2670" s="397"/>
      <c r="J2670" s="391"/>
      <c r="M2670" s="411">
        <v>107113653721</v>
      </c>
      <c r="N2670" s="411" t="s">
        <v>11738</v>
      </c>
    </row>
    <row r="2671" spans="1:14">
      <c r="A2671" s="471"/>
      <c r="C2671" s="415"/>
      <c r="D2671" s="385"/>
      <c r="J2671" s="394"/>
      <c r="M2671" s="411">
        <v>107115169527</v>
      </c>
      <c r="N2671" s="411" t="s">
        <v>11721</v>
      </c>
    </row>
    <row r="2672" spans="1:14">
      <c r="A2672" s="471"/>
      <c r="C2672" s="415"/>
      <c r="D2672" s="385"/>
      <c r="E2672" s="395"/>
      <c r="F2672" s="396"/>
      <c r="G2672" s="397"/>
      <c r="J2672" s="391"/>
      <c r="M2672" s="411">
        <v>107115156543</v>
      </c>
      <c r="N2672" s="411" t="s">
        <v>11730</v>
      </c>
    </row>
    <row r="2673" spans="1:14">
      <c r="A2673" s="471"/>
      <c r="C2673" s="415"/>
      <c r="D2673" s="385"/>
      <c r="J2673" s="391"/>
      <c r="M2673" s="411">
        <v>107115411921</v>
      </c>
      <c r="N2673" s="411" t="s">
        <v>11722</v>
      </c>
    </row>
    <row r="2674" spans="1:14">
      <c r="A2674" s="471"/>
      <c r="C2674" s="415"/>
      <c r="D2674" s="385"/>
      <c r="J2674" s="391"/>
      <c r="M2674" s="411">
        <v>107114863481</v>
      </c>
      <c r="N2674" s="411" t="s">
        <v>11714</v>
      </c>
    </row>
    <row r="2675" spans="1:14">
      <c r="A2675" s="471"/>
      <c r="C2675" s="415"/>
      <c r="D2675" s="385"/>
      <c r="E2675" s="395"/>
      <c r="F2675" s="396"/>
      <c r="G2675" s="397"/>
      <c r="J2675" s="391"/>
      <c r="M2675" s="411">
        <v>107115510411</v>
      </c>
      <c r="N2675" s="411" t="s">
        <v>12341</v>
      </c>
    </row>
    <row r="2676" spans="1:14">
      <c r="A2676" s="471"/>
      <c r="C2676" s="415"/>
      <c r="D2676" s="385"/>
      <c r="J2676" s="391"/>
      <c r="M2676" s="411">
        <v>107115505553</v>
      </c>
      <c r="N2676" s="411" t="s">
        <v>12093</v>
      </c>
    </row>
    <row r="2677" spans="1:14">
      <c r="A2677" s="471"/>
      <c r="C2677" s="415"/>
      <c r="D2677" s="385"/>
      <c r="J2677" s="391"/>
      <c r="M2677" s="411">
        <v>107112989450</v>
      </c>
      <c r="N2677" s="411" t="s">
        <v>11741</v>
      </c>
    </row>
    <row r="2678" spans="1:14">
      <c r="A2678" s="471"/>
      <c r="C2678" s="415"/>
      <c r="D2678" s="385"/>
      <c r="J2678" s="391"/>
      <c r="M2678" s="411">
        <v>107114994769</v>
      </c>
      <c r="N2678" s="411" t="s">
        <v>11708</v>
      </c>
    </row>
    <row r="2679" spans="1:14">
      <c r="A2679" s="471"/>
      <c r="C2679" s="415"/>
      <c r="D2679" s="385"/>
      <c r="J2679" s="391"/>
      <c r="M2679" s="411">
        <v>107115392748</v>
      </c>
      <c r="N2679" s="411" t="s">
        <v>11727</v>
      </c>
    </row>
    <row r="2680" spans="1:14">
      <c r="A2680" s="471"/>
      <c r="C2680" s="415"/>
      <c r="D2680" s="385"/>
      <c r="J2680" s="394"/>
      <c r="M2680" s="411">
        <v>107115442223</v>
      </c>
      <c r="N2680" s="411" t="s">
        <v>11804</v>
      </c>
    </row>
    <row r="2681" spans="1:14">
      <c r="A2681" s="471"/>
      <c r="C2681" s="415"/>
      <c r="D2681" s="385"/>
      <c r="J2681" s="394"/>
      <c r="M2681" s="411">
        <v>107112392984</v>
      </c>
      <c r="N2681" s="411" t="s">
        <v>11724</v>
      </c>
    </row>
    <row r="2682" spans="1:14">
      <c r="A2682" s="471"/>
      <c r="C2682" s="415"/>
      <c r="D2682" s="385"/>
      <c r="J2682" s="394"/>
      <c r="M2682" s="411">
        <v>107115230606</v>
      </c>
      <c r="N2682" s="411" t="s">
        <v>11772</v>
      </c>
    </row>
    <row r="2683" spans="1:14">
      <c r="A2683" s="471"/>
      <c r="C2683" s="415"/>
      <c r="D2683" s="385"/>
      <c r="E2683" s="395"/>
      <c r="F2683" s="396"/>
      <c r="G2683" s="397"/>
      <c r="J2683" s="391"/>
      <c r="M2683" s="411">
        <v>107113857443</v>
      </c>
      <c r="N2683" s="411" t="s">
        <v>11798</v>
      </c>
    </row>
    <row r="2684" spans="1:14">
      <c r="A2684" s="471"/>
      <c r="C2684" s="415"/>
      <c r="D2684" s="385"/>
      <c r="E2684" s="395"/>
      <c r="F2684" s="396"/>
      <c r="G2684" s="397"/>
      <c r="J2684" s="391"/>
      <c r="M2684" s="411">
        <v>107115018801</v>
      </c>
      <c r="N2684" s="411" t="s">
        <v>12342</v>
      </c>
    </row>
    <row r="2685" spans="1:14">
      <c r="A2685" s="471"/>
      <c r="C2685" s="415"/>
      <c r="D2685" s="385"/>
      <c r="E2685" s="395"/>
      <c r="F2685" s="396"/>
      <c r="G2685" s="397"/>
      <c r="J2685" s="391"/>
      <c r="M2685" s="411">
        <v>107113435558</v>
      </c>
      <c r="N2685" s="411" t="s">
        <v>11699</v>
      </c>
    </row>
    <row r="2686" spans="1:14">
      <c r="A2686" s="471"/>
      <c r="C2686" s="415"/>
      <c r="D2686" s="385"/>
      <c r="E2686" s="395"/>
      <c r="F2686" s="396"/>
      <c r="G2686" s="397"/>
      <c r="J2686" s="391"/>
      <c r="K2686" s="417"/>
      <c r="M2686" s="411">
        <v>107115283776</v>
      </c>
      <c r="N2686" s="411" t="s">
        <v>11742</v>
      </c>
    </row>
    <row r="2687" spans="1:14">
      <c r="A2687" s="471"/>
      <c r="C2687" s="415"/>
      <c r="D2687" s="385"/>
      <c r="J2687" s="391"/>
      <c r="M2687" s="411">
        <v>107114178865</v>
      </c>
      <c r="N2687" s="411" t="s">
        <v>11761</v>
      </c>
    </row>
    <row r="2688" spans="1:14">
      <c r="A2688" s="471"/>
      <c r="C2688" s="415"/>
      <c r="D2688" s="385"/>
      <c r="E2688" s="395"/>
      <c r="F2688" s="396"/>
      <c r="G2688" s="397"/>
      <c r="J2688" s="391"/>
      <c r="M2688" s="411">
        <v>107114902526</v>
      </c>
      <c r="N2688" s="411" t="s">
        <v>11712</v>
      </c>
    </row>
    <row r="2689" spans="1:14">
      <c r="A2689" s="471"/>
      <c r="C2689" s="415"/>
      <c r="D2689" s="385"/>
      <c r="J2689" s="391"/>
      <c r="M2689" s="411">
        <v>107108704966</v>
      </c>
      <c r="N2689" s="411" t="s">
        <v>12100</v>
      </c>
    </row>
    <row r="2690" spans="1:14">
      <c r="A2690" s="471"/>
      <c r="C2690" s="415"/>
      <c r="D2690" s="385"/>
      <c r="J2690" s="391"/>
      <c r="M2690" s="411">
        <v>107113875158</v>
      </c>
      <c r="N2690" s="411" t="s">
        <v>11754</v>
      </c>
    </row>
    <row r="2691" spans="1:14">
      <c r="A2691" s="471"/>
      <c r="C2691" s="415"/>
      <c r="D2691" s="385"/>
      <c r="J2691" s="391"/>
      <c r="M2691" s="411">
        <v>107114896037</v>
      </c>
      <c r="N2691" s="411" t="s">
        <v>11736</v>
      </c>
    </row>
    <row r="2692" spans="1:14">
      <c r="A2692" s="471"/>
      <c r="C2692" s="415"/>
      <c r="D2692" s="385"/>
      <c r="E2692" s="395"/>
      <c r="F2692" s="396"/>
      <c r="G2692" s="397"/>
      <c r="J2692" s="391"/>
      <c r="M2692" s="411">
        <v>107114663153</v>
      </c>
      <c r="N2692" s="411" t="s">
        <v>11715</v>
      </c>
    </row>
    <row r="2693" spans="1:14">
      <c r="A2693" s="471"/>
      <c r="C2693" s="415"/>
      <c r="D2693" s="385"/>
      <c r="E2693" s="395"/>
      <c r="F2693" s="396"/>
      <c r="G2693" s="397"/>
      <c r="J2693" s="391"/>
      <c r="M2693" s="411">
        <v>107114802238</v>
      </c>
      <c r="N2693" s="411" t="s">
        <v>11765</v>
      </c>
    </row>
    <row r="2694" spans="1:14">
      <c r="A2694" s="471"/>
      <c r="C2694" s="415"/>
      <c r="D2694" s="385"/>
      <c r="J2694" s="391"/>
      <c r="M2694" s="411">
        <v>107115226878</v>
      </c>
      <c r="N2694" s="411" t="s">
        <v>11746</v>
      </c>
    </row>
    <row r="2695" spans="1:14">
      <c r="A2695" s="471"/>
      <c r="C2695" s="415"/>
      <c r="D2695" s="385"/>
      <c r="J2695" s="391"/>
      <c r="M2695" s="411">
        <v>107115394025</v>
      </c>
      <c r="N2695" s="411" t="s">
        <v>11753</v>
      </c>
    </row>
    <row r="2696" spans="1:14">
      <c r="A2696" s="471"/>
      <c r="C2696" s="415"/>
      <c r="D2696" s="385"/>
      <c r="J2696" s="391"/>
      <c r="M2696" s="411">
        <v>107112777288</v>
      </c>
      <c r="N2696" s="411" t="s">
        <v>11745</v>
      </c>
    </row>
    <row r="2697" spans="1:14">
      <c r="A2697" s="471"/>
      <c r="C2697" s="415"/>
      <c r="D2697" s="385"/>
      <c r="J2697" s="391"/>
      <c r="M2697" s="411">
        <v>107115092235</v>
      </c>
      <c r="N2697" s="411" t="s">
        <v>11814</v>
      </c>
    </row>
    <row r="2698" spans="1:14">
      <c r="A2698" s="471"/>
      <c r="C2698" s="415"/>
      <c r="D2698" s="385"/>
      <c r="E2698" s="395"/>
      <c r="F2698" s="396"/>
      <c r="G2698" s="397"/>
      <c r="J2698" s="391"/>
      <c r="M2698" s="411">
        <v>107115471914</v>
      </c>
      <c r="N2698" s="411" t="s">
        <v>11811</v>
      </c>
    </row>
    <row r="2699" spans="1:14">
      <c r="A2699" s="471"/>
      <c r="C2699" s="415"/>
      <c r="D2699" s="385"/>
      <c r="J2699" s="394"/>
      <c r="M2699" s="411">
        <v>107115417629</v>
      </c>
      <c r="N2699" s="411" t="s">
        <v>11719</v>
      </c>
    </row>
    <row r="2700" spans="1:14">
      <c r="A2700" s="471"/>
      <c r="C2700" s="415"/>
      <c r="D2700" s="385"/>
      <c r="J2700" s="394"/>
      <c r="M2700" s="411">
        <v>107115047521</v>
      </c>
      <c r="N2700" s="411" t="s">
        <v>11770</v>
      </c>
    </row>
    <row r="2701" spans="1:14">
      <c r="A2701" s="471"/>
      <c r="C2701" s="415"/>
      <c r="D2701" s="385"/>
      <c r="E2701" s="395"/>
      <c r="F2701" s="396"/>
      <c r="G2701" s="397"/>
      <c r="J2701" s="391"/>
      <c r="M2701" s="411">
        <v>107114783744</v>
      </c>
      <c r="N2701" s="411" t="s">
        <v>11788</v>
      </c>
    </row>
    <row r="2702" spans="1:14">
      <c r="A2702" s="471"/>
      <c r="C2702" s="415"/>
      <c r="D2702" s="385"/>
      <c r="J2702" s="391"/>
      <c r="M2702" s="411">
        <v>107112257967</v>
      </c>
      <c r="N2702" s="411" t="s">
        <v>11749</v>
      </c>
    </row>
    <row r="2703" spans="1:14">
      <c r="A2703" s="471"/>
      <c r="C2703" s="415"/>
      <c r="D2703" s="385"/>
      <c r="E2703" s="395"/>
      <c r="F2703" s="396"/>
      <c r="G2703" s="397"/>
      <c r="J2703" s="391"/>
      <c r="M2703" s="411">
        <v>107115367757</v>
      </c>
      <c r="N2703" s="411" t="s">
        <v>11780</v>
      </c>
    </row>
    <row r="2704" spans="1:14">
      <c r="A2704" s="471"/>
      <c r="C2704" s="415"/>
      <c r="D2704" s="385"/>
      <c r="J2704" s="391"/>
      <c r="M2704" s="411">
        <v>107114225155</v>
      </c>
      <c r="N2704" s="411" t="s">
        <v>11685</v>
      </c>
    </row>
    <row r="2705" spans="1:14">
      <c r="A2705" s="471"/>
      <c r="C2705" s="415"/>
      <c r="D2705" s="385"/>
      <c r="J2705" s="394"/>
      <c r="M2705" s="411">
        <v>107115213669</v>
      </c>
      <c r="N2705" s="411" t="s">
        <v>11728</v>
      </c>
    </row>
    <row r="2706" spans="1:14">
      <c r="A2706" s="471"/>
      <c r="C2706" s="415"/>
      <c r="D2706" s="385"/>
      <c r="J2706" s="394"/>
      <c r="M2706" s="411">
        <v>107115509652</v>
      </c>
      <c r="N2706" s="411" t="s">
        <v>12343</v>
      </c>
    </row>
    <row r="2707" spans="1:14">
      <c r="A2707" s="471"/>
      <c r="C2707" s="415"/>
      <c r="D2707" s="385"/>
      <c r="J2707" s="391"/>
      <c r="M2707" s="411">
        <v>107115134408</v>
      </c>
      <c r="N2707" s="411" t="s">
        <v>11767</v>
      </c>
    </row>
    <row r="2708" spans="1:14">
      <c r="A2708" s="471"/>
      <c r="C2708" s="415"/>
      <c r="D2708" s="385"/>
      <c r="J2708" s="391"/>
      <c r="M2708" s="411">
        <v>107114436441</v>
      </c>
      <c r="N2708" s="411" t="s">
        <v>11717</v>
      </c>
    </row>
    <row r="2709" spans="1:14">
      <c r="A2709" s="471"/>
      <c r="C2709" s="415"/>
      <c r="D2709" s="385"/>
      <c r="J2709" s="391"/>
      <c r="M2709" s="411">
        <v>107113571465</v>
      </c>
      <c r="N2709" s="411" t="s">
        <v>11790</v>
      </c>
    </row>
    <row r="2710" spans="1:14">
      <c r="A2710" s="471"/>
      <c r="C2710" s="415"/>
      <c r="D2710" s="385"/>
      <c r="J2710" s="391"/>
      <c r="M2710" s="411">
        <v>107115300239</v>
      </c>
      <c r="N2710" s="411" t="s">
        <v>11732</v>
      </c>
    </row>
    <row r="2711" spans="1:14">
      <c r="A2711" s="471"/>
      <c r="C2711" s="415"/>
      <c r="D2711" s="385"/>
      <c r="J2711" s="391"/>
      <c r="M2711" s="411">
        <v>107114521467</v>
      </c>
      <c r="N2711" s="411" t="s">
        <v>11807</v>
      </c>
    </row>
    <row r="2712" spans="1:14">
      <c r="A2712" s="471"/>
      <c r="C2712" s="415"/>
      <c r="D2712" s="385"/>
      <c r="E2712" s="395"/>
      <c r="F2712" s="396"/>
      <c r="G2712" s="397"/>
      <c r="J2712" s="391"/>
      <c r="M2712" s="411">
        <v>107114950627</v>
      </c>
      <c r="N2712" s="411" t="s">
        <v>11743</v>
      </c>
    </row>
    <row r="2713" spans="1:14">
      <c r="A2713" s="471"/>
      <c r="C2713" s="415"/>
      <c r="D2713" s="385"/>
      <c r="J2713" s="391"/>
      <c r="M2713" s="411">
        <v>107114310962</v>
      </c>
      <c r="N2713" s="411" t="s">
        <v>11768</v>
      </c>
    </row>
    <row r="2714" spans="1:14">
      <c r="A2714" s="471"/>
      <c r="C2714" s="415"/>
      <c r="D2714" s="385"/>
      <c r="J2714" s="391"/>
      <c r="M2714" s="411">
        <v>107115511691</v>
      </c>
      <c r="N2714" s="411" t="s">
        <v>12346</v>
      </c>
    </row>
    <row r="2715" spans="1:14">
      <c r="A2715" s="471"/>
      <c r="C2715" s="415"/>
      <c r="D2715" s="385"/>
      <c r="E2715" s="395"/>
      <c r="F2715" s="396"/>
      <c r="G2715" s="397"/>
      <c r="J2715" s="391"/>
      <c r="M2715" s="411">
        <v>107114077531</v>
      </c>
      <c r="N2715" s="411" t="s">
        <v>11793</v>
      </c>
    </row>
    <row r="2716" spans="1:14">
      <c r="A2716" s="471"/>
      <c r="C2716" s="415"/>
      <c r="D2716" s="385"/>
      <c r="E2716" s="395"/>
      <c r="F2716" s="396"/>
      <c r="G2716" s="397"/>
      <c r="J2716" s="391"/>
      <c r="M2716" s="411">
        <v>107114922114</v>
      </c>
      <c r="N2716" s="411" t="s">
        <v>11752</v>
      </c>
    </row>
    <row r="2717" spans="1:14">
      <c r="A2717" s="471"/>
      <c r="C2717" s="415"/>
      <c r="D2717" s="385"/>
      <c r="J2717" s="391"/>
      <c r="M2717" s="411">
        <v>107114171091</v>
      </c>
      <c r="N2717" s="411" t="s">
        <v>11797</v>
      </c>
    </row>
    <row r="2718" spans="1:14">
      <c r="A2718" s="471"/>
      <c r="C2718" s="415"/>
      <c r="D2718" s="385"/>
      <c r="E2718" s="395"/>
      <c r="F2718" s="396"/>
      <c r="G2718" s="397"/>
      <c r="J2718" s="391"/>
      <c r="M2718" s="411">
        <v>107112962417</v>
      </c>
      <c r="N2718" s="411" t="s">
        <v>11800</v>
      </c>
    </row>
    <row r="2719" spans="1:14">
      <c r="A2719" s="471"/>
      <c r="C2719" s="415"/>
      <c r="D2719" s="385"/>
      <c r="J2719" s="391"/>
      <c r="M2719" s="411">
        <v>107115339896</v>
      </c>
      <c r="N2719" s="411" t="s">
        <v>12096</v>
      </c>
    </row>
    <row r="2720" spans="1:14">
      <c r="A2720" s="471"/>
      <c r="C2720" s="415"/>
      <c r="D2720" s="385"/>
      <c r="J2720" s="391"/>
      <c r="M2720" s="411">
        <v>107113039157</v>
      </c>
      <c r="N2720" s="411" t="s">
        <v>11774</v>
      </c>
    </row>
    <row r="2721" spans="1:14">
      <c r="A2721" s="471"/>
      <c r="C2721" s="415"/>
      <c r="D2721" s="385"/>
      <c r="J2721" s="391"/>
      <c r="M2721" s="411">
        <v>107115230709</v>
      </c>
      <c r="N2721" s="411" t="s">
        <v>12345</v>
      </c>
    </row>
    <row r="2722" spans="1:14">
      <c r="A2722" s="471"/>
      <c r="C2722" s="415"/>
      <c r="D2722" s="385"/>
      <c r="J2722" s="391"/>
      <c r="M2722" s="411">
        <v>107114804814</v>
      </c>
      <c r="N2722" s="411" t="s">
        <v>11802</v>
      </c>
    </row>
    <row r="2723" spans="1:14">
      <c r="A2723" s="471"/>
      <c r="C2723" s="415"/>
      <c r="D2723" s="385"/>
      <c r="E2723" s="395"/>
      <c r="F2723" s="396"/>
      <c r="G2723" s="397"/>
      <c r="J2723" s="391"/>
      <c r="M2723" s="411">
        <v>107110697529</v>
      </c>
      <c r="N2723" s="411" t="s">
        <v>12349</v>
      </c>
    </row>
    <row r="2724" spans="1:14">
      <c r="A2724" s="471"/>
      <c r="C2724" s="415"/>
      <c r="D2724" s="385"/>
      <c r="E2724" s="395"/>
      <c r="F2724" s="396"/>
      <c r="G2724" s="397"/>
      <c r="J2724" s="391"/>
      <c r="M2724" s="411">
        <v>107109230206</v>
      </c>
      <c r="N2724" s="411" t="s">
        <v>11764</v>
      </c>
    </row>
    <row r="2725" spans="1:14">
      <c r="A2725" s="471"/>
      <c r="C2725" s="415"/>
      <c r="D2725" s="385"/>
      <c r="J2725" s="391"/>
      <c r="M2725" s="411">
        <v>107113041171</v>
      </c>
      <c r="N2725" s="411" t="s">
        <v>11783</v>
      </c>
    </row>
    <row r="2726" spans="1:14">
      <c r="A2726" s="471"/>
      <c r="C2726" s="415"/>
      <c r="D2726" s="385"/>
      <c r="E2726" s="395"/>
      <c r="F2726" s="396"/>
      <c r="G2726" s="397"/>
      <c r="J2726" s="391"/>
      <c r="M2726" s="411">
        <v>107109626983</v>
      </c>
      <c r="N2726" s="411" t="s">
        <v>12684</v>
      </c>
    </row>
    <row r="2727" spans="1:14">
      <c r="A2727" s="471"/>
      <c r="C2727" s="415"/>
      <c r="D2727" s="385"/>
      <c r="J2727" s="391"/>
      <c r="M2727" s="411">
        <v>107114667179</v>
      </c>
      <c r="N2727" s="411" t="s">
        <v>11777</v>
      </c>
    </row>
    <row r="2728" spans="1:14">
      <c r="A2728" s="471"/>
      <c r="C2728" s="415"/>
      <c r="D2728" s="385"/>
      <c r="J2728" s="394"/>
      <c r="M2728" s="411">
        <v>107112214812</v>
      </c>
      <c r="N2728" s="411" t="s">
        <v>12097</v>
      </c>
    </row>
    <row r="2729" spans="1:14">
      <c r="A2729" s="471"/>
      <c r="C2729" s="415"/>
      <c r="D2729" s="385"/>
      <c r="E2729" s="395"/>
      <c r="F2729" s="396"/>
      <c r="G2729" s="397"/>
      <c r="J2729" s="391"/>
      <c r="M2729" s="411">
        <v>107115295906</v>
      </c>
      <c r="N2729" s="411" t="s">
        <v>11810</v>
      </c>
    </row>
    <row r="2730" spans="1:14">
      <c r="A2730" s="471"/>
      <c r="C2730" s="415"/>
      <c r="D2730" s="385"/>
      <c r="J2730" s="391"/>
      <c r="M2730" s="411">
        <v>107114181152</v>
      </c>
      <c r="N2730" s="411" t="s">
        <v>11782</v>
      </c>
    </row>
    <row r="2731" spans="1:14">
      <c r="A2731" s="471"/>
      <c r="C2731" s="415"/>
      <c r="D2731" s="385"/>
      <c r="E2731" s="395"/>
      <c r="F2731" s="396"/>
      <c r="G2731" s="397"/>
      <c r="J2731" s="391"/>
      <c r="M2731" s="411">
        <v>107114092425</v>
      </c>
      <c r="N2731" s="411" t="s">
        <v>11766</v>
      </c>
    </row>
    <row r="2732" spans="1:14">
      <c r="A2732" s="471"/>
      <c r="C2732" s="415"/>
      <c r="D2732" s="385"/>
      <c r="J2732" s="391"/>
      <c r="M2732" s="411">
        <v>107115289460</v>
      </c>
      <c r="N2732" s="411" t="s">
        <v>11779</v>
      </c>
    </row>
    <row r="2733" spans="1:14">
      <c r="A2733" s="471"/>
      <c r="C2733" s="415"/>
      <c r="D2733" s="385"/>
      <c r="J2733" s="391"/>
      <c r="M2733" s="411">
        <v>107113826068</v>
      </c>
      <c r="N2733" s="411" t="s">
        <v>11795</v>
      </c>
    </row>
    <row r="2734" spans="1:14">
      <c r="A2734" s="471"/>
      <c r="C2734" s="415"/>
      <c r="D2734" s="385"/>
      <c r="J2734" s="391"/>
      <c r="M2734" s="411">
        <v>107115046557</v>
      </c>
      <c r="N2734" s="411" t="s">
        <v>11758</v>
      </c>
    </row>
    <row r="2735" spans="1:14">
      <c r="A2735" s="471"/>
      <c r="C2735" s="415"/>
      <c r="D2735" s="385"/>
      <c r="E2735" s="395"/>
      <c r="F2735" s="396"/>
      <c r="G2735" s="397"/>
      <c r="J2735" s="391"/>
      <c r="M2735" s="411">
        <v>107114694483</v>
      </c>
      <c r="N2735" s="411" t="s">
        <v>11769</v>
      </c>
    </row>
    <row r="2736" spans="1:14">
      <c r="A2736" s="471"/>
      <c r="C2736" s="415"/>
      <c r="D2736" s="385"/>
      <c r="J2736" s="391"/>
      <c r="M2736" s="411">
        <v>107112810834</v>
      </c>
      <c r="N2736" s="411" t="s">
        <v>12112</v>
      </c>
    </row>
    <row r="2737" spans="1:14">
      <c r="A2737" s="471"/>
      <c r="C2737" s="415"/>
      <c r="D2737" s="385"/>
      <c r="J2737" s="394"/>
      <c r="M2737" s="411">
        <v>107115389136</v>
      </c>
      <c r="N2737" s="411" t="s">
        <v>11735</v>
      </c>
    </row>
    <row r="2738" spans="1:14">
      <c r="A2738" s="471"/>
      <c r="C2738" s="415"/>
      <c r="D2738" s="385"/>
      <c r="J2738" s="394"/>
      <c r="M2738" s="411">
        <v>107115106687</v>
      </c>
      <c r="N2738" s="411" t="s">
        <v>11789</v>
      </c>
    </row>
    <row r="2739" spans="1:14">
      <c r="A2739" s="471"/>
      <c r="C2739" s="415"/>
      <c r="D2739" s="385"/>
      <c r="J2739" s="394"/>
      <c r="M2739" s="411">
        <v>107113358419</v>
      </c>
      <c r="N2739" s="411" t="s">
        <v>11747</v>
      </c>
    </row>
    <row r="2740" spans="1:14">
      <c r="A2740" s="471"/>
      <c r="C2740" s="415"/>
      <c r="D2740" s="385"/>
      <c r="J2740" s="394"/>
      <c r="M2740" s="411">
        <v>107115230055</v>
      </c>
      <c r="N2740" s="411" t="s">
        <v>11785</v>
      </c>
    </row>
    <row r="2741" spans="1:14">
      <c r="A2741" s="471"/>
      <c r="C2741" s="415"/>
      <c r="D2741" s="385"/>
      <c r="J2741" s="391"/>
      <c r="M2741" s="411">
        <v>107115482855</v>
      </c>
      <c r="N2741" s="411" t="s">
        <v>11791</v>
      </c>
    </row>
    <row r="2742" spans="1:14">
      <c r="A2742" s="471"/>
      <c r="C2742" s="415"/>
      <c r="D2742" s="385"/>
      <c r="E2742" s="395"/>
      <c r="F2742" s="396"/>
      <c r="G2742" s="397"/>
      <c r="J2742" s="391"/>
      <c r="M2742" s="411">
        <v>107115215746</v>
      </c>
      <c r="N2742" s="411" t="s">
        <v>11809</v>
      </c>
    </row>
    <row r="2743" spans="1:14">
      <c r="A2743" s="471"/>
      <c r="C2743" s="415"/>
      <c r="D2743" s="385"/>
      <c r="J2743" s="391"/>
      <c r="M2743" s="411">
        <v>107109226876</v>
      </c>
      <c r="N2743" s="411" t="s">
        <v>11813</v>
      </c>
    </row>
    <row r="2744" spans="1:14">
      <c r="A2744" s="471"/>
      <c r="C2744" s="415"/>
      <c r="D2744" s="385"/>
      <c r="J2744" s="391"/>
      <c r="M2744" s="411">
        <v>107114980399</v>
      </c>
      <c r="N2744" s="411" t="s">
        <v>11799</v>
      </c>
    </row>
    <row r="2745" spans="1:14">
      <c r="A2745" s="471"/>
      <c r="C2745" s="415"/>
      <c r="D2745" s="385"/>
      <c r="J2745" s="391"/>
      <c r="M2745" s="411">
        <v>107115292337</v>
      </c>
      <c r="N2745" s="411" t="s">
        <v>11771</v>
      </c>
    </row>
    <row r="2746" spans="1:14">
      <c r="A2746" s="471"/>
      <c r="C2746" s="415"/>
      <c r="D2746" s="385"/>
      <c r="J2746" s="391"/>
      <c r="M2746" s="411">
        <v>107115027202</v>
      </c>
      <c r="N2746" s="411" t="s">
        <v>11713</v>
      </c>
    </row>
    <row r="2747" spans="1:14">
      <c r="A2747" s="471"/>
      <c r="C2747" s="415"/>
      <c r="D2747" s="385"/>
      <c r="E2747" s="395"/>
      <c r="F2747" s="396"/>
      <c r="G2747" s="397"/>
      <c r="J2747" s="391"/>
      <c r="M2747" s="411">
        <v>107114400793</v>
      </c>
      <c r="N2747" s="411" t="s">
        <v>11778</v>
      </c>
    </row>
    <row r="2748" spans="1:14">
      <c r="A2748" s="471"/>
      <c r="C2748" s="415"/>
      <c r="D2748" s="385"/>
      <c r="J2748" s="391"/>
      <c r="M2748" s="411">
        <v>107113555416</v>
      </c>
      <c r="N2748" s="411" t="s">
        <v>11775</v>
      </c>
    </row>
    <row r="2749" spans="1:14">
      <c r="A2749" s="471"/>
      <c r="C2749" s="415"/>
      <c r="D2749" s="385"/>
      <c r="J2749" s="391"/>
      <c r="M2749" s="411">
        <v>107115122585</v>
      </c>
      <c r="N2749" s="411" t="s">
        <v>12353</v>
      </c>
    </row>
    <row r="2750" spans="1:14">
      <c r="A2750" s="471"/>
      <c r="C2750" s="415"/>
      <c r="D2750" s="385"/>
      <c r="E2750" s="395"/>
      <c r="F2750" s="396"/>
      <c r="G2750" s="397"/>
      <c r="J2750" s="391"/>
      <c r="M2750" s="411">
        <v>107110658604</v>
      </c>
      <c r="N2750" s="411" t="s">
        <v>12813</v>
      </c>
    </row>
    <row r="2751" spans="1:14">
      <c r="A2751" s="471"/>
      <c r="C2751" s="415"/>
      <c r="D2751" s="385"/>
      <c r="E2751" s="395"/>
      <c r="F2751" s="396"/>
      <c r="G2751" s="397"/>
      <c r="J2751" s="391"/>
      <c r="M2751" s="411">
        <v>107115472527</v>
      </c>
      <c r="N2751" s="411" t="s">
        <v>11748</v>
      </c>
    </row>
    <row r="2752" spans="1:14">
      <c r="A2752" s="471"/>
      <c r="C2752" s="415"/>
      <c r="D2752" s="385"/>
      <c r="J2752" s="391"/>
      <c r="M2752" s="411">
        <v>107113208936</v>
      </c>
      <c r="N2752" s="411" t="s">
        <v>11812</v>
      </c>
    </row>
    <row r="2753" spans="1:14">
      <c r="A2753" s="471"/>
      <c r="C2753" s="415"/>
      <c r="D2753" s="385"/>
      <c r="J2753" s="391"/>
      <c r="M2753" s="411">
        <v>107112575873</v>
      </c>
      <c r="N2753" s="411" t="s">
        <v>11796</v>
      </c>
    </row>
    <row r="2754" spans="1:14">
      <c r="A2754" s="471"/>
      <c r="C2754" s="415"/>
      <c r="D2754" s="385"/>
      <c r="J2754" s="391"/>
      <c r="M2754" s="411">
        <v>107115355541</v>
      </c>
      <c r="N2754" s="411" t="s">
        <v>12094</v>
      </c>
    </row>
    <row r="2755" spans="1:14">
      <c r="A2755" s="471"/>
      <c r="C2755" s="415"/>
      <c r="D2755" s="385"/>
      <c r="E2755" s="395"/>
      <c r="F2755" s="396"/>
      <c r="G2755" s="397"/>
      <c r="J2755" s="391"/>
      <c r="M2755" s="411">
        <v>107112662472</v>
      </c>
      <c r="N2755" s="411" t="s">
        <v>11806</v>
      </c>
    </row>
    <row r="2756" spans="1:14">
      <c r="A2756" s="471"/>
      <c r="C2756" s="415"/>
      <c r="D2756" s="385"/>
      <c r="E2756" s="395"/>
      <c r="F2756" s="396"/>
      <c r="G2756" s="397"/>
      <c r="J2756" s="391"/>
      <c r="M2756" s="411">
        <v>107115084418</v>
      </c>
      <c r="N2756" s="411" t="s">
        <v>12102</v>
      </c>
    </row>
    <row r="2757" spans="1:14">
      <c r="A2757" s="471"/>
      <c r="C2757" s="415"/>
      <c r="D2757" s="385"/>
      <c r="E2757" s="395"/>
      <c r="F2757" s="396"/>
      <c r="G2757" s="397"/>
      <c r="J2757" s="391"/>
      <c r="M2757" s="411">
        <v>107114333793</v>
      </c>
      <c r="N2757" s="411" t="s">
        <v>11794</v>
      </c>
    </row>
    <row r="2758" spans="1:14">
      <c r="A2758" s="471"/>
      <c r="C2758" s="415"/>
      <c r="D2758" s="385"/>
      <c r="J2758" s="391"/>
      <c r="M2758" s="411">
        <v>107112997054</v>
      </c>
      <c r="N2758" s="411" t="s">
        <v>11787</v>
      </c>
    </row>
    <row r="2759" spans="1:14">
      <c r="A2759" s="471"/>
      <c r="C2759" s="415"/>
      <c r="D2759" s="385"/>
      <c r="E2759" s="395"/>
      <c r="F2759" s="396"/>
      <c r="G2759" s="397"/>
      <c r="J2759" s="391"/>
      <c r="M2759" s="411">
        <v>107115038966</v>
      </c>
      <c r="N2759" s="411" t="s">
        <v>11700</v>
      </c>
    </row>
    <row r="2760" spans="1:14">
      <c r="A2760" s="471"/>
      <c r="C2760" s="415"/>
      <c r="D2760" s="385"/>
      <c r="E2760" s="395"/>
      <c r="F2760" s="396"/>
      <c r="G2760" s="397"/>
      <c r="J2760" s="391"/>
      <c r="M2760" s="411">
        <v>107114745481</v>
      </c>
      <c r="N2760" s="411" t="s">
        <v>11720</v>
      </c>
    </row>
    <row r="2761" spans="1:14">
      <c r="A2761" s="471"/>
      <c r="C2761" s="415"/>
      <c r="D2761" s="385"/>
      <c r="E2761" s="395"/>
      <c r="F2761" s="396"/>
      <c r="G2761" s="397"/>
      <c r="J2761" s="391"/>
      <c r="M2761" s="411">
        <v>107115445481</v>
      </c>
      <c r="N2761" s="411" t="s">
        <v>12105</v>
      </c>
    </row>
    <row r="2762" spans="1:14">
      <c r="A2762" s="471"/>
      <c r="C2762" s="415"/>
      <c r="D2762" s="385"/>
      <c r="J2762" s="391"/>
      <c r="M2762" s="411">
        <v>107115182451</v>
      </c>
      <c r="N2762" s="411" t="s">
        <v>12115</v>
      </c>
    </row>
    <row r="2763" spans="1:14">
      <c r="A2763" s="471"/>
      <c r="C2763" s="415"/>
      <c r="D2763" s="385"/>
      <c r="J2763" s="394"/>
      <c r="M2763" s="411">
        <v>107114768010</v>
      </c>
      <c r="N2763" s="411" t="s">
        <v>11750</v>
      </c>
    </row>
    <row r="2764" spans="1:14">
      <c r="A2764" s="471"/>
      <c r="C2764" s="415"/>
      <c r="D2764" s="385"/>
      <c r="J2764" s="391"/>
      <c r="M2764" s="411">
        <v>107110781653</v>
      </c>
      <c r="N2764" s="411" t="s">
        <v>11757</v>
      </c>
    </row>
    <row r="2765" spans="1:14">
      <c r="A2765" s="471"/>
      <c r="C2765" s="415"/>
      <c r="D2765" s="385"/>
      <c r="J2765" s="394"/>
      <c r="M2765" s="411">
        <v>107115233692</v>
      </c>
      <c r="N2765" s="411" t="s">
        <v>12685</v>
      </c>
    </row>
    <row r="2766" spans="1:14">
      <c r="A2766" s="471"/>
      <c r="C2766" s="415"/>
      <c r="D2766" s="385"/>
      <c r="J2766" s="391"/>
      <c r="M2766" s="411">
        <v>107115190231</v>
      </c>
      <c r="N2766" s="411" t="s">
        <v>11792</v>
      </c>
    </row>
    <row r="2767" spans="1:14">
      <c r="A2767" s="471"/>
      <c r="C2767" s="415"/>
      <c r="D2767" s="385"/>
      <c r="J2767" s="391"/>
      <c r="M2767" s="411">
        <v>107112875406</v>
      </c>
      <c r="N2767" s="411" t="s">
        <v>12686</v>
      </c>
    </row>
    <row r="2768" spans="1:14">
      <c r="A2768" s="471"/>
      <c r="C2768" s="415"/>
      <c r="D2768" s="385"/>
      <c r="J2768" s="394"/>
      <c r="M2768" s="411">
        <v>107113904951</v>
      </c>
      <c r="N2768" s="411" t="s">
        <v>12109</v>
      </c>
    </row>
    <row r="2769" spans="1:14">
      <c r="A2769" s="471"/>
      <c r="C2769" s="415"/>
      <c r="D2769" s="385"/>
      <c r="J2769" s="391"/>
      <c r="M2769" s="411">
        <v>107112542384</v>
      </c>
      <c r="N2769" s="411" t="s">
        <v>11801</v>
      </c>
    </row>
    <row r="2770" spans="1:14">
      <c r="A2770" s="471"/>
      <c r="C2770" s="415"/>
      <c r="D2770" s="385"/>
      <c r="J2770" s="391"/>
      <c r="M2770" s="411">
        <v>107115400991</v>
      </c>
      <c r="N2770" s="411" t="s">
        <v>12347</v>
      </c>
    </row>
    <row r="2771" spans="1:14">
      <c r="A2771" s="471"/>
      <c r="C2771" s="415"/>
      <c r="D2771" s="385"/>
      <c r="J2771" s="391"/>
      <c r="M2771" s="411">
        <v>107115520759</v>
      </c>
      <c r="N2771" s="411" t="s">
        <v>12687</v>
      </c>
    </row>
    <row r="2772" spans="1:14">
      <c r="A2772" s="471"/>
      <c r="C2772" s="415"/>
      <c r="D2772" s="385"/>
      <c r="E2772" s="395"/>
      <c r="F2772" s="396"/>
      <c r="G2772" s="397"/>
      <c r="J2772" s="391"/>
      <c r="M2772" s="411">
        <v>107114445950</v>
      </c>
      <c r="N2772" s="411" t="s">
        <v>12688</v>
      </c>
    </row>
    <row r="2773" spans="1:14">
      <c r="A2773" s="471"/>
      <c r="C2773" s="415"/>
      <c r="D2773" s="385"/>
      <c r="J2773" s="391"/>
      <c r="M2773" s="411">
        <v>107115112044</v>
      </c>
      <c r="N2773" s="411" t="s">
        <v>12099</v>
      </c>
    </row>
    <row r="2774" spans="1:14">
      <c r="A2774" s="471"/>
      <c r="C2774" s="415"/>
      <c r="D2774" s="385"/>
      <c r="J2774" s="391"/>
      <c r="M2774" s="411">
        <v>107114802708</v>
      </c>
      <c r="N2774" s="411" t="s">
        <v>11760</v>
      </c>
    </row>
    <row r="2775" spans="1:14">
      <c r="A2775" s="471"/>
      <c r="C2775" s="415"/>
      <c r="D2775" s="385"/>
      <c r="J2775" s="391"/>
      <c r="M2775" s="411">
        <v>107114267138</v>
      </c>
      <c r="N2775" s="411" t="s">
        <v>12689</v>
      </c>
    </row>
    <row r="2776" spans="1:14">
      <c r="A2776" s="471"/>
      <c r="C2776" s="415"/>
      <c r="D2776" s="385"/>
      <c r="J2776" s="391"/>
      <c r="M2776" s="411">
        <v>107115418428</v>
      </c>
      <c r="N2776" s="411" t="s">
        <v>12104</v>
      </c>
    </row>
    <row r="2777" spans="1:14">
      <c r="A2777" s="471"/>
      <c r="C2777" s="415"/>
      <c r="D2777" s="385"/>
      <c r="J2777" s="391"/>
      <c r="M2777" s="411">
        <v>107114876210</v>
      </c>
      <c r="N2777" s="411" t="s">
        <v>12350</v>
      </c>
    </row>
    <row r="2778" spans="1:14">
      <c r="A2778" s="471"/>
      <c r="C2778" s="415"/>
      <c r="D2778" s="385"/>
      <c r="J2778" s="394"/>
      <c r="M2778" s="411">
        <v>107115179816</v>
      </c>
      <c r="N2778" s="411" t="s">
        <v>11815</v>
      </c>
    </row>
    <row r="2779" spans="1:14">
      <c r="A2779" s="471"/>
      <c r="C2779" s="415"/>
      <c r="D2779" s="385"/>
      <c r="J2779" s="391"/>
      <c r="M2779" s="411">
        <v>107111210169</v>
      </c>
      <c r="N2779" s="411" t="s">
        <v>12690</v>
      </c>
    </row>
    <row r="2780" spans="1:14">
      <c r="A2780" s="471"/>
      <c r="C2780" s="415"/>
      <c r="D2780" s="385"/>
      <c r="J2780" s="394"/>
      <c r="M2780" s="411">
        <v>107115506470</v>
      </c>
      <c r="N2780" s="411" t="s">
        <v>12691</v>
      </c>
    </row>
    <row r="2781" spans="1:14">
      <c r="A2781" s="471"/>
      <c r="C2781" s="415"/>
      <c r="D2781" s="385"/>
      <c r="J2781" s="391"/>
      <c r="M2781" s="411">
        <v>107111588843</v>
      </c>
      <c r="N2781" s="411" t="s">
        <v>11762</v>
      </c>
    </row>
    <row r="2782" spans="1:14">
      <c r="A2782" s="471"/>
      <c r="C2782" s="415"/>
      <c r="D2782" s="385"/>
      <c r="E2782" s="395"/>
      <c r="F2782" s="396"/>
      <c r="G2782" s="397"/>
      <c r="J2782" s="391"/>
      <c r="M2782" s="411">
        <v>107114558321</v>
      </c>
      <c r="N2782" s="411" t="s">
        <v>11773</v>
      </c>
    </row>
    <row r="2783" spans="1:14">
      <c r="A2783" s="471"/>
      <c r="C2783" s="415"/>
      <c r="D2783" s="385"/>
      <c r="J2783" s="391"/>
      <c r="M2783" s="411">
        <v>107108396718</v>
      </c>
      <c r="N2783" s="411" t="s">
        <v>12351</v>
      </c>
    </row>
    <row r="2784" spans="1:14">
      <c r="A2784" s="471"/>
      <c r="C2784" s="415"/>
      <c r="D2784" s="385"/>
      <c r="J2784" s="391"/>
      <c r="M2784" s="411">
        <v>107115286430</v>
      </c>
      <c r="N2784" s="411" t="s">
        <v>12095</v>
      </c>
    </row>
    <row r="2785" spans="1:14">
      <c r="A2785" s="471"/>
      <c r="C2785" s="415"/>
      <c r="D2785" s="385"/>
      <c r="J2785" s="391"/>
      <c r="M2785" s="411">
        <v>107114317686</v>
      </c>
      <c r="N2785" s="411" t="s">
        <v>12106</v>
      </c>
    </row>
    <row r="2786" spans="1:14">
      <c r="A2786" s="471"/>
      <c r="C2786" s="415"/>
      <c r="D2786" s="385"/>
      <c r="J2786" s="394"/>
      <c r="M2786" s="411">
        <v>107115225450</v>
      </c>
      <c r="N2786" s="411" t="s">
        <v>12113</v>
      </c>
    </row>
    <row r="2787" spans="1:14">
      <c r="A2787" s="471"/>
      <c r="C2787" s="415"/>
      <c r="D2787" s="385"/>
      <c r="J2787" s="394"/>
      <c r="M2787" s="411">
        <v>107115181595</v>
      </c>
      <c r="N2787" s="411" t="s">
        <v>12108</v>
      </c>
    </row>
    <row r="2788" spans="1:14">
      <c r="A2788" s="471"/>
      <c r="C2788" s="415"/>
      <c r="D2788" s="385"/>
      <c r="J2788" s="394"/>
      <c r="M2788" s="411">
        <v>107115053637</v>
      </c>
      <c r="N2788" s="411" t="s">
        <v>12692</v>
      </c>
    </row>
    <row r="2789" spans="1:14">
      <c r="A2789" s="471"/>
      <c r="C2789" s="415"/>
      <c r="D2789" s="385"/>
      <c r="E2789" s="395"/>
      <c r="F2789" s="396"/>
      <c r="G2789" s="397"/>
      <c r="J2789" s="391"/>
      <c r="M2789" s="411">
        <v>107113996641</v>
      </c>
      <c r="N2789" s="411" t="s">
        <v>12116</v>
      </c>
    </row>
    <row r="2790" spans="1:14">
      <c r="A2790" s="471"/>
      <c r="C2790" s="415"/>
      <c r="D2790" s="385"/>
      <c r="J2790" s="394"/>
      <c r="M2790" s="411">
        <v>107115481932</v>
      </c>
      <c r="N2790" s="411" t="s">
        <v>11739</v>
      </c>
    </row>
    <row r="2791" spans="1:14">
      <c r="A2791" s="471"/>
      <c r="C2791" s="415"/>
      <c r="D2791" s="385"/>
      <c r="J2791" s="394"/>
      <c r="K2791" s="417"/>
      <c r="M2791" s="411">
        <v>107114892914</v>
      </c>
      <c r="N2791" s="411" t="s">
        <v>11786</v>
      </c>
    </row>
    <row r="2792" spans="1:14">
      <c r="A2792" s="471"/>
      <c r="C2792" s="415"/>
      <c r="D2792" s="385"/>
      <c r="E2792" s="395"/>
      <c r="F2792" s="396"/>
      <c r="G2792" s="397"/>
      <c r="J2792" s="391"/>
      <c r="M2792" s="411">
        <v>107114036039</v>
      </c>
      <c r="N2792" s="411" t="s">
        <v>11803</v>
      </c>
    </row>
    <row r="2793" spans="1:14">
      <c r="A2793" s="471"/>
      <c r="C2793" s="415"/>
      <c r="D2793" s="385"/>
      <c r="E2793" s="395"/>
      <c r="F2793" s="396"/>
      <c r="G2793" s="397"/>
      <c r="J2793" s="391"/>
      <c r="M2793" s="411">
        <v>107115148420</v>
      </c>
      <c r="N2793" s="411" t="s">
        <v>12114</v>
      </c>
    </row>
    <row r="2794" spans="1:14">
      <c r="A2794" s="471"/>
      <c r="C2794" s="415"/>
      <c r="D2794" s="385"/>
      <c r="J2794" s="394"/>
      <c r="M2794" s="411">
        <v>107114757789</v>
      </c>
      <c r="N2794" s="411" t="s">
        <v>12111</v>
      </c>
    </row>
    <row r="2795" spans="1:14">
      <c r="A2795" s="471"/>
      <c r="C2795" s="415"/>
      <c r="D2795" s="385"/>
      <c r="J2795" s="391"/>
      <c r="M2795" s="411">
        <v>107115442693</v>
      </c>
      <c r="N2795" s="411" t="s">
        <v>12693</v>
      </c>
    </row>
    <row r="2796" spans="1:14">
      <c r="A2796" s="471"/>
      <c r="C2796" s="415"/>
      <c r="D2796" s="385"/>
      <c r="J2796" s="391"/>
      <c r="M2796" s="411">
        <v>107115317347</v>
      </c>
      <c r="N2796" s="411" t="s">
        <v>11781</v>
      </c>
    </row>
    <row r="2797" spans="1:14">
      <c r="A2797" s="471"/>
      <c r="C2797" s="415"/>
      <c r="D2797" s="385"/>
      <c r="J2797" s="391"/>
      <c r="M2797" s="411">
        <v>107115313672</v>
      </c>
      <c r="N2797" s="411" t="s">
        <v>12344</v>
      </c>
    </row>
    <row r="2798" spans="1:14">
      <c r="A2798" s="471"/>
      <c r="C2798" s="415"/>
      <c r="D2798" s="385"/>
      <c r="E2798" s="395"/>
      <c r="F2798" s="396"/>
      <c r="G2798" s="397"/>
      <c r="J2798" s="391"/>
      <c r="M2798" s="411">
        <v>107115283135</v>
      </c>
      <c r="N2798" s="411" t="s">
        <v>12352</v>
      </c>
    </row>
    <row r="2799" spans="1:14">
      <c r="A2799" s="471"/>
      <c r="C2799" s="415"/>
      <c r="D2799" s="385"/>
      <c r="J2799" s="394"/>
      <c r="M2799" s="411">
        <v>107114811069</v>
      </c>
      <c r="N2799" s="411" t="s">
        <v>12694</v>
      </c>
    </row>
    <row r="2800" spans="1:14">
      <c r="A2800" s="471"/>
      <c r="C2800" s="415"/>
      <c r="D2800" s="385"/>
      <c r="J2800" s="394"/>
      <c r="M2800" s="411">
        <v>107114549249</v>
      </c>
      <c r="N2800" s="411" t="s">
        <v>11805</v>
      </c>
    </row>
    <row r="2801" spans="1:14">
      <c r="A2801" s="471"/>
      <c r="C2801" s="415"/>
      <c r="D2801" s="385"/>
      <c r="J2801" s="391"/>
      <c r="M2801" s="411">
        <v>107115169704</v>
      </c>
      <c r="N2801" s="411" t="s">
        <v>12101</v>
      </c>
    </row>
    <row r="2802" spans="1:14">
      <c r="A2802" s="471"/>
      <c r="C2802" s="415"/>
      <c r="D2802" s="385"/>
      <c r="E2802" s="395"/>
      <c r="F2802" s="396"/>
      <c r="G2802" s="397"/>
      <c r="J2802" s="391"/>
      <c r="M2802" s="411">
        <v>107115099904</v>
      </c>
      <c r="N2802" s="411" t="s">
        <v>12695</v>
      </c>
    </row>
    <row r="2803" spans="1:14">
      <c r="A2803" s="471"/>
      <c r="C2803" s="415"/>
      <c r="D2803" s="385"/>
      <c r="J2803" s="394"/>
      <c r="M2803" s="411">
        <v>107114818806</v>
      </c>
      <c r="N2803" s="411" t="s">
        <v>12696</v>
      </c>
    </row>
    <row r="2804" spans="1:14">
      <c r="A2804" s="471"/>
      <c r="C2804" s="415"/>
      <c r="D2804" s="385"/>
      <c r="J2804" s="391"/>
      <c r="M2804" s="411">
        <v>107115423608</v>
      </c>
      <c r="N2804" s="411" t="s">
        <v>12354</v>
      </c>
    </row>
    <row r="2805" spans="1:14">
      <c r="A2805" s="471"/>
      <c r="C2805" s="415"/>
      <c r="D2805" s="385"/>
      <c r="E2805" s="395"/>
      <c r="F2805" s="396"/>
      <c r="G2805" s="397"/>
      <c r="J2805" s="391"/>
      <c r="M2805" s="411">
        <v>107113302529</v>
      </c>
      <c r="N2805" s="411" t="s">
        <v>12697</v>
      </c>
    </row>
    <row r="2806" spans="1:14">
      <c r="A2806" s="471"/>
      <c r="C2806" s="415"/>
      <c r="D2806" s="385"/>
      <c r="J2806" s="391"/>
      <c r="M2806" s="411">
        <v>107113757949</v>
      </c>
      <c r="N2806" s="411" t="s">
        <v>11808</v>
      </c>
    </row>
    <row r="2807" spans="1:14">
      <c r="A2807" s="471"/>
      <c r="C2807" s="415"/>
      <c r="D2807" s="385"/>
      <c r="J2807" s="391"/>
      <c r="M2807" s="411">
        <v>107115341729</v>
      </c>
      <c r="N2807" s="411" t="s">
        <v>12107</v>
      </c>
    </row>
    <row r="2808" spans="1:14">
      <c r="A2808" s="471"/>
      <c r="C2808" s="415"/>
      <c r="D2808" s="385"/>
      <c r="J2808" s="394"/>
      <c r="M2808" s="411">
        <v>107115300413</v>
      </c>
      <c r="N2808" s="411" t="s">
        <v>12698</v>
      </c>
    </row>
    <row r="2809" spans="1:14">
      <c r="A2809" s="471"/>
      <c r="C2809" s="415"/>
      <c r="D2809" s="385"/>
      <c r="J2809" s="394"/>
      <c r="M2809" s="411">
        <v>107113236949</v>
      </c>
      <c r="N2809" s="411" t="s">
        <v>12699</v>
      </c>
    </row>
    <row r="2810" spans="1:14">
      <c r="A2810" s="471"/>
      <c r="C2810" s="415"/>
      <c r="D2810" s="385"/>
      <c r="J2810" s="391"/>
      <c r="M2810" s="411">
        <v>107109933272</v>
      </c>
      <c r="N2810" s="411" t="s">
        <v>12814</v>
      </c>
    </row>
    <row r="2811" spans="1:14">
      <c r="A2811" s="471"/>
      <c r="C2811" s="415"/>
      <c r="D2811" s="385"/>
      <c r="J2811" s="391"/>
      <c r="M2811" s="411">
        <v>107109844273</v>
      </c>
      <c r="N2811" s="411" t="s">
        <v>12815</v>
      </c>
    </row>
    <row r="2812" spans="1:14">
      <c r="A2812" s="471"/>
      <c r="C2812" s="415"/>
      <c r="D2812" s="385"/>
      <c r="J2812" s="391"/>
      <c r="M2812" s="411">
        <v>107113725626</v>
      </c>
      <c r="N2812" s="411" t="s">
        <v>11816</v>
      </c>
    </row>
    <row r="2813" spans="1:14">
      <c r="A2813" s="471"/>
      <c r="C2813" s="415"/>
      <c r="D2813" s="385"/>
      <c r="E2813" s="395"/>
      <c r="F2813" s="396"/>
      <c r="G2813" s="397"/>
      <c r="J2813" s="391"/>
      <c r="M2813" s="411">
        <v>107114762154</v>
      </c>
      <c r="N2813" s="411" t="s">
        <v>12355</v>
      </c>
    </row>
    <row r="2814" spans="1:14">
      <c r="A2814" s="471"/>
      <c r="C2814" s="415"/>
      <c r="D2814" s="385"/>
      <c r="J2814" s="394"/>
      <c r="M2814" s="411">
        <v>107114188604</v>
      </c>
      <c r="N2814" s="411" t="s">
        <v>11821</v>
      </c>
    </row>
    <row r="2815" spans="1:14">
      <c r="A2815" s="471"/>
      <c r="C2815" s="415"/>
      <c r="D2815" s="385"/>
      <c r="J2815" s="391"/>
      <c r="M2815" s="411">
        <v>107115332096</v>
      </c>
      <c r="N2815" s="411" t="s">
        <v>11820</v>
      </c>
    </row>
    <row r="2816" spans="1:14">
      <c r="A2816" s="471"/>
      <c r="C2816" s="415"/>
      <c r="D2816" s="385"/>
      <c r="E2816" s="395"/>
      <c r="F2816" s="396"/>
      <c r="G2816" s="397"/>
      <c r="J2816" s="391"/>
      <c r="M2816" s="411">
        <v>107109604482</v>
      </c>
      <c r="N2816" s="411" t="s">
        <v>11818</v>
      </c>
    </row>
    <row r="2817" spans="1:14">
      <c r="A2817" s="471"/>
      <c r="C2817" s="415"/>
      <c r="D2817" s="385"/>
      <c r="J2817" s="391"/>
      <c r="M2817" s="411">
        <v>107115032588</v>
      </c>
      <c r="N2817" s="411" t="s">
        <v>11825</v>
      </c>
    </row>
    <row r="2818" spans="1:14">
      <c r="A2818" s="471"/>
      <c r="C2818" s="415"/>
      <c r="D2818" s="385"/>
      <c r="E2818" s="395"/>
      <c r="F2818" s="396"/>
      <c r="G2818" s="397"/>
      <c r="J2818" s="391"/>
      <c r="M2818" s="411">
        <v>107114376354</v>
      </c>
      <c r="N2818" s="411" t="s">
        <v>11817</v>
      </c>
    </row>
    <row r="2819" spans="1:14">
      <c r="A2819" s="471"/>
      <c r="C2819" s="415"/>
      <c r="D2819" s="385"/>
      <c r="J2819" s="391"/>
      <c r="M2819" s="411">
        <v>107114747428</v>
      </c>
      <c r="N2819" s="411" t="s">
        <v>11824</v>
      </c>
    </row>
    <row r="2820" spans="1:14">
      <c r="A2820" s="471"/>
      <c r="C2820" s="415"/>
      <c r="D2820" s="385"/>
      <c r="J2820" s="391"/>
      <c r="M2820" s="411">
        <v>107114378899</v>
      </c>
      <c r="N2820" s="411" t="s">
        <v>11823</v>
      </c>
    </row>
    <row r="2821" spans="1:14">
      <c r="A2821" s="471"/>
      <c r="C2821" s="415"/>
      <c r="D2821" s="385"/>
      <c r="J2821" s="391"/>
      <c r="M2821" s="411">
        <v>107115383673</v>
      </c>
      <c r="N2821" s="411" t="s">
        <v>11839</v>
      </c>
    </row>
    <row r="2822" spans="1:14">
      <c r="A2822" s="471"/>
      <c r="C2822" s="415"/>
      <c r="D2822" s="385"/>
      <c r="J2822" s="394"/>
      <c r="M2822" s="411">
        <v>107115191625</v>
      </c>
      <c r="N2822" s="411" t="s">
        <v>11837</v>
      </c>
    </row>
    <row r="2823" spans="1:14">
      <c r="A2823" s="471"/>
      <c r="C2823" s="415"/>
      <c r="D2823" s="385"/>
      <c r="J2823" s="391"/>
      <c r="M2823" s="411">
        <v>107110318070</v>
      </c>
      <c r="N2823" s="411" t="s">
        <v>11826</v>
      </c>
    </row>
    <row r="2824" spans="1:14">
      <c r="A2824" s="471"/>
      <c r="C2824" s="415"/>
      <c r="D2824" s="385"/>
      <c r="J2824" s="391"/>
      <c r="M2824" s="411">
        <v>107114494718</v>
      </c>
      <c r="N2824" s="411" t="s">
        <v>11830</v>
      </c>
    </row>
    <row r="2825" spans="1:14">
      <c r="A2825" s="471"/>
      <c r="C2825" s="415"/>
      <c r="D2825" s="385"/>
      <c r="J2825" s="391"/>
      <c r="M2825" s="411">
        <v>107114935809</v>
      </c>
      <c r="N2825" s="411" t="s">
        <v>11822</v>
      </c>
    </row>
    <row r="2826" spans="1:14">
      <c r="A2826" s="471"/>
      <c r="C2826" s="415"/>
      <c r="D2826" s="385"/>
      <c r="E2826" s="395"/>
      <c r="F2826" s="396"/>
      <c r="G2826" s="397"/>
      <c r="J2826" s="391"/>
      <c r="M2826" s="411">
        <v>107115292361</v>
      </c>
      <c r="N2826" s="411" t="s">
        <v>11832</v>
      </c>
    </row>
    <row r="2827" spans="1:14">
      <c r="A2827" s="471"/>
      <c r="C2827" s="415"/>
      <c r="D2827" s="385"/>
      <c r="E2827" s="395"/>
      <c r="F2827" s="396"/>
      <c r="G2827" s="397"/>
      <c r="J2827" s="391"/>
      <c r="M2827" s="411">
        <v>107114695793</v>
      </c>
      <c r="N2827" s="411" t="s">
        <v>12117</v>
      </c>
    </row>
    <row r="2828" spans="1:14">
      <c r="A2828" s="471"/>
      <c r="C2828" s="415"/>
      <c r="D2828" s="385"/>
      <c r="J2828" s="391"/>
      <c r="M2828" s="411">
        <v>107114865228</v>
      </c>
      <c r="N2828" s="411" t="s">
        <v>11838</v>
      </c>
    </row>
    <row r="2829" spans="1:14">
      <c r="A2829" s="471"/>
      <c r="C2829" s="415"/>
      <c r="D2829" s="385"/>
      <c r="J2829" s="394"/>
      <c r="M2829" s="411">
        <v>107115053595</v>
      </c>
      <c r="N2829" s="411" t="s">
        <v>11836</v>
      </c>
    </row>
    <row r="2830" spans="1:14">
      <c r="A2830" s="471"/>
      <c r="C2830" s="415"/>
      <c r="D2830" s="385"/>
      <c r="J2830" s="394"/>
      <c r="M2830" s="411">
        <v>107114972209</v>
      </c>
      <c r="N2830" s="411" t="s">
        <v>11831</v>
      </c>
    </row>
    <row r="2831" spans="1:14">
      <c r="A2831" s="471"/>
      <c r="C2831" s="415"/>
      <c r="D2831" s="385"/>
      <c r="J2831" s="391"/>
      <c r="M2831" s="411">
        <v>107114643995</v>
      </c>
      <c r="N2831" s="411" t="s">
        <v>11833</v>
      </c>
    </row>
    <row r="2832" spans="1:14">
      <c r="A2832" s="471"/>
      <c r="C2832" s="415"/>
      <c r="D2832" s="385"/>
      <c r="E2832" s="395"/>
      <c r="F2832" s="396"/>
      <c r="G2832" s="397"/>
      <c r="J2832" s="394"/>
      <c r="M2832" s="411">
        <v>107112914713</v>
      </c>
      <c r="N2832" s="411" t="s">
        <v>12120</v>
      </c>
    </row>
    <row r="2833" spans="1:14">
      <c r="A2833" s="471"/>
      <c r="C2833" s="415"/>
      <c r="D2833" s="385"/>
      <c r="J2833" s="391"/>
      <c r="M2833" s="411">
        <v>107111507367</v>
      </c>
      <c r="N2833" s="411" t="s">
        <v>12700</v>
      </c>
    </row>
    <row r="2834" spans="1:14">
      <c r="A2834" s="471"/>
      <c r="C2834" s="415"/>
      <c r="D2834" s="385"/>
      <c r="J2834" s="391"/>
      <c r="M2834" s="411">
        <v>107115353302</v>
      </c>
      <c r="N2834" s="411" t="s">
        <v>11834</v>
      </c>
    </row>
    <row r="2835" spans="1:14">
      <c r="A2835" s="471"/>
      <c r="C2835" s="415"/>
      <c r="D2835" s="385"/>
      <c r="J2835" s="391"/>
      <c r="M2835" s="411">
        <v>107115490387</v>
      </c>
      <c r="N2835" s="411" t="s">
        <v>11840</v>
      </c>
    </row>
    <row r="2836" spans="1:14">
      <c r="A2836" s="471"/>
      <c r="C2836" s="415"/>
      <c r="D2836" s="385"/>
      <c r="J2836" s="394"/>
      <c r="M2836" s="411">
        <v>107110852810</v>
      </c>
      <c r="N2836" s="411" t="s">
        <v>12701</v>
      </c>
    </row>
    <row r="2837" spans="1:14">
      <c r="A2837" s="471"/>
      <c r="C2837" s="415"/>
      <c r="D2837" s="385"/>
      <c r="J2837" s="391"/>
      <c r="M2837" s="411">
        <v>107113470395</v>
      </c>
      <c r="N2837" s="411" t="s">
        <v>11829</v>
      </c>
    </row>
    <row r="2838" spans="1:14">
      <c r="A2838" s="471"/>
      <c r="C2838" s="415"/>
      <c r="D2838" s="385"/>
      <c r="E2838" s="395"/>
      <c r="F2838" s="396"/>
      <c r="G2838" s="397"/>
      <c r="J2838" s="391"/>
      <c r="M2838" s="411">
        <v>107111482167</v>
      </c>
      <c r="N2838" s="411" t="s">
        <v>11827</v>
      </c>
    </row>
    <row r="2839" spans="1:14">
      <c r="A2839" s="471"/>
      <c r="C2839" s="415"/>
      <c r="D2839" s="385"/>
      <c r="J2839" s="391"/>
      <c r="M2839" s="411">
        <v>107114619140</v>
      </c>
      <c r="N2839" s="411" t="s">
        <v>11819</v>
      </c>
    </row>
    <row r="2840" spans="1:14">
      <c r="A2840" s="471"/>
      <c r="C2840" s="415"/>
      <c r="D2840" s="385"/>
      <c r="J2840" s="391"/>
      <c r="M2840" s="411">
        <v>107114129812</v>
      </c>
      <c r="N2840" s="411" t="s">
        <v>12357</v>
      </c>
    </row>
    <row r="2841" spans="1:14">
      <c r="A2841" s="471"/>
      <c r="C2841" s="415"/>
      <c r="D2841" s="385"/>
      <c r="J2841" s="391"/>
      <c r="M2841" s="411">
        <v>107115176074</v>
      </c>
      <c r="N2841" s="411" t="s">
        <v>12702</v>
      </c>
    </row>
    <row r="2842" spans="1:14">
      <c r="A2842" s="471"/>
      <c r="C2842" s="415"/>
      <c r="D2842" s="385"/>
      <c r="J2842" s="391"/>
      <c r="M2842" s="411">
        <v>107106550663</v>
      </c>
      <c r="N2842" s="411" t="s">
        <v>11835</v>
      </c>
    </row>
    <row r="2843" spans="1:14">
      <c r="A2843" s="471"/>
      <c r="C2843" s="415"/>
      <c r="D2843" s="385"/>
      <c r="J2843" s="394"/>
      <c r="M2843" s="411">
        <v>107114810570</v>
      </c>
      <c r="N2843" s="411" t="s">
        <v>11828</v>
      </c>
    </row>
    <row r="2844" spans="1:14">
      <c r="A2844" s="471"/>
      <c r="C2844" s="415"/>
      <c r="D2844" s="385"/>
      <c r="J2844" s="391"/>
      <c r="M2844" s="411">
        <v>107113697485</v>
      </c>
      <c r="N2844" s="411" t="s">
        <v>12356</v>
      </c>
    </row>
    <row r="2845" spans="1:14">
      <c r="A2845" s="471"/>
      <c r="C2845" s="415"/>
      <c r="D2845" s="385"/>
      <c r="J2845" s="394"/>
      <c r="M2845" s="411">
        <v>107113658037</v>
      </c>
      <c r="N2845" s="411" t="s">
        <v>12118</v>
      </c>
    </row>
    <row r="2846" spans="1:14">
      <c r="A2846" s="471"/>
      <c r="C2846" s="415"/>
      <c r="D2846" s="385"/>
      <c r="J2846" s="394"/>
      <c r="M2846" s="411">
        <v>107114929379</v>
      </c>
      <c r="N2846" s="411" t="s">
        <v>12119</v>
      </c>
    </row>
    <row r="2847" spans="1:14">
      <c r="A2847" s="471"/>
      <c r="C2847" s="415"/>
      <c r="D2847" s="385"/>
      <c r="E2847" s="395"/>
      <c r="F2847" s="396"/>
      <c r="G2847" s="397"/>
      <c r="J2847" s="391"/>
      <c r="M2847" s="411">
        <v>107110953899</v>
      </c>
      <c r="N2847" s="411" t="s">
        <v>12703</v>
      </c>
    </row>
    <row r="2848" spans="1:14">
      <c r="C2848" s="345"/>
      <c r="D2848" s="385"/>
      <c r="J2848" s="391"/>
    </row>
    <row r="2849" spans="3:10">
      <c r="C2849" s="345"/>
      <c r="D2849" s="385"/>
      <c r="J2849" s="391"/>
    </row>
    <row r="2850" spans="3:10">
      <c r="C2850" s="345"/>
      <c r="D2850" s="385"/>
      <c r="J2850" s="391"/>
    </row>
    <row r="2851" spans="3:10">
      <c r="C2851" s="345"/>
      <c r="D2851" s="385"/>
      <c r="J2851" s="391"/>
    </row>
    <row r="2852" spans="3:10">
      <c r="C2852" s="345"/>
      <c r="D2852" s="385"/>
      <c r="J2852" s="394"/>
    </row>
    <row r="2853" spans="3:10">
      <c r="C2853" s="345"/>
      <c r="D2853" s="385"/>
      <c r="E2853" s="395"/>
      <c r="F2853" s="396"/>
      <c r="G2853" s="397"/>
      <c r="J2853" s="394"/>
    </row>
    <row r="2854" spans="3:10">
      <c r="C2854" s="345"/>
      <c r="D2854" s="385"/>
      <c r="E2854" s="395"/>
      <c r="F2854" s="396"/>
      <c r="G2854" s="397"/>
      <c r="J2854" s="391"/>
    </row>
    <row r="2855" spans="3:10">
      <c r="C2855" s="345"/>
      <c r="D2855" s="385"/>
      <c r="J2855" s="394"/>
    </row>
    <row r="2856" spans="3:10">
      <c r="C2856" s="345"/>
      <c r="D2856" s="385"/>
      <c r="J2856" s="391"/>
    </row>
    <row r="2857" spans="3:10">
      <c r="C2857" s="345"/>
      <c r="D2857" s="385"/>
      <c r="J2857" s="391"/>
    </row>
    <row r="2858" spans="3:10">
      <c r="C2858" s="345"/>
      <c r="D2858" s="385"/>
      <c r="J2858" s="394"/>
    </row>
    <row r="2859" spans="3:10">
      <c r="C2859" s="345"/>
      <c r="D2859" s="385"/>
      <c r="J2859" s="394"/>
    </row>
    <row r="2860" spans="3:10">
      <c r="C2860" s="345"/>
      <c r="D2860" s="385"/>
      <c r="J2860" s="391"/>
    </row>
    <row r="2861" spans="3:10">
      <c r="C2861" s="345"/>
      <c r="D2861" s="385"/>
      <c r="J2861" s="391"/>
    </row>
    <row r="2862" spans="3:10">
      <c r="C2862" s="345"/>
      <c r="D2862" s="385"/>
      <c r="J2862" s="391"/>
    </row>
    <row r="2863" spans="3:10">
      <c r="C2863" s="345"/>
      <c r="D2863" s="385"/>
      <c r="E2863" s="395"/>
      <c r="F2863" s="396"/>
      <c r="G2863" s="397"/>
      <c r="J2863" s="391"/>
    </row>
    <row r="2864" spans="3:10">
      <c r="C2864" s="345"/>
      <c r="D2864" s="385"/>
      <c r="J2864" s="391"/>
    </row>
    <row r="2865" spans="3:10">
      <c r="C2865" s="345"/>
      <c r="D2865" s="385"/>
      <c r="E2865" s="395"/>
      <c r="F2865" s="396"/>
      <c r="G2865" s="397"/>
      <c r="J2865" s="391"/>
    </row>
    <row r="2866" spans="3:10">
      <c r="C2866" s="345"/>
      <c r="D2866" s="385"/>
      <c r="J2866" s="391"/>
    </row>
    <row r="2867" spans="3:10">
      <c r="C2867" s="345"/>
      <c r="D2867" s="385"/>
      <c r="E2867" s="395"/>
      <c r="F2867" s="396"/>
      <c r="G2867" s="397"/>
      <c r="J2867" s="391"/>
    </row>
    <row r="2868" spans="3:10">
      <c r="C2868" s="345"/>
      <c r="D2868" s="385"/>
      <c r="J2868" s="394"/>
    </row>
    <row r="2869" spans="3:10">
      <c r="C2869" s="345"/>
      <c r="D2869" s="385"/>
      <c r="E2869" s="395"/>
      <c r="F2869" s="396"/>
      <c r="G2869" s="397"/>
      <c r="J2869" s="391"/>
    </row>
    <row r="2870" spans="3:10">
      <c r="C2870" s="345"/>
      <c r="D2870" s="385"/>
      <c r="J2870" s="391"/>
    </row>
    <row r="2871" spans="3:10">
      <c r="C2871" s="345"/>
      <c r="D2871" s="385"/>
      <c r="E2871" s="395"/>
      <c r="F2871" s="396"/>
      <c r="G2871" s="397"/>
      <c r="J2871" s="391"/>
    </row>
    <row r="2872" spans="3:10">
      <c r="C2872" s="345"/>
      <c r="D2872" s="385"/>
      <c r="E2872" s="395"/>
      <c r="F2872" s="396"/>
      <c r="G2872" s="397"/>
      <c r="J2872" s="391"/>
    </row>
    <row r="2873" spans="3:10">
      <c r="C2873" s="345"/>
      <c r="D2873" s="385"/>
      <c r="E2873" s="395"/>
      <c r="F2873" s="396"/>
      <c r="G2873" s="397"/>
      <c r="J2873" s="391"/>
    </row>
    <row r="2874" spans="3:10">
      <c r="C2874" s="345"/>
      <c r="D2874" s="385"/>
      <c r="J2874" s="391"/>
    </row>
    <row r="2875" spans="3:10">
      <c r="C2875" s="345"/>
      <c r="D2875" s="385"/>
      <c r="J2875" s="391"/>
    </row>
    <row r="2876" spans="3:10">
      <c r="C2876" s="345"/>
      <c r="D2876" s="385"/>
      <c r="J2876" s="391"/>
    </row>
    <row r="2877" spans="3:10">
      <c r="C2877" s="345"/>
      <c r="D2877" s="385"/>
      <c r="J2877" s="391"/>
    </row>
    <row r="2878" spans="3:10">
      <c r="C2878" s="345"/>
      <c r="D2878" s="385"/>
      <c r="J2878" s="391"/>
    </row>
    <row r="2879" spans="3:10">
      <c r="C2879" s="345"/>
      <c r="D2879" s="385"/>
      <c r="E2879" s="395"/>
      <c r="F2879" s="396"/>
      <c r="G2879" s="397"/>
      <c r="J2879" s="391"/>
    </row>
    <row r="2880" spans="3:10">
      <c r="C2880" s="345"/>
      <c r="D2880" s="385"/>
      <c r="J2880" s="394"/>
    </row>
    <row r="2881" spans="3:10">
      <c r="C2881" s="345"/>
      <c r="D2881" s="385"/>
      <c r="E2881" s="395"/>
      <c r="F2881" s="396"/>
      <c r="G2881" s="397"/>
      <c r="J2881" s="391"/>
    </row>
    <row r="2882" spans="3:10">
      <c r="C2882" s="345"/>
      <c r="D2882" s="385"/>
      <c r="E2882" s="395"/>
      <c r="F2882" s="396"/>
      <c r="G2882" s="397"/>
      <c r="J2882" s="391"/>
    </row>
    <row r="2883" spans="3:10">
      <c r="C2883" s="345"/>
      <c r="D2883" s="385"/>
      <c r="J2883" s="391"/>
    </row>
    <row r="2884" spans="3:10">
      <c r="C2884" s="345"/>
      <c r="D2884" s="385"/>
      <c r="E2884" s="395"/>
      <c r="F2884" s="396"/>
      <c r="G2884" s="397"/>
      <c r="J2884" s="391"/>
    </row>
    <row r="2885" spans="3:10">
      <c r="C2885" s="345"/>
      <c r="D2885" s="385"/>
      <c r="J2885" s="391"/>
    </row>
    <row r="2886" spans="3:10">
      <c r="C2886" s="345"/>
      <c r="D2886" s="385"/>
      <c r="J2886" s="394"/>
    </row>
    <row r="2887" spans="3:10">
      <c r="C2887" s="345"/>
      <c r="D2887" s="385"/>
      <c r="J2887" s="391"/>
    </row>
    <row r="2888" spans="3:10">
      <c r="C2888" s="345"/>
      <c r="D2888" s="385"/>
      <c r="E2888" s="395"/>
      <c r="F2888" s="396"/>
      <c r="G2888" s="397"/>
      <c r="J2888" s="391"/>
    </row>
    <row r="2889" spans="3:10">
      <c r="C2889" s="345"/>
      <c r="D2889" s="385"/>
      <c r="E2889" s="395"/>
      <c r="F2889" s="396"/>
      <c r="G2889" s="397"/>
      <c r="J2889" s="391"/>
    </row>
    <row r="2890" spans="3:10">
      <c r="C2890" s="345"/>
      <c r="D2890" s="385"/>
      <c r="E2890" s="395"/>
      <c r="F2890" s="396"/>
      <c r="G2890" s="397"/>
      <c r="J2890" s="391"/>
    </row>
    <row r="2891" spans="3:10">
      <c r="C2891" s="345"/>
      <c r="D2891" s="385"/>
      <c r="E2891" s="395"/>
      <c r="F2891" s="396"/>
      <c r="G2891" s="397"/>
      <c r="J2891" s="391"/>
    </row>
    <row r="2892" spans="3:10">
      <c r="C2892" s="345"/>
      <c r="D2892" s="385"/>
      <c r="E2892" s="395"/>
      <c r="F2892" s="396"/>
      <c r="G2892" s="397"/>
      <c r="J2892" s="391"/>
    </row>
    <row r="2893" spans="3:10">
      <c r="C2893" s="345"/>
      <c r="D2893" s="385"/>
      <c r="J2893" s="394"/>
    </row>
    <row r="2894" spans="3:10">
      <c r="C2894" s="345"/>
      <c r="D2894" s="385"/>
      <c r="J2894" s="394"/>
    </row>
    <row r="2895" spans="3:10">
      <c r="C2895" s="345"/>
      <c r="D2895" s="385"/>
      <c r="J2895" s="394"/>
    </row>
    <row r="2896" spans="3:10">
      <c r="C2896" s="345"/>
      <c r="D2896" s="385"/>
      <c r="J2896" s="394"/>
    </row>
    <row r="2897" spans="3:10">
      <c r="C2897" s="345"/>
      <c r="D2897" s="385"/>
      <c r="J2897" s="394"/>
    </row>
    <row r="2898" spans="3:10">
      <c r="C2898" s="345"/>
      <c r="D2898" s="385"/>
      <c r="E2898" s="395"/>
      <c r="F2898" s="396"/>
      <c r="G2898" s="397"/>
      <c r="J2898" s="391"/>
    </row>
    <row r="2899" spans="3:10">
      <c r="C2899" s="345"/>
      <c r="D2899" s="385"/>
      <c r="J2899" s="391"/>
    </row>
    <row r="2900" spans="3:10">
      <c r="C2900" s="345"/>
      <c r="D2900" s="385"/>
      <c r="J2900" s="391"/>
    </row>
    <row r="2901" spans="3:10">
      <c r="C2901" s="345"/>
      <c r="D2901" s="385"/>
      <c r="J2901" s="394"/>
    </row>
    <row r="2902" spans="3:10">
      <c r="C2902" s="345"/>
      <c r="D2902" s="385"/>
      <c r="J2902" s="394"/>
    </row>
    <row r="2903" spans="3:10">
      <c r="C2903" s="345"/>
      <c r="D2903" s="385"/>
      <c r="J2903" s="391"/>
    </row>
    <row r="2904" spans="3:10">
      <c r="C2904" s="345"/>
      <c r="D2904" s="385"/>
      <c r="J2904" s="391"/>
    </row>
    <row r="2905" spans="3:10">
      <c r="C2905" s="345"/>
      <c r="D2905" s="385"/>
      <c r="J2905" s="391"/>
    </row>
    <row r="2906" spans="3:10">
      <c r="C2906" s="345"/>
      <c r="D2906" s="385"/>
      <c r="E2906" s="395"/>
      <c r="F2906" s="396"/>
      <c r="G2906" s="397"/>
      <c r="J2906" s="391"/>
    </row>
    <row r="2907" spans="3:10">
      <c r="C2907" s="345"/>
      <c r="D2907" s="385"/>
      <c r="E2907" s="395"/>
      <c r="F2907" s="396"/>
      <c r="G2907" s="397"/>
      <c r="J2907" s="391"/>
    </row>
    <row r="2908" spans="3:10">
      <c r="C2908" s="345"/>
      <c r="D2908" s="385"/>
      <c r="J2908" s="391"/>
    </row>
    <row r="2909" spans="3:10">
      <c r="C2909" s="345"/>
      <c r="D2909" s="385"/>
      <c r="J2909" s="391"/>
    </row>
    <row r="2910" spans="3:10">
      <c r="C2910" s="345"/>
      <c r="D2910" s="385"/>
      <c r="J2910" s="391"/>
    </row>
    <row r="2911" spans="3:10">
      <c r="C2911" s="345"/>
      <c r="D2911" s="385"/>
      <c r="E2911" s="395"/>
      <c r="F2911" s="396"/>
      <c r="G2911" s="397"/>
      <c r="J2911" s="391"/>
    </row>
    <row r="2912" spans="3:10">
      <c r="C2912" s="345"/>
      <c r="D2912" s="385"/>
      <c r="J2912" s="391"/>
    </row>
    <row r="2913" spans="3:10">
      <c r="C2913" s="345"/>
      <c r="D2913" s="385"/>
      <c r="E2913" s="395"/>
      <c r="F2913" s="396"/>
      <c r="G2913" s="397"/>
      <c r="J2913" s="391"/>
    </row>
    <row r="2914" spans="3:10">
      <c r="C2914" s="345"/>
      <c r="D2914" s="385"/>
      <c r="E2914" s="395"/>
      <c r="F2914" s="396"/>
      <c r="G2914" s="397"/>
      <c r="J2914" s="391"/>
    </row>
    <row r="2915" spans="3:10">
      <c r="C2915" s="345"/>
      <c r="D2915" s="385"/>
      <c r="E2915" s="395"/>
      <c r="F2915" s="396"/>
      <c r="G2915" s="397"/>
      <c r="J2915" s="391"/>
    </row>
    <row r="2916" spans="3:10">
      <c r="C2916" s="345"/>
      <c r="D2916" s="385"/>
      <c r="J2916" s="391"/>
    </row>
    <row r="2917" spans="3:10">
      <c r="C2917" s="345"/>
      <c r="D2917" s="385"/>
      <c r="J2917" s="391"/>
    </row>
    <row r="2918" spans="3:10">
      <c r="C2918" s="345"/>
      <c r="D2918" s="385"/>
      <c r="E2918" s="395"/>
      <c r="F2918" s="396"/>
      <c r="G2918" s="397"/>
      <c r="J2918" s="391"/>
    </row>
    <row r="2919" spans="3:10">
      <c r="C2919" s="345"/>
      <c r="D2919" s="385"/>
      <c r="J2919" s="391"/>
    </row>
    <row r="2920" spans="3:10">
      <c r="C2920" s="345"/>
      <c r="D2920" s="385"/>
      <c r="J2920" s="394"/>
    </row>
    <row r="2921" spans="3:10">
      <c r="C2921" s="345"/>
      <c r="D2921" s="385"/>
      <c r="J2921" s="394"/>
    </row>
    <row r="2922" spans="3:10">
      <c r="C2922" s="345"/>
      <c r="D2922" s="385"/>
      <c r="E2922" s="395"/>
      <c r="F2922" s="396"/>
      <c r="G2922" s="397"/>
      <c r="J2922" s="391"/>
    </row>
    <row r="2923" spans="3:10">
      <c r="C2923" s="345"/>
      <c r="D2923" s="385"/>
      <c r="J2923" s="391"/>
    </row>
    <row r="2924" spans="3:10">
      <c r="C2924" s="345"/>
      <c r="D2924" s="385"/>
      <c r="J2924" s="391"/>
    </row>
    <row r="2925" spans="3:10">
      <c r="C2925" s="345"/>
      <c r="D2925" s="385"/>
      <c r="J2925" s="391"/>
    </row>
    <row r="2926" spans="3:10">
      <c r="C2926" s="345"/>
      <c r="D2926" s="385"/>
      <c r="J2926" s="391"/>
    </row>
    <row r="2927" spans="3:10">
      <c r="C2927" s="345"/>
      <c r="D2927" s="385"/>
      <c r="E2927" s="395"/>
      <c r="F2927" s="396"/>
      <c r="G2927" s="397"/>
      <c r="J2927" s="391"/>
    </row>
    <row r="2928" spans="3:10">
      <c r="C2928" s="345"/>
      <c r="D2928" s="385"/>
      <c r="J2928" s="394"/>
    </row>
    <row r="2929" spans="3:10">
      <c r="C2929" s="345"/>
      <c r="D2929" s="385"/>
      <c r="E2929" s="395"/>
      <c r="F2929" s="396"/>
      <c r="G2929" s="397"/>
      <c r="J2929" s="391"/>
    </row>
    <row r="2930" spans="3:10">
      <c r="C2930" s="345"/>
      <c r="D2930" s="385"/>
      <c r="J2930" s="391"/>
    </row>
    <row r="2931" spans="3:10">
      <c r="C2931" s="345"/>
      <c r="D2931" s="385"/>
      <c r="J2931" s="391"/>
    </row>
    <row r="2932" spans="3:10">
      <c r="C2932" s="345"/>
      <c r="D2932" s="385"/>
      <c r="J2932" s="394"/>
    </row>
    <row r="2933" spans="3:10">
      <c r="C2933" s="345"/>
      <c r="D2933" s="385"/>
      <c r="J2933" s="394"/>
    </row>
    <row r="2934" spans="3:10">
      <c r="C2934" s="345"/>
      <c r="D2934" s="385"/>
      <c r="E2934" s="395"/>
      <c r="F2934" s="396"/>
      <c r="G2934" s="397"/>
      <c r="J2934" s="391"/>
    </row>
    <row r="2935" spans="3:10">
      <c r="C2935" s="345"/>
      <c r="D2935" s="385"/>
      <c r="J2935" s="391"/>
    </row>
    <row r="2936" spans="3:10">
      <c r="C2936" s="345"/>
      <c r="D2936" s="385"/>
      <c r="E2936" s="395"/>
      <c r="F2936" s="396"/>
      <c r="G2936" s="397"/>
      <c r="J2936" s="391"/>
    </row>
    <row r="2937" spans="3:10">
      <c r="C2937" s="345"/>
      <c r="D2937" s="385"/>
      <c r="E2937" s="395"/>
      <c r="F2937" s="396"/>
      <c r="G2937" s="397"/>
      <c r="J2937" s="391"/>
    </row>
    <row r="2938" spans="3:10">
      <c r="C2938" s="345"/>
      <c r="D2938" s="385"/>
      <c r="E2938" s="395"/>
      <c r="F2938" s="396"/>
      <c r="G2938" s="397"/>
      <c r="J2938" s="394"/>
    </row>
    <row r="2939" spans="3:10">
      <c r="C2939" s="345"/>
      <c r="D2939" s="385"/>
      <c r="E2939" s="395"/>
      <c r="F2939" s="396"/>
      <c r="G2939" s="397"/>
      <c r="J2939" s="391"/>
    </row>
    <row r="2940" spans="3:10">
      <c r="C2940" s="345"/>
      <c r="D2940" s="385"/>
      <c r="E2940" s="395"/>
      <c r="F2940" s="396"/>
      <c r="G2940" s="397"/>
      <c r="J2940" s="391"/>
    </row>
    <row r="2941" spans="3:10">
      <c r="C2941" s="345"/>
      <c r="D2941" s="385"/>
      <c r="J2941" s="391"/>
    </row>
    <row r="2942" spans="3:10">
      <c r="C2942" s="345"/>
      <c r="D2942" s="385"/>
      <c r="E2942" s="395"/>
      <c r="F2942" s="396"/>
      <c r="G2942" s="397"/>
      <c r="J2942" s="391"/>
    </row>
    <row r="2943" spans="3:10">
      <c r="C2943" s="345"/>
      <c r="D2943" s="385"/>
      <c r="J2943" s="391"/>
    </row>
    <row r="2944" spans="3:10">
      <c r="C2944" s="345"/>
      <c r="D2944" s="385"/>
      <c r="J2944" s="394"/>
    </row>
    <row r="2945" spans="3:10">
      <c r="C2945" s="345"/>
      <c r="D2945" s="385"/>
      <c r="J2945" s="391"/>
    </row>
    <row r="2946" spans="3:10">
      <c r="C2946" s="345"/>
      <c r="D2946" s="385"/>
      <c r="J2946" s="391"/>
    </row>
    <row r="2947" spans="3:10">
      <c r="C2947" s="345"/>
      <c r="D2947" s="385"/>
      <c r="J2947" s="394"/>
    </row>
    <row r="2948" spans="3:10">
      <c r="C2948" s="345"/>
      <c r="D2948" s="385"/>
      <c r="J2948" s="391"/>
    </row>
    <row r="2949" spans="3:10">
      <c r="C2949" s="345"/>
      <c r="D2949" s="385"/>
      <c r="J2949" s="391"/>
    </row>
    <row r="2950" spans="3:10">
      <c r="C2950" s="345"/>
      <c r="D2950" s="385"/>
      <c r="J2950" s="394"/>
    </row>
    <row r="2951" spans="3:10">
      <c r="C2951" s="345"/>
      <c r="D2951" s="385"/>
      <c r="J2951" s="391"/>
    </row>
    <row r="2952" spans="3:10">
      <c r="C2952" s="345"/>
      <c r="D2952" s="385"/>
      <c r="E2952" s="395"/>
      <c r="F2952" s="396"/>
      <c r="G2952" s="397"/>
      <c r="J2952" s="391"/>
    </row>
    <row r="2953" spans="3:10">
      <c r="C2953" s="345"/>
      <c r="D2953" s="385"/>
      <c r="J2953" s="394"/>
    </row>
    <row r="2954" spans="3:10">
      <c r="C2954" s="345"/>
      <c r="D2954" s="385"/>
      <c r="J2954" s="391"/>
    </row>
    <row r="2955" spans="3:10">
      <c r="C2955" s="345"/>
      <c r="D2955" s="385"/>
      <c r="E2955" s="395"/>
      <c r="F2955" s="396"/>
      <c r="G2955" s="397"/>
      <c r="J2955" s="391"/>
    </row>
    <row r="2956" spans="3:10">
      <c r="C2956" s="345"/>
      <c r="D2956" s="385"/>
      <c r="E2956" s="395"/>
      <c r="F2956" s="396"/>
      <c r="G2956" s="397"/>
      <c r="J2956" s="391"/>
    </row>
    <row r="2957" spans="3:10">
      <c r="C2957" s="345"/>
      <c r="D2957" s="385"/>
      <c r="J2957" s="391"/>
    </row>
    <row r="2958" spans="3:10">
      <c r="C2958" s="345"/>
      <c r="D2958" s="385"/>
      <c r="J2958" s="391"/>
    </row>
    <row r="2959" spans="3:10">
      <c r="C2959" s="345"/>
      <c r="D2959" s="385"/>
      <c r="J2959" s="394"/>
    </row>
    <row r="2960" spans="3:10">
      <c r="C2960" s="345"/>
      <c r="D2960" s="385"/>
      <c r="J2960" s="394"/>
    </row>
    <row r="2961" spans="3:10">
      <c r="C2961" s="345"/>
      <c r="D2961" s="385"/>
      <c r="E2961" s="395"/>
      <c r="F2961" s="396"/>
      <c r="G2961" s="397"/>
      <c r="J2961" s="391"/>
    </row>
    <row r="2962" spans="3:10">
      <c r="C2962" s="345"/>
      <c r="D2962" s="385"/>
      <c r="E2962" s="395"/>
      <c r="F2962" s="396"/>
      <c r="G2962" s="397"/>
      <c r="J2962" s="391"/>
    </row>
    <row r="2963" spans="3:10">
      <c r="C2963" s="345"/>
      <c r="D2963" s="385"/>
      <c r="J2963" s="391"/>
    </row>
    <row r="2964" spans="3:10">
      <c r="C2964" s="345"/>
      <c r="D2964" s="385"/>
      <c r="E2964" s="395"/>
      <c r="F2964" s="396"/>
      <c r="G2964" s="397"/>
      <c r="J2964" s="391"/>
    </row>
    <row r="2965" spans="3:10">
      <c r="C2965" s="345"/>
      <c r="D2965" s="385"/>
      <c r="E2965" s="395"/>
      <c r="F2965" s="396"/>
      <c r="G2965" s="397"/>
      <c r="J2965" s="391"/>
    </row>
    <row r="2966" spans="3:10">
      <c r="C2966" s="345"/>
      <c r="D2966" s="385"/>
      <c r="J2966" s="391"/>
    </row>
    <row r="2967" spans="3:10">
      <c r="C2967" s="345"/>
      <c r="D2967" s="385"/>
      <c r="E2967" s="395"/>
      <c r="F2967" s="396"/>
      <c r="G2967" s="397"/>
      <c r="J2967" s="391"/>
    </row>
    <row r="2968" spans="3:10">
      <c r="C2968" s="345"/>
      <c r="D2968" s="385"/>
      <c r="J2968" s="391"/>
    </row>
    <row r="2969" spans="3:10">
      <c r="C2969" s="345"/>
      <c r="D2969" s="385"/>
      <c r="J2969" s="391"/>
    </row>
    <row r="2970" spans="3:10">
      <c r="C2970" s="345"/>
      <c r="D2970" s="385"/>
      <c r="E2970" s="395"/>
      <c r="F2970" s="396"/>
      <c r="G2970" s="397"/>
      <c r="J2970" s="391"/>
    </row>
    <row r="2971" spans="3:10">
      <c r="C2971" s="345"/>
      <c r="D2971" s="385"/>
      <c r="E2971" s="395"/>
      <c r="F2971" s="396"/>
      <c r="G2971" s="397"/>
      <c r="J2971" s="391"/>
    </row>
    <row r="2972" spans="3:10">
      <c r="C2972" s="345"/>
      <c r="D2972" s="385"/>
      <c r="J2972" s="391"/>
    </row>
    <row r="2973" spans="3:10">
      <c r="C2973" s="345"/>
      <c r="D2973" s="385"/>
      <c r="J2973" s="391"/>
    </row>
    <row r="2974" spans="3:10">
      <c r="C2974" s="345"/>
      <c r="D2974" s="385"/>
      <c r="E2974" s="395"/>
      <c r="F2974" s="396"/>
      <c r="G2974" s="397"/>
      <c r="J2974" s="391"/>
    </row>
    <row r="2975" spans="3:10">
      <c r="C2975" s="345"/>
      <c r="D2975" s="385"/>
      <c r="J2975" s="394"/>
    </row>
    <row r="2976" spans="3:10">
      <c r="C2976" s="345"/>
      <c r="D2976" s="385"/>
      <c r="E2976" s="395"/>
      <c r="F2976" s="396"/>
      <c r="G2976" s="397"/>
      <c r="J2976" s="391"/>
    </row>
    <row r="2977" spans="3:10">
      <c r="C2977" s="345"/>
      <c r="D2977" s="385"/>
      <c r="E2977" s="395"/>
      <c r="F2977" s="396"/>
      <c r="G2977" s="397"/>
      <c r="J2977" s="391"/>
    </row>
    <row r="2978" spans="3:10">
      <c r="C2978" s="345"/>
      <c r="D2978" s="385"/>
      <c r="J2978" s="391"/>
    </row>
    <row r="2979" spans="3:10">
      <c r="C2979" s="345"/>
      <c r="D2979" s="385"/>
      <c r="J2979" s="394"/>
    </row>
    <row r="2980" spans="3:10">
      <c r="C2980" s="345"/>
      <c r="D2980" s="385"/>
      <c r="J2980" s="394"/>
    </row>
    <row r="2981" spans="3:10">
      <c r="C2981" s="345"/>
      <c r="D2981" s="385"/>
      <c r="J2981" s="394"/>
    </row>
    <row r="2982" spans="3:10">
      <c r="C2982" s="345"/>
      <c r="D2982" s="385"/>
      <c r="J2982" s="394"/>
    </row>
    <row r="2983" spans="3:10">
      <c r="C2983" s="345"/>
      <c r="D2983" s="385"/>
      <c r="E2983" s="395"/>
      <c r="F2983" s="396"/>
      <c r="G2983" s="397"/>
      <c r="J2983" s="391"/>
    </row>
    <row r="2984" spans="3:10">
      <c r="C2984" s="345"/>
      <c r="D2984" s="385"/>
      <c r="J2984" s="391"/>
    </row>
    <row r="2985" spans="3:10">
      <c r="C2985" s="345"/>
      <c r="D2985" s="385"/>
      <c r="E2985" s="395"/>
      <c r="F2985" s="396"/>
      <c r="G2985" s="397"/>
      <c r="J2985" s="394"/>
    </row>
    <row r="2986" spans="3:10">
      <c r="C2986" s="345"/>
      <c r="D2986" s="385"/>
      <c r="J2986" s="391"/>
    </row>
    <row r="2987" spans="3:10">
      <c r="C2987" s="345"/>
      <c r="D2987" s="385"/>
      <c r="E2987" s="395"/>
      <c r="F2987" s="396"/>
      <c r="G2987" s="397"/>
      <c r="J2987" s="391"/>
    </row>
    <row r="2988" spans="3:10">
      <c r="C2988" s="345"/>
      <c r="D2988" s="385"/>
      <c r="J2988" s="391"/>
    </row>
    <row r="2989" spans="3:10">
      <c r="C2989" s="345"/>
      <c r="D2989" s="385"/>
      <c r="J2989" s="391"/>
    </row>
    <row r="2990" spans="3:10">
      <c r="C2990" s="345"/>
      <c r="D2990" s="385"/>
      <c r="E2990" s="395"/>
      <c r="F2990" s="396"/>
      <c r="G2990" s="397"/>
      <c r="J2990" s="391"/>
    </row>
    <row r="2991" spans="3:10">
      <c r="C2991" s="345"/>
      <c r="D2991" s="385"/>
      <c r="J2991" s="391"/>
    </row>
    <row r="2992" spans="3:10">
      <c r="C2992" s="345"/>
      <c r="D2992" s="385"/>
      <c r="J2992" s="391"/>
    </row>
    <row r="2993" spans="3:10">
      <c r="C2993" s="345"/>
      <c r="D2993" s="385"/>
      <c r="J2993" s="391"/>
    </row>
    <row r="2994" spans="3:10">
      <c r="C2994" s="345"/>
      <c r="D2994" s="385"/>
      <c r="J2994" s="391"/>
    </row>
    <row r="2995" spans="3:10">
      <c r="C2995" s="345"/>
      <c r="D2995" s="385"/>
      <c r="E2995" s="395"/>
      <c r="F2995" s="396"/>
      <c r="G2995" s="397"/>
      <c r="J2995" s="391"/>
    </row>
    <row r="2996" spans="3:10">
      <c r="C2996" s="345"/>
      <c r="D2996" s="385"/>
      <c r="J2996" s="391"/>
    </row>
    <row r="2997" spans="3:10">
      <c r="C2997" s="345"/>
      <c r="D2997" s="385"/>
      <c r="J2997" s="391"/>
    </row>
    <row r="2998" spans="3:10">
      <c r="C2998" s="345"/>
      <c r="D2998" s="385"/>
      <c r="J2998" s="391"/>
    </row>
    <row r="2999" spans="3:10">
      <c r="C2999" s="345"/>
      <c r="D2999" s="385"/>
      <c r="J2999" s="394"/>
    </row>
    <row r="3000" spans="3:10">
      <c r="C3000" s="345"/>
      <c r="D3000" s="385"/>
      <c r="J3000" s="391"/>
    </row>
    <row r="3001" spans="3:10">
      <c r="C3001" s="345"/>
      <c r="D3001" s="385"/>
      <c r="J3001" s="394"/>
    </row>
    <row r="3002" spans="3:10">
      <c r="C3002" s="345"/>
      <c r="D3002" s="385"/>
      <c r="J3002" s="394"/>
    </row>
    <row r="3003" spans="3:10">
      <c r="C3003" s="345"/>
      <c r="D3003" s="385"/>
      <c r="J3003" s="394"/>
    </row>
    <row r="3004" spans="3:10">
      <c r="C3004" s="345"/>
      <c r="D3004" s="385"/>
      <c r="E3004" s="395"/>
      <c r="F3004" s="396"/>
      <c r="G3004" s="397"/>
      <c r="J3004" s="391"/>
    </row>
    <row r="3005" spans="3:10">
      <c r="C3005" s="345"/>
      <c r="D3005" s="385"/>
      <c r="J3005" s="394"/>
    </row>
    <row r="3006" spans="3:10">
      <c r="C3006" s="345"/>
      <c r="D3006" s="385"/>
      <c r="J3006" s="391"/>
    </row>
    <row r="3007" spans="3:10">
      <c r="C3007" s="345"/>
      <c r="D3007" s="385"/>
      <c r="J3007" s="391"/>
    </row>
    <row r="3008" spans="3:10">
      <c r="C3008" s="345"/>
      <c r="D3008" s="385"/>
      <c r="J3008" s="394"/>
    </row>
    <row r="3009" spans="3:10">
      <c r="C3009" s="345"/>
      <c r="D3009" s="385"/>
      <c r="E3009" s="395"/>
      <c r="F3009" s="396"/>
      <c r="G3009" s="397"/>
      <c r="J3009" s="391"/>
    </row>
    <row r="3010" spans="3:10">
      <c r="C3010" s="345"/>
      <c r="D3010" s="385"/>
      <c r="J3010" s="394"/>
    </row>
    <row r="3011" spans="3:10">
      <c r="C3011" s="345"/>
      <c r="D3011" s="385"/>
      <c r="E3011" s="395"/>
      <c r="F3011" s="396"/>
      <c r="G3011" s="397"/>
      <c r="J3011" s="391"/>
    </row>
    <row r="3012" spans="3:10">
      <c r="C3012" s="345"/>
      <c r="D3012" s="385"/>
      <c r="J3012" s="391"/>
    </row>
    <row r="3013" spans="3:10">
      <c r="C3013" s="345"/>
      <c r="D3013" s="385"/>
      <c r="J3013" s="391"/>
    </row>
    <row r="3014" spans="3:10">
      <c r="C3014" s="345"/>
      <c r="D3014" s="385"/>
      <c r="E3014" s="395"/>
      <c r="F3014" s="396"/>
      <c r="G3014" s="397"/>
      <c r="J3014" s="391"/>
    </row>
    <row r="3015" spans="3:10">
      <c r="C3015" s="345"/>
      <c r="D3015" s="385"/>
      <c r="J3015" s="394"/>
    </row>
    <row r="3016" spans="3:10">
      <c r="C3016" s="345"/>
      <c r="D3016" s="385"/>
      <c r="J3016" s="391"/>
    </row>
    <row r="3017" spans="3:10">
      <c r="C3017" s="345"/>
      <c r="D3017" s="385"/>
      <c r="J3017" s="391"/>
    </row>
    <row r="3018" spans="3:10">
      <c r="C3018" s="345"/>
      <c r="D3018" s="385"/>
      <c r="J3018" s="394"/>
    </row>
    <row r="3019" spans="3:10">
      <c r="C3019" s="345"/>
      <c r="D3019" s="385"/>
      <c r="E3019" s="395"/>
      <c r="F3019" s="396"/>
      <c r="G3019" s="397"/>
      <c r="J3019" s="391"/>
    </row>
    <row r="3020" spans="3:10">
      <c r="C3020" s="345"/>
      <c r="D3020" s="385"/>
      <c r="E3020" s="395"/>
      <c r="F3020" s="396"/>
      <c r="G3020" s="397"/>
      <c r="J3020" s="391"/>
    </row>
    <row r="3021" spans="3:10">
      <c r="C3021" s="345"/>
      <c r="D3021" s="385"/>
      <c r="E3021" s="395"/>
      <c r="F3021" s="396"/>
      <c r="G3021" s="397"/>
      <c r="J3021" s="391"/>
    </row>
    <row r="3022" spans="3:10">
      <c r="C3022" s="345"/>
      <c r="D3022" s="385"/>
      <c r="E3022" s="395"/>
      <c r="F3022" s="396"/>
      <c r="G3022" s="397"/>
      <c r="J3022" s="391"/>
    </row>
    <row r="3023" spans="3:10">
      <c r="C3023" s="345"/>
      <c r="D3023" s="385"/>
      <c r="J3023" s="394"/>
    </row>
    <row r="3024" spans="3:10">
      <c r="C3024" s="345"/>
      <c r="D3024" s="385"/>
      <c r="E3024" s="395"/>
      <c r="F3024" s="396"/>
      <c r="G3024" s="397"/>
      <c r="J3024" s="391"/>
    </row>
    <row r="3025" spans="3:10">
      <c r="C3025" s="345"/>
      <c r="D3025" s="385"/>
      <c r="J3025" s="394"/>
    </row>
    <row r="3026" spans="3:10">
      <c r="C3026" s="345"/>
      <c r="D3026" s="385"/>
      <c r="E3026" s="395"/>
      <c r="F3026" s="396"/>
      <c r="G3026" s="397"/>
      <c r="J3026" s="391"/>
    </row>
    <row r="3027" spans="3:10">
      <c r="C3027" s="345"/>
      <c r="D3027" s="385"/>
      <c r="E3027" s="395"/>
      <c r="F3027" s="396"/>
      <c r="G3027" s="397"/>
      <c r="J3027" s="391"/>
    </row>
    <row r="3028" spans="3:10">
      <c r="C3028" s="345"/>
      <c r="D3028" s="385"/>
      <c r="J3028" s="394"/>
    </row>
    <row r="3029" spans="3:10">
      <c r="C3029" s="345"/>
      <c r="D3029" s="385"/>
      <c r="J3029" s="391"/>
    </row>
    <row r="3030" spans="3:10">
      <c r="C3030" s="345"/>
      <c r="D3030" s="385"/>
      <c r="J3030" s="391"/>
    </row>
    <row r="3031" spans="3:10">
      <c r="C3031" s="345"/>
      <c r="D3031" s="385"/>
      <c r="J3031" s="391"/>
    </row>
    <row r="3032" spans="3:10">
      <c r="C3032" s="345"/>
      <c r="D3032" s="385"/>
      <c r="E3032" s="395"/>
      <c r="F3032" s="396"/>
      <c r="G3032" s="397"/>
      <c r="J3032" s="391"/>
    </row>
    <row r="3033" spans="3:10">
      <c r="C3033" s="345"/>
      <c r="D3033" s="385"/>
      <c r="J3033" s="391"/>
    </row>
    <row r="3034" spans="3:10">
      <c r="C3034" s="345"/>
      <c r="D3034" s="385"/>
      <c r="J3034" s="394"/>
    </row>
    <row r="3035" spans="3:10">
      <c r="C3035" s="345"/>
      <c r="D3035" s="385"/>
      <c r="J3035" s="391"/>
    </row>
    <row r="3036" spans="3:10">
      <c r="C3036" s="345"/>
      <c r="D3036" s="385"/>
      <c r="J3036" s="391"/>
    </row>
    <row r="3037" spans="3:10">
      <c r="C3037" s="345"/>
      <c r="D3037" s="385"/>
      <c r="J3037" s="391"/>
    </row>
    <row r="3038" spans="3:10">
      <c r="C3038" s="345"/>
      <c r="D3038" s="385"/>
      <c r="J3038" s="391"/>
    </row>
    <row r="3039" spans="3:10">
      <c r="C3039" s="345"/>
      <c r="D3039" s="385"/>
      <c r="E3039" s="395"/>
      <c r="F3039" s="396"/>
      <c r="G3039" s="397"/>
      <c r="J3039" s="391"/>
    </row>
    <row r="3040" spans="3:10">
      <c r="C3040" s="345"/>
      <c r="D3040" s="385"/>
      <c r="J3040" s="394"/>
    </row>
    <row r="3041" spans="3:10">
      <c r="C3041" s="345"/>
      <c r="D3041" s="385"/>
      <c r="E3041" s="395"/>
      <c r="F3041" s="396"/>
      <c r="G3041" s="397"/>
      <c r="J3041" s="391"/>
    </row>
    <row r="3042" spans="3:10">
      <c r="C3042" s="345"/>
      <c r="D3042" s="385"/>
      <c r="J3042" s="391"/>
    </row>
    <row r="3043" spans="3:10">
      <c r="C3043" s="345"/>
      <c r="D3043" s="385"/>
      <c r="J3043" s="391"/>
    </row>
    <row r="3044" spans="3:10">
      <c r="C3044" s="345"/>
      <c r="D3044" s="385"/>
      <c r="J3044" s="391"/>
    </row>
    <row r="3045" spans="3:10">
      <c r="C3045" s="345"/>
      <c r="D3045" s="385"/>
      <c r="E3045" s="395"/>
      <c r="F3045" s="396"/>
      <c r="G3045" s="397"/>
      <c r="J3045" s="391"/>
    </row>
    <row r="3046" spans="3:10">
      <c r="C3046" s="345"/>
      <c r="D3046" s="385"/>
      <c r="J3046" s="394"/>
    </row>
    <row r="3047" spans="3:10">
      <c r="C3047" s="345"/>
      <c r="D3047" s="385"/>
      <c r="J3047" s="391"/>
    </row>
    <row r="3048" spans="3:10">
      <c r="C3048" s="345"/>
      <c r="D3048" s="385"/>
      <c r="J3048" s="391"/>
    </row>
    <row r="3049" spans="3:10">
      <c r="C3049" s="345"/>
      <c r="D3049" s="385"/>
      <c r="J3049" s="394"/>
    </row>
    <row r="3050" spans="3:10">
      <c r="C3050" s="345"/>
      <c r="D3050" s="385"/>
      <c r="J3050" s="394"/>
    </row>
    <row r="3051" spans="3:10">
      <c r="C3051" s="345"/>
      <c r="D3051" s="385"/>
      <c r="E3051" s="395"/>
      <c r="F3051" s="396"/>
      <c r="G3051" s="397"/>
      <c r="J3051" s="391"/>
    </row>
    <row r="3052" spans="3:10">
      <c r="C3052" s="345"/>
      <c r="D3052" s="385"/>
      <c r="J3052" s="394"/>
    </row>
    <row r="3053" spans="3:10">
      <c r="C3053" s="345"/>
      <c r="D3053" s="385"/>
      <c r="J3053" s="394"/>
    </row>
    <row r="3054" spans="3:10">
      <c r="C3054" s="345"/>
      <c r="D3054" s="385"/>
      <c r="J3054" s="394"/>
    </row>
    <row r="3055" spans="3:10">
      <c r="C3055" s="345"/>
      <c r="D3055" s="385"/>
      <c r="J3055" s="391"/>
    </row>
    <row r="3056" spans="3:10">
      <c r="C3056" s="345"/>
      <c r="D3056" s="385"/>
      <c r="J3056" s="391"/>
    </row>
    <row r="3057" spans="3:10">
      <c r="C3057" s="345"/>
      <c r="D3057" s="385"/>
      <c r="J3057" s="391"/>
    </row>
    <row r="3058" spans="3:10">
      <c r="C3058" s="345"/>
      <c r="D3058" s="385"/>
      <c r="J3058" s="394"/>
    </row>
    <row r="3059" spans="3:10">
      <c r="C3059" s="345"/>
      <c r="D3059" s="385"/>
      <c r="J3059" s="391"/>
    </row>
    <row r="3060" spans="3:10">
      <c r="C3060" s="345"/>
      <c r="D3060" s="385"/>
      <c r="J3060" s="391"/>
    </row>
    <row r="3061" spans="3:10">
      <c r="C3061" s="345"/>
      <c r="D3061" s="385"/>
      <c r="J3061" s="391"/>
    </row>
    <row r="3062" spans="3:10">
      <c r="C3062" s="345"/>
      <c r="D3062" s="385"/>
      <c r="E3062" s="395"/>
      <c r="F3062" s="396"/>
      <c r="G3062" s="397"/>
      <c r="J3062" s="391"/>
    </row>
    <row r="3063" spans="3:10">
      <c r="C3063" s="345"/>
      <c r="D3063" s="385"/>
      <c r="E3063" s="395"/>
      <c r="F3063" s="396"/>
      <c r="G3063" s="397"/>
      <c r="J3063" s="391"/>
    </row>
    <row r="3064" spans="3:10">
      <c r="C3064" s="345"/>
      <c r="D3064" s="385"/>
      <c r="J3064" s="391"/>
    </row>
    <row r="3065" spans="3:10">
      <c r="C3065" s="345"/>
      <c r="D3065" s="385"/>
      <c r="J3065" s="394"/>
    </row>
    <row r="3066" spans="3:10">
      <c r="C3066" s="345"/>
      <c r="D3066" s="385"/>
      <c r="E3066" s="395"/>
      <c r="F3066" s="396"/>
      <c r="G3066" s="397"/>
      <c r="J3066" s="391"/>
    </row>
    <row r="3067" spans="3:10">
      <c r="C3067" s="345"/>
      <c r="D3067" s="385"/>
      <c r="J3067" s="391"/>
    </row>
    <row r="3068" spans="3:10">
      <c r="C3068" s="345"/>
      <c r="D3068" s="385"/>
      <c r="J3068" s="391"/>
    </row>
    <row r="3069" spans="3:10">
      <c r="C3069" s="345"/>
      <c r="D3069" s="385"/>
      <c r="J3069" s="394"/>
    </row>
    <row r="3070" spans="3:10">
      <c r="C3070" s="345"/>
      <c r="D3070" s="385"/>
      <c r="E3070" s="395"/>
      <c r="F3070" s="396"/>
      <c r="G3070" s="397"/>
      <c r="J3070" s="391"/>
    </row>
    <row r="3071" spans="3:10">
      <c r="C3071" s="345"/>
      <c r="D3071" s="385"/>
      <c r="J3071" s="391"/>
    </row>
    <row r="3072" spans="3:10">
      <c r="C3072" s="345"/>
      <c r="D3072" s="385"/>
      <c r="E3072" s="395"/>
      <c r="F3072" s="396"/>
      <c r="G3072" s="397"/>
      <c r="J3072" s="391"/>
    </row>
    <row r="3073" spans="3:10">
      <c r="C3073" s="345"/>
      <c r="D3073" s="385"/>
      <c r="J3073" s="391"/>
    </row>
    <row r="3074" spans="3:10">
      <c r="C3074" s="345"/>
      <c r="D3074" s="385"/>
      <c r="J3074" s="394"/>
    </row>
    <row r="3075" spans="3:10">
      <c r="C3075" s="345"/>
      <c r="D3075" s="385"/>
      <c r="J3075" s="391"/>
    </row>
    <row r="3076" spans="3:10">
      <c r="C3076" s="345"/>
      <c r="D3076" s="385"/>
      <c r="J3076" s="391"/>
    </row>
    <row r="3077" spans="3:10">
      <c r="C3077" s="345"/>
      <c r="D3077" s="385"/>
      <c r="J3077" s="391"/>
    </row>
    <row r="3078" spans="3:10">
      <c r="C3078" s="345"/>
      <c r="D3078" s="385"/>
      <c r="E3078" s="395"/>
      <c r="F3078" s="396"/>
      <c r="G3078" s="397"/>
      <c r="J3078" s="391"/>
    </row>
    <row r="3079" spans="3:10">
      <c r="C3079" s="345"/>
      <c r="D3079" s="385"/>
      <c r="J3079" s="391"/>
    </row>
    <row r="3080" spans="3:10">
      <c r="C3080" s="345"/>
      <c r="D3080" s="385"/>
      <c r="J3080" s="391"/>
    </row>
    <row r="3081" spans="3:10">
      <c r="C3081" s="345"/>
      <c r="D3081" s="385"/>
      <c r="E3081" s="395"/>
      <c r="F3081" s="396"/>
      <c r="G3081" s="397"/>
      <c r="J3081" s="391"/>
    </row>
    <row r="3082" spans="3:10">
      <c r="C3082" s="345"/>
      <c r="D3082" s="385"/>
      <c r="J3082" s="394"/>
    </row>
    <row r="3083" spans="3:10">
      <c r="C3083" s="345"/>
      <c r="D3083" s="385"/>
      <c r="J3083" s="391"/>
    </row>
    <row r="3084" spans="3:10">
      <c r="C3084" s="345"/>
      <c r="D3084" s="385"/>
      <c r="J3084" s="394"/>
    </row>
    <row r="3085" spans="3:10">
      <c r="C3085" s="345"/>
      <c r="D3085" s="385"/>
      <c r="J3085" s="394"/>
    </row>
    <row r="3086" spans="3:10">
      <c r="C3086" s="345"/>
      <c r="D3086" s="385"/>
      <c r="E3086" s="395"/>
      <c r="F3086" s="396"/>
      <c r="G3086" s="397"/>
      <c r="J3086" s="391"/>
    </row>
    <row r="3087" spans="3:10">
      <c r="C3087" s="345"/>
      <c r="D3087" s="385"/>
      <c r="J3087" s="391"/>
    </row>
    <row r="3088" spans="3:10">
      <c r="C3088" s="345"/>
      <c r="D3088" s="385"/>
      <c r="E3088" s="395"/>
      <c r="F3088" s="396"/>
      <c r="G3088" s="397"/>
      <c r="J3088" s="391"/>
    </row>
    <row r="3089" spans="3:10">
      <c r="C3089" s="345"/>
      <c r="D3089" s="385"/>
      <c r="J3089" s="391"/>
    </row>
    <row r="3090" spans="3:10">
      <c r="C3090" s="345"/>
      <c r="D3090" s="385"/>
      <c r="J3090" s="394"/>
    </row>
    <row r="3091" spans="3:10">
      <c r="C3091" s="345"/>
      <c r="D3091" s="385"/>
      <c r="J3091" s="391"/>
    </row>
    <row r="3092" spans="3:10">
      <c r="C3092" s="345"/>
      <c r="D3092" s="385"/>
      <c r="E3092" s="395"/>
      <c r="F3092" s="396"/>
      <c r="G3092" s="397"/>
      <c r="J3092" s="391"/>
    </row>
    <row r="3093" spans="3:10">
      <c r="C3093" s="345"/>
      <c r="D3093" s="385"/>
      <c r="J3093" s="391"/>
    </row>
    <row r="3094" spans="3:10">
      <c r="C3094" s="345"/>
      <c r="D3094" s="385"/>
      <c r="J3094" s="391"/>
    </row>
    <row r="3095" spans="3:10">
      <c r="C3095" s="345"/>
      <c r="D3095" s="385"/>
      <c r="J3095" s="394"/>
    </row>
    <row r="3096" spans="3:10">
      <c r="C3096" s="345"/>
      <c r="D3096" s="385"/>
      <c r="J3096" s="391"/>
    </row>
    <row r="3097" spans="3:10">
      <c r="C3097" s="345"/>
      <c r="D3097" s="385"/>
      <c r="J3097" s="391"/>
    </row>
    <row r="3098" spans="3:10">
      <c r="C3098" s="345"/>
      <c r="D3098" s="385"/>
      <c r="E3098" s="395"/>
      <c r="F3098" s="396"/>
      <c r="G3098" s="397"/>
      <c r="J3098" s="391"/>
    </row>
    <row r="3099" spans="3:10">
      <c r="C3099" s="345"/>
      <c r="D3099" s="385"/>
      <c r="J3099" s="391"/>
    </row>
    <row r="3100" spans="3:10">
      <c r="C3100" s="345"/>
      <c r="D3100" s="385"/>
      <c r="E3100" s="395"/>
      <c r="F3100" s="396"/>
      <c r="G3100" s="397"/>
      <c r="J3100" s="391"/>
    </row>
    <row r="3101" spans="3:10">
      <c r="C3101" s="345"/>
      <c r="D3101" s="385"/>
      <c r="J3101" s="394"/>
    </row>
    <row r="3102" spans="3:10">
      <c r="C3102" s="345"/>
      <c r="D3102" s="385"/>
      <c r="E3102" s="395"/>
      <c r="F3102" s="396"/>
      <c r="G3102" s="397"/>
      <c r="J3102" s="391"/>
    </row>
    <row r="3103" spans="3:10">
      <c r="C3103" s="345"/>
      <c r="D3103" s="385"/>
      <c r="J3103" s="391"/>
    </row>
    <row r="3104" spans="3:10">
      <c r="C3104" s="345"/>
      <c r="D3104" s="385"/>
      <c r="J3104" s="391"/>
    </row>
    <row r="3105" spans="3:10">
      <c r="C3105" s="345"/>
      <c r="D3105" s="385"/>
      <c r="J3105" s="394"/>
    </row>
    <row r="3106" spans="3:10">
      <c r="C3106" s="345"/>
      <c r="D3106" s="385"/>
      <c r="E3106" s="395"/>
      <c r="F3106" s="396"/>
      <c r="G3106" s="397"/>
      <c r="J3106" s="391"/>
    </row>
    <row r="3107" spans="3:10">
      <c r="C3107" s="345"/>
      <c r="D3107" s="385"/>
      <c r="J3107" s="394"/>
    </row>
    <row r="3108" spans="3:10">
      <c r="C3108" s="345"/>
      <c r="D3108" s="385"/>
      <c r="J3108" s="394"/>
    </row>
    <row r="3109" spans="3:10">
      <c r="C3109" s="345"/>
      <c r="D3109" s="385"/>
      <c r="J3109" s="391"/>
    </row>
    <row r="3110" spans="3:10">
      <c r="C3110" s="345"/>
      <c r="D3110" s="385"/>
      <c r="J3110" s="394"/>
    </row>
    <row r="3111" spans="3:10">
      <c r="C3111" s="345"/>
      <c r="D3111" s="385"/>
      <c r="E3111" s="395"/>
      <c r="F3111" s="396"/>
      <c r="G3111" s="397"/>
      <c r="J3111" s="391"/>
    </row>
    <row r="3112" spans="3:10">
      <c r="C3112" s="345"/>
      <c r="D3112" s="385"/>
      <c r="J3112" s="391"/>
    </row>
    <row r="3113" spans="3:10">
      <c r="C3113" s="345"/>
      <c r="D3113" s="385"/>
      <c r="J3113" s="391"/>
    </row>
    <row r="3114" spans="3:10">
      <c r="C3114" s="345"/>
      <c r="D3114" s="385"/>
      <c r="E3114" s="395"/>
      <c r="F3114" s="396"/>
      <c r="G3114" s="397"/>
      <c r="J3114" s="391"/>
    </row>
    <row r="3115" spans="3:10">
      <c r="C3115" s="345"/>
      <c r="D3115" s="385"/>
      <c r="J3115" s="391"/>
    </row>
    <row r="3116" spans="3:10">
      <c r="C3116" s="345"/>
      <c r="D3116" s="385"/>
      <c r="E3116" s="395"/>
      <c r="F3116" s="396"/>
      <c r="G3116" s="397"/>
      <c r="J3116" s="391"/>
    </row>
    <row r="3117" spans="3:10">
      <c r="C3117" s="345"/>
      <c r="D3117" s="385"/>
      <c r="J3117" s="394"/>
    </row>
    <row r="3118" spans="3:10">
      <c r="C3118" s="345"/>
      <c r="D3118" s="385"/>
      <c r="E3118" s="395"/>
      <c r="F3118" s="396"/>
      <c r="G3118" s="397"/>
      <c r="J3118" s="394"/>
    </row>
    <row r="3119" spans="3:10">
      <c r="C3119" s="345"/>
      <c r="D3119" s="385"/>
      <c r="J3119" s="391"/>
    </row>
    <row r="3120" spans="3:10">
      <c r="C3120" s="345"/>
      <c r="D3120" s="385"/>
      <c r="J3120" s="394"/>
    </row>
    <row r="3121" spans="3:10">
      <c r="C3121" s="345"/>
      <c r="D3121" s="385"/>
      <c r="E3121" s="395"/>
      <c r="F3121" s="396"/>
      <c r="G3121" s="397"/>
      <c r="J3121" s="391"/>
    </row>
    <row r="3122" spans="3:10">
      <c r="C3122" s="345"/>
      <c r="D3122" s="385"/>
      <c r="J3122" s="391"/>
    </row>
    <row r="3123" spans="3:10">
      <c r="C3123" s="345"/>
      <c r="D3123" s="385"/>
      <c r="E3123" s="395"/>
      <c r="F3123" s="396"/>
      <c r="G3123" s="397"/>
      <c r="J3123" s="391"/>
    </row>
    <row r="3124" spans="3:10">
      <c r="C3124" s="345"/>
      <c r="D3124" s="385"/>
      <c r="E3124" s="395"/>
      <c r="F3124" s="396"/>
      <c r="G3124" s="397"/>
      <c r="J3124" s="391"/>
    </row>
    <row r="3125" spans="3:10">
      <c r="C3125" s="345"/>
      <c r="D3125" s="385"/>
      <c r="E3125" s="395"/>
      <c r="F3125" s="396"/>
      <c r="G3125" s="397"/>
      <c r="J3125" s="391"/>
    </row>
    <row r="3126" spans="3:10">
      <c r="C3126" s="345"/>
      <c r="D3126" s="385"/>
      <c r="J3126" s="391"/>
    </row>
    <row r="3127" spans="3:10">
      <c r="C3127" s="345"/>
      <c r="D3127" s="385"/>
      <c r="J3127" s="391"/>
    </row>
    <row r="3128" spans="3:10">
      <c r="C3128" s="345"/>
      <c r="D3128" s="385"/>
      <c r="E3128" s="395"/>
      <c r="F3128" s="396"/>
      <c r="G3128" s="397"/>
      <c r="J3128" s="391"/>
    </row>
    <row r="3129" spans="3:10">
      <c r="C3129" s="345"/>
      <c r="D3129" s="385"/>
      <c r="J3129" s="391"/>
    </row>
    <row r="3130" spans="3:10">
      <c r="C3130" s="345"/>
      <c r="D3130" s="385"/>
      <c r="J3130" s="391"/>
    </row>
    <row r="3131" spans="3:10">
      <c r="C3131" s="345"/>
      <c r="D3131" s="385"/>
      <c r="E3131" s="395"/>
      <c r="F3131" s="396"/>
      <c r="G3131" s="397"/>
      <c r="J3131" s="391"/>
    </row>
    <row r="3132" spans="3:10">
      <c r="C3132" s="345"/>
      <c r="D3132" s="385"/>
      <c r="E3132" s="395"/>
      <c r="F3132" s="396"/>
      <c r="G3132" s="397"/>
      <c r="J3132" s="391"/>
    </row>
    <row r="3133" spans="3:10">
      <c r="C3133" s="345"/>
      <c r="D3133" s="385"/>
      <c r="J3133" s="391"/>
    </row>
    <row r="3134" spans="3:10">
      <c r="C3134" s="345"/>
      <c r="D3134" s="385"/>
      <c r="J3134" s="391"/>
    </row>
    <row r="3135" spans="3:10">
      <c r="C3135" s="345"/>
      <c r="D3135" s="385"/>
      <c r="J3135" s="391"/>
    </row>
    <row r="3136" spans="3:10">
      <c r="C3136" s="345"/>
      <c r="D3136" s="385"/>
      <c r="E3136" s="395"/>
      <c r="F3136" s="396"/>
      <c r="G3136" s="397"/>
      <c r="J3136" s="391"/>
    </row>
    <row r="3137" spans="3:10">
      <c r="C3137" s="345"/>
      <c r="D3137" s="385"/>
      <c r="J3137" s="394"/>
    </row>
    <row r="3138" spans="3:10">
      <c r="C3138" s="345"/>
      <c r="D3138" s="385"/>
      <c r="J3138" s="391"/>
    </row>
    <row r="3139" spans="3:10">
      <c r="C3139" s="345"/>
      <c r="D3139" s="385"/>
      <c r="E3139" s="395"/>
      <c r="F3139" s="396"/>
      <c r="G3139" s="397"/>
      <c r="J3139" s="391"/>
    </row>
    <row r="3140" spans="3:10">
      <c r="C3140" s="345"/>
      <c r="D3140" s="385"/>
      <c r="J3140" s="391"/>
    </row>
    <row r="3141" spans="3:10">
      <c r="C3141" s="345"/>
      <c r="D3141" s="385"/>
      <c r="E3141" s="395"/>
      <c r="F3141" s="396"/>
      <c r="G3141" s="397"/>
      <c r="J3141" s="391"/>
    </row>
    <row r="3142" spans="3:10">
      <c r="C3142" s="345"/>
      <c r="D3142" s="385"/>
      <c r="J3142" s="391"/>
    </row>
    <row r="3143" spans="3:10">
      <c r="C3143" s="345"/>
      <c r="D3143" s="385"/>
      <c r="E3143" s="395"/>
      <c r="F3143" s="396"/>
      <c r="G3143" s="397"/>
      <c r="J3143" s="391"/>
    </row>
    <row r="3144" spans="3:10">
      <c r="C3144" s="345"/>
      <c r="D3144" s="385"/>
      <c r="E3144" s="395"/>
      <c r="F3144" s="396"/>
      <c r="G3144" s="397"/>
      <c r="J3144" s="391"/>
    </row>
    <row r="3145" spans="3:10">
      <c r="C3145" s="345"/>
      <c r="D3145" s="385"/>
      <c r="J3145" s="391"/>
    </row>
    <row r="3146" spans="3:10">
      <c r="C3146" s="345"/>
      <c r="D3146" s="385"/>
      <c r="J3146" s="391"/>
    </row>
    <row r="3147" spans="3:10">
      <c r="C3147" s="345"/>
      <c r="D3147" s="385"/>
      <c r="E3147" s="395"/>
      <c r="F3147" s="396"/>
      <c r="G3147" s="397"/>
      <c r="J3147" s="391"/>
    </row>
    <row r="3148" spans="3:10">
      <c r="C3148" s="345"/>
      <c r="D3148" s="385"/>
      <c r="E3148" s="395"/>
      <c r="F3148" s="396"/>
      <c r="G3148" s="397"/>
      <c r="J3148" s="391"/>
    </row>
    <row r="3149" spans="3:10">
      <c r="C3149" s="345"/>
      <c r="D3149" s="385"/>
      <c r="J3149" s="391"/>
    </row>
    <row r="3150" spans="3:10">
      <c r="C3150" s="345"/>
      <c r="D3150" s="385"/>
      <c r="J3150" s="394"/>
    </row>
    <row r="3151" spans="3:10">
      <c r="C3151" s="345"/>
      <c r="D3151" s="385"/>
      <c r="E3151" s="395"/>
      <c r="F3151" s="396"/>
      <c r="G3151" s="397"/>
      <c r="J3151" s="391"/>
    </row>
    <row r="3152" spans="3:10">
      <c r="C3152" s="345"/>
      <c r="D3152" s="385"/>
      <c r="J3152" s="391"/>
    </row>
    <row r="3153" spans="3:10">
      <c r="C3153" s="345"/>
      <c r="D3153" s="385"/>
      <c r="E3153" s="395"/>
      <c r="F3153" s="396"/>
      <c r="G3153" s="397"/>
      <c r="J3153" s="391"/>
    </row>
    <row r="3154" spans="3:10">
      <c r="C3154" s="345"/>
      <c r="D3154" s="385"/>
      <c r="J3154" s="394"/>
    </row>
    <row r="3155" spans="3:10">
      <c r="C3155" s="345"/>
      <c r="D3155" s="385"/>
      <c r="J3155" s="391"/>
    </row>
    <row r="3156" spans="3:10">
      <c r="C3156" s="345"/>
      <c r="D3156" s="385"/>
      <c r="J3156" s="391"/>
    </row>
    <row r="3157" spans="3:10">
      <c r="C3157" s="345"/>
      <c r="D3157" s="385"/>
      <c r="J3157" s="391"/>
    </row>
    <row r="3158" spans="3:10">
      <c r="C3158" s="345"/>
      <c r="D3158" s="385"/>
      <c r="J3158" s="391"/>
    </row>
    <row r="3159" spans="3:10">
      <c r="C3159" s="345"/>
      <c r="D3159" s="385"/>
      <c r="E3159" s="395"/>
      <c r="F3159" s="396"/>
      <c r="G3159" s="397"/>
      <c r="J3159" s="391"/>
    </row>
    <row r="3160" spans="3:10">
      <c r="C3160" s="345"/>
      <c r="D3160" s="385"/>
      <c r="J3160" s="394"/>
    </row>
    <row r="3161" spans="3:10">
      <c r="C3161" s="345"/>
      <c r="D3161" s="385"/>
      <c r="J3161" s="391"/>
    </row>
    <row r="3162" spans="3:10">
      <c r="C3162" s="345"/>
      <c r="D3162" s="385"/>
      <c r="E3162" s="395"/>
      <c r="F3162" s="396"/>
      <c r="G3162" s="397"/>
      <c r="J3162" s="391"/>
    </row>
    <row r="3163" spans="3:10">
      <c r="C3163" s="345"/>
      <c r="D3163" s="385"/>
      <c r="E3163" s="395"/>
      <c r="F3163" s="396"/>
      <c r="G3163" s="397"/>
      <c r="J3163" s="391"/>
    </row>
    <row r="3164" spans="3:10">
      <c r="C3164" s="345"/>
      <c r="D3164" s="385"/>
      <c r="J3164" s="391"/>
    </row>
    <row r="3165" spans="3:10">
      <c r="C3165" s="345"/>
      <c r="D3165" s="385"/>
      <c r="E3165" s="395"/>
      <c r="F3165" s="396"/>
      <c r="G3165" s="397"/>
      <c r="J3165" s="391"/>
    </row>
    <row r="3166" spans="3:10">
      <c r="C3166" s="345"/>
      <c r="D3166" s="385"/>
      <c r="E3166" s="395"/>
      <c r="F3166" s="396"/>
      <c r="G3166" s="397"/>
      <c r="J3166" s="394"/>
    </row>
    <row r="3167" spans="3:10">
      <c r="C3167" s="345"/>
      <c r="D3167" s="385"/>
      <c r="E3167" s="395"/>
      <c r="F3167" s="396"/>
      <c r="G3167" s="397"/>
      <c r="J3167" s="391"/>
    </row>
    <row r="3168" spans="3:10">
      <c r="C3168" s="345"/>
      <c r="D3168" s="385"/>
      <c r="E3168" s="395"/>
      <c r="F3168" s="396"/>
      <c r="G3168" s="397"/>
      <c r="J3168" s="391"/>
    </row>
    <row r="3169" spans="3:10">
      <c r="C3169" s="345"/>
      <c r="D3169" s="385"/>
      <c r="J3169" s="391"/>
    </row>
    <row r="3170" spans="3:10">
      <c r="C3170" s="345"/>
      <c r="D3170" s="385"/>
      <c r="E3170" s="395"/>
      <c r="F3170" s="396"/>
      <c r="G3170" s="397"/>
      <c r="J3170" s="391"/>
    </row>
    <row r="3171" spans="3:10">
      <c r="C3171" s="345"/>
      <c r="D3171" s="385"/>
      <c r="E3171" s="395"/>
      <c r="F3171" s="396"/>
      <c r="G3171" s="397"/>
      <c r="J3171" s="391"/>
    </row>
    <row r="3172" spans="3:10">
      <c r="C3172" s="345"/>
      <c r="D3172" s="385"/>
      <c r="J3172" s="394"/>
    </row>
    <row r="3173" spans="3:10">
      <c r="C3173" s="345"/>
      <c r="D3173" s="385"/>
      <c r="J3173" s="391"/>
    </row>
    <row r="3174" spans="3:10">
      <c r="C3174" s="345"/>
      <c r="D3174" s="385"/>
      <c r="J3174" s="391"/>
    </row>
    <row r="3175" spans="3:10">
      <c r="C3175" s="345"/>
      <c r="D3175" s="385"/>
      <c r="J3175" s="391"/>
    </row>
    <row r="3176" spans="3:10">
      <c r="C3176" s="345"/>
      <c r="D3176" s="385"/>
      <c r="J3176" s="391"/>
    </row>
    <row r="3177" spans="3:10">
      <c r="C3177" s="345"/>
      <c r="D3177" s="385"/>
      <c r="J3177" s="391"/>
    </row>
    <row r="3178" spans="3:10">
      <c r="C3178" s="345"/>
      <c r="D3178" s="385"/>
      <c r="J3178" s="391"/>
    </row>
    <row r="3179" spans="3:10">
      <c r="C3179" s="345"/>
      <c r="D3179" s="385"/>
      <c r="E3179" s="395"/>
      <c r="F3179" s="396"/>
      <c r="G3179" s="397"/>
      <c r="J3179" s="391"/>
    </row>
    <row r="3180" spans="3:10">
      <c r="C3180" s="345"/>
      <c r="D3180" s="385"/>
      <c r="E3180" s="395"/>
      <c r="F3180" s="396"/>
      <c r="G3180" s="397"/>
      <c r="J3180" s="391"/>
    </row>
    <row r="3181" spans="3:10">
      <c r="C3181" s="345"/>
      <c r="D3181" s="385"/>
      <c r="J3181" s="391"/>
    </row>
    <row r="3182" spans="3:10">
      <c r="C3182" s="345"/>
      <c r="D3182" s="385"/>
      <c r="J3182" s="391"/>
    </row>
    <row r="3183" spans="3:10">
      <c r="C3183" s="345"/>
      <c r="D3183" s="385"/>
      <c r="E3183" s="395"/>
      <c r="F3183" s="396"/>
      <c r="G3183" s="397"/>
      <c r="J3183" s="391"/>
    </row>
    <row r="3184" spans="3:10">
      <c r="C3184" s="345"/>
      <c r="D3184" s="385"/>
      <c r="E3184" s="395"/>
      <c r="F3184" s="396"/>
      <c r="G3184" s="397"/>
      <c r="J3184" s="391"/>
    </row>
    <row r="3185" spans="3:10">
      <c r="C3185" s="345"/>
      <c r="D3185" s="385"/>
      <c r="J3185" s="394"/>
    </row>
    <row r="3186" spans="3:10">
      <c r="C3186" s="345"/>
      <c r="D3186" s="385"/>
      <c r="J3186" s="394"/>
    </row>
    <row r="3187" spans="3:10">
      <c r="C3187" s="345"/>
      <c r="D3187" s="385"/>
      <c r="J3187" s="391"/>
    </row>
    <row r="3188" spans="3:10">
      <c r="C3188" s="345"/>
      <c r="D3188" s="385"/>
      <c r="J3188" s="391"/>
    </row>
    <row r="3189" spans="3:10">
      <c r="C3189" s="345"/>
      <c r="D3189" s="385"/>
      <c r="E3189" s="395"/>
      <c r="F3189" s="396"/>
      <c r="G3189" s="397"/>
      <c r="J3189" s="391"/>
    </row>
    <row r="3190" spans="3:10">
      <c r="C3190" s="345"/>
      <c r="D3190" s="385"/>
      <c r="E3190" s="395"/>
      <c r="F3190" s="396"/>
      <c r="G3190" s="397"/>
      <c r="J3190" s="391"/>
    </row>
    <row r="3191" spans="3:10">
      <c r="C3191" s="345"/>
      <c r="D3191" s="385"/>
      <c r="J3191" s="391"/>
    </row>
    <row r="3192" spans="3:10">
      <c r="C3192" s="345"/>
      <c r="D3192" s="385"/>
      <c r="J3192" s="391"/>
    </row>
    <row r="3193" spans="3:10">
      <c r="C3193" s="345"/>
      <c r="D3193" s="385"/>
      <c r="J3193" s="394"/>
    </row>
    <row r="3194" spans="3:10">
      <c r="C3194" s="345"/>
      <c r="D3194" s="385"/>
      <c r="E3194" s="395"/>
      <c r="F3194" s="396"/>
      <c r="G3194" s="397"/>
      <c r="J3194" s="391"/>
    </row>
    <row r="3195" spans="3:10">
      <c r="C3195" s="345"/>
      <c r="D3195" s="385"/>
      <c r="E3195" s="395"/>
      <c r="F3195" s="396"/>
      <c r="G3195" s="397"/>
      <c r="J3195" s="391"/>
    </row>
    <row r="3196" spans="3:10">
      <c r="C3196" s="345"/>
      <c r="D3196" s="385"/>
      <c r="J3196" s="394"/>
    </row>
    <row r="3197" spans="3:10">
      <c r="C3197" s="345"/>
      <c r="D3197" s="385"/>
      <c r="J3197" s="391"/>
    </row>
    <row r="3198" spans="3:10">
      <c r="C3198" s="345"/>
      <c r="D3198" s="385"/>
      <c r="J3198" s="391"/>
    </row>
    <row r="3199" spans="3:10">
      <c r="C3199" s="345"/>
      <c r="D3199" s="385"/>
      <c r="J3199" s="391"/>
    </row>
    <row r="3200" spans="3:10">
      <c r="C3200" s="345"/>
      <c r="D3200" s="385"/>
      <c r="J3200" s="391"/>
    </row>
    <row r="3201" spans="3:10">
      <c r="C3201" s="345"/>
      <c r="D3201" s="385"/>
      <c r="J3201" s="394"/>
    </row>
    <row r="3202" spans="3:10">
      <c r="C3202" s="345"/>
      <c r="D3202" s="385"/>
      <c r="J3202" s="391"/>
    </row>
    <row r="3203" spans="3:10">
      <c r="C3203" s="345"/>
      <c r="D3203" s="385"/>
      <c r="E3203" s="395"/>
      <c r="F3203" s="396"/>
      <c r="G3203" s="397"/>
      <c r="J3203" s="391"/>
    </row>
    <row r="3204" spans="3:10">
      <c r="C3204" s="345"/>
      <c r="D3204" s="385"/>
      <c r="E3204" s="395"/>
      <c r="F3204" s="396"/>
      <c r="G3204" s="397"/>
      <c r="J3204" s="391"/>
    </row>
    <row r="3205" spans="3:10">
      <c r="C3205" s="345"/>
      <c r="D3205" s="385"/>
      <c r="E3205" s="395"/>
      <c r="F3205" s="396"/>
      <c r="G3205" s="397"/>
      <c r="J3205" s="391"/>
    </row>
    <row r="3206" spans="3:10">
      <c r="C3206" s="345"/>
      <c r="D3206" s="385"/>
      <c r="J3206" s="391"/>
    </row>
    <row r="3207" spans="3:10">
      <c r="C3207" s="345"/>
      <c r="D3207" s="385"/>
      <c r="J3207" s="391"/>
    </row>
    <row r="3208" spans="3:10">
      <c r="C3208" s="345"/>
      <c r="D3208" s="385"/>
      <c r="E3208" s="395"/>
      <c r="F3208" s="396"/>
      <c r="G3208" s="397"/>
      <c r="J3208" s="391"/>
    </row>
    <row r="3209" spans="3:10">
      <c r="C3209" s="345"/>
      <c r="D3209" s="385"/>
      <c r="E3209" s="395"/>
      <c r="F3209" s="396"/>
      <c r="G3209" s="397"/>
      <c r="J3209" s="391"/>
    </row>
    <row r="3210" spans="3:10">
      <c r="C3210" s="345"/>
      <c r="D3210" s="385"/>
      <c r="J3210" s="391"/>
    </row>
    <row r="3211" spans="3:10">
      <c r="C3211" s="345"/>
      <c r="D3211" s="385"/>
      <c r="J3211" s="391"/>
    </row>
    <row r="3212" spans="3:10">
      <c r="C3212" s="345"/>
      <c r="D3212" s="385"/>
      <c r="J3212" s="394"/>
    </row>
    <row r="3213" spans="3:10">
      <c r="C3213" s="345"/>
      <c r="D3213" s="385"/>
      <c r="J3213" s="391"/>
    </row>
    <row r="3214" spans="3:10">
      <c r="C3214" s="345"/>
      <c r="D3214" s="385"/>
      <c r="J3214" s="391"/>
    </row>
    <row r="3215" spans="3:10">
      <c r="C3215" s="345"/>
      <c r="D3215" s="385"/>
      <c r="J3215" s="394"/>
    </row>
    <row r="3216" spans="3:10">
      <c r="C3216" s="345"/>
      <c r="D3216" s="385"/>
      <c r="J3216" s="391"/>
    </row>
    <row r="3217" spans="3:10">
      <c r="C3217" s="345"/>
      <c r="D3217" s="385"/>
      <c r="J3217" s="391"/>
    </row>
    <row r="3218" spans="3:10">
      <c r="C3218" s="345"/>
      <c r="D3218" s="385"/>
      <c r="E3218" s="395"/>
      <c r="F3218" s="396"/>
      <c r="G3218" s="397"/>
      <c r="J3218" s="391"/>
    </row>
    <row r="3219" spans="3:10">
      <c r="C3219" s="345"/>
      <c r="D3219" s="385"/>
      <c r="J3219" s="391"/>
    </row>
    <row r="3220" spans="3:10">
      <c r="C3220" s="345"/>
      <c r="D3220" s="385"/>
      <c r="J3220" s="391"/>
    </row>
    <row r="3221" spans="3:10">
      <c r="C3221" s="345"/>
      <c r="D3221" s="385"/>
      <c r="J3221" s="394"/>
    </row>
    <row r="3222" spans="3:10">
      <c r="C3222" s="345"/>
      <c r="D3222" s="385"/>
      <c r="J3222" s="394"/>
    </row>
    <row r="3223" spans="3:10">
      <c r="C3223" s="345"/>
      <c r="D3223" s="385"/>
      <c r="E3223" s="395"/>
      <c r="F3223" s="396"/>
      <c r="G3223" s="397"/>
      <c r="J3223" s="391"/>
    </row>
    <row r="3224" spans="3:10">
      <c r="C3224" s="345"/>
      <c r="D3224" s="385"/>
      <c r="J3224" s="391"/>
    </row>
    <row r="3225" spans="3:10">
      <c r="C3225" s="345"/>
      <c r="D3225" s="385"/>
      <c r="J3225" s="391"/>
    </row>
    <row r="3226" spans="3:10">
      <c r="C3226" s="345"/>
      <c r="D3226" s="385"/>
      <c r="E3226" s="395"/>
      <c r="F3226" s="396"/>
      <c r="G3226" s="397"/>
      <c r="J3226" s="391"/>
    </row>
    <row r="3227" spans="3:10">
      <c r="C3227" s="345"/>
      <c r="D3227" s="385"/>
      <c r="E3227" s="395"/>
      <c r="F3227" s="396"/>
      <c r="G3227" s="397"/>
      <c r="J3227" s="391"/>
    </row>
    <row r="3228" spans="3:10">
      <c r="C3228" s="345"/>
      <c r="D3228" s="385"/>
      <c r="J3228" s="391"/>
    </row>
    <row r="3229" spans="3:10">
      <c r="C3229" s="345"/>
      <c r="D3229" s="385"/>
      <c r="J3229" s="391"/>
    </row>
    <row r="3230" spans="3:10">
      <c r="C3230" s="345"/>
      <c r="D3230" s="385"/>
      <c r="J3230" s="394"/>
    </row>
    <row r="3231" spans="3:10">
      <c r="C3231" s="345"/>
      <c r="D3231" s="385"/>
      <c r="J3231" s="394"/>
    </row>
    <row r="3232" spans="3:10">
      <c r="C3232" s="345"/>
      <c r="D3232" s="385"/>
      <c r="E3232" s="395"/>
      <c r="F3232" s="396"/>
      <c r="G3232" s="397"/>
      <c r="J3232" s="391"/>
    </row>
    <row r="3233" spans="3:10">
      <c r="C3233" s="345"/>
      <c r="D3233" s="385"/>
      <c r="J3233" s="391"/>
    </row>
    <row r="3234" spans="3:10">
      <c r="C3234" s="345"/>
      <c r="D3234" s="385"/>
      <c r="J3234" s="391"/>
    </row>
    <row r="3235" spans="3:10">
      <c r="C3235" s="345"/>
      <c r="D3235" s="385"/>
      <c r="J3235" s="394"/>
    </row>
    <row r="3236" spans="3:10">
      <c r="C3236" s="345"/>
      <c r="D3236" s="385"/>
      <c r="J3236" s="391"/>
    </row>
    <row r="3237" spans="3:10">
      <c r="C3237" s="345"/>
      <c r="D3237" s="385"/>
      <c r="J3237" s="391"/>
    </row>
    <row r="3238" spans="3:10">
      <c r="C3238" s="345"/>
      <c r="D3238" s="385"/>
      <c r="J3238" s="394"/>
    </row>
    <row r="3239" spans="3:10">
      <c r="C3239" s="345"/>
      <c r="D3239" s="385"/>
      <c r="J3239" s="391"/>
    </row>
    <row r="3240" spans="3:10">
      <c r="C3240" s="345"/>
      <c r="D3240" s="385"/>
      <c r="J3240" s="391"/>
    </row>
    <row r="3241" spans="3:10">
      <c r="C3241" s="345"/>
      <c r="D3241" s="385"/>
      <c r="J3241" s="391"/>
    </row>
    <row r="3242" spans="3:10">
      <c r="C3242" s="345"/>
      <c r="D3242" s="385"/>
      <c r="E3242" s="395"/>
      <c r="F3242" s="396"/>
      <c r="G3242" s="397"/>
      <c r="J3242" s="391"/>
    </row>
    <row r="3243" spans="3:10">
      <c r="C3243" s="345"/>
      <c r="D3243" s="385"/>
      <c r="J3243" s="394"/>
    </row>
    <row r="3244" spans="3:10">
      <c r="C3244" s="345"/>
      <c r="D3244" s="385"/>
      <c r="J3244" s="391"/>
    </row>
    <row r="3245" spans="3:10">
      <c r="C3245" s="345"/>
      <c r="D3245" s="385"/>
      <c r="J3245" s="391"/>
    </row>
    <row r="3246" spans="3:10">
      <c r="C3246" s="345"/>
      <c r="D3246" s="385"/>
      <c r="E3246" s="395"/>
      <c r="F3246" s="396"/>
      <c r="G3246" s="397"/>
      <c r="J3246" s="391"/>
    </row>
    <row r="3247" spans="3:10">
      <c r="C3247" s="345"/>
      <c r="D3247" s="385"/>
      <c r="J3247" s="391"/>
    </row>
    <row r="3248" spans="3:10">
      <c r="C3248" s="345"/>
      <c r="D3248" s="385"/>
      <c r="J3248" s="391"/>
    </row>
    <row r="3249" spans="3:10">
      <c r="C3249" s="345"/>
      <c r="D3249" s="385"/>
      <c r="E3249" s="395"/>
      <c r="F3249" s="396"/>
      <c r="G3249" s="397"/>
      <c r="J3249" s="391"/>
    </row>
    <row r="3250" spans="3:10">
      <c r="C3250" s="345"/>
      <c r="D3250" s="385"/>
      <c r="J3250" s="394"/>
    </row>
    <row r="3251" spans="3:10">
      <c r="C3251" s="345"/>
      <c r="D3251" s="385"/>
      <c r="J3251" s="391"/>
    </row>
    <row r="3252" spans="3:10">
      <c r="C3252" s="345"/>
      <c r="D3252" s="385"/>
      <c r="E3252" s="395"/>
      <c r="F3252" s="396"/>
      <c r="G3252" s="397"/>
      <c r="J3252" s="391"/>
    </row>
    <row r="3253" spans="3:10">
      <c r="C3253" s="345"/>
      <c r="D3253" s="385"/>
      <c r="J3253" s="394"/>
    </row>
    <row r="3254" spans="3:10">
      <c r="C3254" s="345"/>
      <c r="D3254" s="385"/>
      <c r="J3254" s="391"/>
    </row>
    <row r="3255" spans="3:10">
      <c r="C3255" s="345"/>
      <c r="D3255" s="385"/>
      <c r="E3255" s="395"/>
      <c r="F3255" s="396"/>
      <c r="G3255" s="397"/>
      <c r="J3255" s="391"/>
    </row>
    <row r="3256" spans="3:10">
      <c r="C3256" s="345"/>
      <c r="D3256" s="385"/>
      <c r="J3256" s="391"/>
    </row>
    <row r="3257" spans="3:10">
      <c r="C3257" s="345"/>
      <c r="D3257" s="385"/>
      <c r="E3257" s="395"/>
      <c r="F3257" s="396"/>
      <c r="G3257" s="397"/>
      <c r="J3257" s="391"/>
    </row>
    <row r="3258" spans="3:10">
      <c r="C3258" s="345"/>
      <c r="D3258" s="385"/>
      <c r="E3258" s="395"/>
      <c r="F3258" s="396"/>
      <c r="G3258" s="397"/>
      <c r="J3258" s="391"/>
    </row>
    <row r="3259" spans="3:10">
      <c r="C3259" s="345"/>
      <c r="D3259" s="385"/>
      <c r="E3259" s="395"/>
      <c r="F3259" s="396"/>
      <c r="G3259" s="397"/>
      <c r="J3259" s="391"/>
    </row>
    <row r="3260" spans="3:10">
      <c r="C3260" s="345"/>
      <c r="D3260" s="385"/>
      <c r="J3260" s="391"/>
    </row>
    <row r="3261" spans="3:10">
      <c r="C3261" s="345"/>
      <c r="D3261" s="385"/>
      <c r="E3261" s="395"/>
      <c r="F3261" s="396"/>
      <c r="G3261" s="397"/>
      <c r="J3261" s="391"/>
    </row>
    <row r="3262" spans="3:10">
      <c r="C3262" s="345"/>
      <c r="D3262" s="385"/>
      <c r="J3262" s="391"/>
    </row>
    <row r="3263" spans="3:10">
      <c r="C3263" s="345"/>
      <c r="D3263" s="385"/>
      <c r="E3263" s="395"/>
      <c r="F3263" s="396"/>
      <c r="G3263" s="397"/>
      <c r="J3263" s="391"/>
    </row>
    <row r="3264" spans="3:10">
      <c r="C3264" s="345"/>
      <c r="D3264" s="385"/>
      <c r="J3264" s="394"/>
    </row>
    <row r="3265" spans="3:10">
      <c r="C3265" s="345"/>
      <c r="D3265" s="385"/>
      <c r="J3265" s="394"/>
    </row>
    <row r="3266" spans="3:10">
      <c r="C3266" s="345"/>
      <c r="D3266" s="385"/>
      <c r="J3266" s="391"/>
    </row>
    <row r="3267" spans="3:10">
      <c r="C3267" s="345"/>
      <c r="D3267" s="385"/>
      <c r="J3267" s="391"/>
    </row>
    <row r="3268" spans="3:10">
      <c r="C3268" s="345"/>
      <c r="D3268" s="385"/>
      <c r="J3268" s="391"/>
    </row>
    <row r="3269" spans="3:10">
      <c r="C3269" s="345"/>
      <c r="D3269" s="385"/>
      <c r="E3269" s="395"/>
      <c r="F3269" s="396"/>
      <c r="G3269" s="397"/>
      <c r="J3269" s="391"/>
    </row>
    <row r="3270" spans="3:10">
      <c r="C3270" s="345"/>
      <c r="D3270" s="385"/>
      <c r="J3270" s="391"/>
    </row>
    <row r="3271" spans="3:10">
      <c r="C3271" s="345"/>
      <c r="D3271" s="385"/>
      <c r="E3271" s="395"/>
      <c r="F3271" s="396"/>
      <c r="G3271" s="397"/>
      <c r="J3271" s="391"/>
    </row>
    <row r="3272" spans="3:10">
      <c r="C3272" s="345"/>
      <c r="D3272" s="385"/>
      <c r="E3272" s="395"/>
      <c r="F3272" s="396"/>
      <c r="G3272" s="397"/>
      <c r="J3272" s="391"/>
    </row>
    <row r="3273" spans="3:10">
      <c r="C3273" s="345"/>
      <c r="D3273" s="385"/>
      <c r="J3273" s="391"/>
    </row>
    <row r="3274" spans="3:10">
      <c r="C3274" s="345"/>
      <c r="D3274" s="385"/>
      <c r="E3274" s="395"/>
      <c r="F3274" s="396"/>
      <c r="G3274" s="397"/>
      <c r="J3274" s="391"/>
    </row>
    <row r="3275" spans="3:10">
      <c r="C3275" s="345"/>
      <c r="D3275" s="385"/>
      <c r="E3275" s="395"/>
      <c r="F3275" s="396"/>
      <c r="G3275" s="397"/>
      <c r="J3275" s="391"/>
    </row>
    <row r="3276" spans="3:10">
      <c r="C3276" s="345"/>
      <c r="D3276" s="385"/>
      <c r="J3276" s="391"/>
    </row>
    <row r="3277" spans="3:10">
      <c r="C3277" s="345"/>
      <c r="D3277" s="385"/>
      <c r="E3277" s="395"/>
      <c r="F3277" s="396"/>
      <c r="G3277" s="397"/>
      <c r="J3277" s="391"/>
    </row>
    <row r="3278" spans="3:10">
      <c r="C3278" s="345"/>
      <c r="D3278" s="385"/>
      <c r="E3278" s="395"/>
      <c r="F3278" s="396"/>
      <c r="G3278" s="397"/>
      <c r="J3278" s="391"/>
    </row>
    <row r="3279" spans="3:10">
      <c r="C3279" s="345"/>
      <c r="D3279" s="385"/>
      <c r="E3279" s="395"/>
      <c r="F3279" s="396"/>
      <c r="G3279" s="397"/>
      <c r="J3279" s="391"/>
    </row>
    <row r="3280" spans="3:10">
      <c r="C3280" s="345"/>
      <c r="D3280" s="385"/>
      <c r="E3280" s="395"/>
      <c r="F3280" s="396"/>
      <c r="G3280" s="397"/>
      <c r="J3280" s="391"/>
    </row>
    <row r="3281" spans="3:10">
      <c r="C3281" s="345"/>
      <c r="D3281" s="385"/>
      <c r="E3281" s="395"/>
      <c r="F3281" s="396"/>
      <c r="G3281" s="397"/>
      <c r="J3281" s="391"/>
    </row>
    <row r="3282" spans="3:10">
      <c r="C3282" s="345"/>
      <c r="D3282" s="385"/>
      <c r="J3282" s="391"/>
    </row>
    <row r="3283" spans="3:10">
      <c r="C3283" s="345"/>
      <c r="D3283" s="385"/>
      <c r="J3283" s="394"/>
    </row>
    <row r="3284" spans="3:10">
      <c r="C3284" s="345"/>
      <c r="D3284" s="385"/>
      <c r="E3284" s="395"/>
      <c r="F3284" s="396"/>
      <c r="G3284" s="397"/>
      <c r="J3284" s="391"/>
    </row>
    <row r="3285" spans="3:10">
      <c r="C3285" s="345"/>
      <c r="D3285" s="385"/>
      <c r="J3285" s="391"/>
    </row>
    <row r="3286" spans="3:10">
      <c r="C3286" s="345"/>
      <c r="D3286" s="385"/>
      <c r="E3286" s="395"/>
      <c r="F3286" s="396"/>
      <c r="G3286" s="397"/>
      <c r="J3286" s="391"/>
    </row>
    <row r="3287" spans="3:10">
      <c r="C3287" s="345"/>
      <c r="D3287" s="385"/>
      <c r="J3287" s="391"/>
    </row>
    <row r="3288" spans="3:10">
      <c r="C3288" s="345"/>
      <c r="D3288" s="385"/>
      <c r="E3288" s="395"/>
      <c r="F3288" s="396"/>
      <c r="G3288" s="397"/>
      <c r="J3288" s="391"/>
    </row>
    <row r="3289" spans="3:10">
      <c r="C3289" s="345"/>
      <c r="D3289" s="385"/>
      <c r="E3289" s="395"/>
      <c r="F3289" s="396"/>
      <c r="G3289" s="397"/>
      <c r="J3289" s="391"/>
    </row>
    <row r="3290" spans="3:10">
      <c r="C3290" s="345"/>
      <c r="D3290" s="385"/>
      <c r="E3290" s="395"/>
      <c r="F3290" s="396"/>
      <c r="G3290" s="397"/>
      <c r="J3290" s="391"/>
    </row>
    <row r="3291" spans="3:10">
      <c r="C3291" s="345"/>
      <c r="D3291" s="385"/>
      <c r="J3291" s="391"/>
    </row>
    <row r="3292" spans="3:10">
      <c r="C3292" s="345"/>
      <c r="D3292" s="385"/>
      <c r="E3292" s="395"/>
      <c r="F3292" s="396"/>
      <c r="G3292" s="397"/>
      <c r="J3292" s="391"/>
    </row>
    <row r="3293" spans="3:10">
      <c r="C3293" s="345"/>
      <c r="D3293" s="385"/>
      <c r="J3293" s="394"/>
    </row>
    <row r="3294" spans="3:10">
      <c r="C3294" s="345"/>
      <c r="D3294" s="385"/>
      <c r="J3294" s="394"/>
    </row>
    <row r="3295" spans="3:10">
      <c r="C3295" s="345"/>
      <c r="D3295" s="385"/>
      <c r="J3295" s="391"/>
    </row>
    <row r="3296" spans="3:10">
      <c r="C3296" s="345"/>
      <c r="D3296" s="385"/>
      <c r="E3296" s="395"/>
      <c r="F3296" s="396"/>
      <c r="G3296" s="397"/>
      <c r="J3296" s="391"/>
    </row>
    <row r="3297" spans="3:10">
      <c r="C3297" s="345"/>
      <c r="D3297" s="385"/>
      <c r="E3297" s="395"/>
      <c r="F3297" s="396"/>
      <c r="G3297" s="397"/>
      <c r="J3297" s="391"/>
    </row>
    <row r="3298" spans="3:10">
      <c r="C3298" s="345"/>
      <c r="D3298" s="385"/>
      <c r="E3298" s="395"/>
      <c r="F3298" s="396"/>
      <c r="G3298" s="397"/>
      <c r="J3298" s="391"/>
    </row>
    <row r="3299" spans="3:10">
      <c r="C3299" s="345"/>
      <c r="D3299" s="385"/>
      <c r="J3299" s="394"/>
    </row>
    <row r="3300" spans="3:10">
      <c r="C3300" s="345"/>
      <c r="D3300" s="385"/>
      <c r="J3300" s="391"/>
    </row>
    <row r="3301" spans="3:10">
      <c r="C3301" s="345"/>
      <c r="D3301" s="385"/>
      <c r="E3301" s="395"/>
      <c r="F3301" s="396"/>
      <c r="G3301" s="397"/>
      <c r="J3301" s="391"/>
    </row>
    <row r="3302" spans="3:10">
      <c r="C3302" s="345"/>
      <c r="D3302" s="385"/>
      <c r="J3302" s="391"/>
    </row>
    <row r="3303" spans="3:10">
      <c r="C3303" s="345"/>
      <c r="D3303" s="385"/>
      <c r="E3303" s="395"/>
      <c r="F3303" s="396"/>
      <c r="G3303" s="397"/>
      <c r="J3303" s="391"/>
    </row>
    <row r="3304" spans="3:10">
      <c r="C3304" s="345"/>
      <c r="D3304" s="385"/>
      <c r="J3304" s="394"/>
    </row>
    <row r="3305" spans="3:10">
      <c r="C3305" s="345"/>
      <c r="D3305" s="385"/>
      <c r="J3305" s="391"/>
    </row>
    <row r="3306" spans="3:10">
      <c r="C3306" s="345"/>
      <c r="D3306" s="385"/>
      <c r="J3306" s="391"/>
    </row>
    <row r="3307" spans="3:10">
      <c r="C3307" s="345"/>
      <c r="D3307" s="385"/>
      <c r="J3307" s="391"/>
    </row>
    <row r="3308" spans="3:10">
      <c r="C3308" s="345"/>
      <c r="D3308" s="385"/>
      <c r="J3308" s="391"/>
    </row>
    <row r="3309" spans="3:10">
      <c r="C3309" s="345"/>
      <c r="D3309" s="385"/>
      <c r="E3309" s="395"/>
      <c r="F3309" s="396"/>
      <c r="G3309" s="397"/>
      <c r="J3309" s="391"/>
    </row>
    <row r="3310" spans="3:10">
      <c r="C3310" s="345"/>
      <c r="D3310" s="385"/>
      <c r="J3310" s="391"/>
    </row>
    <row r="3311" spans="3:10">
      <c r="C3311" s="345"/>
      <c r="D3311" s="385"/>
      <c r="J3311" s="391"/>
    </row>
    <row r="3312" spans="3:10">
      <c r="C3312" s="345"/>
      <c r="D3312" s="385"/>
      <c r="J3312" s="394"/>
    </row>
    <row r="3313" spans="3:10">
      <c r="C3313" s="345"/>
      <c r="D3313" s="385"/>
      <c r="J3313" s="391"/>
    </row>
    <row r="3314" spans="3:10">
      <c r="C3314" s="345"/>
      <c r="D3314" s="385"/>
      <c r="J3314" s="391"/>
    </row>
    <row r="3315" spans="3:10">
      <c r="C3315" s="345"/>
      <c r="D3315" s="385"/>
      <c r="J3315" s="394"/>
    </row>
    <row r="3316" spans="3:10">
      <c r="C3316" s="345"/>
      <c r="D3316" s="385"/>
      <c r="J3316" s="391"/>
    </row>
    <row r="3317" spans="3:10">
      <c r="C3317" s="345"/>
      <c r="D3317" s="385"/>
      <c r="J3317" s="391"/>
    </row>
    <row r="3318" spans="3:10">
      <c r="C3318" s="345"/>
      <c r="D3318" s="385"/>
      <c r="J3318" s="391"/>
    </row>
    <row r="3319" spans="3:10">
      <c r="C3319" s="345"/>
      <c r="D3319" s="385"/>
      <c r="E3319" s="395"/>
      <c r="F3319" s="396"/>
      <c r="G3319" s="397"/>
      <c r="J3319" s="391"/>
    </row>
    <row r="3320" spans="3:10">
      <c r="C3320" s="345"/>
      <c r="D3320" s="385"/>
      <c r="J3320" s="391"/>
    </row>
    <row r="3321" spans="3:10">
      <c r="C3321" s="345"/>
      <c r="D3321" s="385"/>
      <c r="J3321" s="391"/>
    </row>
    <row r="3322" spans="3:10">
      <c r="C3322" s="345"/>
      <c r="D3322" s="385"/>
      <c r="J3322" s="391"/>
    </row>
    <row r="3323" spans="3:10">
      <c r="C3323" s="345"/>
      <c r="D3323" s="385"/>
      <c r="J3323" s="394"/>
    </row>
    <row r="3324" spans="3:10">
      <c r="C3324" s="345"/>
      <c r="D3324" s="385"/>
      <c r="J3324" s="391"/>
    </row>
    <row r="3325" spans="3:10">
      <c r="C3325" s="345"/>
      <c r="D3325" s="385"/>
      <c r="J3325" s="391"/>
    </row>
    <row r="3326" spans="3:10">
      <c r="C3326" s="345"/>
      <c r="D3326" s="385"/>
      <c r="E3326" s="395"/>
      <c r="F3326" s="396"/>
      <c r="G3326" s="397"/>
      <c r="J3326" s="391"/>
    </row>
    <row r="3327" spans="3:10">
      <c r="C3327" s="345"/>
      <c r="D3327" s="385"/>
      <c r="J3327" s="391"/>
    </row>
    <row r="3328" spans="3:10">
      <c r="C3328" s="345"/>
      <c r="D3328" s="385"/>
      <c r="J3328" s="394"/>
    </row>
    <row r="3329" spans="3:10">
      <c r="C3329" s="345"/>
      <c r="D3329" s="385"/>
      <c r="J3329" s="394"/>
    </row>
    <row r="3330" spans="3:10">
      <c r="C3330" s="345"/>
      <c r="D3330" s="385"/>
      <c r="J3330" s="391"/>
    </row>
    <row r="3331" spans="3:10">
      <c r="C3331" s="345"/>
      <c r="D3331" s="385"/>
      <c r="J3331" s="391"/>
    </row>
    <row r="3332" spans="3:10">
      <c r="C3332" s="345"/>
      <c r="D3332" s="385"/>
      <c r="J3332" s="391"/>
    </row>
    <row r="3333" spans="3:10">
      <c r="C3333" s="345"/>
      <c r="D3333" s="385"/>
      <c r="J3333" s="391"/>
    </row>
    <row r="3334" spans="3:10">
      <c r="C3334" s="345"/>
      <c r="D3334" s="385"/>
      <c r="J3334" s="391"/>
    </row>
    <row r="3335" spans="3:10">
      <c r="C3335" s="345"/>
      <c r="D3335" s="385"/>
      <c r="J3335" s="391"/>
    </row>
    <row r="3336" spans="3:10">
      <c r="C3336" s="345"/>
      <c r="D3336" s="385"/>
      <c r="J3336" s="391"/>
    </row>
    <row r="3337" spans="3:10">
      <c r="C3337" s="345"/>
      <c r="D3337" s="385"/>
      <c r="J3337" s="394"/>
    </row>
    <row r="3338" spans="3:10">
      <c r="C3338" s="345"/>
      <c r="D3338" s="385"/>
      <c r="E3338" s="395"/>
      <c r="F3338" s="396"/>
      <c r="G3338" s="397"/>
      <c r="J3338" s="391"/>
    </row>
    <row r="3339" spans="3:10">
      <c r="C3339" s="345"/>
      <c r="D3339" s="385"/>
      <c r="J3339" s="391"/>
    </row>
    <row r="3340" spans="3:10">
      <c r="C3340" s="345"/>
      <c r="D3340" s="385"/>
      <c r="E3340" s="395"/>
      <c r="F3340" s="396"/>
      <c r="G3340" s="397"/>
      <c r="J3340" s="391"/>
    </row>
    <row r="3341" spans="3:10">
      <c r="C3341" s="345"/>
      <c r="D3341" s="385"/>
      <c r="J3341" s="394"/>
    </row>
    <row r="3342" spans="3:10">
      <c r="C3342" s="345"/>
      <c r="D3342" s="385"/>
      <c r="J3342" s="391"/>
    </row>
    <row r="3343" spans="3:10">
      <c r="C3343" s="345"/>
      <c r="D3343" s="385"/>
      <c r="E3343" s="395"/>
      <c r="F3343" s="396"/>
      <c r="G3343" s="397"/>
      <c r="J3343" s="391"/>
    </row>
    <row r="3344" spans="3:10">
      <c r="C3344" s="345"/>
      <c r="D3344" s="385"/>
      <c r="J3344" s="394"/>
    </row>
    <row r="3345" spans="3:10">
      <c r="C3345" s="345"/>
      <c r="D3345" s="385"/>
      <c r="E3345" s="395"/>
      <c r="F3345" s="396"/>
      <c r="G3345" s="397"/>
      <c r="J3345" s="391"/>
    </row>
    <row r="3346" spans="3:10">
      <c r="C3346" s="345"/>
      <c r="D3346" s="385"/>
      <c r="J3346" s="391"/>
    </row>
    <row r="3347" spans="3:10">
      <c r="C3347" s="345"/>
      <c r="D3347" s="385"/>
      <c r="J3347" s="391"/>
    </row>
    <row r="3348" spans="3:10">
      <c r="C3348" s="345"/>
      <c r="D3348" s="385"/>
      <c r="J3348" s="391"/>
    </row>
    <row r="3349" spans="3:10">
      <c r="C3349" s="345"/>
      <c r="D3349" s="385"/>
      <c r="E3349" s="395"/>
      <c r="F3349" s="396"/>
      <c r="G3349" s="397"/>
      <c r="J3349" s="391"/>
    </row>
    <row r="3350" spans="3:10">
      <c r="C3350" s="345"/>
      <c r="D3350" s="385"/>
      <c r="J3350" s="394"/>
    </row>
    <row r="3351" spans="3:10">
      <c r="C3351" s="345"/>
      <c r="D3351" s="385"/>
      <c r="J3351" s="391"/>
    </row>
    <row r="3352" spans="3:10">
      <c r="C3352" s="345"/>
      <c r="D3352" s="385"/>
      <c r="J3352" s="394"/>
    </row>
    <row r="3353" spans="3:10">
      <c r="C3353" s="345"/>
      <c r="D3353" s="385"/>
      <c r="J3353" s="394"/>
    </row>
    <row r="3354" spans="3:10">
      <c r="C3354" s="345"/>
      <c r="D3354" s="385"/>
      <c r="E3354" s="395"/>
      <c r="F3354" s="396"/>
      <c r="G3354" s="397"/>
      <c r="J3354" s="391"/>
    </row>
    <row r="3355" spans="3:10">
      <c r="C3355" s="345"/>
      <c r="D3355" s="385"/>
      <c r="J3355" s="394"/>
    </row>
    <row r="3356" spans="3:10">
      <c r="C3356" s="345"/>
      <c r="D3356" s="385"/>
      <c r="E3356" s="395"/>
      <c r="F3356" s="396"/>
      <c r="G3356" s="397"/>
      <c r="J3356" s="391"/>
    </row>
    <row r="3357" spans="3:10">
      <c r="C3357" s="345"/>
      <c r="D3357" s="385"/>
      <c r="E3357" s="395"/>
      <c r="F3357" s="396"/>
      <c r="G3357" s="397"/>
      <c r="J3357" s="391"/>
    </row>
    <row r="3358" spans="3:10">
      <c r="C3358" s="345"/>
      <c r="D3358" s="385"/>
      <c r="E3358" s="395"/>
      <c r="F3358" s="396"/>
      <c r="G3358" s="397"/>
      <c r="J3358" s="391"/>
    </row>
    <row r="3359" spans="3:10">
      <c r="C3359" s="345"/>
      <c r="D3359" s="385"/>
      <c r="E3359" s="395"/>
      <c r="F3359" s="396"/>
      <c r="G3359" s="397"/>
      <c r="J3359" s="391"/>
    </row>
    <row r="3360" spans="3:10">
      <c r="C3360" s="345"/>
      <c r="D3360" s="385"/>
      <c r="J3360" s="391"/>
    </row>
    <row r="3361" spans="3:10">
      <c r="C3361" s="345"/>
      <c r="D3361" s="385"/>
      <c r="E3361" s="395"/>
      <c r="F3361" s="396"/>
      <c r="G3361" s="397"/>
      <c r="J3361" s="391"/>
    </row>
    <row r="3362" spans="3:10">
      <c r="C3362" s="345"/>
      <c r="D3362" s="385"/>
      <c r="J3362" s="391"/>
    </row>
    <row r="3363" spans="3:10">
      <c r="C3363" s="345"/>
      <c r="D3363" s="385"/>
      <c r="J3363" s="391"/>
    </row>
    <row r="3364" spans="3:10">
      <c r="C3364" s="345"/>
      <c r="D3364" s="385"/>
      <c r="J3364" s="391"/>
    </row>
    <row r="3365" spans="3:10">
      <c r="C3365" s="345"/>
      <c r="D3365" s="385"/>
      <c r="E3365" s="395"/>
      <c r="F3365" s="396"/>
      <c r="G3365" s="397"/>
      <c r="J3365" s="391"/>
    </row>
    <row r="3366" spans="3:10">
      <c r="C3366" s="345"/>
      <c r="D3366" s="385"/>
      <c r="E3366" s="395"/>
      <c r="F3366" s="396"/>
      <c r="G3366" s="397"/>
      <c r="J3366" s="391"/>
    </row>
    <row r="3367" spans="3:10">
      <c r="C3367" s="345"/>
      <c r="D3367" s="385"/>
      <c r="J3367" s="391"/>
    </row>
    <row r="3368" spans="3:10">
      <c r="C3368" s="345"/>
      <c r="D3368" s="385"/>
      <c r="E3368" s="395"/>
      <c r="F3368" s="396"/>
      <c r="G3368" s="397"/>
      <c r="J3368" s="391"/>
    </row>
    <row r="3369" spans="3:10">
      <c r="C3369" s="345"/>
      <c r="D3369" s="385"/>
      <c r="E3369" s="395"/>
      <c r="F3369" s="396"/>
      <c r="G3369" s="397"/>
      <c r="J3369" s="391"/>
    </row>
    <row r="3370" spans="3:10">
      <c r="C3370" s="345"/>
      <c r="D3370" s="385"/>
      <c r="J3370" s="391"/>
    </row>
    <row r="3371" spans="3:10">
      <c r="C3371" s="345"/>
      <c r="D3371" s="385"/>
      <c r="E3371" s="395"/>
      <c r="F3371" s="396"/>
      <c r="G3371" s="397"/>
      <c r="J3371" s="391"/>
    </row>
    <row r="3372" spans="3:10">
      <c r="C3372" s="345"/>
      <c r="D3372" s="385"/>
      <c r="J3372" s="391"/>
    </row>
    <row r="3373" spans="3:10">
      <c r="C3373" s="345"/>
      <c r="D3373" s="385"/>
      <c r="J3373" s="394"/>
    </row>
    <row r="3374" spans="3:10">
      <c r="C3374" s="345"/>
      <c r="D3374" s="385"/>
      <c r="J3374" s="391"/>
    </row>
    <row r="3375" spans="3:10">
      <c r="C3375" s="345"/>
      <c r="D3375" s="385"/>
      <c r="E3375" s="395"/>
      <c r="F3375" s="396"/>
      <c r="G3375" s="397"/>
      <c r="J3375" s="391"/>
    </row>
    <row r="3376" spans="3:10">
      <c r="C3376" s="345"/>
      <c r="D3376" s="385"/>
      <c r="J3376" s="391"/>
    </row>
    <row r="3377" spans="3:10">
      <c r="C3377" s="345"/>
      <c r="D3377" s="385"/>
      <c r="E3377" s="395"/>
      <c r="F3377" s="396"/>
      <c r="G3377" s="397"/>
      <c r="J3377" s="391"/>
    </row>
    <row r="3378" spans="3:10">
      <c r="C3378" s="345"/>
      <c r="D3378" s="385"/>
      <c r="J3378" s="391"/>
    </row>
    <row r="3379" spans="3:10">
      <c r="C3379" s="345"/>
      <c r="D3379" s="385"/>
      <c r="J3379" s="391"/>
    </row>
    <row r="3380" spans="3:10">
      <c r="C3380" s="345"/>
      <c r="D3380" s="385"/>
      <c r="J3380" s="391"/>
    </row>
    <row r="3381" spans="3:10">
      <c r="C3381" s="345"/>
      <c r="D3381" s="385"/>
      <c r="J3381" s="391"/>
    </row>
    <row r="3382" spans="3:10">
      <c r="C3382" s="345"/>
      <c r="D3382" s="385"/>
      <c r="E3382" s="395"/>
      <c r="F3382" s="396"/>
      <c r="G3382" s="397"/>
      <c r="J3382" s="391"/>
    </row>
    <row r="3383" spans="3:10">
      <c r="C3383" s="345"/>
      <c r="D3383" s="385"/>
      <c r="J3383" s="391"/>
    </row>
    <row r="3384" spans="3:10">
      <c r="C3384" s="345"/>
      <c r="D3384" s="385"/>
      <c r="J3384" s="391"/>
    </row>
    <row r="3385" spans="3:10">
      <c r="C3385" s="345"/>
      <c r="D3385" s="385"/>
      <c r="J3385" s="391"/>
    </row>
    <row r="3386" spans="3:10">
      <c r="C3386" s="345"/>
      <c r="D3386" s="385"/>
      <c r="J3386" s="394"/>
    </row>
    <row r="3387" spans="3:10">
      <c r="C3387" s="345"/>
      <c r="D3387" s="385"/>
      <c r="J3387" s="394"/>
    </row>
    <row r="3388" spans="3:10">
      <c r="C3388" s="345"/>
      <c r="D3388" s="385"/>
      <c r="E3388" s="395"/>
      <c r="F3388" s="396"/>
      <c r="G3388" s="397"/>
      <c r="J3388" s="391"/>
    </row>
    <row r="3389" spans="3:10">
      <c r="C3389" s="345"/>
      <c r="D3389" s="385"/>
      <c r="J3389" s="394"/>
    </row>
    <row r="3390" spans="3:10">
      <c r="C3390" s="345"/>
      <c r="D3390" s="385"/>
      <c r="E3390" s="395"/>
      <c r="F3390" s="396"/>
      <c r="G3390" s="397"/>
      <c r="J3390" s="391"/>
    </row>
    <row r="3391" spans="3:10">
      <c r="C3391" s="345"/>
      <c r="D3391" s="385"/>
      <c r="J3391" s="394"/>
    </row>
    <row r="3392" spans="3:10">
      <c r="C3392" s="345"/>
      <c r="D3392" s="385"/>
      <c r="J3392" s="391"/>
    </row>
    <row r="3393" spans="3:10">
      <c r="C3393" s="345"/>
      <c r="D3393" s="385"/>
      <c r="E3393" s="395"/>
      <c r="F3393" s="396"/>
      <c r="G3393" s="397"/>
      <c r="J3393" s="391"/>
    </row>
    <row r="3394" spans="3:10">
      <c r="C3394" s="345"/>
      <c r="D3394" s="385"/>
      <c r="E3394" s="395"/>
      <c r="F3394" s="396"/>
      <c r="G3394" s="397"/>
      <c r="J3394" s="391"/>
    </row>
    <row r="3395" spans="3:10">
      <c r="C3395" s="345"/>
      <c r="D3395" s="385"/>
      <c r="J3395" s="394"/>
    </row>
    <row r="3396" spans="3:10">
      <c r="C3396" s="345"/>
      <c r="D3396" s="385"/>
      <c r="J3396" s="391"/>
    </row>
    <row r="3397" spans="3:10">
      <c r="C3397" s="345"/>
      <c r="D3397" s="385"/>
      <c r="J3397" s="394"/>
    </row>
    <row r="3398" spans="3:10">
      <c r="C3398" s="345"/>
      <c r="D3398" s="385"/>
      <c r="J3398" s="394"/>
    </row>
    <row r="3399" spans="3:10">
      <c r="C3399" s="345"/>
      <c r="D3399" s="385"/>
      <c r="J3399" s="394"/>
    </row>
    <row r="3400" spans="3:10">
      <c r="C3400" s="345"/>
      <c r="D3400" s="385"/>
      <c r="J3400" s="394"/>
    </row>
    <row r="3401" spans="3:10">
      <c r="C3401" s="345"/>
      <c r="D3401" s="385"/>
      <c r="J3401" s="394"/>
    </row>
    <row r="3402" spans="3:10">
      <c r="C3402" s="345"/>
      <c r="D3402" s="385"/>
      <c r="J3402" s="391"/>
    </row>
    <row r="3403" spans="3:10">
      <c r="C3403" s="345"/>
      <c r="D3403" s="385"/>
      <c r="J3403" s="391"/>
    </row>
    <row r="3404" spans="3:10">
      <c r="C3404" s="345"/>
      <c r="D3404" s="385"/>
      <c r="J3404" s="391"/>
    </row>
    <row r="3405" spans="3:10">
      <c r="C3405" s="345"/>
      <c r="D3405" s="385"/>
      <c r="J3405" s="394"/>
    </row>
    <row r="3406" spans="3:10">
      <c r="C3406" s="345"/>
      <c r="D3406" s="385"/>
      <c r="J3406" s="394"/>
    </row>
    <row r="3407" spans="3:10">
      <c r="C3407" s="345"/>
      <c r="D3407" s="385"/>
      <c r="J3407" s="394"/>
    </row>
    <row r="3408" spans="3:10">
      <c r="C3408" s="345"/>
      <c r="D3408" s="385"/>
      <c r="J3408" s="394"/>
    </row>
    <row r="3409" spans="3:10">
      <c r="C3409" s="345"/>
      <c r="D3409" s="385"/>
      <c r="J3409" s="394"/>
    </row>
    <row r="3410" spans="3:10">
      <c r="C3410" s="345"/>
      <c r="D3410" s="385"/>
      <c r="J3410" s="394"/>
    </row>
    <row r="3411" spans="3:10">
      <c r="C3411" s="345"/>
      <c r="D3411" s="385"/>
      <c r="J3411" s="394"/>
    </row>
    <row r="3412" spans="3:10">
      <c r="C3412" s="345"/>
      <c r="D3412" s="385"/>
      <c r="J3412" s="394"/>
    </row>
    <row r="3413" spans="3:10">
      <c r="C3413" s="345"/>
      <c r="D3413" s="385"/>
      <c r="J3413" s="394"/>
    </row>
    <row r="3414" spans="3:10">
      <c r="C3414" s="345"/>
      <c r="D3414" s="385"/>
      <c r="J3414" s="394"/>
    </row>
    <row r="3415" spans="3:10">
      <c r="C3415" s="345"/>
      <c r="D3415" s="385"/>
      <c r="J3415" s="394"/>
    </row>
    <row r="3416" spans="3:10">
      <c r="C3416" s="345"/>
      <c r="D3416" s="385"/>
      <c r="J3416" s="394"/>
    </row>
    <row r="3417" spans="3:10">
      <c r="C3417" s="345"/>
      <c r="D3417" s="385"/>
      <c r="J3417" s="391"/>
    </row>
    <row r="3418" spans="3:10">
      <c r="C3418" s="345"/>
      <c r="D3418" s="385"/>
      <c r="J3418" s="394"/>
    </row>
    <row r="3419" spans="3:10">
      <c r="C3419" s="345"/>
      <c r="D3419" s="385"/>
      <c r="J3419" s="394"/>
    </row>
    <row r="3420" spans="3:10">
      <c r="C3420" s="345"/>
      <c r="D3420" s="385"/>
      <c r="J3420" s="394"/>
    </row>
    <row r="3421" spans="3:10">
      <c r="C3421" s="345"/>
      <c r="D3421" s="385"/>
      <c r="J3421" s="394"/>
    </row>
    <row r="3422" spans="3:10">
      <c r="C3422" s="345"/>
      <c r="D3422" s="385"/>
      <c r="J3422" s="394"/>
    </row>
    <row r="3423" spans="3:10">
      <c r="C3423" s="345"/>
      <c r="D3423" s="385"/>
      <c r="J3423" s="394"/>
    </row>
    <row r="3424" spans="3:10">
      <c r="C3424" s="345"/>
      <c r="D3424" s="385"/>
      <c r="J3424" s="394"/>
    </row>
    <row r="3425" spans="3:10">
      <c r="C3425" s="345"/>
      <c r="D3425" s="385"/>
      <c r="J3425" s="394"/>
    </row>
    <row r="3426" spans="3:10">
      <c r="C3426" s="345"/>
      <c r="D3426" s="385"/>
      <c r="J3426" s="391"/>
    </row>
    <row r="3427" spans="3:10">
      <c r="C3427" s="345"/>
      <c r="D3427" s="385"/>
      <c r="J3427" s="394"/>
    </row>
    <row r="3428" spans="3:10">
      <c r="C3428" s="345"/>
      <c r="D3428" s="385"/>
      <c r="J3428" s="394"/>
    </row>
    <row r="3429" spans="3:10">
      <c r="C3429" s="345"/>
      <c r="D3429" s="385"/>
      <c r="J3429" s="394"/>
    </row>
    <row r="3430" spans="3:10">
      <c r="C3430" s="345"/>
      <c r="D3430" s="385"/>
      <c r="J3430" s="394"/>
    </row>
    <row r="3431" spans="3:10">
      <c r="C3431" s="345"/>
      <c r="D3431" s="385"/>
      <c r="J3431" s="394"/>
    </row>
    <row r="3432" spans="3:10">
      <c r="C3432" s="345"/>
      <c r="D3432" s="385"/>
      <c r="J3432" s="385"/>
    </row>
    <row r="3433" spans="3:10">
      <c r="C3433" s="345"/>
      <c r="D3433" s="385"/>
      <c r="J3433" s="391"/>
    </row>
    <row r="3434" spans="3:10">
      <c r="C3434" s="345"/>
      <c r="D3434" s="385"/>
      <c r="J3434" s="391"/>
    </row>
    <row r="3435" spans="3:10">
      <c r="C3435" s="345"/>
      <c r="D3435" s="385"/>
      <c r="J3435" s="394"/>
    </row>
    <row r="3436" spans="3:10">
      <c r="C3436" s="345"/>
      <c r="D3436" s="385"/>
      <c r="J3436" s="394"/>
    </row>
    <row r="3437" spans="3:10">
      <c r="C3437" s="345"/>
      <c r="D3437" s="385"/>
      <c r="J3437" s="394"/>
    </row>
    <row r="3438" spans="3:10">
      <c r="C3438" s="345"/>
      <c r="D3438" s="385"/>
      <c r="J3438" s="394"/>
    </row>
    <row r="3439" spans="3:10">
      <c r="C3439" s="345"/>
      <c r="D3439" s="385"/>
      <c r="J3439" s="394"/>
    </row>
    <row r="3440" spans="3:10">
      <c r="C3440" s="345"/>
      <c r="D3440" s="385"/>
      <c r="J3440" s="394"/>
    </row>
    <row r="3441" spans="3:10">
      <c r="C3441" s="345"/>
      <c r="D3441" s="385"/>
      <c r="J3441" s="394"/>
    </row>
    <row r="3442" spans="3:10">
      <c r="C3442" s="345"/>
      <c r="D3442" s="385"/>
      <c r="J3442" s="394"/>
    </row>
    <row r="3443" spans="3:10">
      <c r="C3443" s="345"/>
      <c r="D3443" s="385"/>
      <c r="J3443" s="394"/>
    </row>
    <row r="3444" spans="3:10">
      <c r="C3444" s="345"/>
      <c r="D3444" s="385"/>
      <c r="J3444" s="394"/>
    </row>
    <row r="3445" spans="3:10">
      <c r="C3445" s="345"/>
      <c r="D3445" s="385"/>
      <c r="J3445" s="394"/>
    </row>
    <row r="3446" spans="3:10">
      <c r="C3446" s="345"/>
      <c r="D3446" s="385"/>
      <c r="J3446" s="394"/>
    </row>
    <row r="3447" spans="3:10">
      <c r="C3447" s="345"/>
      <c r="D3447" s="385"/>
      <c r="J3447" s="391"/>
    </row>
    <row r="3448" spans="3:10">
      <c r="C3448" s="345"/>
      <c r="D3448" s="385"/>
      <c r="J3448" s="394"/>
    </row>
    <row r="3449" spans="3:10">
      <c r="C3449" s="345"/>
      <c r="D3449" s="385"/>
      <c r="J3449" s="394"/>
    </row>
    <row r="3450" spans="3:10">
      <c r="C3450" s="345"/>
      <c r="D3450" s="385"/>
      <c r="J3450" s="394"/>
    </row>
    <row r="3451" spans="3:10">
      <c r="C3451" s="345"/>
      <c r="D3451" s="385"/>
      <c r="J3451" s="394"/>
    </row>
    <row r="3452" spans="3:10">
      <c r="C3452" s="345"/>
      <c r="D3452" s="385"/>
      <c r="J3452" s="394"/>
    </row>
    <row r="3453" spans="3:10">
      <c r="C3453" s="345"/>
      <c r="D3453" s="385"/>
      <c r="J3453" s="394"/>
    </row>
    <row r="3454" spans="3:10">
      <c r="C3454" s="345"/>
      <c r="D3454" s="385"/>
      <c r="J3454" s="394"/>
    </row>
    <row r="3455" spans="3:10">
      <c r="C3455" s="345"/>
      <c r="D3455" s="385"/>
      <c r="J3455" s="394"/>
    </row>
    <row r="3456" spans="3:10">
      <c r="C3456" s="345"/>
      <c r="D3456" s="385"/>
      <c r="J3456" s="391"/>
    </row>
    <row r="3457" spans="3:10">
      <c r="C3457" s="345"/>
      <c r="D3457" s="385"/>
      <c r="J3457" s="394"/>
    </row>
    <row r="3458" spans="3:10">
      <c r="C3458" s="345"/>
      <c r="D3458" s="385"/>
      <c r="J3458" s="394"/>
    </row>
    <row r="3459" spans="3:10">
      <c r="C3459" s="345"/>
      <c r="D3459" s="385"/>
      <c r="J3459" s="394"/>
    </row>
    <row r="3460" spans="3:10">
      <c r="C3460" s="345"/>
      <c r="D3460" s="385"/>
      <c r="J3460" s="394"/>
    </row>
    <row r="3461" spans="3:10">
      <c r="C3461" s="345"/>
      <c r="D3461" s="385"/>
      <c r="J3461" s="394"/>
    </row>
    <row r="3462" spans="3:10">
      <c r="C3462" s="345"/>
      <c r="D3462" s="385"/>
      <c r="J3462" s="391"/>
    </row>
    <row r="3463" spans="3:10">
      <c r="C3463" s="345"/>
      <c r="D3463" s="385"/>
      <c r="J3463" s="391"/>
    </row>
    <row r="3464" spans="3:10">
      <c r="C3464" s="345"/>
      <c r="D3464" s="385"/>
      <c r="J3464" s="385"/>
    </row>
    <row r="3465" spans="3:10">
      <c r="C3465" s="345"/>
      <c r="D3465" s="385"/>
      <c r="J3465" s="394"/>
    </row>
    <row r="3466" spans="3:10">
      <c r="C3466" s="345"/>
      <c r="D3466" s="385"/>
      <c r="J3466" s="394"/>
    </row>
    <row r="3467" spans="3:10">
      <c r="C3467" s="345"/>
      <c r="D3467" s="385"/>
      <c r="J3467" s="394"/>
    </row>
    <row r="3468" spans="3:10">
      <c r="C3468" s="345"/>
      <c r="D3468" s="385"/>
      <c r="J3468" s="394"/>
    </row>
    <row r="3469" spans="3:10">
      <c r="C3469" s="345"/>
      <c r="D3469" s="385"/>
      <c r="J3469" s="394"/>
    </row>
    <row r="3470" spans="3:10">
      <c r="C3470" s="345"/>
      <c r="D3470" s="385"/>
      <c r="J3470" s="394"/>
    </row>
    <row r="3471" spans="3:10">
      <c r="C3471" s="345"/>
      <c r="D3471" s="385"/>
      <c r="J3471" s="394"/>
    </row>
    <row r="3472" spans="3:10">
      <c r="C3472" s="345"/>
      <c r="D3472" s="385"/>
      <c r="J3472" s="394"/>
    </row>
    <row r="3473" spans="3:10">
      <c r="C3473" s="345"/>
      <c r="D3473" s="385"/>
      <c r="J3473" s="394"/>
    </row>
    <row r="3474" spans="3:10">
      <c r="C3474" s="345"/>
      <c r="D3474" s="385"/>
      <c r="J3474" s="394"/>
    </row>
    <row r="3475" spans="3:10">
      <c r="C3475" s="345"/>
      <c r="D3475" s="385"/>
      <c r="J3475" s="394"/>
    </row>
    <row r="3476" spans="3:10">
      <c r="C3476" s="345"/>
      <c r="D3476" s="385"/>
      <c r="J3476" s="394"/>
    </row>
    <row r="3477" spans="3:10">
      <c r="C3477" s="345"/>
      <c r="D3477" s="385"/>
      <c r="J3477" s="391"/>
    </row>
    <row r="3478" spans="3:10">
      <c r="C3478" s="345"/>
      <c r="D3478" s="385"/>
      <c r="J3478" s="394"/>
    </row>
    <row r="3479" spans="3:10">
      <c r="C3479" s="345"/>
      <c r="D3479" s="385"/>
      <c r="J3479" s="394"/>
    </row>
    <row r="3480" spans="3:10">
      <c r="C3480" s="345"/>
      <c r="D3480" s="385"/>
      <c r="J3480" s="394"/>
    </row>
    <row r="3481" spans="3:10">
      <c r="C3481" s="345"/>
      <c r="D3481" s="385"/>
      <c r="J3481" s="394"/>
    </row>
    <row r="3482" spans="3:10">
      <c r="C3482" s="345"/>
      <c r="D3482" s="385"/>
      <c r="J3482" s="394"/>
    </row>
    <row r="3483" spans="3:10">
      <c r="C3483" s="345"/>
      <c r="D3483" s="385"/>
      <c r="J3483" s="394"/>
    </row>
    <row r="3484" spans="3:10">
      <c r="C3484" s="345"/>
      <c r="D3484" s="385"/>
      <c r="J3484" s="394"/>
    </row>
    <row r="3485" spans="3:10">
      <c r="C3485" s="345"/>
      <c r="D3485" s="385"/>
      <c r="J3485" s="394"/>
    </row>
    <row r="3486" spans="3:10">
      <c r="C3486" s="345"/>
      <c r="D3486" s="385"/>
      <c r="J3486" s="391"/>
    </row>
    <row r="3487" spans="3:10">
      <c r="C3487" s="345"/>
      <c r="D3487" s="385"/>
      <c r="J3487" s="394"/>
    </row>
    <row r="3488" spans="3:10">
      <c r="C3488" s="345"/>
      <c r="D3488" s="385"/>
      <c r="J3488" s="394"/>
    </row>
    <row r="3489" spans="3:10">
      <c r="C3489" s="345"/>
      <c r="D3489" s="385"/>
      <c r="J3489" s="394"/>
    </row>
    <row r="3490" spans="3:10">
      <c r="C3490" s="345"/>
      <c r="D3490" s="385"/>
      <c r="J3490" s="394"/>
    </row>
    <row r="3491" spans="3:10">
      <c r="C3491" s="345"/>
      <c r="D3491" s="385"/>
      <c r="J3491" s="394"/>
    </row>
    <row r="3492" spans="3:10">
      <c r="D3492" s="385"/>
      <c r="J3492" s="385"/>
    </row>
    <row r="3493" spans="3:10">
      <c r="D3493" s="385"/>
      <c r="J3493" s="385"/>
    </row>
    <row r="3494" spans="3:10">
      <c r="D3494" s="385"/>
      <c r="J3494" s="385"/>
    </row>
    <row r="3495" spans="3:10">
      <c r="D3495" s="385"/>
      <c r="J3495" s="394"/>
    </row>
    <row r="3496" spans="3:10">
      <c r="D3496" s="385"/>
      <c r="J3496" s="394"/>
    </row>
    <row r="3497" spans="3:10">
      <c r="D3497" s="385"/>
      <c r="J3497" s="394"/>
    </row>
    <row r="3498" spans="3:10">
      <c r="D3498" s="385"/>
      <c r="J3498" s="394"/>
    </row>
    <row r="3499" spans="3:10">
      <c r="D3499" s="385"/>
      <c r="J3499" s="394"/>
    </row>
    <row r="3500" spans="3:10">
      <c r="D3500" s="385"/>
      <c r="J3500" s="394"/>
    </row>
    <row r="3501" spans="3:10">
      <c r="D3501" s="385"/>
      <c r="J3501" s="394"/>
    </row>
    <row r="3502" spans="3:10">
      <c r="D3502" s="385"/>
      <c r="J3502" s="394"/>
    </row>
    <row r="3503" spans="3:10">
      <c r="D3503" s="385"/>
      <c r="J3503" s="394"/>
    </row>
    <row r="3504" spans="3:10">
      <c r="D3504" s="385"/>
      <c r="J3504" s="394"/>
    </row>
    <row r="3505" spans="4:10">
      <c r="D3505" s="385"/>
      <c r="J3505" s="394"/>
    </row>
    <row r="3506" spans="4:10">
      <c r="D3506" s="385"/>
      <c r="J3506" s="394"/>
    </row>
    <row r="3507" spans="4:10">
      <c r="D3507" s="385"/>
      <c r="J3507" s="385"/>
    </row>
    <row r="3508" spans="4:10">
      <c r="D3508" s="385"/>
      <c r="J3508" s="394"/>
    </row>
    <row r="3509" spans="4:10">
      <c r="D3509" s="385"/>
      <c r="J3509" s="394"/>
    </row>
    <row r="3510" spans="4:10">
      <c r="D3510" s="385"/>
      <c r="J3510" s="394"/>
    </row>
    <row r="3511" spans="4:10">
      <c r="D3511" s="385"/>
      <c r="J3511" s="394"/>
    </row>
    <row r="3512" spans="4:10">
      <c r="D3512" s="385"/>
      <c r="J3512" s="394"/>
    </row>
    <row r="3513" spans="4:10">
      <c r="D3513" s="385"/>
      <c r="J3513" s="394"/>
    </row>
    <row r="3514" spans="4:10">
      <c r="D3514" s="385"/>
      <c r="J3514" s="394"/>
    </row>
    <row r="3515" spans="4:10">
      <c r="D3515" s="385"/>
      <c r="J3515" s="394"/>
    </row>
    <row r="3516" spans="4:10">
      <c r="D3516" s="385"/>
      <c r="J3516" s="385"/>
    </row>
    <row r="3517" spans="4:10">
      <c r="D3517" s="385"/>
      <c r="J3517" s="394"/>
    </row>
    <row r="3518" spans="4:10">
      <c r="D3518" s="385"/>
      <c r="J3518" s="394"/>
    </row>
    <row r="3519" spans="4:10">
      <c r="D3519" s="385"/>
      <c r="J3519" s="394"/>
    </row>
    <row r="3520" spans="4:10">
      <c r="D3520" s="385"/>
      <c r="J3520" s="394"/>
    </row>
    <row r="3521" spans="4:10">
      <c r="D3521" s="385"/>
      <c r="J3521" s="394"/>
    </row>
    <row r="3522" spans="4:10">
      <c r="D3522" s="385"/>
      <c r="J3522" s="385"/>
    </row>
    <row r="3523" spans="4:10">
      <c r="D3523" s="385"/>
      <c r="J3523" s="385"/>
    </row>
    <row r="3524" spans="4:10">
      <c r="D3524" s="385"/>
      <c r="J3524" s="385"/>
    </row>
    <row r="3525" spans="4:10">
      <c r="D3525" s="385"/>
      <c r="J3525" s="394"/>
    </row>
    <row r="3526" spans="4:10">
      <c r="D3526" s="385"/>
      <c r="J3526" s="394"/>
    </row>
    <row r="3527" spans="4:10">
      <c r="D3527" s="385"/>
      <c r="J3527" s="394"/>
    </row>
    <row r="3528" spans="4:10">
      <c r="D3528" s="385"/>
      <c r="J3528" s="394"/>
    </row>
    <row r="3529" spans="4:10">
      <c r="D3529" s="385"/>
      <c r="J3529" s="394"/>
    </row>
    <row r="3530" spans="4:10">
      <c r="D3530" s="385"/>
      <c r="J3530" s="394"/>
    </row>
    <row r="3531" spans="4:10">
      <c r="D3531" s="385"/>
      <c r="J3531" s="394"/>
    </row>
    <row r="3532" spans="4:10">
      <c r="D3532" s="385"/>
      <c r="J3532" s="394"/>
    </row>
    <row r="3533" spans="4:10">
      <c r="D3533" s="385"/>
      <c r="J3533" s="394"/>
    </row>
    <row r="3534" spans="4:10">
      <c r="D3534" s="385"/>
      <c r="J3534" s="394"/>
    </row>
    <row r="3535" spans="4:10">
      <c r="D3535" s="385"/>
      <c r="J3535" s="394"/>
    </row>
    <row r="3536" spans="4:10">
      <c r="D3536" s="385"/>
      <c r="J3536" s="394"/>
    </row>
    <row r="3537" spans="4:10">
      <c r="D3537" s="385"/>
      <c r="J3537" s="385"/>
    </row>
    <row r="3538" spans="4:10">
      <c r="D3538" s="385"/>
      <c r="J3538" s="394"/>
    </row>
    <row r="3539" spans="4:10">
      <c r="D3539" s="385"/>
      <c r="J3539" s="394"/>
    </row>
    <row r="3540" spans="4:10">
      <c r="D3540" s="385"/>
      <c r="J3540" s="394"/>
    </row>
    <row r="3541" spans="4:10">
      <c r="D3541" s="385"/>
      <c r="J3541" s="394"/>
    </row>
    <row r="3542" spans="4:10">
      <c r="D3542" s="385"/>
      <c r="J3542" s="394"/>
    </row>
    <row r="3543" spans="4:10">
      <c r="D3543" s="385"/>
      <c r="J3543" s="394"/>
    </row>
    <row r="3544" spans="4:10">
      <c r="D3544" s="385"/>
      <c r="J3544" s="394"/>
    </row>
    <row r="3545" spans="4:10">
      <c r="D3545" s="385"/>
      <c r="J3545" s="394"/>
    </row>
    <row r="3546" spans="4:10">
      <c r="D3546" s="385"/>
      <c r="J3546" s="385"/>
    </row>
    <row r="3547" spans="4:10">
      <c r="D3547" s="385"/>
      <c r="J3547" s="394"/>
    </row>
    <row r="3548" spans="4:10">
      <c r="D3548" s="385"/>
      <c r="J3548" s="394"/>
    </row>
    <row r="3549" spans="4:10">
      <c r="D3549" s="385"/>
      <c r="J3549" s="394"/>
    </row>
    <row r="3550" spans="4:10">
      <c r="D3550" s="385"/>
      <c r="J3550" s="394"/>
    </row>
    <row r="3551" spans="4:10">
      <c r="D3551" s="385"/>
      <c r="J3551" s="394"/>
    </row>
    <row r="3552" spans="4:10">
      <c r="D3552" s="385"/>
      <c r="J3552" s="385"/>
    </row>
    <row r="3553" spans="4:10">
      <c r="D3553" s="385"/>
      <c r="J3553" s="385"/>
    </row>
    <row r="3554" spans="4:10">
      <c r="D3554" s="385"/>
      <c r="J3554" s="385"/>
    </row>
    <row r="3555" spans="4:10">
      <c r="D3555" s="385"/>
      <c r="J3555" s="394"/>
    </row>
    <row r="3556" spans="4:10">
      <c r="D3556" s="385"/>
      <c r="J3556" s="394"/>
    </row>
    <row r="3557" spans="4:10">
      <c r="D3557" s="385"/>
      <c r="J3557" s="394"/>
    </row>
    <row r="3558" spans="4:10">
      <c r="D3558" s="385"/>
      <c r="J3558" s="394"/>
    </row>
    <row r="3559" spans="4:10">
      <c r="D3559" s="385"/>
      <c r="J3559" s="394"/>
    </row>
    <row r="3560" spans="4:10">
      <c r="D3560" s="385"/>
      <c r="J3560" s="394"/>
    </row>
    <row r="3561" spans="4:10">
      <c r="D3561" s="385"/>
      <c r="J3561" s="394"/>
    </row>
    <row r="3562" spans="4:10">
      <c r="D3562" s="385"/>
      <c r="J3562" s="394"/>
    </row>
    <row r="3563" spans="4:10">
      <c r="D3563" s="385"/>
      <c r="J3563" s="394"/>
    </row>
    <row r="3564" spans="4:10">
      <c r="D3564" s="385"/>
      <c r="J3564" s="394"/>
    </row>
    <row r="3565" spans="4:10">
      <c r="D3565" s="385"/>
      <c r="J3565" s="394"/>
    </row>
    <row r="3566" spans="4:10">
      <c r="D3566" s="385"/>
      <c r="J3566" s="394"/>
    </row>
    <row r="3567" spans="4:10">
      <c r="D3567" s="385"/>
      <c r="J3567" s="385"/>
    </row>
    <row r="3568" spans="4:10">
      <c r="D3568" s="385"/>
      <c r="J3568" s="394"/>
    </row>
    <row r="3569" spans="4:10">
      <c r="D3569" s="385"/>
      <c r="J3569" s="394"/>
    </row>
    <row r="3570" spans="4:10">
      <c r="D3570" s="385"/>
      <c r="J3570" s="394"/>
    </row>
    <row r="3571" spans="4:10">
      <c r="D3571" s="385"/>
      <c r="J3571" s="394"/>
    </row>
    <row r="3572" spans="4:10">
      <c r="D3572" s="385"/>
      <c r="J3572" s="394"/>
    </row>
    <row r="3573" spans="4:10">
      <c r="D3573" s="385"/>
      <c r="J3573" s="394"/>
    </row>
    <row r="3574" spans="4:10">
      <c r="D3574" s="385"/>
      <c r="J3574" s="394"/>
    </row>
    <row r="3575" spans="4:10">
      <c r="D3575" s="385"/>
      <c r="J3575" s="394"/>
    </row>
    <row r="3576" spans="4:10">
      <c r="D3576" s="385"/>
      <c r="J3576" s="385"/>
    </row>
    <row r="3577" spans="4:10">
      <c r="D3577" s="385"/>
      <c r="J3577" s="394"/>
    </row>
    <row r="3578" spans="4:10">
      <c r="D3578" s="385"/>
      <c r="J3578" s="394"/>
    </row>
    <row r="3579" spans="4:10">
      <c r="D3579" s="385"/>
      <c r="J3579" s="394"/>
    </row>
    <row r="3580" spans="4:10">
      <c r="D3580" s="385"/>
      <c r="J3580" s="394"/>
    </row>
    <row r="3581" spans="4:10">
      <c r="D3581" s="385"/>
      <c r="J3581" s="394"/>
    </row>
    <row r="3582" spans="4:10">
      <c r="D3582" s="385"/>
      <c r="J3582" s="385"/>
    </row>
    <row r="3583" spans="4:10">
      <c r="D3583" s="385"/>
      <c r="J3583" s="385"/>
    </row>
    <row r="3584" spans="4:10">
      <c r="D3584" s="385"/>
      <c r="J3584" s="385"/>
    </row>
    <row r="3585" spans="4:10">
      <c r="D3585" s="385"/>
      <c r="J3585" s="394"/>
    </row>
    <row r="3586" spans="4:10">
      <c r="D3586" s="385"/>
      <c r="J3586" s="394"/>
    </row>
    <row r="3587" spans="4:10">
      <c r="D3587" s="385"/>
      <c r="J3587" s="394"/>
    </row>
    <row r="3588" spans="4:10">
      <c r="D3588" s="385"/>
      <c r="J3588" s="394"/>
    </row>
    <row r="3589" spans="4:10">
      <c r="D3589" s="385"/>
      <c r="J3589" s="394"/>
    </row>
    <row r="3590" spans="4:10">
      <c r="D3590" s="385"/>
      <c r="J3590" s="394"/>
    </row>
    <row r="3591" spans="4:10">
      <c r="D3591" s="385"/>
      <c r="J3591" s="394"/>
    </row>
    <row r="3592" spans="4:10">
      <c r="D3592" s="385"/>
      <c r="J3592" s="394"/>
    </row>
    <row r="3593" spans="4:10">
      <c r="D3593" s="385"/>
      <c r="J3593" s="394"/>
    </row>
    <row r="3594" spans="4:10">
      <c r="D3594" s="385"/>
      <c r="J3594" s="394"/>
    </row>
    <row r="3595" spans="4:10">
      <c r="D3595" s="385"/>
      <c r="J3595" s="394"/>
    </row>
    <row r="3596" spans="4:10">
      <c r="D3596" s="385"/>
      <c r="J3596" s="394"/>
    </row>
    <row r="3597" spans="4:10">
      <c r="D3597" s="385"/>
      <c r="J3597" s="385"/>
    </row>
    <row r="3598" spans="4:10">
      <c r="D3598" s="385"/>
      <c r="J3598" s="394"/>
    </row>
    <row r="3599" spans="4:10">
      <c r="D3599" s="385"/>
      <c r="J3599" s="394"/>
    </row>
    <row r="3600" spans="4:10">
      <c r="D3600" s="385"/>
      <c r="J3600" s="394"/>
    </row>
    <row r="3601" spans="4:10">
      <c r="D3601" s="385"/>
      <c r="J3601" s="394"/>
    </row>
    <row r="3602" spans="4:10">
      <c r="D3602" s="385"/>
      <c r="J3602" s="394"/>
    </row>
    <row r="3603" spans="4:10">
      <c r="D3603" s="385"/>
      <c r="J3603" s="394"/>
    </row>
    <row r="3604" spans="4:10">
      <c r="D3604" s="385"/>
      <c r="J3604" s="394"/>
    </row>
    <row r="3605" spans="4:10">
      <c r="D3605" s="385"/>
      <c r="J3605" s="394"/>
    </row>
    <row r="3606" spans="4:10">
      <c r="D3606" s="385"/>
      <c r="J3606" s="385"/>
    </row>
    <row r="3607" spans="4:10">
      <c r="D3607" s="385"/>
      <c r="J3607" s="394"/>
    </row>
    <row r="3608" spans="4:10">
      <c r="D3608" s="385"/>
      <c r="J3608" s="394"/>
    </row>
    <row r="3609" spans="4:10">
      <c r="D3609" s="385"/>
      <c r="J3609" s="394"/>
    </row>
    <row r="3610" spans="4:10">
      <c r="D3610" s="385"/>
      <c r="J3610" s="394"/>
    </row>
    <row r="3611" spans="4:10">
      <c r="D3611" s="385"/>
      <c r="J3611" s="394"/>
    </row>
    <row r="3612" spans="4:10">
      <c r="D3612" s="385"/>
      <c r="J3612" s="385"/>
    </row>
    <row r="3613" spans="4:10">
      <c r="D3613" s="385"/>
      <c r="J3613" s="385"/>
    </row>
    <row r="3614" spans="4:10">
      <c r="D3614" s="385"/>
      <c r="J3614" s="385"/>
    </row>
    <row r="3615" spans="4:10">
      <c r="D3615" s="385"/>
      <c r="J3615" s="394"/>
    </row>
    <row r="3616" spans="4:10">
      <c r="D3616" s="385"/>
      <c r="J3616" s="394"/>
    </row>
    <row r="3617" spans="4:10">
      <c r="D3617" s="385"/>
      <c r="J3617" s="394"/>
    </row>
    <row r="3618" spans="4:10">
      <c r="D3618" s="385"/>
      <c r="J3618" s="394"/>
    </row>
    <row r="3619" spans="4:10">
      <c r="D3619" s="385"/>
      <c r="J3619" s="394"/>
    </row>
    <row r="3620" spans="4:10">
      <c r="D3620" s="385"/>
      <c r="J3620" s="394"/>
    </row>
    <row r="3621" spans="4:10">
      <c r="D3621" s="385"/>
      <c r="J3621" s="394"/>
    </row>
    <row r="3622" spans="4:10">
      <c r="D3622" s="385"/>
      <c r="J3622" s="394"/>
    </row>
    <row r="3623" spans="4:10">
      <c r="D3623" s="385"/>
      <c r="J3623" s="394"/>
    </row>
    <row r="3624" spans="4:10">
      <c r="D3624" s="385"/>
      <c r="J3624" s="394"/>
    </row>
    <row r="3625" spans="4:10">
      <c r="D3625" s="385"/>
      <c r="J3625" s="394"/>
    </row>
    <row r="3626" spans="4:10">
      <c r="D3626" s="385"/>
      <c r="J3626" s="394"/>
    </row>
    <row r="3627" spans="4:10">
      <c r="D3627" s="385"/>
      <c r="J3627" s="385"/>
    </row>
    <row r="3628" spans="4:10">
      <c r="D3628" s="385"/>
      <c r="J3628" s="394"/>
    </row>
    <row r="3629" spans="4:10">
      <c r="D3629" s="385"/>
      <c r="J3629" s="394"/>
    </row>
    <row r="3630" spans="4:10">
      <c r="D3630" s="385"/>
      <c r="J3630" s="394"/>
    </row>
    <row r="3631" spans="4:10">
      <c r="D3631" s="385"/>
      <c r="J3631" s="394"/>
    </row>
    <row r="3632" spans="4:10">
      <c r="D3632" s="385"/>
      <c r="J3632" s="394"/>
    </row>
    <row r="3633" spans="4:10">
      <c r="D3633" s="385"/>
      <c r="J3633" s="394"/>
    </row>
    <row r="3634" spans="4:10">
      <c r="D3634" s="385"/>
      <c r="J3634" s="394"/>
    </row>
    <row r="3635" spans="4:10">
      <c r="D3635" s="385"/>
      <c r="J3635" s="394"/>
    </row>
    <row r="3636" spans="4:10">
      <c r="D3636" s="385"/>
      <c r="J3636" s="385"/>
    </row>
    <row r="3637" spans="4:10">
      <c r="D3637" s="385"/>
      <c r="J3637" s="394"/>
    </row>
    <row r="3638" spans="4:10">
      <c r="D3638" s="385"/>
      <c r="J3638" s="394"/>
    </row>
    <row r="3639" spans="4:10">
      <c r="D3639" s="385"/>
      <c r="J3639" s="394"/>
    </row>
    <row r="3640" spans="4:10">
      <c r="D3640" s="385"/>
      <c r="J3640" s="394"/>
    </row>
    <row r="3641" spans="4:10">
      <c r="D3641" s="385"/>
      <c r="J3641" s="394"/>
    </row>
    <row r="3642" spans="4:10">
      <c r="D3642" s="385"/>
      <c r="J3642" s="385"/>
    </row>
    <row r="3643" spans="4:10">
      <c r="D3643" s="385"/>
      <c r="J3643" s="385"/>
    </row>
    <row r="3644" spans="4:10">
      <c r="D3644" s="385"/>
      <c r="J3644" s="385"/>
    </row>
    <row r="3645" spans="4:10">
      <c r="D3645" s="385"/>
      <c r="J3645" s="394"/>
    </row>
    <row r="3646" spans="4:10">
      <c r="D3646" s="385"/>
      <c r="J3646" s="394"/>
    </row>
    <row r="3647" spans="4:10">
      <c r="D3647" s="385"/>
      <c r="J3647" s="394"/>
    </row>
    <row r="3648" spans="4:10">
      <c r="D3648" s="385"/>
      <c r="J3648" s="394"/>
    </row>
    <row r="3649" spans="4:10">
      <c r="D3649" s="385"/>
      <c r="J3649" s="394"/>
    </row>
    <row r="3650" spans="4:10">
      <c r="D3650" s="385"/>
      <c r="J3650" s="394"/>
    </row>
    <row r="3651" spans="4:10">
      <c r="D3651" s="385"/>
      <c r="J3651" s="394"/>
    </row>
    <row r="3652" spans="4:10">
      <c r="D3652" s="385"/>
      <c r="J3652" s="394"/>
    </row>
    <row r="3653" spans="4:10">
      <c r="D3653" s="385"/>
      <c r="J3653" s="394"/>
    </row>
    <row r="3654" spans="4:10">
      <c r="D3654" s="385"/>
      <c r="J3654" s="394"/>
    </row>
    <row r="3655" spans="4:10">
      <c r="D3655" s="385"/>
      <c r="J3655" s="394"/>
    </row>
    <row r="3656" spans="4:10">
      <c r="D3656" s="385"/>
      <c r="J3656" s="394"/>
    </row>
    <row r="3657" spans="4:10">
      <c r="D3657" s="385"/>
      <c r="J3657" s="385"/>
    </row>
    <row r="3658" spans="4:10">
      <c r="D3658" s="385"/>
      <c r="J3658" s="394"/>
    </row>
    <row r="3659" spans="4:10">
      <c r="D3659" s="385"/>
      <c r="J3659" s="394"/>
    </row>
    <row r="3660" spans="4:10">
      <c r="D3660" s="385"/>
      <c r="J3660" s="394"/>
    </row>
    <row r="3661" spans="4:10">
      <c r="D3661" s="385"/>
      <c r="J3661" s="394"/>
    </row>
    <row r="3662" spans="4:10">
      <c r="D3662" s="385"/>
      <c r="J3662" s="394"/>
    </row>
    <row r="3663" spans="4:10">
      <c r="D3663" s="385"/>
      <c r="J3663" s="394"/>
    </row>
    <row r="3664" spans="4:10">
      <c r="D3664" s="385"/>
      <c r="J3664" s="394"/>
    </row>
    <row r="3665" spans="4:10">
      <c r="D3665" s="385"/>
      <c r="J3665" s="394"/>
    </row>
    <row r="3666" spans="4:10">
      <c r="D3666" s="385"/>
      <c r="J3666" s="385"/>
    </row>
    <row r="3667" spans="4:10">
      <c r="D3667" s="385"/>
      <c r="J3667" s="394"/>
    </row>
    <row r="3668" spans="4:10">
      <c r="D3668" s="385"/>
      <c r="J3668" s="394"/>
    </row>
    <row r="3669" spans="4:10">
      <c r="D3669" s="385"/>
      <c r="J3669" s="394"/>
    </row>
    <row r="3670" spans="4:10">
      <c r="D3670" s="385"/>
      <c r="J3670" s="394"/>
    </row>
    <row r="3671" spans="4:10">
      <c r="D3671" s="385"/>
      <c r="J3671" s="394"/>
    </row>
    <row r="3672" spans="4:10">
      <c r="D3672" s="385"/>
      <c r="J3672" s="385"/>
    </row>
    <row r="3673" spans="4:10">
      <c r="D3673" s="385"/>
      <c r="J3673" s="385"/>
    </row>
    <row r="3674" spans="4:10">
      <c r="D3674" s="385"/>
      <c r="J3674" s="385"/>
    </row>
    <row r="3675" spans="4:10">
      <c r="D3675" s="385"/>
      <c r="J3675" s="394"/>
    </row>
    <row r="3676" spans="4:10">
      <c r="D3676" s="385"/>
      <c r="J3676" s="394"/>
    </row>
    <row r="3677" spans="4:10">
      <c r="D3677" s="385"/>
      <c r="J3677" s="394"/>
    </row>
    <row r="3678" spans="4:10">
      <c r="D3678" s="385"/>
      <c r="J3678" s="394"/>
    </row>
    <row r="3679" spans="4:10">
      <c r="D3679" s="385"/>
      <c r="J3679" s="394"/>
    </row>
    <row r="3680" spans="4:10">
      <c r="D3680" s="385"/>
      <c r="J3680" s="394"/>
    </row>
    <row r="3681" spans="4:10">
      <c r="D3681" s="385"/>
      <c r="J3681" s="394"/>
    </row>
    <row r="3682" spans="4:10">
      <c r="D3682" s="385"/>
      <c r="J3682" s="394"/>
    </row>
    <row r="3683" spans="4:10">
      <c r="D3683" s="385"/>
      <c r="J3683" s="394"/>
    </row>
    <row r="3684" spans="4:10">
      <c r="D3684" s="385"/>
      <c r="J3684" s="394"/>
    </row>
    <row r="3685" spans="4:10">
      <c r="D3685" s="385"/>
      <c r="J3685" s="394"/>
    </row>
    <row r="3686" spans="4:10">
      <c r="D3686" s="385"/>
      <c r="J3686" s="394"/>
    </row>
    <row r="3687" spans="4:10">
      <c r="D3687" s="385"/>
      <c r="J3687" s="385"/>
    </row>
    <row r="3688" spans="4:10">
      <c r="D3688" s="385"/>
      <c r="J3688" s="394"/>
    </row>
    <row r="3689" spans="4:10">
      <c r="D3689" s="385"/>
      <c r="J3689" s="394"/>
    </row>
    <row r="3690" spans="4:10">
      <c r="D3690" s="385"/>
      <c r="J3690" s="394"/>
    </row>
    <row r="3691" spans="4:10">
      <c r="D3691" s="385"/>
      <c r="J3691" s="394"/>
    </row>
    <row r="3692" spans="4:10">
      <c r="D3692" s="385"/>
      <c r="J3692" s="394"/>
    </row>
    <row r="3693" spans="4:10">
      <c r="D3693" s="385"/>
      <c r="J3693" s="394"/>
    </row>
    <row r="3694" spans="4:10">
      <c r="D3694" s="385"/>
      <c r="J3694" s="394"/>
    </row>
    <row r="3695" spans="4:10">
      <c r="D3695" s="385"/>
      <c r="J3695" s="394"/>
    </row>
    <row r="3696" spans="4:10">
      <c r="D3696" s="385"/>
      <c r="J3696" s="385"/>
    </row>
    <row r="3697" spans="4:10">
      <c r="D3697" s="385"/>
      <c r="J3697" s="394"/>
    </row>
    <row r="3698" spans="4:10">
      <c r="D3698" s="385"/>
      <c r="J3698" s="394"/>
    </row>
    <row r="3699" spans="4:10">
      <c r="D3699" s="385"/>
      <c r="J3699" s="394"/>
    </row>
    <row r="3700" spans="4:10">
      <c r="D3700" s="385"/>
      <c r="J3700" s="394"/>
    </row>
    <row r="3701" spans="4:10">
      <c r="D3701" s="385"/>
      <c r="J3701" s="394"/>
    </row>
    <row r="3702" spans="4:10">
      <c r="D3702" s="385"/>
      <c r="J3702" s="385"/>
    </row>
    <row r="3703" spans="4:10">
      <c r="D3703" s="385"/>
      <c r="J3703" s="385"/>
    </row>
    <row r="3704" spans="4:10">
      <c r="D3704" s="385"/>
      <c r="J3704" s="385"/>
    </row>
    <row r="3705" spans="4:10">
      <c r="D3705" s="385"/>
      <c r="J3705" s="394"/>
    </row>
    <row r="3706" spans="4:10">
      <c r="D3706" s="385"/>
      <c r="J3706" s="394"/>
    </row>
    <row r="3707" spans="4:10">
      <c r="D3707" s="385"/>
      <c r="J3707" s="394"/>
    </row>
    <row r="3708" spans="4:10">
      <c r="D3708" s="385"/>
      <c r="J3708" s="394"/>
    </row>
    <row r="3709" spans="4:10">
      <c r="D3709" s="385"/>
      <c r="J3709" s="394"/>
    </row>
    <row r="3710" spans="4:10">
      <c r="D3710" s="385"/>
      <c r="J3710" s="394"/>
    </row>
    <row r="3711" spans="4:10">
      <c r="D3711" s="385"/>
      <c r="J3711" s="394"/>
    </row>
    <row r="3712" spans="4:10">
      <c r="D3712" s="385"/>
      <c r="J3712" s="394"/>
    </row>
    <row r="3713" spans="4:10">
      <c r="D3713" s="385"/>
      <c r="J3713" s="394"/>
    </row>
    <row r="3714" spans="4:10">
      <c r="D3714" s="385"/>
      <c r="J3714" s="394"/>
    </row>
    <row r="3715" spans="4:10">
      <c r="D3715" s="385"/>
      <c r="J3715" s="394"/>
    </row>
    <row r="3716" spans="4:10">
      <c r="D3716" s="385"/>
      <c r="J3716" s="394"/>
    </row>
    <row r="3717" spans="4:10">
      <c r="D3717" s="385"/>
      <c r="J3717" s="385"/>
    </row>
    <row r="3718" spans="4:10">
      <c r="D3718" s="385"/>
      <c r="J3718" s="394"/>
    </row>
    <row r="3719" spans="4:10">
      <c r="D3719" s="385"/>
      <c r="J3719" s="394"/>
    </row>
    <row r="3720" spans="4:10">
      <c r="D3720" s="385"/>
      <c r="J3720" s="394"/>
    </row>
    <row r="3721" spans="4:10">
      <c r="D3721" s="385"/>
      <c r="J3721" s="394"/>
    </row>
    <row r="3722" spans="4:10">
      <c r="D3722" s="385"/>
      <c r="J3722" s="394"/>
    </row>
    <row r="3723" spans="4:10">
      <c r="D3723" s="385"/>
      <c r="J3723" s="394"/>
    </row>
    <row r="3724" spans="4:10">
      <c r="D3724" s="385"/>
      <c r="J3724" s="394"/>
    </row>
    <row r="3725" spans="4:10">
      <c r="D3725" s="385"/>
      <c r="J3725" s="394"/>
    </row>
    <row r="3726" spans="4:10">
      <c r="D3726" s="385"/>
      <c r="J3726" s="385"/>
    </row>
    <row r="3727" spans="4:10">
      <c r="D3727" s="385"/>
      <c r="J3727" s="394"/>
    </row>
    <row r="3728" spans="4:10">
      <c r="D3728" s="385"/>
      <c r="J3728" s="394"/>
    </row>
    <row r="3729" spans="4:10">
      <c r="D3729" s="385"/>
      <c r="J3729" s="394"/>
    </row>
    <row r="3730" spans="4:10">
      <c r="D3730" s="385"/>
      <c r="J3730" s="394"/>
    </row>
    <row r="3731" spans="4:10">
      <c r="D3731" s="385"/>
      <c r="J3731" s="394"/>
    </row>
    <row r="3732" spans="4:10">
      <c r="D3732" s="385"/>
      <c r="J3732" s="385"/>
    </row>
    <row r="3733" spans="4:10">
      <c r="D3733" s="385"/>
      <c r="J3733" s="385"/>
    </row>
    <row r="3734" spans="4:10">
      <c r="D3734" s="385"/>
      <c r="J3734" s="385"/>
    </row>
    <row r="3735" spans="4:10">
      <c r="D3735" s="385"/>
      <c r="J3735" s="394"/>
    </row>
    <row r="3736" spans="4:10">
      <c r="D3736" s="385"/>
      <c r="J3736" s="394"/>
    </row>
    <row r="3737" spans="4:10">
      <c r="D3737" s="385"/>
      <c r="J3737" s="394"/>
    </row>
    <row r="3738" spans="4:10">
      <c r="D3738" s="385"/>
      <c r="J3738" s="394"/>
    </row>
    <row r="3739" spans="4:10">
      <c r="D3739" s="385"/>
      <c r="J3739" s="394"/>
    </row>
    <row r="3740" spans="4:10">
      <c r="D3740" s="385"/>
      <c r="J3740" s="394"/>
    </row>
    <row r="3741" spans="4:10">
      <c r="D3741" s="385"/>
      <c r="J3741" s="394"/>
    </row>
    <row r="3742" spans="4:10">
      <c r="D3742" s="385"/>
      <c r="J3742" s="394"/>
    </row>
    <row r="3743" spans="4:10">
      <c r="D3743" s="385"/>
      <c r="J3743" s="394"/>
    </row>
    <row r="3744" spans="4:10">
      <c r="D3744" s="385"/>
      <c r="J3744" s="394"/>
    </row>
    <row r="3745" spans="4:10">
      <c r="D3745" s="385"/>
      <c r="J3745" s="394"/>
    </row>
    <row r="3746" spans="4:10">
      <c r="D3746" s="385"/>
      <c r="J3746" s="394"/>
    </row>
    <row r="3747" spans="4:10">
      <c r="D3747" s="385"/>
      <c r="J3747" s="385"/>
    </row>
    <row r="3748" spans="4:10">
      <c r="D3748" s="385"/>
      <c r="J3748" s="394"/>
    </row>
    <row r="3749" spans="4:10">
      <c r="D3749" s="385"/>
      <c r="J3749" s="394"/>
    </row>
    <row r="3750" spans="4:10">
      <c r="D3750" s="385"/>
      <c r="J3750" s="394"/>
    </row>
    <row r="3751" spans="4:10">
      <c r="D3751" s="385"/>
      <c r="J3751" s="394"/>
    </row>
    <row r="3752" spans="4:10">
      <c r="D3752" s="385"/>
      <c r="J3752" s="394"/>
    </row>
    <row r="3753" spans="4:10">
      <c r="D3753" s="385"/>
      <c r="J3753" s="394"/>
    </row>
    <row r="3754" spans="4:10">
      <c r="D3754" s="385"/>
      <c r="J3754" s="394"/>
    </row>
    <row r="3755" spans="4:10">
      <c r="D3755" s="385"/>
      <c r="J3755" s="394"/>
    </row>
    <row r="3756" spans="4:10">
      <c r="D3756" s="385"/>
      <c r="J3756" s="385"/>
    </row>
    <row r="3757" spans="4:10">
      <c r="D3757" s="385"/>
      <c r="J3757" s="394"/>
    </row>
    <row r="3758" spans="4:10">
      <c r="D3758" s="385"/>
      <c r="J3758" s="394"/>
    </row>
    <row r="3759" spans="4:10">
      <c r="D3759" s="385"/>
      <c r="J3759" s="394"/>
    </row>
    <row r="3760" spans="4:10">
      <c r="D3760" s="385"/>
      <c r="J3760" s="394"/>
    </row>
    <row r="3761" spans="4:10">
      <c r="D3761" s="385"/>
      <c r="J3761" s="394"/>
    </row>
    <row r="3762" spans="4:10">
      <c r="D3762" s="385"/>
      <c r="J3762" s="385"/>
    </row>
    <row r="3763" spans="4:10">
      <c r="D3763" s="385"/>
      <c r="J3763" s="385"/>
    </row>
    <row r="3764" spans="4:10">
      <c r="D3764" s="385"/>
      <c r="J3764" s="385"/>
    </row>
    <row r="3765" spans="4:10">
      <c r="D3765" s="385"/>
      <c r="J3765" s="394"/>
    </row>
    <row r="3766" spans="4:10">
      <c r="D3766" s="385"/>
      <c r="J3766" s="394"/>
    </row>
    <row r="3767" spans="4:10">
      <c r="D3767" s="385"/>
      <c r="J3767" s="394"/>
    </row>
    <row r="3768" spans="4:10">
      <c r="D3768" s="385"/>
      <c r="J3768" s="394"/>
    </row>
    <row r="3769" spans="4:10">
      <c r="D3769" s="385"/>
      <c r="J3769" s="394"/>
    </row>
    <row r="3770" spans="4:10">
      <c r="D3770" s="385"/>
      <c r="J3770" s="394"/>
    </row>
    <row r="3771" spans="4:10">
      <c r="D3771" s="385"/>
      <c r="J3771" s="394"/>
    </row>
    <row r="3772" spans="4:10">
      <c r="D3772" s="385"/>
      <c r="J3772" s="394"/>
    </row>
    <row r="3773" spans="4:10">
      <c r="D3773" s="385"/>
      <c r="J3773" s="394"/>
    </row>
    <row r="3774" spans="4:10">
      <c r="D3774" s="385"/>
      <c r="J3774" s="394"/>
    </row>
    <row r="3775" spans="4:10">
      <c r="D3775" s="385"/>
      <c r="J3775" s="394"/>
    </row>
    <row r="3776" spans="4:10">
      <c r="D3776" s="385"/>
      <c r="J3776" s="394"/>
    </row>
    <row r="3777" spans="4:10">
      <c r="D3777" s="385"/>
      <c r="J3777" s="385"/>
    </row>
    <row r="3778" spans="4:10">
      <c r="D3778" s="385"/>
      <c r="J3778" s="394"/>
    </row>
    <row r="3779" spans="4:10">
      <c r="D3779" s="385"/>
      <c r="J3779" s="394"/>
    </row>
    <row r="3780" spans="4:10">
      <c r="D3780" s="385"/>
      <c r="J3780" s="394"/>
    </row>
    <row r="3781" spans="4:10">
      <c r="D3781" s="385"/>
      <c r="J3781" s="394"/>
    </row>
    <row r="3782" spans="4:10">
      <c r="D3782" s="385"/>
      <c r="J3782" s="394"/>
    </row>
    <row r="3783" spans="4:10">
      <c r="D3783" s="385"/>
      <c r="J3783" s="394"/>
    </row>
    <row r="3784" spans="4:10">
      <c r="D3784" s="385"/>
      <c r="J3784" s="394"/>
    </row>
    <row r="3785" spans="4:10">
      <c r="D3785" s="385"/>
      <c r="J3785" s="394"/>
    </row>
    <row r="3786" spans="4:10">
      <c r="D3786" s="385"/>
      <c r="J3786" s="385"/>
    </row>
    <row r="3787" spans="4:10">
      <c r="D3787" s="385"/>
      <c r="J3787" s="394"/>
    </row>
    <row r="3788" spans="4:10">
      <c r="D3788" s="385"/>
      <c r="J3788" s="394"/>
    </row>
    <row r="3789" spans="4:10">
      <c r="D3789" s="385"/>
      <c r="J3789" s="394"/>
    </row>
    <row r="3790" spans="4:10">
      <c r="D3790" s="385"/>
      <c r="J3790" s="394"/>
    </row>
    <row r="3791" spans="4:10">
      <c r="D3791" s="385"/>
      <c r="J3791" s="394"/>
    </row>
    <row r="3792" spans="4:10">
      <c r="D3792" s="385"/>
      <c r="J3792" s="385"/>
    </row>
    <row r="3793" spans="4:10">
      <c r="D3793" s="385"/>
      <c r="J3793" s="385"/>
    </row>
    <row r="3794" spans="4:10">
      <c r="D3794" s="385"/>
      <c r="J3794" s="385"/>
    </row>
    <row r="3795" spans="4:10">
      <c r="D3795" s="385"/>
      <c r="J3795" s="394"/>
    </row>
    <row r="3796" spans="4:10">
      <c r="D3796" s="385"/>
      <c r="J3796" s="394"/>
    </row>
    <row r="3797" spans="4:10">
      <c r="D3797" s="385"/>
      <c r="J3797" s="394"/>
    </row>
    <row r="3798" spans="4:10">
      <c r="D3798" s="385"/>
      <c r="J3798" s="394"/>
    </row>
    <row r="3799" spans="4:10">
      <c r="D3799" s="385"/>
      <c r="J3799" s="394"/>
    </row>
    <row r="3800" spans="4:10">
      <c r="D3800" s="385"/>
      <c r="J3800" s="394"/>
    </row>
    <row r="3801" spans="4:10">
      <c r="D3801" s="385"/>
      <c r="J3801" s="394"/>
    </row>
    <row r="3802" spans="4:10">
      <c r="D3802" s="385"/>
      <c r="J3802" s="394"/>
    </row>
    <row r="3803" spans="4:10">
      <c r="D3803" s="385"/>
      <c r="J3803" s="394"/>
    </row>
    <row r="3804" spans="4:10">
      <c r="D3804" s="385"/>
      <c r="J3804" s="394"/>
    </row>
    <row r="3805" spans="4:10">
      <c r="D3805" s="385"/>
      <c r="J3805" s="394"/>
    </row>
    <row r="3806" spans="4:10">
      <c r="D3806" s="385"/>
      <c r="J3806" s="394"/>
    </row>
    <row r="3807" spans="4:10">
      <c r="D3807" s="385"/>
      <c r="J3807" s="385"/>
    </row>
    <row r="3808" spans="4:10">
      <c r="D3808" s="385"/>
      <c r="J3808" s="394"/>
    </row>
    <row r="3809" spans="4:10">
      <c r="D3809" s="385"/>
      <c r="J3809" s="394"/>
    </row>
    <row r="3810" spans="4:10">
      <c r="D3810" s="385"/>
      <c r="J3810" s="394"/>
    </row>
    <row r="3811" spans="4:10">
      <c r="D3811" s="385"/>
      <c r="J3811" s="394"/>
    </row>
    <row r="3812" spans="4:10">
      <c r="D3812" s="385"/>
      <c r="J3812" s="394"/>
    </row>
    <row r="3813" spans="4:10">
      <c r="D3813" s="385"/>
      <c r="J3813" s="394"/>
    </row>
    <row r="3814" spans="4:10">
      <c r="D3814" s="385"/>
      <c r="J3814" s="394"/>
    </row>
    <row r="3815" spans="4:10">
      <c r="D3815" s="385"/>
      <c r="J3815" s="394"/>
    </row>
    <row r="3816" spans="4:10">
      <c r="D3816" s="385"/>
      <c r="J3816" s="385"/>
    </row>
    <row r="3817" spans="4:10">
      <c r="D3817" s="385"/>
      <c r="J3817" s="394"/>
    </row>
    <row r="3818" spans="4:10">
      <c r="D3818" s="385"/>
      <c r="J3818" s="394"/>
    </row>
    <row r="3819" spans="4:10">
      <c r="D3819" s="385"/>
      <c r="J3819" s="394"/>
    </row>
    <row r="3820" spans="4:10">
      <c r="D3820" s="385"/>
      <c r="J3820" s="394"/>
    </row>
    <row r="3821" spans="4:10">
      <c r="D3821" s="385"/>
      <c r="J3821" s="394"/>
    </row>
    <row r="3822" spans="4:10">
      <c r="D3822" s="385"/>
      <c r="J3822" s="385"/>
    </row>
    <row r="3823" spans="4:10">
      <c r="D3823" s="385"/>
      <c r="J3823" s="385"/>
    </row>
    <row r="3824" spans="4:10">
      <c r="D3824" s="385"/>
      <c r="J3824" s="385"/>
    </row>
    <row r="3825" spans="4:10">
      <c r="D3825" s="385"/>
      <c r="J3825" s="394"/>
    </row>
    <row r="3826" spans="4:10">
      <c r="D3826" s="385"/>
      <c r="J3826" s="394"/>
    </row>
    <row r="3827" spans="4:10">
      <c r="D3827" s="385"/>
      <c r="J3827" s="394"/>
    </row>
    <row r="3828" spans="4:10">
      <c r="D3828" s="385"/>
      <c r="J3828" s="394"/>
    </row>
    <row r="3829" spans="4:10">
      <c r="D3829" s="385"/>
      <c r="J3829" s="394"/>
    </row>
    <row r="3830" spans="4:10">
      <c r="D3830" s="385"/>
      <c r="J3830" s="394"/>
    </row>
    <row r="3831" spans="4:10">
      <c r="D3831" s="385"/>
      <c r="J3831" s="394"/>
    </row>
    <row r="3832" spans="4:10">
      <c r="D3832" s="385"/>
      <c r="J3832" s="394"/>
    </row>
    <row r="3833" spans="4:10">
      <c r="D3833" s="385"/>
      <c r="J3833" s="394"/>
    </row>
    <row r="3834" spans="4:10">
      <c r="D3834" s="385"/>
      <c r="J3834" s="394"/>
    </row>
    <row r="3835" spans="4:10">
      <c r="D3835" s="385"/>
      <c r="J3835" s="394"/>
    </row>
    <row r="3836" spans="4:10">
      <c r="D3836" s="385"/>
      <c r="J3836" s="394"/>
    </row>
    <row r="3837" spans="4:10">
      <c r="D3837" s="385"/>
      <c r="J3837" s="385"/>
    </row>
    <row r="3838" spans="4:10">
      <c r="D3838" s="385"/>
      <c r="J3838" s="394"/>
    </row>
    <row r="3839" spans="4:10">
      <c r="D3839" s="385"/>
      <c r="J3839" s="394"/>
    </row>
    <row r="3840" spans="4:10">
      <c r="D3840" s="385"/>
      <c r="J3840" s="394"/>
    </row>
    <row r="3841" spans="4:10">
      <c r="D3841" s="385"/>
      <c r="J3841" s="394"/>
    </row>
    <row r="3842" spans="4:10">
      <c r="D3842" s="385"/>
      <c r="J3842" s="394"/>
    </row>
    <row r="3843" spans="4:10">
      <c r="D3843" s="385"/>
      <c r="J3843" s="394"/>
    </row>
    <row r="3844" spans="4:10">
      <c r="D3844" s="385"/>
      <c r="J3844" s="394"/>
    </row>
    <row r="3845" spans="4:10">
      <c r="D3845" s="385"/>
      <c r="J3845" s="394"/>
    </row>
    <row r="3846" spans="4:10">
      <c r="D3846" s="385"/>
      <c r="J3846" s="385"/>
    </row>
    <row r="3847" spans="4:10">
      <c r="D3847" s="385"/>
      <c r="J3847" s="394"/>
    </row>
    <row r="3848" spans="4:10">
      <c r="D3848" s="385"/>
      <c r="J3848" s="394"/>
    </row>
    <row r="3849" spans="4:10">
      <c r="D3849" s="385"/>
      <c r="J3849" s="394"/>
    </row>
    <row r="3850" spans="4:10">
      <c r="D3850" s="385"/>
      <c r="J3850" s="394"/>
    </row>
    <row r="3851" spans="4:10">
      <c r="D3851" s="385"/>
      <c r="J3851" s="394"/>
    </row>
    <row r="3852" spans="4:10">
      <c r="D3852" s="385"/>
      <c r="J3852" s="385"/>
    </row>
    <row r="3853" spans="4:10">
      <c r="D3853" s="385"/>
      <c r="J3853" s="385"/>
    </row>
    <row r="3854" spans="4:10">
      <c r="D3854" s="385"/>
      <c r="J3854" s="385"/>
    </row>
    <row r="3855" spans="4:10">
      <c r="D3855" s="385"/>
      <c r="J3855" s="394"/>
    </row>
    <row r="3856" spans="4:10">
      <c r="D3856" s="385"/>
      <c r="J3856" s="394"/>
    </row>
    <row r="3857" spans="4:10">
      <c r="D3857" s="385"/>
      <c r="J3857" s="394"/>
    </row>
    <row r="3858" spans="4:10">
      <c r="D3858" s="385"/>
      <c r="J3858" s="394"/>
    </row>
    <row r="3859" spans="4:10">
      <c r="D3859" s="385"/>
      <c r="J3859" s="394"/>
    </row>
    <row r="3860" spans="4:10">
      <c r="D3860" s="385"/>
      <c r="J3860" s="394"/>
    </row>
    <row r="3861" spans="4:10">
      <c r="D3861" s="385"/>
      <c r="J3861" s="394"/>
    </row>
    <row r="3862" spans="4:10">
      <c r="D3862" s="385"/>
      <c r="J3862" s="394"/>
    </row>
    <row r="3863" spans="4:10">
      <c r="D3863" s="385"/>
      <c r="J3863" s="394"/>
    </row>
    <row r="3864" spans="4:10">
      <c r="D3864" s="385"/>
      <c r="J3864" s="394"/>
    </row>
    <row r="3865" spans="4:10">
      <c r="D3865" s="385"/>
      <c r="J3865" s="394"/>
    </row>
    <row r="3866" spans="4:10">
      <c r="D3866" s="385"/>
      <c r="J3866" s="394"/>
    </row>
    <row r="3867" spans="4:10">
      <c r="D3867" s="385"/>
      <c r="J3867" s="385"/>
    </row>
    <row r="3868" spans="4:10">
      <c r="D3868" s="385"/>
      <c r="J3868" s="394"/>
    </row>
    <row r="3869" spans="4:10">
      <c r="D3869" s="385"/>
      <c r="J3869" s="394"/>
    </row>
    <row r="3870" spans="4:10">
      <c r="D3870" s="385"/>
      <c r="J3870" s="394"/>
    </row>
    <row r="3871" spans="4:10">
      <c r="D3871" s="385"/>
      <c r="J3871" s="394"/>
    </row>
    <row r="3872" spans="4:10">
      <c r="D3872" s="385"/>
      <c r="J3872" s="394"/>
    </row>
    <row r="3873" spans="4:10">
      <c r="D3873" s="385"/>
      <c r="J3873" s="394"/>
    </row>
    <row r="3874" spans="4:10">
      <c r="D3874" s="385"/>
      <c r="J3874" s="394"/>
    </row>
    <row r="3875" spans="4:10">
      <c r="D3875" s="385"/>
      <c r="J3875" s="394"/>
    </row>
    <row r="3876" spans="4:10">
      <c r="D3876" s="385"/>
      <c r="J3876" s="385"/>
    </row>
    <row r="3877" spans="4:10">
      <c r="D3877" s="385"/>
      <c r="J3877" s="394"/>
    </row>
    <row r="3878" spans="4:10">
      <c r="D3878" s="385"/>
      <c r="J3878" s="394"/>
    </row>
    <row r="3879" spans="4:10">
      <c r="D3879" s="385"/>
      <c r="J3879" s="394"/>
    </row>
    <row r="3880" spans="4:10">
      <c r="D3880" s="385"/>
      <c r="J3880" s="394"/>
    </row>
    <row r="3881" spans="4:10">
      <c r="D3881" s="385"/>
      <c r="J3881" s="394"/>
    </row>
    <row r="3882" spans="4:10">
      <c r="D3882" s="385"/>
      <c r="J3882" s="385"/>
    </row>
    <row r="3883" spans="4:10">
      <c r="D3883" s="385"/>
      <c r="J3883" s="385"/>
    </row>
    <row r="3884" spans="4:10">
      <c r="D3884" s="385"/>
      <c r="J3884" s="385"/>
    </row>
    <row r="3885" spans="4:10">
      <c r="D3885" s="385"/>
      <c r="J3885" s="394"/>
    </row>
    <row r="3886" spans="4:10">
      <c r="D3886" s="385"/>
      <c r="J3886" s="394"/>
    </row>
    <row r="3887" spans="4:10">
      <c r="D3887" s="385"/>
      <c r="J3887" s="394"/>
    </row>
    <row r="3888" spans="4:10">
      <c r="D3888" s="385"/>
      <c r="J3888" s="394"/>
    </row>
    <row r="3889" spans="4:10">
      <c r="D3889" s="385"/>
      <c r="J3889" s="394"/>
    </row>
    <row r="3890" spans="4:10">
      <c r="D3890" s="385"/>
      <c r="J3890" s="394"/>
    </row>
    <row r="3891" spans="4:10">
      <c r="D3891" s="385"/>
      <c r="J3891" s="394"/>
    </row>
    <row r="3892" spans="4:10">
      <c r="D3892" s="385"/>
      <c r="J3892" s="394"/>
    </row>
    <row r="3893" spans="4:10">
      <c r="D3893" s="385"/>
      <c r="J3893" s="394"/>
    </row>
    <row r="3894" spans="4:10">
      <c r="D3894" s="385"/>
      <c r="J3894" s="394"/>
    </row>
    <row r="3895" spans="4:10">
      <c r="D3895" s="385"/>
      <c r="J3895" s="394"/>
    </row>
    <row r="3896" spans="4:10">
      <c r="D3896" s="385"/>
      <c r="J3896" s="394"/>
    </row>
    <row r="3897" spans="4:10">
      <c r="D3897" s="385"/>
      <c r="J3897" s="385"/>
    </row>
    <row r="3898" spans="4:10">
      <c r="D3898" s="385"/>
      <c r="J3898" s="394"/>
    </row>
    <row r="3899" spans="4:10">
      <c r="D3899" s="385"/>
      <c r="J3899" s="394"/>
    </row>
    <row r="3900" spans="4:10">
      <c r="D3900" s="385"/>
      <c r="J3900" s="394"/>
    </row>
    <row r="3901" spans="4:10">
      <c r="D3901" s="385"/>
      <c r="J3901" s="394"/>
    </row>
    <row r="3902" spans="4:10">
      <c r="D3902" s="385"/>
      <c r="J3902" s="394"/>
    </row>
    <row r="3903" spans="4:10">
      <c r="D3903" s="385"/>
      <c r="J3903" s="394"/>
    </row>
    <row r="3904" spans="4:10">
      <c r="D3904" s="385"/>
      <c r="J3904" s="394"/>
    </row>
    <row r="3905" spans="4:10">
      <c r="D3905" s="385"/>
      <c r="J3905" s="394"/>
    </row>
    <row r="3906" spans="4:10">
      <c r="D3906" s="385"/>
      <c r="J3906" s="385"/>
    </row>
    <row r="3907" spans="4:10">
      <c r="D3907" s="385"/>
      <c r="J3907" s="394"/>
    </row>
    <row r="3908" spans="4:10">
      <c r="D3908" s="385"/>
      <c r="J3908" s="394"/>
    </row>
    <row r="3909" spans="4:10">
      <c r="D3909" s="385"/>
      <c r="J3909" s="394"/>
    </row>
    <row r="3910" spans="4:10">
      <c r="D3910" s="385"/>
      <c r="J3910" s="394"/>
    </row>
    <row r="3911" spans="4:10">
      <c r="D3911" s="385"/>
      <c r="J3911" s="394"/>
    </row>
    <row r="3912" spans="4:10">
      <c r="D3912" s="385"/>
      <c r="J3912" s="385"/>
    </row>
    <row r="3913" spans="4:10">
      <c r="D3913" s="385"/>
      <c r="J3913" s="385"/>
    </row>
    <row r="3914" spans="4:10">
      <c r="D3914" s="385"/>
      <c r="J3914" s="385"/>
    </row>
    <row r="3915" spans="4:10">
      <c r="D3915" s="385"/>
      <c r="J3915" s="394"/>
    </row>
    <row r="3916" spans="4:10">
      <c r="D3916" s="385"/>
      <c r="J3916" s="394"/>
    </row>
    <row r="3917" spans="4:10">
      <c r="D3917" s="385"/>
      <c r="J3917" s="394"/>
    </row>
    <row r="3918" spans="4:10">
      <c r="D3918" s="385"/>
      <c r="J3918" s="394"/>
    </row>
    <row r="3919" spans="4:10">
      <c r="D3919" s="385"/>
      <c r="J3919" s="394"/>
    </row>
    <row r="3920" spans="4:10">
      <c r="D3920" s="385"/>
      <c r="J3920" s="394"/>
    </row>
    <row r="3921" spans="4:10">
      <c r="D3921" s="385"/>
      <c r="J3921" s="394"/>
    </row>
    <row r="3922" spans="4:10">
      <c r="D3922" s="385"/>
      <c r="J3922" s="394"/>
    </row>
    <row r="3923" spans="4:10">
      <c r="D3923" s="385"/>
      <c r="J3923" s="394"/>
    </row>
    <row r="3924" spans="4:10">
      <c r="D3924" s="385"/>
      <c r="J3924" s="394"/>
    </row>
    <row r="3925" spans="4:10">
      <c r="D3925" s="385"/>
      <c r="J3925" s="394"/>
    </row>
    <row r="3926" spans="4:10">
      <c r="D3926" s="385"/>
      <c r="J3926" s="394"/>
    </row>
    <row r="3927" spans="4:10">
      <c r="D3927" s="385"/>
      <c r="J3927" s="385"/>
    </row>
    <row r="3928" spans="4:10">
      <c r="D3928" s="385"/>
      <c r="J3928" s="394"/>
    </row>
    <row r="3929" spans="4:10">
      <c r="D3929" s="385"/>
      <c r="J3929" s="394"/>
    </row>
    <row r="3930" spans="4:10">
      <c r="D3930" s="385"/>
      <c r="J3930" s="394"/>
    </row>
    <row r="3931" spans="4:10">
      <c r="D3931" s="385"/>
      <c r="J3931" s="394"/>
    </row>
    <row r="3932" spans="4:10">
      <c r="D3932" s="385"/>
      <c r="J3932" s="394"/>
    </row>
    <row r="3933" spans="4:10">
      <c r="D3933" s="385"/>
      <c r="J3933" s="394"/>
    </row>
    <row r="3934" spans="4:10">
      <c r="D3934" s="385"/>
      <c r="J3934" s="394"/>
    </row>
    <row r="3935" spans="4:10">
      <c r="D3935" s="385"/>
      <c r="J3935" s="394"/>
    </row>
    <row r="3936" spans="4:10">
      <c r="D3936" s="385"/>
      <c r="J3936" s="385"/>
    </row>
    <row r="3937" spans="4:10">
      <c r="D3937" s="385"/>
      <c r="J3937" s="394"/>
    </row>
    <row r="3938" spans="4:10">
      <c r="D3938" s="385"/>
      <c r="J3938" s="394"/>
    </row>
    <row r="3939" spans="4:10">
      <c r="D3939" s="385"/>
      <c r="J3939" s="394"/>
    </row>
    <row r="3940" spans="4:10">
      <c r="D3940" s="385"/>
      <c r="J3940" s="394"/>
    </row>
    <row r="3941" spans="4:10">
      <c r="D3941" s="385"/>
      <c r="J3941" s="394"/>
    </row>
    <row r="3942" spans="4:10">
      <c r="D3942" s="385"/>
      <c r="J3942" s="385"/>
    </row>
    <row r="3943" spans="4:10">
      <c r="D3943" s="385"/>
      <c r="J3943" s="385"/>
    </row>
    <row r="3944" spans="4:10">
      <c r="D3944" s="385"/>
      <c r="J3944" s="385"/>
    </row>
    <row r="3945" spans="4:10">
      <c r="D3945" s="385"/>
      <c r="J3945" s="394"/>
    </row>
    <row r="3946" spans="4:10">
      <c r="D3946" s="385"/>
      <c r="J3946" s="394"/>
    </row>
    <row r="3947" spans="4:10">
      <c r="D3947" s="385"/>
      <c r="J3947" s="394"/>
    </row>
    <row r="3948" spans="4:10">
      <c r="D3948" s="385"/>
      <c r="J3948" s="394"/>
    </row>
    <row r="3949" spans="4:10">
      <c r="D3949" s="385"/>
      <c r="J3949" s="394"/>
    </row>
    <row r="3950" spans="4:10">
      <c r="D3950" s="385"/>
      <c r="J3950" s="394"/>
    </row>
    <row r="3951" spans="4:10">
      <c r="D3951" s="385"/>
      <c r="J3951" s="394"/>
    </row>
    <row r="3952" spans="4:10">
      <c r="D3952" s="385"/>
      <c r="J3952" s="394"/>
    </row>
    <row r="3953" spans="4:10">
      <c r="D3953" s="385"/>
      <c r="J3953" s="394"/>
    </row>
    <row r="3954" spans="4:10">
      <c r="D3954" s="385"/>
      <c r="J3954" s="394"/>
    </row>
    <row r="3955" spans="4:10">
      <c r="D3955" s="385"/>
      <c r="J3955" s="394"/>
    </row>
    <row r="3956" spans="4:10">
      <c r="D3956" s="385"/>
      <c r="J3956" s="394"/>
    </row>
    <row r="3957" spans="4:10">
      <c r="D3957" s="385"/>
      <c r="J3957" s="385"/>
    </row>
    <row r="3958" spans="4:10">
      <c r="D3958" s="385"/>
      <c r="J3958" s="394"/>
    </row>
    <row r="3959" spans="4:10">
      <c r="D3959" s="385"/>
      <c r="J3959" s="394"/>
    </row>
    <row r="3960" spans="4:10">
      <c r="D3960" s="385"/>
      <c r="J3960" s="394"/>
    </row>
    <row r="3961" spans="4:10">
      <c r="D3961" s="385"/>
      <c r="J3961" s="394"/>
    </row>
    <row r="3962" spans="4:10">
      <c r="D3962" s="385"/>
      <c r="J3962" s="394"/>
    </row>
    <row r="3963" spans="4:10">
      <c r="D3963" s="385"/>
      <c r="J3963" s="394"/>
    </row>
    <row r="3964" spans="4:10">
      <c r="D3964" s="385"/>
      <c r="J3964" s="394"/>
    </row>
    <row r="3965" spans="4:10">
      <c r="D3965" s="385"/>
      <c r="J3965" s="394"/>
    </row>
    <row r="3966" spans="4:10">
      <c r="D3966" s="385"/>
      <c r="J3966" s="385"/>
    </row>
    <row r="3967" spans="4:10">
      <c r="D3967" s="385"/>
      <c r="J3967" s="394"/>
    </row>
    <row r="3968" spans="4:10">
      <c r="D3968" s="385"/>
      <c r="J3968" s="394"/>
    </row>
    <row r="3969" spans="4:10">
      <c r="D3969" s="385"/>
      <c r="J3969" s="394"/>
    </row>
    <row r="3970" spans="4:10">
      <c r="D3970" s="385"/>
      <c r="J3970" s="394"/>
    </row>
    <row r="3971" spans="4:10">
      <c r="D3971" s="385"/>
      <c r="J3971" s="394"/>
    </row>
    <row r="3972" spans="4:10">
      <c r="D3972" s="385"/>
      <c r="J3972" s="385"/>
    </row>
    <row r="3973" spans="4:10">
      <c r="D3973" s="385"/>
      <c r="J3973" s="385"/>
    </row>
    <row r="3974" spans="4:10">
      <c r="D3974" s="385"/>
      <c r="J3974" s="385"/>
    </row>
    <row r="3975" spans="4:10">
      <c r="D3975" s="385"/>
      <c r="J3975" s="394"/>
    </row>
    <row r="3976" spans="4:10">
      <c r="D3976" s="385"/>
      <c r="J3976" s="394"/>
    </row>
    <row r="3977" spans="4:10">
      <c r="D3977" s="385"/>
      <c r="J3977" s="394"/>
    </row>
    <row r="3978" spans="4:10">
      <c r="D3978" s="385"/>
      <c r="J3978" s="394"/>
    </row>
    <row r="3979" spans="4:10">
      <c r="D3979" s="385"/>
      <c r="J3979" s="394"/>
    </row>
    <row r="3980" spans="4:10">
      <c r="D3980" s="385"/>
      <c r="J3980" s="394"/>
    </row>
    <row r="3981" spans="4:10">
      <c r="D3981" s="385"/>
      <c r="J3981" s="394"/>
    </row>
    <row r="3982" spans="4:10">
      <c r="D3982" s="385"/>
      <c r="J3982" s="394"/>
    </row>
    <row r="3983" spans="4:10">
      <c r="D3983" s="385"/>
      <c r="J3983" s="394"/>
    </row>
    <row r="3984" spans="4:10">
      <c r="D3984" s="385"/>
      <c r="J3984" s="394"/>
    </row>
    <row r="3985" spans="4:10">
      <c r="D3985" s="385"/>
      <c r="J3985" s="394"/>
    </row>
    <row r="3986" spans="4:10">
      <c r="D3986" s="385"/>
      <c r="J3986" s="394"/>
    </row>
    <row r="3987" spans="4:10">
      <c r="D3987" s="385"/>
      <c r="J3987" s="385"/>
    </row>
    <row r="3988" spans="4:10">
      <c r="D3988" s="385"/>
      <c r="J3988" s="394"/>
    </row>
    <row r="3989" spans="4:10">
      <c r="D3989" s="385"/>
      <c r="J3989" s="394"/>
    </row>
    <row r="3990" spans="4:10">
      <c r="D3990" s="385"/>
      <c r="J3990" s="394"/>
    </row>
    <row r="3991" spans="4:10">
      <c r="D3991" s="385"/>
      <c r="J3991" s="394"/>
    </row>
    <row r="3992" spans="4:10">
      <c r="D3992" s="385"/>
      <c r="J3992" s="394"/>
    </row>
    <row r="3993" spans="4:10">
      <c r="D3993" s="385"/>
      <c r="J3993" s="394"/>
    </row>
    <row r="3994" spans="4:10">
      <c r="D3994" s="385"/>
      <c r="J3994" s="394"/>
    </row>
    <row r="3995" spans="4:10">
      <c r="D3995" s="385"/>
      <c r="J3995" s="394"/>
    </row>
    <row r="3996" spans="4:10">
      <c r="D3996" s="385"/>
      <c r="J3996" s="385"/>
    </row>
    <row r="3997" spans="4:10">
      <c r="D3997" s="385"/>
      <c r="J3997" s="394"/>
    </row>
    <row r="3998" spans="4:10">
      <c r="D3998" s="385"/>
      <c r="J3998" s="394"/>
    </row>
    <row r="3999" spans="4:10">
      <c r="D3999" s="385"/>
      <c r="J3999" s="394"/>
    </row>
    <row r="4000" spans="4:10">
      <c r="D4000" s="385"/>
      <c r="J4000" s="394"/>
    </row>
    <row r="4001" spans="4:10">
      <c r="D4001" s="385"/>
      <c r="J4001" s="394"/>
    </row>
    <row r="4002" spans="4:10">
      <c r="D4002" s="385"/>
      <c r="J4002" s="385"/>
    </row>
    <row r="4003" spans="4:10">
      <c r="D4003" s="385"/>
      <c r="J4003" s="385"/>
    </row>
    <row r="4004" spans="4:10">
      <c r="D4004" s="385"/>
      <c r="J4004" s="385"/>
    </row>
    <row r="4005" spans="4:10">
      <c r="D4005" s="385"/>
      <c r="J4005" s="394"/>
    </row>
    <row r="4006" spans="4:10">
      <c r="D4006" s="385"/>
      <c r="J4006" s="394"/>
    </row>
    <row r="4007" spans="4:10">
      <c r="D4007" s="385"/>
      <c r="J4007" s="394"/>
    </row>
    <row r="4008" spans="4:10">
      <c r="D4008" s="385"/>
      <c r="J4008" s="394"/>
    </row>
    <row r="4009" spans="4:10">
      <c r="D4009" s="385"/>
      <c r="J4009" s="394"/>
    </row>
    <row r="4010" spans="4:10">
      <c r="D4010" s="385"/>
      <c r="J4010" s="394"/>
    </row>
    <row r="4011" spans="4:10">
      <c r="D4011" s="385"/>
      <c r="J4011" s="394"/>
    </row>
    <row r="4012" spans="4:10">
      <c r="D4012" s="385"/>
      <c r="J4012" s="394"/>
    </row>
    <row r="4013" spans="4:10">
      <c r="D4013" s="385"/>
      <c r="J4013" s="394"/>
    </row>
    <row r="4014" spans="4:10">
      <c r="D4014" s="385"/>
      <c r="J4014" s="394"/>
    </row>
    <row r="4015" spans="4:10">
      <c r="D4015" s="385"/>
      <c r="J4015" s="394"/>
    </row>
    <row r="4016" spans="4:10">
      <c r="D4016" s="385"/>
      <c r="J4016" s="394"/>
    </row>
    <row r="4017" spans="4:10">
      <c r="D4017" s="385"/>
      <c r="J4017" s="385"/>
    </row>
    <row r="4018" spans="4:10">
      <c r="D4018" s="385"/>
      <c r="J4018" s="394"/>
    </row>
    <row r="4019" spans="4:10">
      <c r="D4019" s="385"/>
      <c r="J4019" s="394"/>
    </row>
    <row r="4020" spans="4:10">
      <c r="D4020" s="385"/>
      <c r="J4020" s="394"/>
    </row>
    <row r="4021" spans="4:10">
      <c r="D4021" s="385"/>
      <c r="J4021" s="394"/>
    </row>
    <row r="4022" spans="4:10">
      <c r="D4022" s="385"/>
      <c r="J4022" s="394"/>
    </row>
    <row r="4023" spans="4:10">
      <c r="D4023" s="385"/>
      <c r="J4023" s="394"/>
    </row>
    <row r="4024" spans="4:10">
      <c r="D4024" s="385"/>
      <c r="J4024" s="394"/>
    </row>
    <row r="4025" spans="4:10">
      <c r="D4025" s="385"/>
      <c r="J4025" s="394"/>
    </row>
    <row r="4026" spans="4:10">
      <c r="D4026" s="385"/>
      <c r="J4026" s="385"/>
    </row>
    <row r="4027" spans="4:10">
      <c r="D4027" s="385"/>
      <c r="J4027" s="394"/>
    </row>
    <row r="4028" spans="4:10">
      <c r="D4028" s="385"/>
      <c r="J4028" s="394"/>
    </row>
    <row r="4029" spans="4:10">
      <c r="D4029" s="385"/>
      <c r="J4029" s="394"/>
    </row>
    <row r="4030" spans="4:10">
      <c r="D4030" s="385"/>
      <c r="J4030" s="394"/>
    </row>
    <row r="4031" spans="4:10">
      <c r="D4031" s="385"/>
      <c r="J4031" s="394"/>
    </row>
    <row r="4032" spans="4:10">
      <c r="D4032" s="385"/>
      <c r="J4032" s="385"/>
    </row>
    <row r="4033" spans="4:10">
      <c r="D4033" s="385"/>
      <c r="J4033" s="385"/>
    </row>
    <row r="4034" spans="4:10">
      <c r="D4034" s="385"/>
      <c r="J4034" s="385"/>
    </row>
    <row r="4035" spans="4:10">
      <c r="D4035" s="385"/>
      <c r="J4035" s="394"/>
    </row>
    <row r="4036" spans="4:10">
      <c r="D4036" s="385"/>
      <c r="J4036" s="394"/>
    </row>
    <row r="4037" spans="4:10">
      <c r="D4037" s="385"/>
      <c r="J4037" s="394"/>
    </row>
    <row r="4038" spans="4:10">
      <c r="D4038" s="385"/>
      <c r="J4038" s="394"/>
    </row>
    <row r="4039" spans="4:10">
      <c r="D4039" s="385"/>
      <c r="J4039" s="394"/>
    </row>
    <row r="4040" spans="4:10">
      <c r="D4040" s="385"/>
      <c r="J4040" s="394"/>
    </row>
    <row r="4041" spans="4:10">
      <c r="D4041" s="385"/>
      <c r="J4041" s="394"/>
    </row>
    <row r="4042" spans="4:10">
      <c r="D4042" s="385"/>
      <c r="J4042" s="394"/>
    </row>
    <row r="4043" spans="4:10">
      <c r="D4043" s="385"/>
      <c r="J4043" s="394"/>
    </row>
    <row r="4044" spans="4:10">
      <c r="D4044" s="385"/>
      <c r="J4044" s="394"/>
    </row>
    <row r="4045" spans="4:10">
      <c r="D4045" s="385"/>
      <c r="J4045" s="394"/>
    </row>
    <row r="4046" spans="4:10">
      <c r="D4046" s="385"/>
      <c r="J4046" s="394"/>
    </row>
    <row r="4047" spans="4:10">
      <c r="D4047" s="385"/>
      <c r="J4047" s="385"/>
    </row>
    <row r="4048" spans="4:10">
      <c r="D4048" s="385"/>
      <c r="J4048" s="394"/>
    </row>
    <row r="4049" spans="4:10">
      <c r="D4049" s="385"/>
      <c r="J4049" s="394"/>
    </row>
    <row r="4050" spans="4:10">
      <c r="D4050" s="385"/>
      <c r="J4050" s="394"/>
    </row>
    <row r="4051" spans="4:10">
      <c r="D4051" s="385"/>
      <c r="J4051" s="394"/>
    </row>
    <row r="4052" spans="4:10">
      <c r="D4052" s="385"/>
      <c r="J4052" s="394"/>
    </row>
    <row r="4053" spans="4:10">
      <c r="D4053" s="385"/>
      <c r="J4053" s="394"/>
    </row>
    <row r="4054" spans="4:10">
      <c r="D4054" s="385"/>
      <c r="J4054" s="394"/>
    </row>
    <row r="4055" spans="4:10">
      <c r="D4055" s="385"/>
      <c r="J4055" s="394"/>
    </row>
    <row r="4056" spans="4:10">
      <c r="D4056" s="385"/>
      <c r="J4056" s="385"/>
    </row>
    <row r="4057" spans="4:10">
      <c r="D4057" s="385"/>
      <c r="J4057" s="394"/>
    </row>
    <row r="4058" spans="4:10">
      <c r="D4058" s="385"/>
      <c r="J4058" s="394"/>
    </row>
    <row r="4059" spans="4:10">
      <c r="D4059" s="385"/>
      <c r="J4059" s="394"/>
    </row>
    <row r="4060" spans="4:10">
      <c r="D4060" s="385"/>
      <c r="J4060" s="394"/>
    </row>
    <row r="4061" spans="4:10">
      <c r="D4061" s="385"/>
      <c r="J4061" s="394"/>
    </row>
    <row r="4062" spans="4:10">
      <c r="D4062" s="385"/>
      <c r="J4062" s="385"/>
    </row>
    <row r="4063" spans="4:10">
      <c r="D4063" s="385"/>
      <c r="J4063" s="385"/>
    </row>
    <row r="4064" spans="4:10">
      <c r="D4064" s="385"/>
      <c r="J4064" s="385"/>
    </row>
    <row r="4065" spans="4:10">
      <c r="D4065" s="385"/>
      <c r="J4065" s="394"/>
    </row>
    <row r="4066" spans="4:10">
      <c r="D4066" s="385"/>
      <c r="J4066" s="394"/>
    </row>
    <row r="4067" spans="4:10">
      <c r="D4067" s="385"/>
      <c r="J4067" s="394"/>
    </row>
    <row r="4068" spans="4:10">
      <c r="D4068" s="385"/>
      <c r="J4068" s="394"/>
    </row>
    <row r="4069" spans="4:10">
      <c r="D4069" s="385"/>
      <c r="J4069" s="394"/>
    </row>
    <row r="4070" spans="4:10">
      <c r="D4070" s="385"/>
      <c r="J4070" s="394"/>
    </row>
    <row r="4071" spans="4:10">
      <c r="D4071" s="385"/>
      <c r="J4071" s="394"/>
    </row>
    <row r="4072" spans="4:10">
      <c r="D4072" s="385"/>
      <c r="J4072" s="394"/>
    </row>
    <row r="4073" spans="4:10">
      <c r="D4073" s="385"/>
      <c r="J4073" s="394"/>
    </row>
    <row r="4074" spans="4:10">
      <c r="D4074" s="385"/>
      <c r="J4074" s="394"/>
    </row>
    <row r="4075" spans="4:10">
      <c r="D4075" s="385"/>
      <c r="J4075" s="394"/>
    </row>
    <row r="4076" spans="4:10">
      <c r="D4076" s="385"/>
      <c r="J4076" s="394"/>
    </row>
    <row r="4077" spans="4:10">
      <c r="D4077" s="385"/>
      <c r="J4077" s="385"/>
    </row>
    <row r="4078" spans="4:10">
      <c r="D4078" s="385"/>
      <c r="J4078" s="394"/>
    </row>
    <row r="4079" spans="4:10">
      <c r="D4079" s="385"/>
      <c r="J4079" s="394"/>
    </row>
    <row r="4080" spans="4:10">
      <c r="D4080" s="385"/>
      <c r="J4080" s="394"/>
    </row>
    <row r="4081" spans="4:10">
      <c r="D4081" s="385"/>
      <c r="J4081" s="394"/>
    </row>
    <row r="4082" spans="4:10">
      <c r="D4082" s="385"/>
      <c r="J4082" s="394"/>
    </row>
    <row r="4083" spans="4:10">
      <c r="D4083" s="385"/>
      <c r="J4083" s="394"/>
    </row>
    <row r="4084" spans="4:10">
      <c r="D4084" s="385"/>
      <c r="J4084" s="394"/>
    </row>
    <row r="4085" spans="4:10">
      <c r="D4085" s="385"/>
      <c r="J4085" s="394"/>
    </row>
    <row r="4086" spans="4:10">
      <c r="D4086" s="385"/>
      <c r="J4086" s="385"/>
    </row>
    <row r="4087" spans="4:10">
      <c r="D4087" s="385"/>
      <c r="J4087" s="394"/>
    </row>
    <row r="4088" spans="4:10">
      <c r="D4088" s="385"/>
      <c r="J4088" s="394"/>
    </row>
    <row r="4089" spans="4:10">
      <c r="D4089" s="385"/>
      <c r="J4089" s="394"/>
    </row>
    <row r="4090" spans="4:10">
      <c r="D4090" s="385"/>
      <c r="J4090" s="394"/>
    </row>
    <row r="4091" spans="4:10">
      <c r="D4091" s="385"/>
      <c r="J4091" s="394"/>
    </row>
    <row r="4092" spans="4:10">
      <c r="D4092" s="385"/>
      <c r="J4092" s="385"/>
    </row>
    <row r="4093" spans="4:10">
      <c r="D4093" s="385"/>
      <c r="J4093" s="385"/>
    </row>
    <row r="4094" spans="4:10">
      <c r="D4094" s="385"/>
      <c r="J4094" s="385"/>
    </row>
    <row r="4095" spans="4:10">
      <c r="D4095" s="385"/>
      <c r="J4095" s="394"/>
    </row>
    <row r="4096" spans="4:10">
      <c r="D4096" s="385"/>
      <c r="J4096" s="394"/>
    </row>
    <row r="4097" spans="4:10">
      <c r="D4097" s="385"/>
      <c r="J4097" s="394"/>
    </row>
    <row r="4098" spans="4:10">
      <c r="D4098" s="385"/>
      <c r="J4098" s="394"/>
    </row>
    <row r="4099" spans="4:10">
      <c r="D4099" s="385"/>
      <c r="J4099" s="394"/>
    </row>
    <row r="4100" spans="4:10">
      <c r="D4100" s="385"/>
      <c r="J4100" s="394"/>
    </row>
    <row r="4101" spans="4:10">
      <c r="D4101" s="385"/>
      <c r="J4101" s="394"/>
    </row>
    <row r="4102" spans="4:10">
      <c r="D4102" s="385"/>
      <c r="J4102" s="394"/>
    </row>
    <row r="4103" spans="4:10">
      <c r="D4103" s="385"/>
      <c r="J4103" s="394"/>
    </row>
    <row r="4104" spans="4:10">
      <c r="D4104" s="385"/>
      <c r="J4104" s="394"/>
    </row>
    <row r="4105" spans="4:10">
      <c r="D4105" s="385"/>
      <c r="J4105" s="394"/>
    </row>
    <row r="4106" spans="4:10">
      <c r="D4106" s="385"/>
      <c r="J4106" s="394"/>
    </row>
    <row r="4107" spans="4:10">
      <c r="D4107" s="385"/>
      <c r="J4107" s="385"/>
    </row>
    <row r="4108" spans="4:10">
      <c r="D4108" s="385"/>
      <c r="J4108" s="394"/>
    </row>
    <row r="4109" spans="4:10">
      <c r="D4109" s="385"/>
      <c r="J4109" s="394"/>
    </row>
    <row r="4110" spans="4:10">
      <c r="D4110" s="385"/>
      <c r="J4110" s="394"/>
    </row>
    <row r="4111" spans="4:10">
      <c r="D4111" s="385"/>
      <c r="J4111" s="394"/>
    </row>
    <row r="4112" spans="4:10">
      <c r="D4112" s="385"/>
      <c r="J4112" s="394"/>
    </row>
    <row r="4113" spans="4:10">
      <c r="D4113" s="385"/>
      <c r="J4113" s="394"/>
    </row>
    <row r="4114" spans="4:10">
      <c r="D4114" s="385"/>
      <c r="J4114" s="394"/>
    </row>
    <row r="4115" spans="4:10">
      <c r="D4115" s="385"/>
      <c r="J4115" s="394"/>
    </row>
    <row r="4116" spans="4:10">
      <c r="D4116" s="385"/>
      <c r="J4116" s="385"/>
    </row>
    <row r="4117" spans="4:10">
      <c r="D4117" s="385"/>
      <c r="J4117" s="394"/>
    </row>
    <row r="4118" spans="4:10">
      <c r="D4118" s="385"/>
      <c r="J4118" s="394"/>
    </row>
    <row r="4119" spans="4:10">
      <c r="D4119" s="385"/>
      <c r="J4119" s="394"/>
    </row>
    <row r="4120" spans="4:10">
      <c r="D4120" s="385"/>
      <c r="J4120" s="394"/>
    </row>
    <row r="4121" spans="4:10">
      <c r="D4121" s="385"/>
      <c r="J4121" s="394"/>
    </row>
    <row r="4122" spans="4:10">
      <c r="D4122" s="385"/>
      <c r="J4122" s="385"/>
    </row>
    <row r="4123" spans="4:10">
      <c r="D4123" s="385"/>
      <c r="J4123" s="385"/>
    </row>
    <row r="4124" spans="4:10">
      <c r="D4124" s="385"/>
      <c r="J4124" s="385"/>
    </row>
    <row r="4125" spans="4:10">
      <c r="D4125" s="385"/>
      <c r="J4125" s="394"/>
    </row>
    <row r="4126" spans="4:10">
      <c r="D4126" s="385"/>
      <c r="J4126" s="394"/>
    </row>
    <row r="4127" spans="4:10">
      <c r="D4127" s="385"/>
      <c r="J4127" s="394"/>
    </row>
    <row r="4128" spans="4:10">
      <c r="D4128" s="385"/>
      <c r="J4128" s="394"/>
    </row>
    <row r="4129" spans="4:10">
      <c r="D4129" s="385"/>
      <c r="J4129" s="394"/>
    </row>
    <row r="4130" spans="4:10">
      <c r="D4130" s="385"/>
      <c r="J4130" s="394"/>
    </row>
    <row r="4131" spans="4:10">
      <c r="D4131" s="385"/>
      <c r="J4131" s="394"/>
    </row>
    <row r="4132" spans="4:10">
      <c r="D4132" s="385"/>
      <c r="J4132" s="394"/>
    </row>
    <row r="4133" spans="4:10">
      <c r="D4133" s="385"/>
      <c r="J4133" s="394"/>
    </row>
    <row r="4134" spans="4:10">
      <c r="D4134" s="385"/>
      <c r="J4134" s="394"/>
    </row>
    <row r="4135" spans="4:10">
      <c r="D4135" s="385"/>
      <c r="J4135" s="394"/>
    </row>
    <row r="4136" spans="4:10">
      <c r="D4136" s="385"/>
      <c r="J4136" s="394"/>
    </row>
    <row r="4137" spans="4:10">
      <c r="D4137" s="385"/>
      <c r="J4137" s="385"/>
    </row>
    <row r="4138" spans="4:10">
      <c r="D4138" s="385"/>
      <c r="J4138" s="394"/>
    </row>
    <row r="4139" spans="4:10">
      <c r="D4139" s="385"/>
      <c r="J4139" s="394"/>
    </row>
    <row r="4140" spans="4:10">
      <c r="D4140" s="385"/>
      <c r="J4140" s="394"/>
    </row>
    <row r="4141" spans="4:10">
      <c r="D4141" s="385"/>
      <c r="J4141" s="394"/>
    </row>
    <row r="4142" spans="4:10">
      <c r="D4142" s="385"/>
      <c r="J4142" s="394"/>
    </row>
    <row r="4143" spans="4:10">
      <c r="D4143" s="385"/>
      <c r="J4143" s="394"/>
    </row>
    <row r="4144" spans="4:10">
      <c r="D4144" s="385"/>
      <c r="J4144" s="394"/>
    </row>
    <row r="4145" spans="4:10">
      <c r="D4145" s="385"/>
      <c r="J4145" s="394"/>
    </row>
    <row r="4146" spans="4:10">
      <c r="D4146" s="385"/>
      <c r="J4146" s="385"/>
    </row>
    <row r="4147" spans="4:10">
      <c r="D4147" s="385"/>
      <c r="J4147" s="394"/>
    </row>
    <row r="4148" spans="4:10">
      <c r="D4148" s="385"/>
      <c r="J4148" s="394"/>
    </row>
    <row r="4149" spans="4:10">
      <c r="D4149" s="385"/>
      <c r="J4149" s="394"/>
    </row>
    <row r="4150" spans="4:10">
      <c r="D4150" s="385"/>
      <c r="J4150" s="394"/>
    </row>
    <row r="4151" spans="4:10">
      <c r="D4151" s="385"/>
      <c r="J4151" s="394"/>
    </row>
    <row r="4152" spans="4:10">
      <c r="D4152" s="385"/>
      <c r="J4152" s="385"/>
    </row>
    <row r="4153" spans="4:10">
      <c r="D4153" s="385"/>
      <c r="J4153" s="385"/>
    </row>
    <row r="4154" spans="4:10">
      <c r="D4154" s="385"/>
      <c r="J4154" s="385"/>
    </row>
    <row r="4155" spans="4:10">
      <c r="D4155" s="385"/>
      <c r="J4155" s="394"/>
    </row>
    <row r="4156" spans="4:10">
      <c r="D4156" s="385"/>
      <c r="J4156" s="394"/>
    </row>
    <row r="4157" spans="4:10">
      <c r="D4157" s="385"/>
      <c r="J4157" s="394"/>
    </row>
    <row r="4158" spans="4:10">
      <c r="D4158" s="385"/>
      <c r="J4158" s="394"/>
    </row>
    <row r="4159" spans="4:10">
      <c r="D4159" s="385"/>
      <c r="J4159" s="394"/>
    </row>
    <row r="4160" spans="4:10">
      <c r="D4160" s="385"/>
      <c r="J4160" s="394"/>
    </row>
    <row r="4161" spans="4:10">
      <c r="D4161" s="385"/>
      <c r="J4161" s="394"/>
    </row>
    <row r="4162" spans="4:10">
      <c r="D4162" s="385"/>
      <c r="J4162" s="394"/>
    </row>
    <row r="4163" spans="4:10">
      <c r="D4163" s="385"/>
      <c r="J4163" s="394"/>
    </row>
    <row r="4164" spans="4:10">
      <c r="D4164" s="385"/>
      <c r="J4164" s="394"/>
    </row>
    <row r="4165" spans="4:10">
      <c r="D4165" s="385"/>
      <c r="J4165" s="394"/>
    </row>
    <row r="4166" spans="4:10">
      <c r="D4166" s="385"/>
      <c r="J4166" s="394"/>
    </row>
    <row r="4167" spans="4:10">
      <c r="D4167" s="385"/>
      <c r="J4167" s="385"/>
    </row>
    <row r="4168" spans="4:10">
      <c r="D4168" s="385"/>
      <c r="J4168" s="394"/>
    </row>
    <row r="4169" spans="4:10">
      <c r="D4169" s="385"/>
      <c r="J4169" s="394"/>
    </row>
    <row r="4170" spans="4:10">
      <c r="D4170" s="385"/>
      <c r="J4170" s="394"/>
    </row>
    <row r="4171" spans="4:10">
      <c r="D4171" s="385"/>
      <c r="J4171" s="394"/>
    </row>
    <row r="4172" spans="4:10">
      <c r="D4172" s="385"/>
      <c r="J4172" s="394"/>
    </row>
    <row r="4173" spans="4:10">
      <c r="D4173" s="385"/>
      <c r="J4173" s="394"/>
    </row>
    <row r="4174" spans="4:10">
      <c r="D4174" s="385"/>
      <c r="J4174" s="394"/>
    </row>
    <row r="4175" spans="4:10">
      <c r="D4175" s="385"/>
      <c r="J4175" s="394"/>
    </row>
    <row r="4176" spans="4:10">
      <c r="D4176" s="385"/>
      <c r="J4176" s="385"/>
    </row>
    <row r="4177" spans="4:10">
      <c r="D4177" s="385"/>
      <c r="J4177" s="394"/>
    </row>
    <row r="4178" spans="4:10">
      <c r="D4178" s="385"/>
      <c r="J4178" s="394"/>
    </row>
    <row r="4179" spans="4:10">
      <c r="D4179" s="385"/>
      <c r="J4179" s="394"/>
    </row>
    <row r="4180" spans="4:10">
      <c r="D4180" s="385"/>
      <c r="J4180" s="394"/>
    </row>
    <row r="4181" spans="4:10">
      <c r="D4181" s="385"/>
      <c r="J4181" s="394"/>
    </row>
    <row r="4182" spans="4:10">
      <c r="D4182" s="385"/>
      <c r="J4182" s="385"/>
    </row>
    <row r="4183" spans="4:10">
      <c r="D4183" s="385"/>
      <c r="J4183" s="385"/>
    </row>
    <row r="4184" spans="4:10">
      <c r="D4184" s="385"/>
      <c r="J4184" s="385"/>
    </row>
    <row r="4185" spans="4:10">
      <c r="D4185" s="385"/>
      <c r="J4185" s="394"/>
    </row>
    <row r="4186" spans="4:10">
      <c r="D4186" s="385"/>
      <c r="J4186" s="394"/>
    </row>
    <row r="4187" spans="4:10">
      <c r="D4187" s="385"/>
      <c r="J4187" s="394"/>
    </row>
    <row r="4188" spans="4:10">
      <c r="D4188" s="385"/>
      <c r="J4188" s="394"/>
    </row>
    <row r="4189" spans="4:10">
      <c r="D4189" s="385"/>
      <c r="J4189" s="394"/>
    </row>
    <row r="4190" spans="4:10">
      <c r="D4190" s="385"/>
      <c r="J4190" s="394"/>
    </row>
    <row r="4191" spans="4:10">
      <c r="D4191" s="385"/>
      <c r="J4191" s="394"/>
    </row>
    <row r="4192" spans="4:10">
      <c r="D4192" s="385"/>
      <c r="J4192" s="394"/>
    </row>
    <row r="4193" spans="4:10">
      <c r="D4193" s="385"/>
      <c r="J4193" s="394"/>
    </row>
    <row r="4194" spans="4:10">
      <c r="D4194" s="385"/>
      <c r="J4194" s="394"/>
    </row>
    <row r="4195" spans="4:10">
      <c r="D4195" s="385"/>
      <c r="J4195" s="394"/>
    </row>
    <row r="4196" spans="4:10">
      <c r="D4196" s="385"/>
      <c r="J4196" s="394"/>
    </row>
    <row r="4197" spans="4:10">
      <c r="D4197" s="385"/>
      <c r="J4197" s="385"/>
    </row>
    <row r="4198" spans="4:10">
      <c r="D4198" s="385"/>
      <c r="J4198" s="394"/>
    </row>
    <row r="4199" spans="4:10">
      <c r="D4199" s="385"/>
      <c r="J4199" s="394"/>
    </row>
    <row r="4200" spans="4:10">
      <c r="D4200" s="385"/>
      <c r="J4200" s="394"/>
    </row>
    <row r="4201" spans="4:10">
      <c r="D4201" s="385"/>
      <c r="J4201" s="394"/>
    </row>
    <row r="4202" spans="4:10">
      <c r="D4202" s="385"/>
      <c r="J4202" s="394"/>
    </row>
    <row r="4203" spans="4:10">
      <c r="D4203" s="385"/>
      <c r="J4203" s="394"/>
    </row>
    <row r="4204" spans="4:10">
      <c r="D4204" s="385"/>
      <c r="J4204" s="394"/>
    </row>
    <row r="4205" spans="4:10">
      <c r="D4205" s="385"/>
      <c r="J4205" s="394"/>
    </row>
    <row r="4206" spans="4:10">
      <c r="D4206" s="385"/>
      <c r="J4206" s="385"/>
    </row>
    <row r="4207" spans="4:10">
      <c r="D4207" s="385"/>
      <c r="J4207" s="394"/>
    </row>
    <row r="4208" spans="4:10">
      <c r="D4208" s="385"/>
      <c r="J4208" s="394"/>
    </row>
    <row r="4209" spans="4:10">
      <c r="D4209" s="385"/>
      <c r="J4209" s="394"/>
    </row>
    <row r="4210" spans="4:10">
      <c r="D4210" s="385"/>
      <c r="J4210" s="394"/>
    </row>
    <row r="4211" spans="4:10">
      <c r="D4211" s="385"/>
      <c r="J4211" s="394"/>
    </row>
    <row r="4212" spans="4:10">
      <c r="D4212" s="385"/>
      <c r="J4212" s="385"/>
    </row>
    <row r="4213" spans="4:10">
      <c r="D4213" s="385"/>
      <c r="J4213" s="385"/>
    </row>
    <row r="4214" spans="4:10">
      <c r="D4214" s="385"/>
      <c r="J4214" s="385"/>
    </row>
    <row r="4215" spans="4:10">
      <c r="D4215" s="385"/>
      <c r="J4215" s="394"/>
    </row>
    <row r="4216" spans="4:10">
      <c r="D4216" s="385"/>
      <c r="J4216" s="394"/>
    </row>
    <row r="4217" spans="4:10">
      <c r="D4217" s="385"/>
      <c r="J4217" s="394"/>
    </row>
    <row r="4218" spans="4:10">
      <c r="D4218" s="385"/>
      <c r="J4218" s="394"/>
    </row>
    <row r="4219" spans="4:10">
      <c r="D4219" s="385"/>
      <c r="J4219" s="394"/>
    </row>
    <row r="4220" spans="4:10">
      <c r="D4220" s="385"/>
      <c r="J4220" s="394"/>
    </row>
    <row r="4221" spans="4:10">
      <c r="D4221" s="385"/>
      <c r="J4221" s="394"/>
    </row>
    <row r="4222" spans="4:10">
      <c r="D4222" s="385"/>
      <c r="J4222" s="394"/>
    </row>
    <row r="4223" spans="4:10">
      <c r="D4223" s="385"/>
      <c r="J4223" s="394"/>
    </row>
    <row r="4224" spans="4:10">
      <c r="D4224" s="385"/>
      <c r="J4224" s="394"/>
    </row>
    <row r="4225" spans="4:10">
      <c r="D4225" s="385"/>
      <c r="J4225" s="394"/>
    </row>
    <row r="4226" spans="4:10">
      <c r="D4226" s="385"/>
      <c r="J4226" s="394"/>
    </row>
    <row r="4227" spans="4:10">
      <c r="D4227" s="385"/>
      <c r="J4227" s="385"/>
    </row>
    <row r="4228" spans="4:10">
      <c r="D4228" s="385"/>
      <c r="J4228" s="394"/>
    </row>
    <row r="4229" spans="4:10">
      <c r="D4229" s="385"/>
      <c r="J4229" s="394"/>
    </row>
    <row r="4230" spans="4:10">
      <c r="D4230" s="385"/>
      <c r="J4230" s="394"/>
    </row>
    <row r="4231" spans="4:10">
      <c r="D4231" s="385"/>
      <c r="J4231" s="394"/>
    </row>
    <row r="4232" spans="4:10">
      <c r="D4232" s="385"/>
      <c r="J4232" s="394"/>
    </row>
    <row r="4233" spans="4:10">
      <c r="D4233" s="385"/>
      <c r="J4233" s="394"/>
    </row>
    <row r="4234" spans="4:10">
      <c r="D4234" s="385"/>
      <c r="J4234" s="394"/>
    </row>
    <row r="4235" spans="4:10">
      <c r="D4235" s="385"/>
      <c r="J4235" s="394"/>
    </row>
    <row r="4236" spans="4:10">
      <c r="D4236" s="385"/>
      <c r="J4236" s="385"/>
    </row>
    <row r="4237" spans="4:10">
      <c r="D4237" s="385"/>
      <c r="J4237" s="394"/>
    </row>
    <row r="4238" spans="4:10">
      <c r="D4238" s="385"/>
      <c r="J4238" s="394"/>
    </row>
    <row r="4239" spans="4:10">
      <c r="D4239" s="385"/>
      <c r="J4239" s="394"/>
    </row>
    <row r="4240" spans="4:10">
      <c r="D4240" s="385"/>
      <c r="J4240" s="394"/>
    </row>
    <row r="4241" spans="4:10">
      <c r="D4241" s="385"/>
      <c r="J4241" s="394"/>
    </row>
    <row r="4242" spans="4:10">
      <c r="D4242" s="385"/>
      <c r="J4242" s="385"/>
    </row>
    <row r="4243" spans="4:10">
      <c r="D4243" s="385"/>
      <c r="J4243" s="385"/>
    </row>
    <row r="4244" spans="4:10">
      <c r="D4244" s="385"/>
      <c r="J4244" s="385"/>
    </row>
    <row r="4245" spans="4:10">
      <c r="D4245" s="385"/>
      <c r="J4245" s="394"/>
    </row>
    <row r="4246" spans="4:10">
      <c r="D4246" s="385"/>
      <c r="J4246" s="394"/>
    </row>
    <row r="4247" spans="4:10">
      <c r="D4247" s="385"/>
      <c r="J4247" s="394"/>
    </row>
    <row r="4248" spans="4:10">
      <c r="D4248" s="385"/>
      <c r="J4248" s="394"/>
    </row>
    <row r="4249" spans="4:10">
      <c r="D4249" s="385"/>
      <c r="J4249" s="394"/>
    </row>
    <row r="4250" spans="4:10">
      <c r="D4250" s="385"/>
      <c r="J4250" s="394"/>
    </row>
    <row r="4251" spans="4:10">
      <c r="D4251" s="385"/>
      <c r="J4251" s="394"/>
    </row>
    <row r="4252" spans="4:10">
      <c r="D4252" s="385"/>
      <c r="J4252" s="394"/>
    </row>
    <row r="4253" spans="4:10">
      <c r="D4253" s="385"/>
      <c r="J4253" s="394"/>
    </row>
    <row r="4254" spans="4:10">
      <c r="D4254" s="385"/>
      <c r="J4254" s="394"/>
    </row>
    <row r="4255" spans="4:10">
      <c r="D4255" s="385"/>
      <c r="J4255" s="394"/>
    </row>
    <row r="4256" spans="4:10">
      <c r="D4256" s="385"/>
      <c r="J4256" s="394"/>
    </row>
    <row r="4257" spans="4:10">
      <c r="D4257" s="385"/>
      <c r="J4257" s="385"/>
    </row>
    <row r="4258" spans="4:10">
      <c r="D4258" s="385"/>
      <c r="J4258" s="394"/>
    </row>
    <row r="4259" spans="4:10">
      <c r="D4259" s="385"/>
      <c r="J4259" s="394"/>
    </row>
    <row r="4260" spans="4:10">
      <c r="D4260" s="385"/>
      <c r="J4260" s="394"/>
    </row>
    <row r="4261" spans="4:10">
      <c r="D4261" s="385"/>
      <c r="J4261" s="394"/>
    </row>
    <row r="4262" spans="4:10">
      <c r="D4262" s="385"/>
      <c r="J4262" s="394"/>
    </row>
    <row r="4263" spans="4:10">
      <c r="D4263" s="385"/>
      <c r="J4263" s="394"/>
    </row>
    <row r="4264" spans="4:10">
      <c r="D4264" s="385"/>
      <c r="J4264" s="394"/>
    </row>
    <row r="4265" spans="4:10">
      <c r="D4265" s="385"/>
      <c r="J4265" s="394"/>
    </row>
    <row r="4266" spans="4:10">
      <c r="D4266" s="385"/>
      <c r="J4266" s="385"/>
    </row>
    <row r="4267" spans="4:10">
      <c r="D4267" s="385"/>
      <c r="J4267" s="394"/>
    </row>
    <row r="4268" spans="4:10">
      <c r="D4268" s="385"/>
      <c r="J4268" s="394"/>
    </row>
    <row r="4269" spans="4:10">
      <c r="D4269" s="385"/>
      <c r="J4269" s="394"/>
    </row>
    <row r="4270" spans="4:10">
      <c r="D4270" s="385"/>
      <c r="J4270" s="394"/>
    </row>
    <row r="4271" spans="4:10">
      <c r="D4271" s="385"/>
      <c r="J4271" s="394"/>
    </row>
    <row r="4272" spans="4:10">
      <c r="D4272" s="385"/>
      <c r="J4272" s="385"/>
    </row>
    <row r="4273" spans="4:10">
      <c r="D4273" s="385"/>
      <c r="J4273" s="385"/>
    </row>
    <row r="4274" spans="4:10">
      <c r="D4274" s="385"/>
      <c r="J4274" s="385"/>
    </row>
    <row r="4275" spans="4:10">
      <c r="D4275" s="385"/>
      <c r="J4275" s="394"/>
    </row>
    <row r="4276" spans="4:10">
      <c r="D4276" s="385"/>
      <c r="J4276" s="394"/>
    </row>
    <row r="4277" spans="4:10">
      <c r="D4277" s="385"/>
      <c r="J4277" s="394"/>
    </row>
    <row r="4278" spans="4:10">
      <c r="D4278" s="385"/>
      <c r="J4278" s="394"/>
    </row>
    <row r="4279" spans="4:10">
      <c r="D4279" s="385"/>
      <c r="J4279" s="394"/>
    </row>
    <row r="4280" spans="4:10">
      <c r="D4280" s="385"/>
      <c r="J4280" s="394"/>
    </row>
    <row r="4281" spans="4:10">
      <c r="D4281" s="385"/>
      <c r="J4281" s="394"/>
    </row>
    <row r="4282" spans="4:10">
      <c r="D4282" s="385"/>
      <c r="J4282" s="394"/>
    </row>
    <row r="4283" spans="4:10">
      <c r="D4283" s="385"/>
      <c r="J4283" s="394"/>
    </row>
    <row r="4284" spans="4:10">
      <c r="D4284" s="385"/>
      <c r="J4284" s="394"/>
    </row>
    <row r="4285" spans="4:10">
      <c r="D4285" s="385"/>
      <c r="J4285" s="394"/>
    </row>
    <row r="4286" spans="4:10">
      <c r="D4286" s="385"/>
      <c r="J4286" s="394"/>
    </row>
    <row r="4287" spans="4:10">
      <c r="D4287" s="385"/>
      <c r="J4287" s="385"/>
    </row>
    <row r="4288" spans="4:10">
      <c r="D4288" s="385"/>
      <c r="J4288" s="394"/>
    </row>
    <row r="4289" spans="4:10">
      <c r="D4289" s="385"/>
      <c r="J4289" s="394"/>
    </row>
    <row r="4290" spans="4:10">
      <c r="D4290" s="385"/>
      <c r="J4290" s="394"/>
    </row>
    <row r="4291" spans="4:10">
      <c r="D4291" s="385"/>
      <c r="J4291" s="394"/>
    </row>
    <row r="4292" spans="4:10">
      <c r="D4292" s="385"/>
      <c r="J4292" s="394"/>
    </row>
    <row r="4293" spans="4:10">
      <c r="D4293" s="385"/>
      <c r="J4293" s="394"/>
    </row>
    <row r="4294" spans="4:10">
      <c r="D4294" s="385"/>
      <c r="J4294" s="394"/>
    </row>
    <row r="4295" spans="4:10">
      <c r="D4295" s="385"/>
      <c r="J4295" s="394"/>
    </row>
    <row r="4296" spans="4:10">
      <c r="D4296" s="385"/>
      <c r="J4296" s="385"/>
    </row>
    <row r="4297" spans="4:10">
      <c r="D4297" s="385"/>
      <c r="J4297" s="394"/>
    </row>
    <row r="4298" spans="4:10">
      <c r="D4298" s="385"/>
      <c r="J4298" s="394"/>
    </row>
    <row r="4299" spans="4:10">
      <c r="D4299" s="385"/>
      <c r="J4299" s="394"/>
    </row>
    <row r="4300" spans="4:10">
      <c r="D4300" s="385"/>
      <c r="J4300" s="394"/>
    </row>
    <row r="4301" spans="4:10">
      <c r="D4301" s="385"/>
      <c r="J4301" s="394"/>
    </row>
    <row r="4302" spans="4:10">
      <c r="D4302" s="385"/>
      <c r="J4302" s="385"/>
    </row>
    <row r="4303" spans="4:10">
      <c r="D4303" s="385"/>
      <c r="J4303" s="385"/>
    </row>
    <row r="4304" spans="4:10">
      <c r="D4304" s="385"/>
      <c r="J4304" s="385"/>
    </row>
    <row r="4305" spans="4:10">
      <c r="D4305" s="385"/>
      <c r="J4305" s="394"/>
    </row>
    <row r="4306" spans="4:10">
      <c r="D4306" s="385"/>
      <c r="J4306" s="394"/>
    </row>
    <row r="4307" spans="4:10">
      <c r="D4307" s="385"/>
      <c r="J4307" s="394"/>
    </row>
    <row r="4308" spans="4:10">
      <c r="D4308" s="385"/>
      <c r="J4308" s="394"/>
    </row>
    <row r="4309" spans="4:10">
      <c r="D4309" s="385"/>
      <c r="J4309" s="394"/>
    </row>
    <row r="4310" spans="4:10">
      <c r="D4310" s="385"/>
      <c r="J4310" s="394"/>
    </row>
    <row r="4311" spans="4:10">
      <c r="D4311" s="385"/>
      <c r="J4311" s="394"/>
    </row>
    <row r="4312" spans="4:10">
      <c r="D4312" s="385"/>
      <c r="J4312" s="394"/>
    </row>
    <row r="4313" spans="4:10">
      <c r="D4313" s="385"/>
      <c r="J4313" s="394"/>
    </row>
    <row r="4314" spans="4:10">
      <c r="D4314" s="385"/>
      <c r="J4314" s="394"/>
    </row>
    <row r="4315" spans="4:10">
      <c r="D4315" s="385"/>
      <c r="J4315" s="394"/>
    </row>
    <row r="4316" spans="4:10">
      <c r="D4316" s="385"/>
      <c r="J4316" s="394"/>
    </row>
    <row r="4317" spans="4:10">
      <c r="D4317" s="385"/>
      <c r="J4317" s="385"/>
    </row>
    <row r="4318" spans="4:10">
      <c r="D4318" s="385"/>
      <c r="J4318" s="394"/>
    </row>
    <row r="4319" spans="4:10">
      <c r="D4319" s="385"/>
      <c r="J4319" s="394"/>
    </row>
    <row r="4320" spans="4:10">
      <c r="D4320" s="385"/>
      <c r="J4320" s="394"/>
    </row>
    <row r="4321" spans="4:10">
      <c r="D4321" s="385"/>
      <c r="J4321" s="394"/>
    </row>
    <row r="4322" spans="4:10">
      <c r="D4322" s="385"/>
      <c r="J4322" s="394"/>
    </row>
    <row r="4323" spans="4:10">
      <c r="D4323" s="385"/>
      <c r="J4323" s="394"/>
    </row>
    <row r="4324" spans="4:10">
      <c r="D4324" s="385"/>
      <c r="J4324" s="394"/>
    </row>
    <row r="4325" spans="4:10">
      <c r="D4325" s="385"/>
      <c r="J4325" s="394"/>
    </row>
    <row r="4326" spans="4:10">
      <c r="D4326" s="385"/>
      <c r="J4326" s="385"/>
    </row>
    <row r="4327" spans="4:10">
      <c r="D4327" s="385"/>
      <c r="J4327" s="394"/>
    </row>
    <row r="4328" spans="4:10">
      <c r="D4328" s="385"/>
      <c r="J4328" s="394"/>
    </row>
    <row r="4329" spans="4:10">
      <c r="D4329" s="385"/>
      <c r="J4329" s="394"/>
    </row>
    <row r="4330" spans="4:10">
      <c r="D4330" s="385"/>
      <c r="J4330" s="394"/>
    </row>
    <row r="4331" spans="4:10">
      <c r="D4331" s="385"/>
      <c r="J4331" s="394"/>
    </row>
    <row r="4332" spans="4:10">
      <c r="D4332" s="385"/>
      <c r="J4332" s="385"/>
    </row>
    <row r="4333" spans="4:10">
      <c r="D4333" s="385"/>
      <c r="J4333" s="385"/>
    </row>
    <row r="4334" spans="4:10">
      <c r="D4334" s="385"/>
      <c r="J4334" s="385"/>
    </row>
    <row r="4335" spans="4:10">
      <c r="D4335" s="385"/>
      <c r="J4335" s="394"/>
    </row>
    <row r="4336" spans="4:10">
      <c r="D4336" s="385"/>
      <c r="J4336" s="394"/>
    </row>
    <row r="4337" spans="4:10">
      <c r="D4337" s="385"/>
      <c r="J4337" s="394"/>
    </row>
    <row r="4338" spans="4:10">
      <c r="D4338" s="385"/>
      <c r="J4338" s="394"/>
    </row>
    <row r="4339" spans="4:10">
      <c r="D4339" s="385"/>
      <c r="J4339" s="394"/>
    </row>
    <row r="4340" spans="4:10">
      <c r="D4340" s="385"/>
      <c r="J4340" s="394"/>
    </row>
    <row r="4341" spans="4:10">
      <c r="D4341" s="385"/>
      <c r="J4341" s="394"/>
    </row>
    <row r="4342" spans="4:10">
      <c r="D4342" s="385"/>
      <c r="J4342" s="394"/>
    </row>
    <row r="4343" spans="4:10">
      <c r="D4343" s="385"/>
      <c r="J4343" s="394"/>
    </row>
    <row r="4344" spans="4:10">
      <c r="D4344" s="385"/>
      <c r="J4344" s="394"/>
    </row>
    <row r="4345" spans="4:10">
      <c r="D4345" s="385"/>
      <c r="J4345" s="394"/>
    </row>
    <row r="4346" spans="4:10">
      <c r="D4346" s="385"/>
      <c r="J4346" s="394"/>
    </row>
    <row r="4347" spans="4:10">
      <c r="D4347" s="385"/>
      <c r="J4347" s="385"/>
    </row>
    <row r="4348" spans="4:10">
      <c r="D4348" s="385"/>
      <c r="J4348" s="394"/>
    </row>
    <row r="4349" spans="4:10">
      <c r="D4349" s="385"/>
      <c r="J4349" s="394"/>
    </row>
    <row r="4350" spans="4:10">
      <c r="D4350" s="385"/>
      <c r="J4350" s="394"/>
    </row>
    <row r="4351" spans="4:10">
      <c r="D4351" s="385"/>
      <c r="J4351" s="394"/>
    </row>
    <row r="4352" spans="4:10">
      <c r="D4352" s="385"/>
      <c r="J4352" s="394"/>
    </row>
    <row r="4353" spans="4:10">
      <c r="D4353" s="385"/>
      <c r="J4353" s="394"/>
    </row>
    <row r="4354" spans="4:10">
      <c r="D4354" s="385"/>
      <c r="J4354" s="394"/>
    </row>
    <row r="4355" spans="4:10">
      <c r="D4355" s="385"/>
      <c r="J4355" s="394"/>
    </row>
    <row r="4356" spans="4:10">
      <c r="D4356" s="385"/>
      <c r="J4356" s="385"/>
    </row>
    <row r="4357" spans="4:10">
      <c r="D4357" s="385"/>
      <c r="J4357" s="394"/>
    </row>
    <row r="4358" spans="4:10">
      <c r="D4358" s="385"/>
      <c r="J4358" s="394"/>
    </row>
    <row r="4359" spans="4:10">
      <c r="D4359" s="385"/>
      <c r="J4359" s="394"/>
    </row>
    <row r="4360" spans="4:10">
      <c r="D4360" s="385"/>
      <c r="J4360" s="394"/>
    </row>
    <row r="4361" spans="4:10">
      <c r="D4361" s="385"/>
      <c r="J4361" s="394"/>
    </row>
    <row r="4362" spans="4:10">
      <c r="D4362" s="385"/>
      <c r="J4362" s="385"/>
    </row>
    <row r="4363" spans="4:10">
      <c r="D4363" s="385"/>
      <c r="J4363" s="385"/>
    </row>
    <row r="4364" spans="4:10">
      <c r="D4364" s="385"/>
      <c r="J4364" s="385"/>
    </row>
    <row r="4365" spans="4:10">
      <c r="D4365" s="385"/>
      <c r="J4365" s="394"/>
    </row>
    <row r="4366" spans="4:10">
      <c r="D4366" s="385"/>
      <c r="J4366" s="394"/>
    </row>
    <row r="4367" spans="4:10">
      <c r="D4367" s="385"/>
      <c r="J4367" s="394"/>
    </row>
    <row r="4368" spans="4:10">
      <c r="D4368" s="385"/>
      <c r="J4368" s="394"/>
    </row>
    <row r="4369" spans="4:10">
      <c r="D4369" s="385"/>
      <c r="J4369" s="394"/>
    </row>
    <row r="4370" spans="4:10">
      <c r="D4370" s="385"/>
      <c r="J4370" s="394"/>
    </row>
    <row r="4371" spans="4:10">
      <c r="D4371" s="385"/>
      <c r="J4371" s="394"/>
    </row>
    <row r="4372" spans="4:10">
      <c r="D4372" s="385"/>
      <c r="J4372" s="394"/>
    </row>
    <row r="4373" spans="4:10">
      <c r="D4373" s="385"/>
      <c r="J4373" s="394"/>
    </row>
    <row r="4374" spans="4:10">
      <c r="D4374" s="385"/>
      <c r="J4374" s="394"/>
    </row>
    <row r="4375" spans="4:10">
      <c r="D4375" s="385"/>
      <c r="J4375" s="394"/>
    </row>
    <row r="4376" spans="4:10">
      <c r="D4376" s="385"/>
      <c r="J4376" s="394"/>
    </row>
    <row r="4377" spans="4:10">
      <c r="D4377" s="385"/>
      <c r="J4377" s="385"/>
    </row>
    <row r="4378" spans="4:10">
      <c r="D4378" s="385"/>
      <c r="J4378" s="394"/>
    </row>
    <row r="4379" spans="4:10">
      <c r="D4379" s="385"/>
      <c r="J4379" s="394"/>
    </row>
    <row r="4380" spans="4:10">
      <c r="D4380" s="385"/>
      <c r="J4380" s="394"/>
    </row>
    <row r="4381" spans="4:10">
      <c r="D4381" s="385"/>
      <c r="J4381" s="394"/>
    </row>
    <row r="4382" spans="4:10">
      <c r="D4382" s="385"/>
      <c r="J4382" s="394"/>
    </row>
    <row r="4383" spans="4:10">
      <c r="D4383" s="385"/>
      <c r="J4383" s="394"/>
    </row>
    <row r="4384" spans="4:10">
      <c r="D4384" s="385"/>
      <c r="J4384" s="394"/>
    </row>
    <row r="4385" spans="4:10">
      <c r="D4385" s="385"/>
      <c r="J4385" s="394"/>
    </row>
    <row r="4386" spans="4:10">
      <c r="D4386" s="385"/>
      <c r="J4386" s="385"/>
    </row>
    <row r="4387" spans="4:10">
      <c r="D4387" s="385"/>
      <c r="J4387" s="394"/>
    </row>
    <row r="4388" spans="4:10">
      <c r="D4388" s="385"/>
      <c r="J4388" s="394"/>
    </row>
    <row r="4389" spans="4:10">
      <c r="D4389" s="385"/>
      <c r="J4389" s="394"/>
    </row>
    <row r="4390" spans="4:10">
      <c r="D4390" s="385"/>
      <c r="J4390" s="394"/>
    </row>
    <row r="4391" spans="4:10">
      <c r="D4391" s="385"/>
      <c r="J4391" s="394"/>
    </row>
    <row r="4392" spans="4:10">
      <c r="D4392" s="385"/>
      <c r="J4392" s="385"/>
    </row>
    <row r="4393" spans="4:10">
      <c r="D4393" s="385"/>
      <c r="J4393" s="385"/>
    </row>
    <row r="4394" spans="4:10">
      <c r="D4394" s="385"/>
      <c r="J4394" s="385"/>
    </row>
    <row r="4395" spans="4:10">
      <c r="D4395" s="385"/>
      <c r="J4395" s="394"/>
    </row>
    <row r="4396" spans="4:10">
      <c r="D4396" s="385"/>
      <c r="J4396" s="394"/>
    </row>
    <row r="4397" spans="4:10">
      <c r="D4397" s="385"/>
      <c r="J4397" s="394"/>
    </row>
    <row r="4398" spans="4:10">
      <c r="D4398" s="385"/>
      <c r="J4398" s="394"/>
    </row>
    <row r="4399" spans="4:10">
      <c r="D4399" s="385"/>
      <c r="J4399" s="394"/>
    </row>
    <row r="4400" spans="4:10">
      <c r="D4400" s="385"/>
      <c r="J4400" s="394"/>
    </row>
    <row r="4401" spans="4:10">
      <c r="D4401" s="385"/>
      <c r="J4401" s="394"/>
    </row>
    <row r="4402" spans="4:10">
      <c r="D4402" s="385"/>
      <c r="J4402" s="394"/>
    </row>
    <row r="4403" spans="4:10">
      <c r="D4403" s="385"/>
      <c r="J4403" s="394"/>
    </row>
    <row r="4404" spans="4:10">
      <c r="D4404" s="385"/>
      <c r="J4404" s="394"/>
    </row>
    <row r="4405" spans="4:10">
      <c r="D4405" s="385"/>
      <c r="J4405" s="394"/>
    </row>
    <row r="4406" spans="4:10">
      <c r="D4406" s="385"/>
      <c r="J4406" s="394"/>
    </row>
    <row r="4407" spans="4:10">
      <c r="D4407" s="385"/>
      <c r="J4407" s="385"/>
    </row>
    <row r="4408" spans="4:10">
      <c r="D4408" s="385"/>
      <c r="J4408" s="394"/>
    </row>
    <row r="4409" spans="4:10">
      <c r="D4409" s="385"/>
      <c r="J4409" s="394"/>
    </row>
    <row r="4410" spans="4:10">
      <c r="D4410" s="385"/>
      <c r="J4410" s="394"/>
    </row>
    <row r="4411" spans="4:10">
      <c r="D4411" s="385"/>
      <c r="J4411" s="394"/>
    </row>
    <row r="4412" spans="4:10">
      <c r="D4412" s="385"/>
      <c r="J4412" s="394"/>
    </row>
    <row r="4413" spans="4:10">
      <c r="D4413" s="385"/>
      <c r="J4413" s="394"/>
    </row>
    <row r="4414" spans="4:10">
      <c r="D4414" s="385"/>
      <c r="J4414" s="394"/>
    </row>
    <row r="4415" spans="4:10">
      <c r="D4415" s="385"/>
      <c r="J4415" s="394"/>
    </row>
    <row r="4416" spans="4:10">
      <c r="D4416" s="385"/>
      <c r="J4416" s="385"/>
    </row>
    <row r="4417" spans="4:10">
      <c r="D4417" s="385"/>
      <c r="J4417" s="394"/>
    </row>
    <row r="4418" spans="4:10">
      <c r="D4418" s="385"/>
      <c r="J4418" s="394"/>
    </row>
    <row r="4419" spans="4:10">
      <c r="D4419" s="385"/>
      <c r="J4419" s="394"/>
    </row>
    <row r="4420" spans="4:10">
      <c r="D4420" s="385"/>
      <c r="J4420" s="394"/>
    </row>
    <row r="4421" spans="4:10">
      <c r="D4421" s="385"/>
      <c r="J4421" s="394"/>
    </row>
    <row r="4422" spans="4:10">
      <c r="D4422" s="385"/>
      <c r="J4422" s="385"/>
    </row>
    <row r="4423" spans="4:10">
      <c r="D4423" s="385"/>
      <c r="J4423" s="385"/>
    </row>
    <row r="4424" spans="4:10">
      <c r="D4424" s="385"/>
      <c r="J4424" s="385"/>
    </row>
    <row r="4425" spans="4:10">
      <c r="D4425" s="385"/>
      <c r="J4425" s="394"/>
    </row>
    <row r="4426" spans="4:10">
      <c r="D4426" s="385"/>
      <c r="J4426" s="394"/>
    </row>
    <row r="4427" spans="4:10">
      <c r="D4427" s="385"/>
      <c r="J4427" s="394"/>
    </row>
    <row r="4428" spans="4:10">
      <c r="D4428" s="385"/>
      <c r="J4428" s="394"/>
    </row>
    <row r="4429" spans="4:10">
      <c r="D4429" s="385"/>
      <c r="J4429" s="394"/>
    </row>
    <row r="4430" spans="4:10">
      <c r="D4430" s="385"/>
      <c r="J4430" s="394"/>
    </row>
    <row r="4431" spans="4:10">
      <c r="D4431" s="385"/>
      <c r="J4431" s="394"/>
    </row>
    <row r="4432" spans="4:10">
      <c r="D4432" s="385"/>
      <c r="J4432" s="394"/>
    </row>
    <row r="4433" spans="4:10">
      <c r="D4433" s="385"/>
      <c r="J4433" s="394"/>
    </row>
    <row r="4434" spans="4:10">
      <c r="D4434" s="385"/>
      <c r="J4434" s="394"/>
    </row>
    <row r="4435" spans="4:10">
      <c r="D4435" s="385"/>
      <c r="J4435" s="394"/>
    </row>
    <row r="4436" spans="4:10">
      <c r="D4436" s="385"/>
      <c r="J4436" s="394"/>
    </row>
    <row r="4437" spans="4:10">
      <c r="D4437" s="385"/>
      <c r="J4437" s="385"/>
    </row>
    <row r="4438" spans="4:10">
      <c r="D4438" s="385"/>
      <c r="J4438" s="394"/>
    </row>
    <row r="4439" spans="4:10">
      <c r="D4439" s="385"/>
      <c r="J4439" s="394"/>
    </row>
    <row r="4440" spans="4:10">
      <c r="D4440" s="385"/>
      <c r="J4440" s="394"/>
    </row>
    <row r="4441" spans="4:10">
      <c r="D4441" s="385"/>
      <c r="J4441" s="394"/>
    </row>
    <row r="4442" spans="4:10">
      <c r="D4442" s="385"/>
      <c r="J4442" s="394"/>
    </row>
    <row r="4443" spans="4:10">
      <c r="D4443" s="385"/>
      <c r="J4443" s="394"/>
    </row>
    <row r="4444" spans="4:10">
      <c r="D4444" s="385"/>
      <c r="J4444" s="394"/>
    </row>
    <row r="4445" spans="4:10">
      <c r="D4445" s="385"/>
      <c r="J4445" s="394"/>
    </row>
    <row r="4446" spans="4:10">
      <c r="D4446" s="385"/>
      <c r="J4446" s="385"/>
    </row>
    <row r="4447" spans="4:10">
      <c r="D4447" s="385"/>
      <c r="J4447" s="394"/>
    </row>
    <row r="4448" spans="4:10">
      <c r="D4448" s="385"/>
      <c r="J4448" s="394"/>
    </row>
    <row r="4449" spans="4:10">
      <c r="D4449" s="385"/>
      <c r="J4449" s="394"/>
    </row>
    <row r="4450" spans="4:10">
      <c r="D4450" s="385"/>
      <c r="J4450" s="394"/>
    </row>
    <row r="4451" spans="4:10">
      <c r="D4451" s="385"/>
      <c r="J4451" s="394"/>
    </row>
    <row r="4452" spans="4:10">
      <c r="D4452" s="385"/>
      <c r="J4452" s="385"/>
    </row>
    <row r="4453" spans="4:10">
      <c r="D4453" s="385"/>
      <c r="J4453" s="385"/>
    </row>
    <row r="4454" spans="4:10">
      <c r="D4454" s="385"/>
      <c r="J4454" s="385"/>
    </row>
    <row r="4455" spans="4:10">
      <c r="D4455" s="385"/>
      <c r="J4455" s="394"/>
    </row>
    <row r="4456" spans="4:10">
      <c r="D4456" s="385"/>
      <c r="J4456" s="394"/>
    </row>
    <row r="4457" spans="4:10">
      <c r="D4457" s="385"/>
      <c r="J4457" s="394"/>
    </row>
    <row r="4458" spans="4:10">
      <c r="D4458" s="385"/>
      <c r="J4458" s="394"/>
    </row>
    <row r="4459" spans="4:10">
      <c r="D4459" s="385"/>
      <c r="J4459" s="394"/>
    </row>
    <row r="4460" spans="4:10">
      <c r="D4460" s="385"/>
      <c r="J4460" s="394"/>
    </row>
    <row r="4461" spans="4:10">
      <c r="D4461" s="385"/>
      <c r="J4461" s="394"/>
    </row>
    <row r="4462" spans="4:10">
      <c r="D4462" s="385"/>
      <c r="J4462" s="394"/>
    </row>
    <row r="4463" spans="4:10">
      <c r="D4463" s="385"/>
      <c r="J4463" s="394"/>
    </row>
    <row r="4464" spans="4:10">
      <c r="D4464" s="385"/>
      <c r="J4464" s="394"/>
    </row>
    <row r="4465" spans="4:10">
      <c r="D4465" s="385"/>
      <c r="J4465" s="394"/>
    </row>
    <row r="4466" spans="4:10">
      <c r="D4466" s="385"/>
      <c r="J4466" s="394"/>
    </row>
    <row r="4467" spans="4:10">
      <c r="D4467" s="385"/>
      <c r="J4467" s="385"/>
    </row>
    <row r="4468" spans="4:10">
      <c r="D4468" s="385"/>
      <c r="J4468" s="394"/>
    </row>
    <row r="4469" spans="4:10">
      <c r="D4469" s="385"/>
      <c r="J4469" s="394"/>
    </row>
    <row r="4470" spans="4:10">
      <c r="D4470" s="385"/>
      <c r="J4470" s="394"/>
    </row>
    <row r="4471" spans="4:10">
      <c r="D4471" s="385"/>
      <c r="J4471" s="394"/>
    </row>
    <row r="4472" spans="4:10">
      <c r="D4472" s="385"/>
      <c r="J4472" s="394"/>
    </row>
    <row r="4473" spans="4:10">
      <c r="D4473" s="385"/>
      <c r="J4473" s="394"/>
    </row>
    <row r="4474" spans="4:10">
      <c r="D4474" s="385"/>
      <c r="J4474" s="394"/>
    </row>
    <row r="4475" spans="4:10">
      <c r="D4475" s="385"/>
      <c r="J4475" s="394"/>
    </row>
    <row r="4476" spans="4:10">
      <c r="D4476" s="385"/>
      <c r="J4476" s="385"/>
    </row>
    <row r="4477" spans="4:10">
      <c r="D4477" s="385"/>
      <c r="J4477" s="394"/>
    </row>
    <row r="4478" spans="4:10">
      <c r="D4478" s="385"/>
      <c r="J4478" s="394"/>
    </row>
    <row r="4479" spans="4:10">
      <c r="D4479" s="385"/>
      <c r="J4479" s="394"/>
    </row>
    <row r="4480" spans="4:10">
      <c r="D4480" s="385"/>
      <c r="J4480" s="394"/>
    </row>
    <row r="4481" spans="4:10">
      <c r="D4481" s="385"/>
      <c r="J4481" s="394"/>
    </row>
    <row r="4482" spans="4:10">
      <c r="D4482" s="385"/>
      <c r="J4482" s="385"/>
    </row>
    <row r="4483" spans="4:10">
      <c r="D4483" s="385"/>
      <c r="J4483" s="385"/>
    </row>
    <row r="4484" spans="4:10">
      <c r="D4484" s="385"/>
      <c r="J4484" s="385"/>
    </row>
    <row r="4485" spans="4:10">
      <c r="D4485" s="385"/>
      <c r="J4485" s="394"/>
    </row>
    <row r="4486" spans="4:10">
      <c r="D4486" s="385"/>
      <c r="J4486" s="394"/>
    </row>
    <row r="4487" spans="4:10">
      <c r="D4487" s="385"/>
      <c r="J4487" s="394"/>
    </row>
    <row r="4488" spans="4:10">
      <c r="D4488" s="385"/>
      <c r="J4488" s="394"/>
    </row>
    <row r="4489" spans="4:10">
      <c r="D4489" s="385"/>
      <c r="J4489" s="394"/>
    </row>
    <row r="4490" spans="4:10">
      <c r="D4490" s="385"/>
      <c r="J4490" s="394"/>
    </row>
    <row r="4491" spans="4:10">
      <c r="D4491" s="385"/>
      <c r="J4491" s="394"/>
    </row>
    <row r="4492" spans="4:10">
      <c r="D4492" s="385"/>
      <c r="J4492" s="394"/>
    </row>
    <row r="4493" spans="4:10">
      <c r="D4493" s="385"/>
      <c r="J4493" s="394"/>
    </row>
    <row r="4494" spans="4:10">
      <c r="D4494" s="385"/>
      <c r="J4494" s="394"/>
    </row>
    <row r="4495" spans="4:10">
      <c r="D4495" s="385"/>
      <c r="J4495" s="394"/>
    </row>
    <row r="4496" spans="4:10">
      <c r="D4496" s="385"/>
      <c r="J4496" s="394"/>
    </row>
    <row r="4497" spans="4:10">
      <c r="D4497" s="385"/>
      <c r="J4497" s="385"/>
    </row>
    <row r="4498" spans="4:10">
      <c r="D4498" s="385"/>
      <c r="J4498" s="394"/>
    </row>
    <row r="4499" spans="4:10">
      <c r="D4499" s="385"/>
      <c r="J4499" s="394"/>
    </row>
    <row r="4500" spans="4:10">
      <c r="D4500" s="385"/>
      <c r="J4500" s="394"/>
    </row>
    <row r="4501" spans="4:10">
      <c r="D4501" s="385"/>
      <c r="J4501" s="394"/>
    </row>
    <row r="4502" spans="4:10">
      <c r="D4502" s="385"/>
      <c r="J4502" s="394"/>
    </row>
    <row r="4503" spans="4:10">
      <c r="D4503" s="385"/>
      <c r="J4503" s="394"/>
    </row>
    <row r="4504" spans="4:10">
      <c r="D4504" s="385"/>
      <c r="J4504" s="394"/>
    </row>
    <row r="4505" spans="4:10">
      <c r="D4505" s="385"/>
      <c r="J4505" s="394"/>
    </row>
    <row r="4506" spans="4:10">
      <c r="D4506" s="385"/>
      <c r="J4506" s="385"/>
    </row>
    <row r="4507" spans="4:10">
      <c r="D4507" s="385"/>
      <c r="J4507" s="394"/>
    </row>
    <row r="4508" spans="4:10">
      <c r="D4508" s="385"/>
      <c r="J4508" s="394"/>
    </row>
    <row r="4509" spans="4:10">
      <c r="D4509" s="385"/>
      <c r="J4509" s="394"/>
    </row>
    <row r="4510" spans="4:10">
      <c r="D4510" s="385"/>
      <c r="J4510" s="394"/>
    </row>
    <row r="4511" spans="4:10">
      <c r="D4511" s="385"/>
      <c r="J4511" s="394"/>
    </row>
    <row r="4512" spans="4:10">
      <c r="D4512" s="385"/>
      <c r="J4512" s="385"/>
    </row>
    <row r="4513" spans="4:10">
      <c r="D4513" s="385"/>
      <c r="J4513" s="385"/>
    </row>
    <row r="4514" spans="4:10">
      <c r="D4514" s="385"/>
      <c r="J4514" s="385"/>
    </row>
    <row r="4515" spans="4:10">
      <c r="D4515" s="385"/>
      <c r="J4515" s="394"/>
    </row>
    <row r="4516" spans="4:10">
      <c r="D4516" s="385"/>
      <c r="J4516" s="394"/>
    </row>
    <row r="4517" spans="4:10">
      <c r="D4517" s="385"/>
      <c r="J4517" s="394"/>
    </row>
    <row r="4518" spans="4:10">
      <c r="D4518" s="385"/>
      <c r="J4518" s="394"/>
    </row>
    <row r="4519" spans="4:10">
      <c r="D4519" s="385"/>
      <c r="J4519" s="394"/>
    </row>
    <row r="4520" spans="4:10">
      <c r="D4520" s="385"/>
      <c r="J4520" s="394"/>
    </row>
    <row r="4521" spans="4:10">
      <c r="D4521" s="385"/>
      <c r="J4521" s="394"/>
    </row>
    <row r="4522" spans="4:10">
      <c r="D4522" s="385"/>
      <c r="J4522" s="394"/>
    </row>
    <row r="4523" spans="4:10">
      <c r="D4523" s="385"/>
      <c r="J4523" s="394"/>
    </row>
    <row r="4524" spans="4:10">
      <c r="D4524" s="385"/>
      <c r="J4524" s="394"/>
    </row>
    <row r="4525" spans="4:10">
      <c r="D4525" s="385"/>
      <c r="J4525" s="394"/>
    </row>
    <row r="4526" spans="4:10">
      <c r="D4526" s="385"/>
      <c r="J4526" s="394"/>
    </row>
    <row r="4527" spans="4:10">
      <c r="D4527" s="385"/>
      <c r="J4527" s="385"/>
    </row>
    <row r="4528" spans="4:10">
      <c r="D4528" s="385"/>
      <c r="J4528" s="394"/>
    </row>
    <row r="4529" spans="4:10">
      <c r="D4529" s="385"/>
      <c r="J4529" s="394"/>
    </row>
    <row r="4530" spans="4:10">
      <c r="D4530" s="385"/>
      <c r="J4530" s="394"/>
    </row>
    <row r="4531" spans="4:10">
      <c r="D4531" s="385"/>
      <c r="J4531" s="394"/>
    </row>
    <row r="4532" spans="4:10">
      <c r="D4532" s="385"/>
      <c r="J4532" s="394"/>
    </row>
    <row r="4533" spans="4:10">
      <c r="D4533" s="385"/>
      <c r="J4533" s="394"/>
    </row>
    <row r="4534" spans="4:10">
      <c r="D4534" s="385"/>
      <c r="J4534" s="394"/>
    </row>
    <row r="4535" spans="4:10">
      <c r="D4535" s="385"/>
      <c r="J4535" s="394"/>
    </row>
    <row r="4536" spans="4:10">
      <c r="D4536" s="385"/>
      <c r="J4536" s="385"/>
    </row>
    <row r="4537" spans="4:10">
      <c r="D4537" s="385"/>
      <c r="J4537" s="394"/>
    </row>
    <row r="4538" spans="4:10">
      <c r="D4538" s="385"/>
      <c r="J4538" s="394"/>
    </row>
    <row r="4539" spans="4:10">
      <c r="D4539" s="385"/>
      <c r="J4539" s="394"/>
    </row>
    <row r="4540" spans="4:10">
      <c r="D4540" s="385"/>
      <c r="J4540" s="394"/>
    </row>
    <row r="4541" spans="4:10">
      <c r="D4541" s="385"/>
      <c r="J4541" s="394"/>
    </row>
    <row r="4542" spans="4:10">
      <c r="D4542" s="385"/>
      <c r="J4542" s="385"/>
    </row>
    <row r="4543" spans="4:10">
      <c r="D4543" s="385"/>
      <c r="J4543" s="385"/>
    </row>
    <row r="4544" spans="4:10">
      <c r="D4544" s="385"/>
      <c r="J4544" s="385"/>
    </row>
    <row r="4545" spans="4:10">
      <c r="D4545" s="385"/>
      <c r="J4545" s="394"/>
    </row>
    <row r="4546" spans="4:10">
      <c r="D4546" s="385"/>
      <c r="J4546" s="394"/>
    </row>
    <row r="4547" spans="4:10">
      <c r="D4547" s="385"/>
      <c r="J4547" s="394"/>
    </row>
    <row r="4548" spans="4:10">
      <c r="D4548" s="385"/>
      <c r="J4548" s="394"/>
    </row>
    <row r="4549" spans="4:10">
      <c r="D4549" s="385"/>
      <c r="J4549" s="394"/>
    </row>
    <row r="4550" spans="4:10">
      <c r="D4550" s="385"/>
      <c r="J4550" s="394"/>
    </row>
    <row r="4551" spans="4:10">
      <c r="D4551" s="385"/>
      <c r="J4551" s="394"/>
    </row>
    <row r="4552" spans="4:10">
      <c r="D4552" s="385"/>
      <c r="J4552" s="394"/>
    </row>
    <row r="4553" spans="4:10">
      <c r="D4553" s="385"/>
      <c r="J4553" s="394"/>
    </row>
    <row r="4554" spans="4:10">
      <c r="D4554" s="385"/>
      <c r="J4554" s="394"/>
    </row>
    <row r="4555" spans="4:10">
      <c r="D4555" s="385"/>
      <c r="J4555" s="394"/>
    </row>
    <row r="4556" spans="4:10">
      <c r="D4556" s="385"/>
      <c r="J4556" s="394"/>
    </row>
    <row r="4557" spans="4:10">
      <c r="D4557" s="385"/>
      <c r="J4557" s="385"/>
    </row>
    <row r="4558" spans="4:10">
      <c r="D4558" s="385"/>
      <c r="J4558" s="394"/>
    </row>
    <row r="4559" spans="4:10">
      <c r="D4559" s="385"/>
      <c r="J4559" s="394"/>
    </row>
    <row r="4560" spans="4:10">
      <c r="D4560" s="385"/>
      <c r="J4560" s="394"/>
    </row>
    <row r="4561" spans="4:10">
      <c r="D4561" s="385"/>
      <c r="J4561" s="394"/>
    </row>
    <row r="4562" spans="4:10">
      <c r="D4562" s="385"/>
      <c r="J4562" s="394"/>
    </row>
    <row r="4563" spans="4:10">
      <c r="D4563" s="385"/>
      <c r="J4563" s="394"/>
    </row>
    <row r="4564" spans="4:10">
      <c r="D4564" s="385"/>
      <c r="J4564" s="394"/>
    </row>
    <row r="4565" spans="4:10">
      <c r="D4565" s="385"/>
      <c r="J4565" s="394"/>
    </row>
    <row r="4566" spans="4:10">
      <c r="D4566" s="385"/>
      <c r="J4566" s="385"/>
    </row>
    <row r="4567" spans="4:10">
      <c r="D4567" s="385"/>
      <c r="J4567" s="394"/>
    </row>
    <row r="4568" spans="4:10">
      <c r="D4568" s="385"/>
      <c r="J4568" s="394"/>
    </row>
    <row r="4569" spans="4:10">
      <c r="D4569" s="385"/>
      <c r="J4569" s="394"/>
    </row>
    <row r="4570" spans="4:10">
      <c r="D4570" s="385"/>
      <c r="J4570" s="394"/>
    </row>
    <row r="4571" spans="4:10">
      <c r="D4571" s="385"/>
      <c r="J4571" s="394"/>
    </row>
    <row r="4572" spans="4:10">
      <c r="D4572" s="385"/>
      <c r="J4572" s="385"/>
    </row>
    <row r="4573" spans="4:10">
      <c r="D4573" s="385"/>
      <c r="J4573" s="385"/>
    </row>
    <row r="4574" spans="4:10">
      <c r="D4574" s="385"/>
      <c r="J4574" s="385"/>
    </row>
    <row r="4575" spans="4:10">
      <c r="D4575" s="385"/>
      <c r="J4575" s="394"/>
    </row>
    <row r="4576" spans="4:10">
      <c r="D4576" s="385"/>
      <c r="J4576" s="394"/>
    </row>
    <row r="4577" spans="4:10">
      <c r="D4577" s="385"/>
      <c r="J4577" s="394"/>
    </row>
    <row r="4578" spans="4:10">
      <c r="D4578" s="385"/>
      <c r="J4578" s="394"/>
    </row>
    <row r="4579" spans="4:10">
      <c r="D4579" s="385"/>
      <c r="J4579" s="394"/>
    </row>
    <row r="4580" spans="4:10">
      <c r="D4580" s="385"/>
      <c r="J4580" s="394"/>
    </row>
    <row r="4581" spans="4:10">
      <c r="D4581" s="385"/>
      <c r="J4581" s="394"/>
    </row>
    <row r="4582" spans="4:10">
      <c r="D4582" s="385"/>
      <c r="J4582" s="394"/>
    </row>
    <row r="4583" spans="4:10">
      <c r="D4583" s="385"/>
      <c r="J4583" s="394"/>
    </row>
    <row r="4584" spans="4:10">
      <c r="D4584" s="385"/>
      <c r="J4584" s="394"/>
    </row>
    <row r="4585" spans="4:10">
      <c r="D4585" s="385"/>
      <c r="J4585" s="394"/>
    </row>
    <row r="4586" spans="4:10">
      <c r="D4586" s="385"/>
      <c r="J4586" s="394"/>
    </row>
    <row r="4587" spans="4:10">
      <c r="D4587" s="385"/>
      <c r="J4587" s="385"/>
    </row>
    <row r="4588" spans="4:10">
      <c r="D4588" s="385"/>
      <c r="J4588" s="394"/>
    </row>
    <row r="4589" spans="4:10">
      <c r="D4589" s="385"/>
      <c r="J4589" s="394"/>
    </row>
    <row r="4590" spans="4:10">
      <c r="D4590" s="385"/>
      <c r="J4590" s="394"/>
    </row>
    <row r="4591" spans="4:10">
      <c r="D4591" s="385"/>
      <c r="J4591" s="394"/>
    </row>
    <row r="4592" spans="4:10">
      <c r="D4592" s="385"/>
      <c r="J4592" s="394"/>
    </row>
    <row r="4593" spans="4:10">
      <c r="D4593" s="385"/>
      <c r="J4593" s="394"/>
    </row>
    <row r="4594" spans="4:10">
      <c r="D4594" s="385"/>
      <c r="J4594" s="394"/>
    </row>
    <row r="4595" spans="4:10">
      <c r="D4595" s="385"/>
      <c r="J4595" s="394"/>
    </row>
    <row r="4596" spans="4:10">
      <c r="D4596" s="385"/>
      <c r="J4596" s="385"/>
    </row>
    <row r="4597" spans="4:10">
      <c r="D4597" s="385"/>
      <c r="J4597" s="394"/>
    </row>
    <row r="4598" spans="4:10">
      <c r="D4598" s="385"/>
      <c r="J4598" s="394"/>
    </row>
    <row r="4599" spans="4:10">
      <c r="D4599" s="385"/>
      <c r="J4599" s="394"/>
    </row>
    <row r="4600" spans="4:10">
      <c r="D4600" s="385"/>
      <c r="J4600" s="394"/>
    </row>
    <row r="4601" spans="4:10">
      <c r="D4601" s="385"/>
      <c r="J4601" s="394"/>
    </row>
    <row r="4602" spans="4:10">
      <c r="D4602" s="385"/>
      <c r="J4602" s="385"/>
    </row>
    <row r="4603" spans="4:10">
      <c r="D4603" s="385"/>
      <c r="J4603" s="385"/>
    </row>
    <row r="4604" spans="4:10">
      <c r="D4604" s="385"/>
      <c r="J4604" s="385"/>
    </row>
    <row r="4605" spans="4:10">
      <c r="D4605" s="385"/>
      <c r="J4605" s="394"/>
    </row>
    <row r="4606" spans="4:10">
      <c r="D4606" s="385"/>
      <c r="J4606" s="394"/>
    </row>
    <row r="4607" spans="4:10">
      <c r="D4607" s="385"/>
      <c r="J4607" s="394"/>
    </row>
    <row r="4608" spans="4:10">
      <c r="D4608" s="385"/>
      <c r="J4608" s="394"/>
    </row>
    <row r="4609" spans="4:10">
      <c r="D4609" s="385"/>
      <c r="J4609" s="394"/>
    </row>
    <row r="4610" spans="4:10">
      <c r="D4610" s="385"/>
      <c r="J4610" s="394"/>
    </row>
    <row r="4611" spans="4:10">
      <c r="D4611" s="385"/>
      <c r="J4611" s="394"/>
    </row>
    <row r="4612" spans="4:10">
      <c r="D4612" s="385"/>
      <c r="J4612" s="394"/>
    </row>
    <row r="4613" spans="4:10">
      <c r="D4613" s="385"/>
      <c r="J4613" s="394"/>
    </row>
    <row r="4614" spans="4:10">
      <c r="D4614" s="385"/>
      <c r="J4614" s="394"/>
    </row>
    <row r="4615" spans="4:10">
      <c r="D4615" s="385"/>
      <c r="J4615" s="394"/>
    </row>
    <row r="4616" spans="4:10">
      <c r="D4616" s="385"/>
      <c r="J4616" s="394"/>
    </row>
    <row r="4617" spans="4:10">
      <c r="D4617" s="385"/>
      <c r="J4617" s="385"/>
    </row>
    <row r="4618" spans="4:10">
      <c r="D4618" s="385"/>
      <c r="J4618" s="394"/>
    </row>
    <row r="4619" spans="4:10">
      <c r="D4619" s="385"/>
      <c r="J4619" s="394"/>
    </row>
    <row r="4620" spans="4:10">
      <c r="D4620" s="385"/>
      <c r="J4620" s="394"/>
    </row>
    <row r="4621" spans="4:10">
      <c r="D4621" s="385"/>
      <c r="J4621" s="394"/>
    </row>
    <row r="4622" spans="4:10">
      <c r="D4622" s="385"/>
      <c r="J4622" s="394"/>
    </row>
    <row r="4623" spans="4:10">
      <c r="D4623" s="385"/>
      <c r="J4623" s="394"/>
    </row>
    <row r="4624" spans="4:10">
      <c r="D4624" s="385"/>
      <c r="J4624" s="394"/>
    </row>
    <row r="4625" spans="4:10">
      <c r="D4625" s="385"/>
      <c r="J4625" s="394"/>
    </row>
    <row r="4626" spans="4:10">
      <c r="D4626" s="385"/>
      <c r="J4626" s="385"/>
    </row>
    <row r="4627" spans="4:10">
      <c r="D4627" s="385"/>
      <c r="J4627" s="394"/>
    </row>
    <row r="4628" spans="4:10">
      <c r="D4628" s="385"/>
      <c r="J4628" s="394"/>
    </row>
    <row r="4629" spans="4:10">
      <c r="D4629" s="385"/>
      <c r="J4629" s="394"/>
    </row>
    <row r="4630" spans="4:10">
      <c r="D4630" s="385"/>
      <c r="J4630" s="394"/>
    </row>
    <row r="4631" spans="4:10">
      <c r="D4631" s="385"/>
      <c r="J4631" s="394"/>
    </row>
    <row r="4632" spans="4:10">
      <c r="D4632" s="385"/>
      <c r="J4632" s="385"/>
    </row>
    <row r="4633" spans="4:10">
      <c r="D4633" s="385"/>
      <c r="J4633" s="385"/>
    </row>
    <row r="4634" spans="4:10">
      <c r="D4634" s="385"/>
      <c r="J4634" s="385"/>
    </row>
    <row r="4635" spans="4:10">
      <c r="D4635" s="385"/>
      <c r="J4635" s="394"/>
    </row>
    <row r="4636" spans="4:10">
      <c r="D4636" s="385"/>
      <c r="J4636" s="394"/>
    </row>
    <row r="4637" spans="4:10">
      <c r="D4637" s="385"/>
      <c r="J4637" s="394"/>
    </row>
    <row r="4638" spans="4:10">
      <c r="D4638" s="385"/>
      <c r="J4638" s="394"/>
    </row>
    <row r="4639" spans="4:10">
      <c r="D4639" s="385"/>
      <c r="J4639" s="394"/>
    </row>
    <row r="4640" spans="4:10">
      <c r="D4640" s="385"/>
      <c r="J4640" s="394"/>
    </row>
    <row r="4641" spans="4:10">
      <c r="D4641" s="385"/>
      <c r="J4641" s="394"/>
    </row>
    <row r="4642" spans="4:10">
      <c r="D4642" s="385"/>
      <c r="J4642" s="394"/>
    </row>
    <row r="4643" spans="4:10">
      <c r="D4643" s="385"/>
      <c r="J4643" s="394"/>
    </row>
    <row r="4644" spans="4:10">
      <c r="D4644" s="385"/>
      <c r="J4644" s="394"/>
    </row>
    <row r="4645" spans="4:10">
      <c r="D4645" s="385"/>
      <c r="J4645" s="394"/>
    </row>
    <row r="4646" spans="4:10">
      <c r="D4646" s="385"/>
      <c r="J4646" s="394"/>
    </row>
    <row r="4647" spans="4:10">
      <c r="D4647" s="385"/>
      <c r="J4647" s="385"/>
    </row>
    <row r="4648" spans="4:10">
      <c r="D4648" s="385"/>
      <c r="J4648" s="394"/>
    </row>
    <row r="4649" spans="4:10">
      <c r="D4649" s="385"/>
      <c r="J4649" s="394"/>
    </row>
    <row r="4650" spans="4:10">
      <c r="D4650" s="385"/>
      <c r="J4650" s="394"/>
    </row>
    <row r="4651" spans="4:10">
      <c r="D4651" s="385"/>
      <c r="J4651" s="394"/>
    </row>
    <row r="4652" spans="4:10">
      <c r="D4652" s="385"/>
      <c r="J4652" s="394"/>
    </row>
    <row r="4653" spans="4:10">
      <c r="D4653" s="385"/>
      <c r="J4653" s="394"/>
    </row>
    <row r="4654" spans="4:10">
      <c r="D4654" s="385"/>
      <c r="J4654" s="394"/>
    </row>
    <row r="4655" spans="4:10">
      <c r="D4655" s="385"/>
      <c r="J4655" s="394"/>
    </row>
    <row r="4656" spans="4:10">
      <c r="D4656" s="385"/>
      <c r="J4656" s="385"/>
    </row>
    <row r="4657" spans="4:10">
      <c r="D4657" s="385"/>
      <c r="J4657" s="394"/>
    </row>
    <row r="4658" spans="4:10">
      <c r="D4658" s="385"/>
      <c r="J4658" s="394"/>
    </row>
    <row r="4659" spans="4:10">
      <c r="D4659" s="385"/>
      <c r="J4659" s="394"/>
    </row>
    <row r="4660" spans="4:10">
      <c r="D4660" s="385"/>
      <c r="J4660" s="394"/>
    </row>
    <row r="4661" spans="4:10">
      <c r="D4661" s="385"/>
      <c r="J4661" s="394"/>
    </row>
    <row r="4662" spans="4:10">
      <c r="D4662" s="385"/>
      <c r="J4662" s="385"/>
    </row>
    <row r="4663" spans="4:10">
      <c r="D4663" s="385"/>
      <c r="J4663" s="385"/>
    </row>
    <row r="4664" spans="4:10">
      <c r="D4664" s="385"/>
      <c r="J4664" s="385"/>
    </row>
    <row r="4665" spans="4:10">
      <c r="D4665" s="385"/>
      <c r="J4665" s="394"/>
    </row>
    <row r="4666" spans="4:10">
      <c r="D4666" s="385"/>
      <c r="J4666" s="394"/>
    </row>
    <row r="4667" spans="4:10">
      <c r="D4667" s="385"/>
      <c r="J4667" s="394"/>
    </row>
    <row r="4668" spans="4:10">
      <c r="D4668" s="385"/>
      <c r="J4668" s="394"/>
    </row>
    <row r="4669" spans="4:10">
      <c r="D4669" s="385"/>
      <c r="J4669" s="394"/>
    </row>
    <row r="4670" spans="4:10">
      <c r="D4670" s="385"/>
      <c r="J4670" s="394"/>
    </row>
    <row r="4671" spans="4:10">
      <c r="D4671" s="385"/>
      <c r="J4671" s="394"/>
    </row>
    <row r="4672" spans="4:10">
      <c r="D4672" s="385"/>
      <c r="J4672" s="394"/>
    </row>
    <row r="4673" spans="4:10">
      <c r="D4673" s="385"/>
      <c r="J4673" s="394"/>
    </row>
    <row r="4674" spans="4:10">
      <c r="D4674" s="385"/>
      <c r="J4674" s="394"/>
    </row>
    <row r="4675" spans="4:10">
      <c r="D4675" s="385"/>
      <c r="J4675" s="394"/>
    </row>
    <row r="4676" spans="4:10">
      <c r="D4676" s="385"/>
      <c r="J4676" s="394"/>
    </row>
    <row r="4677" spans="4:10">
      <c r="D4677" s="385"/>
      <c r="J4677" s="385"/>
    </row>
    <row r="4678" spans="4:10">
      <c r="D4678" s="385"/>
      <c r="J4678" s="394"/>
    </row>
    <row r="4679" spans="4:10">
      <c r="D4679" s="385"/>
      <c r="J4679" s="394"/>
    </row>
    <row r="4680" spans="4:10">
      <c r="D4680" s="385"/>
      <c r="J4680" s="394"/>
    </row>
    <row r="4681" spans="4:10">
      <c r="D4681" s="385"/>
      <c r="J4681" s="394"/>
    </row>
    <row r="4682" spans="4:10">
      <c r="D4682" s="385"/>
      <c r="J4682" s="394"/>
    </row>
    <row r="4683" spans="4:10">
      <c r="D4683" s="385"/>
      <c r="J4683" s="394"/>
    </row>
    <row r="4684" spans="4:10">
      <c r="D4684" s="385"/>
      <c r="J4684" s="394"/>
    </row>
    <row r="4685" spans="4:10">
      <c r="D4685" s="385"/>
      <c r="J4685" s="394"/>
    </row>
    <row r="4686" spans="4:10">
      <c r="D4686" s="385"/>
      <c r="J4686" s="385"/>
    </row>
    <row r="4687" spans="4:10">
      <c r="D4687" s="385"/>
      <c r="J4687" s="394"/>
    </row>
    <row r="4688" spans="4:10">
      <c r="D4688" s="385"/>
      <c r="J4688" s="394"/>
    </row>
    <row r="4689" spans="4:10">
      <c r="D4689" s="385"/>
      <c r="J4689" s="394"/>
    </row>
    <row r="4690" spans="4:10">
      <c r="D4690" s="385"/>
      <c r="J4690" s="394"/>
    </row>
    <row r="4691" spans="4:10">
      <c r="D4691" s="385"/>
      <c r="J4691" s="394"/>
    </row>
    <row r="4692" spans="4:10">
      <c r="D4692" s="385"/>
      <c r="J4692" s="385"/>
    </row>
    <row r="4693" spans="4:10">
      <c r="D4693" s="385"/>
      <c r="J4693" s="385"/>
    </row>
    <row r="4694" spans="4:10">
      <c r="D4694" s="385"/>
      <c r="J4694" s="385"/>
    </row>
    <row r="4695" spans="4:10">
      <c r="D4695" s="385"/>
      <c r="J4695" s="394"/>
    </row>
    <row r="4696" spans="4:10">
      <c r="D4696" s="385"/>
      <c r="J4696" s="394"/>
    </row>
    <row r="4697" spans="4:10">
      <c r="D4697" s="385"/>
      <c r="J4697" s="394"/>
    </row>
    <row r="4698" spans="4:10">
      <c r="D4698" s="385"/>
      <c r="J4698" s="394"/>
    </row>
    <row r="4699" spans="4:10">
      <c r="D4699" s="385"/>
      <c r="J4699" s="394"/>
    </row>
    <row r="4700" spans="4:10">
      <c r="D4700" s="385"/>
      <c r="J4700" s="394"/>
    </row>
    <row r="4701" spans="4:10">
      <c r="D4701" s="385"/>
      <c r="J4701" s="394"/>
    </row>
    <row r="4702" spans="4:10">
      <c r="D4702" s="385"/>
      <c r="J4702" s="394"/>
    </row>
    <row r="4703" spans="4:10">
      <c r="D4703" s="385"/>
      <c r="J4703" s="394"/>
    </row>
    <row r="4704" spans="4:10">
      <c r="D4704" s="385"/>
      <c r="J4704" s="394"/>
    </row>
    <row r="4705" spans="4:10">
      <c r="D4705" s="385"/>
      <c r="J4705" s="394"/>
    </row>
    <row r="4706" spans="4:10">
      <c r="D4706" s="385"/>
      <c r="J4706" s="394"/>
    </row>
    <row r="4707" spans="4:10">
      <c r="D4707" s="385"/>
      <c r="J4707" s="385"/>
    </row>
    <row r="4708" spans="4:10">
      <c r="D4708" s="385"/>
      <c r="J4708" s="394"/>
    </row>
    <row r="4709" spans="4:10">
      <c r="D4709" s="385"/>
      <c r="J4709" s="394"/>
    </row>
    <row r="4710" spans="4:10">
      <c r="D4710" s="385"/>
      <c r="J4710" s="394"/>
    </row>
    <row r="4711" spans="4:10">
      <c r="D4711" s="385"/>
      <c r="J4711" s="394"/>
    </row>
    <row r="4712" spans="4:10">
      <c r="D4712" s="385"/>
      <c r="J4712" s="394"/>
    </row>
    <row r="4713" spans="4:10">
      <c r="D4713" s="385"/>
      <c r="J4713" s="394"/>
    </row>
    <row r="4714" spans="4:10">
      <c r="D4714" s="385"/>
      <c r="J4714" s="394"/>
    </row>
    <row r="4715" spans="4:10">
      <c r="D4715" s="385"/>
      <c r="J4715" s="394"/>
    </row>
    <row r="4716" spans="4:10">
      <c r="D4716" s="385"/>
      <c r="J4716" s="385"/>
    </row>
    <row r="4717" spans="4:10">
      <c r="D4717" s="385"/>
      <c r="J4717" s="394"/>
    </row>
    <row r="4718" spans="4:10">
      <c r="D4718" s="385"/>
      <c r="J4718" s="394"/>
    </row>
    <row r="4719" spans="4:10">
      <c r="D4719" s="385"/>
      <c r="J4719" s="394"/>
    </row>
    <row r="4720" spans="4:10">
      <c r="D4720" s="385"/>
      <c r="J4720" s="394"/>
    </row>
    <row r="4721" spans="4:10">
      <c r="D4721" s="385"/>
      <c r="J4721" s="394"/>
    </row>
    <row r="4722" spans="4:10">
      <c r="D4722" s="385"/>
      <c r="J4722" s="385"/>
    </row>
    <row r="4723" spans="4:10">
      <c r="D4723" s="385"/>
      <c r="J4723" s="385"/>
    </row>
    <row r="4724" spans="4:10">
      <c r="D4724" s="385"/>
      <c r="J4724" s="385"/>
    </row>
    <row r="4725" spans="4:10">
      <c r="D4725" s="385"/>
      <c r="J4725" s="394"/>
    </row>
    <row r="4726" spans="4:10">
      <c r="D4726" s="385"/>
      <c r="J4726" s="394"/>
    </row>
    <row r="4727" spans="4:10">
      <c r="D4727" s="385"/>
      <c r="J4727" s="394"/>
    </row>
    <row r="4728" spans="4:10">
      <c r="D4728" s="385"/>
      <c r="J4728" s="394"/>
    </row>
    <row r="4729" spans="4:10">
      <c r="D4729" s="385"/>
      <c r="J4729" s="394"/>
    </row>
    <row r="4730" spans="4:10">
      <c r="D4730" s="385"/>
      <c r="J4730" s="394"/>
    </row>
    <row r="4731" spans="4:10">
      <c r="D4731" s="385"/>
      <c r="J4731" s="394"/>
    </row>
    <row r="4732" spans="4:10">
      <c r="D4732" s="385"/>
      <c r="J4732" s="394"/>
    </row>
    <row r="4733" spans="4:10">
      <c r="D4733" s="385"/>
      <c r="J4733" s="394"/>
    </row>
    <row r="4734" spans="4:10">
      <c r="D4734" s="385"/>
      <c r="J4734" s="394"/>
    </row>
    <row r="4735" spans="4:10">
      <c r="D4735" s="385"/>
      <c r="J4735" s="394"/>
    </row>
    <row r="4736" spans="4:10">
      <c r="D4736" s="385"/>
      <c r="J4736" s="394"/>
    </row>
    <row r="4737" spans="4:10">
      <c r="D4737" s="385"/>
      <c r="J4737" s="385"/>
    </row>
    <row r="4738" spans="4:10">
      <c r="D4738" s="385"/>
      <c r="J4738" s="394"/>
    </row>
    <row r="4739" spans="4:10">
      <c r="D4739" s="385"/>
      <c r="J4739" s="394"/>
    </row>
    <row r="4740" spans="4:10">
      <c r="D4740" s="385"/>
      <c r="J4740" s="394"/>
    </row>
    <row r="4741" spans="4:10">
      <c r="D4741" s="385"/>
      <c r="J4741" s="394"/>
    </row>
    <row r="4742" spans="4:10">
      <c r="D4742" s="385"/>
      <c r="J4742" s="394"/>
    </row>
    <row r="4743" spans="4:10">
      <c r="D4743" s="385"/>
      <c r="J4743" s="394"/>
    </row>
    <row r="4744" spans="4:10">
      <c r="D4744" s="385"/>
      <c r="J4744" s="394"/>
    </row>
    <row r="4745" spans="4:10">
      <c r="D4745" s="385"/>
      <c r="J4745" s="394"/>
    </row>
    <row r="4746" spans="4:10">
      <c r="D4746" s="385"/>
      <c r="J4746" s="385"/>
    </row>
    <row r="4747" spans="4:10">
      <c r="D4747" s="385"/>
      <c r="J4747" s="394"/>
    </row>
    <row r="4748" spans="4:10">
      <c r="D4748" s="385"/>
      <c r="J4748" s="394"/>
    </row>
    <row r="4749" spans="4:10">
      <c r="D4749" s="385"/>
      <c r="J4749" s="394"/>
    </row>
    <row r="4750" spans="4:10">
      <c r="D4750" s="385"/>
      <c r="J4750" s="394"/>
    </row>
    <row r="4751" spans="4:10">
      <c r="D4751" s="385"/>
      <c r="J4751" s="394"/>
    </row>
    <row r="4752" spans="4:10">
      <c r="D4752" s="385"/>
      <c r="J4752" s="385"/>
    </row>
    <row r="4753" spans="4:10">
      <c r="D4753" s="385"/>
      <c r="J4753" s="385"/>
    </row>
    <row r="4754" spans="4:10">
      <c r="D4754" s="385"/>
      <c r="J4754" s="385"/>
    </row>
    <row r="4755" spans="4:10">
      <c r="D4755" s="385"/>
      <c r="J4755" s="394"/>
    </row>
    <row r="4756" spans="4:10">
      <c r="D4756" s="385"/>
      <c r="J4756" s="394"/>
    </row>
    <row r="4757" spans="4:10">
      <c r="D4757" s="385"/>
      <c r="J4757" s="394"/>
    </row>
    <row r="4758" spans="4:10">
      <c r="D4758" s="385"/>
      <c r="J4758" s="394"/>
    </row>
    <row r="4759" spans="4:10">
      <c r="D4759" s="385"/>
      <c r="J4759" s="394"/>
    </row>
    <row r="4760" spans="4:10">
      <c r="D4760" s="385"/>
      <c r="J4760" s="394"/>
    </row>
    <row r="4761" spans="4:10">
      <c r="D4761" s="385"/>
      <c r="J4761" s="394"/>
    </row>
    <row r="4762" spans="4:10">
      <c r="D4762" s="385"/>
      <c r="J4762" s="394"/>
    </row>
    <row r="4763" spans="4:10">
      <c r="D4763" s="385"/>
      <c r="J4763" s="394"/>
    </row>
    <row r="4764" spans="4:10">
      <c r="D4764" s="385"/>
      <c r="J4764" s="394"/>
    </row>
    <row r="4765" spans="4:10">
      <c r="D4765" s="385"/>
      <c r="J4765" s="394"/>
    </row>
    <row r="4766" spans="4:10">
      <c r="D4766" s="385"/>
      <c r="J4766" s="394"/>
    </row>
    <row r="4767" spans="4:10">
      <c r="D4767" s="385"/>
      <c r="J4767" s="385"/>
    </row>
    <row r="4768" spans="4:10">
      <c r="D4768" s="385"/>
      <c r="J4768" s="394"/>
    </row>
    <row r="4769" spans="4:10">
      <c r="D4769" s="385"/>
      <c r="J4769" s="394"/>
    </row>
    <row r="4770" spans="4:10">
      <c r="D4770" s="385"/>
      <c r="J4770" s="394"/>
    </row>
    <row r="4771" spans="4:10">
      <c r="D4771" s="385"/>
      <c r="J4771" s="394"/>
    </row>
    <row r="4772" spans="4:10">
      <c r="D4772" s="385"/>
      <c r="J4772" s="394"/>
    </row>
    <row r="4773" spans="4:10">
      <c r="D4773" s="385"/>
      <c r="J4773" s="394"/>
    </row>
    <row r="4774" spans="4:10">
      <c r="D4774" s="385"/>
      <c r="J4774" s="394"/>
    </row>
    <row r="4775" spans="4:10">
      <c r="D4775" s="385"/>
      <c r="J4775" s="394"/>
    </row>
    <row r="4776" spans="4:10">
      <c r="D4776" s="385"/>
      <c r="J4776" s="385"/>
    </row>
    <row r="4777" spans="4:10">
      <c r="D4777" s="385"/>
      <c r="J4777" s="394"/>
    </row>
    <row r="4778" spans="4:10">
      <c r="D4778" s="385"/>
      <c r="J4778" s="394"/>
    </row>
    <row r="4779" spans="4:10">
      <c r="D4779" s="385"/>
      <c r="J4779" s="394"/>
    </row>
    <row r="4780" spans="4:10">
      <c r="D4780" s="385"/>
      <c r="J4780" s="394"/>
    </row>
    <row r="4781" spans="4:10">
      <c r="D4781" s="385"/>
      <c r="J4781" s="394"/>
    </row>
    <row r="4782" spans="4:10">
      <c r="D4782" s="385"/>
      <c r="J4782" s="385"/>
    </row>
    <row r="4783" spans="4:10">
      <c r="D4783" s="385"/>
      <c r="J4783" s="385"/>
    </row>
    <row r="4784" spans="4:10">
      <c r="D4784" s="385"/>
      <c r="J4784" s="385"/>
    </row>
    <row r="4785" spans="4:10">
      <c r="D4785" s="385"/>
      <c r="J4785" s="394"/>
    </row>
    <row r="4786" spans="4:10">
      <c r="D4786" s="385"/>
      <c r="J4786" s="394"/>
    </row>
    <row r="4787" spans="4:10">
      <c r="D4787" s="385"/>
      <c r="J4787" s="394"/>
    </row>
    <row r="4788" spans="4:10">
      <c r="D4788" s="385"/>
      <c r="J4788" s="394"/>
    </row>
    <row r="4789" spans="4:10">
      <c r="D4789" s="385"/>
      <c r="J4789" s="394"/>
    </row>
    <row r="4790" spans="4:10">
      <c r="D4790" s="385"/>
      <c r="J4790" s="394"/>
    </row>
    <row r="4791" spans="4:10">
      <c r="D4791" s="385"/>
      <c r="J4791" s="394"/>
    </row>
    <row r="4792" spans="4:10">
      <c r="D4792" s="385"/>
      <c r="J4792" s="394"/>
    </row>
    <row r="4793" spans="4:10">
      <c r="D4793" s="385"/>
      <c r="J4793" s="394"/>
    </row>
    <row r="4794" spans="4:10">
      <c r="D4794" s="385"/>
      <c r="J4794" s="394"/>
    </row>
    <row r="4795" spans="4:10">
      <c r="D4795" s="385"/>
      <c r="J4795" s="394"/>
    </row>
    <row r="4796" spans="4:10">
      <c r="D4796" s="385"/>
      <c r="J4796" s="394"/>
    </row>
    <row r="4797" spans="4:10">
      <c r="D4797" s="385"/>
      <c r="J4797" s="385"/>
    </row>
    <row r="4798" spans="4:10">
      <c r="D4798" s="385"/>
      <c r="J4798" s="394"/>
    </row>
    <row r="4799" spans="4:10">
      <c r="D4799" s="385"/>
      <c r="J4799" s="394"/>
    </row>
    <row r="4800" spans="4:10">
      <c r="D4800" s="385"/>
      <c r="J4800" s="394"/>
    </row>
    <row r="4801" spans="4:10">
      <c r="D4801" s="385"/>
      <c r="J4801" s="394"/>
    </row>
    <row r="4802" spans="4:10">
      <c r="D4802" s="385"/>
      <c r="J4802" s="394"/>
    </row>
    <row r="4803" spans="4:10">
      <c r="D4803" s="385"/>
      <c r="J4803" s="394"/>
    </row>
    <row r="4804" spans="4:10">
      <c r="D4804" s="385"/>
      <c r="J4804" s="394"/>
    </row>
    <row r="4805" spans="4:10">
      <c r="D4805" s="385"/>
      <c r="J4805" s="394"/>
    </row>
    <row r="4806" spans="4:10">
      <c r="D4806" s="385"/>
      <c r="J4806" s="385"/>
    </row>
    <row r="4807" spans="4:10">
      <c r="D4807" s="385"/>
      <c r="J4807" s="394"/>
    </row>
    <row r="4808" spans="4:10">
      <c r="D4808" s="385"/>
      <c r="J4808" s="394"/>
    </row>
    <row r="4809" spans="4:10">
      <c r="D4809" s="385"/>
      <c r="J4809" s="394"/>
    </row>
    <row r="4810" spans="4:10">
      <c r="D4810" s="385"/>
      <c r="J4810" s="394"/>
    </row>
    <row r="4811" spans="4:10">
      <c r="D4811" s="385"/>
      <c r="J4811" s="394"/>
    </row>
    <row r="4812" spans="4:10">
      <c r="D4812" s="385"/>
      <c r="J4812" s="385"/>
    </row>
    <row r="4813" spans="4:10">
      <c r="D4813" s="385"/>
      <c r="J4813" s="385"/>
    </row>
    <row r="4814" spans="4:10">
      <c r="D4814" s="385"/>
      <c r="J4814" s="385"/>
    </row>
    <row r="4815" spans="4:10">
      <c r="D4815" s="385"/>
      <c r="J4815" s="394"/>
    </row>
    <row r="4816" spans="4:10">
      <c r="D4816" s="385"/>
      <c r="J4816" s="394"/>
    </row>
    <row r="4817" spans="4:10">
      <c r="D4817" s="385"/>
      <c r="J4817" s="394"/>
    </row>
    <row r="4818" spans="4:10">
      <c r="D4818" s="385"/>
      <c r="J4818" s="394"/>
    </row>
    <row r="4819" spans="4:10">
      <c r="D4819" s="385"/>
      <c r="J4819" s="394"/>
    </row>
    <row r="4820" spans="4:10">
      <c r="D4820" s="385"/>
      <c r="J4820" s="394"/>
    </row>
    <row r="4821" spans="4:10">
      <c r="D4821" s="385"/>
      <c r="J4821" s="394"/>
    </row>
    <row r="4822" spans="4:10">
      <c r="D4822" s="385"/>
      <c r="J4822" s="394"/>
    </row>
    <row r="4823" spans="4:10">
      <c r="D4823" s="385"/>
      <c r="J4823" s="394"/>
    </row>
    <row r="4824" spans="4:10">
      <c r="D4824" s="385"/>
      <c r="J4824" s="394"/>
    </row>
    <row r="4825" spans="4:10">
      <c r="D4825" s="385"/>
      <c r="J4825" s="394"/>
    </row>
    <row r="4826" spans="4:10">
      <c r="D4826" s="385"/>
      <c r="J4826" s="394"/>
    </row>
    <row r="4827" spans="4:10">
      <c r="D4827" s="385"/>
      <c r="J4827" s="385"/>
    </row>
    <row r="4828" spans="4:10">
      <c r="D4828" s="385"/>
      <c r="J4828" s="394"/>
    </row>
    <row r="4829" spans="4:10">
      <c r="D4829" s="385"/>
      <c r="J4829" s="394"/>
    </row>
    <row r="4830" spans="4:10">
      <c r="D4830" s="385"/>
      <c r="J4830" s="394"/>
    </row>
    <row r="4831" spans="4:10">
      <c r="D4831" s="385"/>
      <c r="J4831" s="394"/>
    </row>
    <row r="4832" spans="4:10">
      <c r="D4832" s="385"/>
      <c r="J4832" s="394"/>
    </row>
    <row r="4833" spans="4:10">
      <c r="D4833" s="385"/>
      <c r="J4833" s="394"/>
    </row>
    <row r="4834" spans="4:10">
      <c r="D4834" s="385"/>
      <c r="J4834" s="394"/>
    </row>
    <row r="4835" spans="4:10">
      <c r="D4835" s="385"/>
      <c r="J4835" s="394"/>
    </row>
    <row r="4836" spans="4:10">
      <c r="D4836" s="385"/>
      <c r="J4836" s="385"/>
    </row>
    <row r="4837" spans="4:10">
      <c r="D4837" s="385"/>
      <c r="J4837" s="394"/>
    </row>
    <row r="4838" spans="4:10">
      <c r="D4838" s="385"/>
      <c r="J4838" s="394"/>
    </row>
    <row r="4839" spans="4:10">
      <c r="D4839" s="385"/>
      <c r="J4839" s="394"/>
    </row>
    <row r="4840" spans="4:10">
      <c r="D4840" s="385"/>
      <c r="J4840" s="394"/>
    </row>
    <row r="4841" spans="4:10">
      <c r="D4841" s="385"/>
      <c r="J4841" s="394"/>
    </row>
    <row r="4842" spans="4:10">
      <c r="D4842" s="385"/>
      <c r="J4842" s="385"/>
    </row>
    <row r="4843" spans="4:10">
      <c r="D4843" s="385"/>
      <c r="J4843" s="385"/>
    </row>
    <row r="4844" spans="4:10">
      <c r="D4844" s="385"/>
      <c r="J4844" s="385"/>
    </row>
    <row r="4845" spans="4:10">
      <c r="D4845" s="385"/>
      <c r="J4845" s="394"/>
    </row>
    <row r="4846" spans="4:10">
      <c r="D4846" s="385"/>
      <c r="J4846" s="394"/>
    </row>
    <row r="4847" spans="4:10">
      <c r="D4847" s="385"/>
      <c r="J4847" s="394"/>
    </row>
    <row r="4848" spans="4:10">
      <c r="D4848" s="385"/>
      <c r="J4848" s="394"/>
    </row>
    <row r="4849" spans="4:10">
      <c r="D4849" s="385"/>
      <c r="J4849" s="394"/>
    </row>
    <row r="4850" spans="4:10">
      <c r="D4850" s="385"/>
      <c r="J4850" s="394"/>
    </row>
    <row r="4851" spans="4:10">
      <c r="D4851" s="385"/>
      <c r="J4851" s="394"/>
    </row>
    <row r="4852" spans="4:10">
      <c r="D4852" s="385"/>
      <c r="J4852" s="394"/>
    </row>
    <row r="4853" spans="4:10">
      <c r="D4853" s="385"/>
      <c r="J4853" s="394"/>
    </row>
    <row r="4854" spans="4:10">
      <c r="D4854" s="385"/>
      <c r="J4854" s="394"/>
    </row>
    <row r="4855" spans="4:10">
      <c r="D4855" s="385"/>
      <c r="J4855" s="394"/>
    </row>
    <row r="4856" spans="4:10">
      <c r="D4856" s="385"/>
      <c r="J4856" s="394"/>
    </row>
    <row r="4857" spans="4:10">
      <c r="D4857" s="385"/>
      <c r="J4857" s="385"/>
    </row>
    <row r="4858" spans="4:10">
      <c r="D4858" s="385"/>
      <c r="J4858" s="394"/>
    </row>
    <row r="4859" spans="4:10">
      <c r="D4859" s="385"/>
      <c r="J4859" s="394"/>
    </row>
    <row r="4860" spans="4:10">
      <c r="D4860" s="385"/>
      <c r="J4860" s="394"/>
    </row>
    <row r="4861" spans="4:10">
      <c r="D4861" s="385"/>
      <c r="J4861" s="394"/>
    </row>
    <row r="4862" spans="4:10">
      <c r="D4862" s="385"/>
      <c r="J4862" s="394"/>
    </row>
    <row r="4863" spans="4:10">
      <c r="D4863" s="385"/>
      <c r="J4863" s="394"/>
    </row>
    <row r="4864" spans="4:10">
      <c r="D4864" s="385"/>
      <c r="J4864" s="394"/>
    </row>
    <row r="4865" spans="4:10">
      <c r="D4865" s="385"/>
      <c r="J4865" s="394"/>
    </row>
    <row r="4866" spans="4:10">
      <c r="D4866" s="385"/>
      <c r="J4866" s="385"/>
    </row>
    <row r="4867" spans="4:10">
      <c r="D4867" s="385"/>
      <c r="J4867" s="394"/>
    </row>
    <row r="4868" spans="4:10">
      <c r="D4868" s="385"/>
      <c r="J4868" s="394"/>
    </row>
    <row r="4869" spans="4:10">
      <c r="D4869" s="385"/>
      <c r="J4869" s="394"/>
    </row>
    <row r="4870" spans="4:10">
      <c r="D4870" s="385"/>
      <c r="J4870" s="394"/>
    </row>
    <row r="4871" spans="4:10">
      <c r="D4871" s="385"/>
      <c r="J4871" s="394"/>
    </row>
    <row r="4872" spans="4:10">
      <c r="D4872" s="385"/>
      <c r="J4872" s="385"/>
    </row>
    <row r="4873" spans="4:10">
      <c r="D4873" s="385"/>
      <c r="J4873" s="385"/>
    </row>
    <row r="4874" spans="4:10">
      <c r="D4874" s="385"/>
      <c r="J4874" s="385"/>
    </row>
    <row r="4875" spans="4:10">
      <c r="D4875" s="385"/>
      <c r="J4875" s="394"/>
    </row>
    <row r="4876" spans="4:10">
      <c r="D4876" s="385"/>
      <c r="J4876" s="394"/>
    </row>
    <row r="4877" spans="4:10">
      <c r="D4877" s="385"/>
      <c r="J4877" s="394"/>
    </row>
    <row r="4878" spans="4:10">
      <c r="D4878" s="385"/>
      <c r="J4878" s="394"/>
    </row>
    <row r="4879" spans="4:10">
      <c r="D4879" s="385"/>
      <c r="J4879" s="394"/>
    </row>
    <row r="4880" spans="4:10">
      <c r="D4880" s="385"/>
      <c r="J4880" s="394"/>
    </row>
    <row r="4881" spans="4:10">
      <c r="D4881" s="385"/>
      <c r="J4881" s="394"/>
    </row>
    <row r="4882" spans="4:10">
      <c r="D4882" s="385"/>
      <c r="J4882" s="394"/>
    </row>
    <row r="4883" spans="4:10">
      <c r="D4883" s="385"/>
      <c r="J4883" s="394"/>
    </row>
    <row r="4884" spans="4:10">
      <c r="D4884" s="385"/>
      <c r="J4884" s="394"/>
    </row>
    <row r="4885" spans="4:10">
      <c r="D4885" s="385"/>
      <c r="J4885" s="394"/>
    </row>
    <row r="4886" spans="4:10">
      <c r="D4886" s="385"/>
      <c r="J4886" s="394"/>
    </row>
    <row r="4887" spans="4:10">
      <c r="D4887" s="385"/>
      <c r="J4887" s="385"/>
    </row>
    <row r="4888" spans="4:10">
      <c r="D4888" s="385"/>
      <c r="J4888" s="394"/>
    </row>
    <row r="4889" spans="4:10">
      <c r="D4889" s="385"/>
      <c r="J4889" s="394"/>
    </row>
    <row r="4890" spans="4:10">
      <c r="D4890" s="385"/>
      <c r="J4890" s="394"/>
    </row>
    <row r="4891" spans="4:10">
      <c r="D4891" s="385"/>
      <c r="J4891" s="394"/>
    </row>
    <row r="4892" spans="4:10">
      <c r="D4892" s="385"/>
      <c r="J4892" s="394"/>
    </row>
    <row r="4893" spans="4:10">
      <c r="D4893" s="385"/>
      <c r="J4893" s="394"/>
    </row>
    <row r="4894" spans="4:10">
      <c r="D4894" s="385"/>
      <c r="J4894" s="394"/>
    </row>
    <row r="4895" spans="4:10">
      <c r="D4895" s="385"/>
      <c r="J4895" s="394"/>
    </row>
    <row r="4896" spans="4:10">
      <c r="D4896" s="385"/>
      <c r="J4896" s="385"/>
    </row>
    <row r="4897" spans="4:10">
      <c r="D4897" s="385"/>
      <c r="J4897" s="394"/>
    </row>
    <row r="4898" spans="4:10">
      <c r="D4898" s="385"/>
      <c r="J4898" s="394"/>
    </row>
    <row r="4899" spans="4:10">
      <c r="D4899" s="385"/>
      <c r="J4899" s="394"/>
    </row>
    <row r="4900" spans="4:10">
      <c r="D4900" s="385"/>
      <c r="J4900" s="394"/>
    </row>
    <row r="4901" spans="4:10">
      <c r="D4901" s="385"/>
      <c r="J4901" s="394"/>
    </row>
    <row r="4902" spans="4:10">
      <c r="D4902" s="385"/>
      <c r="J4902" s="385"/>
    </row>
    <row r="4903" spans="4:10">
      <c r="D4903" s="385"/>
      <c r="J4903" s="385"/>
    </row>
    <row r="4904" spans="4:10">
      <c r="D4904" s="385"/>
      <c r="J4904" s="385"/>
    </row>
    <row r="4905" spans="4:10">
      <c r="D4905" s="385"/>
      <c r="J4905" s="394"/>
    </row>
    <row r="4906" spans="4:10">
      <c r="D4906" s="385"/>
      <c r="J4906" s="394"/>
    </row>
    <row r="4907" spans="4:10">
      <c r="D4907" s="385"/>
      <c r="J4907" s="394"/>
    </row>
    <row r="4908" spans="4:10">
      <c r="D4908" s="385"/>
      <c r="J4908" s="394"/>
    </row>
    <row r="4909" spans="4:10">
      <c r="D4909" s="385"/>
      <c r="J4909" s="394"/>
    </row>
    <row r="4910" spans="4:10">
      <c r="D4910" s="385"/>
      <c r="J4910" s="394"/>
    </row>
    <row r="4911" spans="4:10">
      <c r="D4911" s="385"/>
      <c r="J4911" s="394"/>
    </row>
    <row r="4912" spans="4:10">
      <c r="D4912" s="385"/>
      <c r="J4912" s="394"/>
    </row>
    <row r="4913" spans="4:10">
      <c r="D4913" s="385"/>
      <c r="J4913" s="394"/>
    </row>
    <row r="4914" spans="4:10">
      <c r="D4914" s="385"/>
      <c r="J4914" s="394"/>
    </row>
    <row r="4915" spans="4:10">
      <c r="D4915" s="385"/>
      <c r="J4915" s="394"/>
    </row>
    <row r="4916" spans="4:10">
      <c r="D4916" s="385"/>
      <c r="J4916" s="394"/>
    </row>
    <row r="4917" spans="4:10">
      <c r="D4917" s="385"/>
      <c r="J4917" s="385"/>
    </row>
    <row r="4918" spans="4:10">
      <c r="D4918" s="385"/>
      <c r="J4918" s="394"/>
    </row>
    <row r="4919" spans="4:10">
      <c r="D4919" s="385"/>
      <c r="J4919" s="394"/>
    </row>
    <row r="4920" spans="4:10">
      <c r="D4920" s="385"/>
      <c r="J4920" s="394"/>
    </row>
    <row r="4921" spans="4:10">
      <c r="D4921" s="385"/>
      <c r="J4921" s="394"/>
    </row>
    <row r="4922" spans="4:10">
      <c r="D4922" s="385"/>
      <c r="J4922" s="394"/>
    </row>
    <row r="4923" spans="4:10">
      <c r="D4923" s="385"/>
      <c r="J4923" s="394"/>
    </row>
    <row r="4924" spans="4:10">
      <c r="D4924" s="385"/>
      <c r="J4924" s="394"/>
    </row>
    <row r="4925" spans="4:10">
      <c r="D4925" s="385"/>
      <c r="J4925" s="394"/>
    </row>
    <row r="4926" spans="4:10">
      <c r="D4926" s="385"/>
      <c r="J4926" s="385"/>
    </row>
    <row r="4927" spans="4:10">
      <c r="D4927" s="385"/>
      <c r="J4927" s="394"/>
    </row>
    <row r="4928" spans="4:10">
      <c r="D4928" s="385"/>
      <c r="J4928" s="394"/>
    </row>
    <row r="4929" spans="4:10">
      <c r="D4929" s="385"/>
      <c r="J4929" s="394"/>
    </row>
    <row r="4930" spans="4:10">
      <c r="D4930" s="385"/>
      <c r="J4930" s="394"/>
    </row>
    <row r="4931" spans="4:10">
      <c r="D4931" s="385"/>
      <c r="J4931" s="394"/>
    </row>
    <row r="4932" spans="4:10">
      <c r="D4932" s="385"/>
      <c r="J4932" s="385"/>
    </row>
    <row r="4933" spans="4:10">
      <c r="D4933" s="385"/>
      <c r="J4933" s="385"/>
    </row>
    <row r="4934" spans="4:10">
      <c r="D4934" s="385"/>
      <c r="J4934" s="385"/>
    </row>
    <row r="4935" spans="4:10">
      <c r="D4935" s="385"/>
      <c r="J4935" s="394"/>
    </row>
    <row r="4936" spans="4:10">
      <c r="D4936" s="385"/>
      <c r="J4936" s="394"/>
    </row>
    <row r="4937" spans="4:10">
      <c r="D4937" s="385"/>
      <c r="J4937" s="394"/>
    </row>
    <row r="4938" spans="4:10">
      <c r="D4938" s="385"/>
      <c r="J4938" s="394"/>
    </row>
    <row r="4939" spans="4:10">
      <c r="D4939" s="385"/>
      <c r="J4939" s="394"/>
    </row>
    <row r="4940" spans="4:10">
      <c r="D4940" s="385"/>
      <c r="J4940" s="394"/>
    </row>
    <row r="4941" spans="4:10">
      <c r="D4941" s="385"/>
      <c r="J4941" s="394"/>
    </row>
    <row r="4942" spans="4:10">
      <c r="D4942" s="385"/>
      <c r="J4942" s="394"/>
    </row>
    <row r="4943" spans="4:10">
      <c r="D4943" s="385"/>
      <c r="J4943" s="394"/>
    </row>
    <row r="4944" spans="4:10">
      <c r="D4944" s="385"/>
      <c r="J4944" s="394"/>
    </row>
    <row r="4945" spans="4:10">
      <c r="D4945" s="385"/>
      <c r="J4945" s="394"/>
    </row>
    <row r="4946" spans="4:10">
      <c r="D4946" s="385"/>
      <c r="J4946" s="394"/>
    </row>
    <row r="4947" spans="4:10">
      <c r="D4947" s="385"/>
      <c r="J4947" s="385"/>
    </row>
    <row r="4948" spans="4:10">
      <c r="D4948" s="385"/>
      <c r="J4948" s="394"/>
    </row>
    <row r="4949" spans="4:10">
      <c r="D4949" s="385"/>
      <c r="J4949" s="394"/>
    </row>
    <row r="4950" spans="4:10">
      <c r="D4950" s="385"/>
      <c r="J4950" s="394"/>
    </row>
    <row r="4951" spans="4:10">
      <c r="D4951" s="385"/>
      <c r="J4951" s="394"/>
    </row>
    <row r="4952" spans="4:10">
      <c r="D4952" s="385"/>
      <c r="J4952" s="394"/>
    </row>
    <row r="4953" spans="4:10">
      <c r="D4953" s="385"/>
      <c r="J4953" s="394"/>
    </row>
    <row r="4954" spans="4:10">
      <c r="D4954" s="385"/>
      <c r="J4954" s="394"/>
    </row>
    <row r="4955" spans="4:10">
      <c r="D4955" s="385"/>
      <c r="J4955" s="394"/>
    </row>
    <row r="4956" spans="4:10">
      <c r="D4956" s="385"/>
      <c r="J4956" s="385"/>
    </row>
    <row r="4957" spans="4:10">
      <c r="D4957" s="385"/>
      <c r="J4957" s="394"/>
    </row>
    <row r="4958" spans="4:10">
      <c r="D4958" s="385"/>
      <c r="J4958" s="394"/>
    </row>
    <row r="4959" spans="4:10">
      <c r="D4959" s="385"/>
      <c r="J4959" s="394"/>
    </row>
    <row r="4960" spans="4:10">
      <c r="D4960" s="385"/>
      <c r="J4960" s="394"/>
    </row>
    <row r="4961" spans="4:10">
      <c r="D4961" s="385"/>
      <c r="J4961" s="394"/>
    </row>
    <row r="4962" spans="4:10">
      <c r="D4962" s="385"/>
      <c r="J4962" s="385"/>
    </row>
    <row r="4963" spans="4:10">
      <c r="D4963" s="385"/>
      <c r="J4963" s="385"/>
    </row>
    <row r="4964" spans="4:10">
      <c r="D4964" s="385"/>
      <c r="J4964" s="385"/>
    </row>
    <row r="4965" spans="4:10">
      <c r="D4965" s="385"/>
      <c r="J4965" s="394"/>
    </row>
    <row r="4966" spans="4:10">
      <c r="D4966" s="385"/>
      <c r="J4966" s="394"/>
    </row>
    <row r="4967" spans="4:10">
      <c r="D4967" s="385"/>
      <c r="J4967" s="394"/>
    </row>
    <row r="4968" spans="4:10">
      <c r="D4968" s="385"/>
      <c r="J4968" s="394"/>
    </row>
    <row r="4969" spans="4:10">
      <c r="D4969" s="385"/>
      <c r="J4969" s="394"/>
    </row>
    <row r="4970" spans="4:10">
      <c r="D4970" s="385"/>
      <c r="J4970" s="394"/>
    </row>
    <row r="4971" spans="4:10">
      <c r="D4971" s="385"/>
      <c r="J4971" s="394"/>
    </row>
    <row r="4972" spans="4:10">
      <c r="D4972" s="385"/>
      <c r="J4972" s="394"/>
    </row>
    <row r="4973" spans="4:10">
      <c r="D4973" s="385"/>
      <c r="J4973" s="394"/>
    </row>
    <row r="4974" spans="4:10">
      <c r="D4974" s="385"/>
      <c r="J4974" s="394"/>
    </row>
    <row r="4975" spans="4:10">
      <c r="D4975" s="385"/>
      <c r="J4975" s="394"/>
    </row>
    <row r="4976" spans="4:10">
      <c r="D4976" s="385"/>
      <c r="J4976" s="394"/>
    </row>
    <row r="4977" spans="4:10">
      <c r="D4977" s="385"/>
      <c r="J4977" s="385"/>
    </row>
    <row r="4978" spans="4:10">
      <c r="D4978" s="385"/>
      <c r="J4978" s="394"/>
    </row>
    <row r="4979" spans="4:10">
      <c r="D4979" s="385"/>
      <c r="J4979" s="394"/>
    </row>
    <row r="4980" spans="4:10">
      <c r="D4980" s="385"/>
      <c r="J4980" s="394"/>
    </row>
    <row r="4981" spans="4:10">
      <c r="D4981" s="385"/>
      <c r="J4981" s="394"/>
    </row>
    <row r="4982" spans="4:10">
      <c r="D4982" s="385"/>
      <c r="J4982" s="394"/>
    </row>
    <row r="4983" spans="4:10">
      <c r="D4983" s="385"/>
      <c r="J4983" s="394"/>
    </row>
    <row r="4984" spans="4:10">
      <c r="D4984" s="385"/>
      <c r="J4984" s="394"/>
    </row>
    <row r="4985" spans="4:10">
      <c r="D4985" s="385"/>
      <c r="J4985" s="394"/>
    </row>
    <row r="4986" spans="4:10">
      <c r="D4986" s="385"/>
      <c r="J4986" s="385"/>
    </row>
    <row r="4987" spans="4:10">
      <c r="D4987" s="385"/>
      <c r="J4987" s="394"/>
    </row>
    <row r="4988" spans="4:10">
      <c r="D4988" s="385"/>
      <c r="J4988" s="394"/>
    </row>
    <row r="4989" spans="4:10">
      <c r="D4989" s="385"/>
      <c r="J4989" s="394"/>
    </row>
    <row r="4990" spans="4:10">
      <c r="D4990" s="385"/>
      <c r="J4990" s="394"/>
    </row>
    <row r="4991" spans="4:10">
      <c r="D4991" s="385"/>
      <c r="J4991" s="394"/>
    </row>
    <row r="4992" spans="4:10">
      <c r="D4992" s="385"/>
      <c r="J4992" s="385"/>
    </row>
    <row r="4993" spans="4:10">
      <c r="D4993" s="385"/>
      <c r="J4993" s="385"/>
    </row>
    <row r="4994" spans="4:10">
      <c r="D4994" s="385"/>
      <c r="J4994" s="385"/>
    </row>
    <row r="4995" spans="4:10">
      <c r="D4995" s="385"/>
      <c r="J4995" s="394"/>
    </row>
    <row r="4996" spans="4:10">
      <c r="D4996" s="385"/>
      <c r="J4996" s="394"/>
    </row>
    <row r="4997" spans="4:10">
      <c r="D4997" s="385"/>
      <c r="J4997" s="394"/>
    </row>
    <row r="4998" spans="4:10">
      <c r="D4998" s="385"/>
      <c r="J4998" s="394"/>
    </row>
    <row r="4999" spans="4:10">
      <c r="D4999" s="385"/>
      <c r="J4999" s="394"/>
    </row>
    <row r="5000" spans="4:10">
      <c r="D5000" s="385"/>
      <c r="J5000" s="394"/>
    </row>
    <row r="5001" spans="4:10">
      <c r="D5001" s="385"/>
      <c r="J5001" s="394"/>
    </row>
    <row r="5002" spans="4:10">
      <c r="D5002" s="385"/>
      <c r="J5002" s="394"/>
    </row>
    <row r="5003" spans="4:10">
      <c r="D5003" s="385"/>
      <c r="J5003" s="394"/>
    </row>
    <row r="5004" spans="4:10">
      <c r="D5004" s="385"/>
      <c r="J5004" s="394"/>
    </row>
    <row r="5005" spans="4:10">
      <c r="D5005" s="385"/>
      <c r="J5005" s="394"/>
    </row>
    <row r="5006" spans="4:10">
      <c r="D5006" s="385"/>
      <c r="J5006" s="394"/>
    </row>
    <row r="5007" spans="4:10">
      <c r="D5007" s="385"/>
      <c r="J5007" s="385"/>
    </row>
    <row r="5008" spans="4:10">
      <c r="D5008" s="385"/>
      <c r="J5008" s="394"/>
    </row>
    <row r="5009" spans="4:10">
      <c r="D5009" s="385"/>
      <c r="J5009" s="394"/>
    </row>
    <row r="5010" spans="4:10">
      <c r="D5010" s="385"/>
      <c r="J5010" s="394"/>
    </row>
    <row r="5011" spans="4:10">
      <c r="D5011" s="385"/>
      <c r="J5011" s="394"/>
    </row>
    <row r="5012" spans="4:10">
      <c r="D5012" s="385"/>
      <c r="J5012" s="394"/>
    </row>
    <row r="5013" spans="4:10">
      <c r="D5013" s="385"/>
      <c r="J5013" s="394"/>
    </row>
    <row r="5014" spans="4:10">
      <c r="D5014" s="385"/>
      <c r="J5014" s="394"/>
    </row>
    <row r="5015" spans="4:10">
      <c r="D5015" s="385"/>
      <c r="J5015" s="394"/>
    </row>
    <row r="5016" spans="4:10">
      <c r="D5016" s="385"/>
      <c r="J5016" s="385"/>
    </row>
    <row r="5017" spans="4:10">
      <c r="D5017" s="385"/>
      <c r="J5017" s="394"/>
    </row>
    <row r="5018" spans="4:10">
      <c r="D5018" s="385"/>
      <c r="J5018" s="394"/>
    </row>
    <row r="5019" spans="4:10">
      <c r="D5019" s="385"/>
      <c r="J5019" s="394"/>
    </row>
    <row r="5020" spans="4:10">
      <c r="D5020" s="385"/>
      <c r="J5020" s="394"/>
    </row>
    <row r="5021" spans="4:10">
      <c r="D5021" s="385"/>
      <c r="J5021" s="394"/>
    </row>
    <row r="5022" spans="4:10">
      <c r="D5022" s="385"/>
      <c r="J5022" s="385"/>
    </row>
    <row r="5023" spans="4:10">
      <c r="D5023" s="385"/>
      <c r="J5023" s="385"/>
    </row>
    <row r="5024" spans="4:10">
      <c r="D5024" s="385"/>
      <c r="J5024" s="385"/>
    </row>
    <row r="5025" spans="4:10">
      <c r="D5025" s="385"/>
      <c r="J5025" s="394"/>
    </row>
    <row r="5026" spans="4:10">
      <c r="D5026" s="385"/>
      <c r="J5026" s="394"/>
    </row>
    <row r="5027" spans="4:10">
      <c r="D5027" s="385"/>
      <c r="J5027" s="394"/>
    </row>
    <row r="5028" spans="4:10">
      <c r="D5028" s="385"/>
      <c r="J5028" s="394"/>
    </row>
    <row r="5029" spans="4:10">
      <c r="D5029" s="385"/>
      <c r="J5029" s="394"/>
    </row>
    <row r="5030" spans="4:10">
      <c r="D5030" s="385"/>
      <c r="J5030" s="394"/>
    </row>
    <row r="5031" spans="4:10">
      <c r="D5031" s="385"/>
      <c r="J5031" s="394"/>
    </row>
    <row r="5032" spans="4:10">
      <c r="D5032" s="385"/>
      <c r="J5032" s="394"/>
    </row>
    <row r="5033" spans="4:10">
      <c r="D5033" s="385"/>
      <c r="J5033" s="394"/>
    </row>
    <row r="5034" spans="4:10">
      <c r="D5034" s="385"/>
      <c r="J5034" s="394"/>
    </row>
    <row r="5035" spans="4:10">
      <c r="D5035" s="385"/>
      <c r="J5035" s="394"/>
    </row>
    <row r="5036" spans="4:10">
      <c r="D5036" s="385"/>
      <c r="J5036" s="394"/>
    </row>
    <row r="5037" spans="4:10">
      <c r="D5037" s="385"/>
      <c r="J5037" s="385"/>
    </row>
    <row r="5038" spans="4:10">
      <c r="D5038" s="385"/>
      <c r="J5038" s="394"/>
    </row>
    <row r="5039" spans="4:10">
      <c r="D5039" s="385"/>
      <c r="J5039" s="394"/>
    </row>
    <row r="5040" spans="4:10">
      <c r="D5040" s="385"/>
      <c r="J5040" s="394"/>
    </row>
    <row r="5041" spans="4:10">
      <c r="D5041" s="385"/>
      <c r="J5041" s="394"/>
    </row>
    <row r="5042" spans="4:10">
      <c r="D5042" s="385"/>
      <c r="J5042" s="394"/>
    </row>
    <row r="5043" spans="4:10">
      <c r="D5043" s="385"/>
      <c r="J5043" s="394"/>
    </row>
    <row r="5044" spans="4:10">
      <c r="D5044" s="385"/>
      <c r="J5044" s="394"/>
    </row>
    <row r="5045" spans="4:10">
      <c r="D5045" s="385"/>
      <c r="J5045" s="394"/>
    </row>
    <row r="5046" spans="4:10">
      <c r="D5046" s="385"/>
      <c r="J5046" s="385"/>
    </row>
    <row r="5047" spans="4:10">
      <c r="D5047" s="385"/>
      <c r="J5047" s="394"/>
    </row>
    <row r="5048" spans="4:10">
      <c r="D5048" s="385"/>
      <c r="J5048" s="394"/>
    </row>
    <row r="5049" spans="4:10">
      <c r="D5049" s="385"/>
      <c r="J5049" s="394"/>
    </row>
    <row r="5050" spans="4:10">
      <c r="D5050" s="385"/>
      <c r="J5050" s="394"/>
    </row>
    <row r="5051" spans="4:10">
      <c r="D5051" s="385"/>
      <c r="J5051" s="394"/>
    </row>
    <row r="5052" spans="4:10">
      <c r="D5052" s="385"/>
      <c r="J5052" s="385"/>
    </row>
    <row r="5053" spans="4:10">
      <c r="D5053" s="385"/>
      <c r="J5053" s="385"/>
    </row>
    <row r="5054" spans="4:10">
      <c r="D5054" s="385"/>
      <c r="J5054" s="385"/>
    </row>
    <row r="5055" spans="4:10">
      <c r="D5055" s="385"/>
      <c r="J5055" s="394"/>
    </row>
    <row r="5056" spans="4:10">
      <c r="D5056" s="385"/>
      <c r="J5056" s="394"/>
    </row>
    <row r="5057" spans="4:10">
      <c r="D5057" s="385"/>
      <c r="J5057" s="394"/>
    </row>
    <row r="5058" spans="4:10">
      <c r="D5058" s="385"/>
      <c r="J5058" s="394"/>
    </row>
    <row r="5059" spans="4:10">
      <c r="D5059" s="385"/>
      <c r="J5059" s="394"/>
    </row>
    <row r="5060" spans="4:10">
      <c r="D5060" s="385"/>
      <c r="J5060" s="394"/>
    </row>
    <row r="5061" spans="4:10">
      <c r="D5061" s="385"/>
      <c r="J5061" s="394"/>
    </row>
    <row r="5062" spans="4:10">
      <c r="D5062" s="385"/>
      <c r="J5062" s="394"/>
    </row>
    <row r="5063" spans="4:10">
      <c r="D5063" s="385"/>
      <c r="J5063" s="394"/>
    </row>
    <row r="5064" spans="4:10">
      <c r="D5064" s="385"/>
      <c r="J5064" s="394"/>
    </row>
    <row r="5065" spans="4:10">
      <c r="D5065" s="385"/>
      <c r="J5065" s="394"/>
    </row>
    <row r="5066" spans="4:10">
      <c r="D5066" s="385"/>
      <c r="J5066" s="394"/>
    </row>
    <row r="5067" spans="4:10">
      <c r="D5067" s="385"/>
      <c r="J5067" s="385"/>
    </row>
    <row r="5068" spans="4:10">
      <c r="D5068" s="385"/>
      <c r="J5068" s="394"/>
    </row>
    <row r="5069" spans="4:10">
      <c r="D5069" s="385"/>
      <c r="J5069" s="394"/>
    </row>
    <row r="5070" spans="4:10">
      <c r="D5070" s="385"/>
      <c r="J5070" s="394"/>
    </row>
    <row r="5071" spans="4:10">
      <c r="D5071" s="385"/>
      <c r="J5071" s="394"/>
    </row>
    <row r="5072" spans="4:10">
      <c r="D5072" s="385"/>
      <c r="J5072" s="394"/>
    </row>
    <row r="5073" spans="4:10">
      <c r="D5073" s="385"/>
      <c r="J5073" s="394"/>
    </row>
    <row r="5074" spans="4:10">
      <c r="D5074" s="385"/>
      <c r="J5074" s="394"/>
    </row>
    <row r="5075" spans="4:10">
      <c r="D5075" s="385"/>
      <c r="J5075" s="394"/>
    </row>
    <row r="5076" spans="4:10">
      <c r="D5076" s="385"/>
      <c r="J5076" s="385"/>
    </row>
    <row r="5077" spans="4:10">
      <c r="D5077" s="385"/>
      <c r="J5077" s="394"/>
    </row>
    <row r="5078" spans="4:10">
      <c r="D5078" s="385"/>
      <c r="J5078" s="394"/>
    </row>
    <row r="5079" spans="4:10">
      <c r="D5079" s="385"/>
      <c r="J5079" s="394"/>
    </row>
    <row r="5080" spans="4:10">
      <c r="D5080" s="385"/>
      <c r="J5080" s="394"/>
    </row>
    <row r="5081" spans="4:10">
      <c r="D5081" s="385"/>
      <c r="J5081" s="394"/>
    </row>
    <row r="5082" spans="4:10">
      <c r="D5082" s="385"/>
      <c r="J5082" s="385"/>
    </row>
    <row r="5083" spans="4:10">
      <c r="D5083" s="385"/>
      <c r="J5083" s="385"/>
    </row>
    <row r="5084" spans="4:10">
      <c r="D5084" s="385"/>
      <c r="J5084" s="385"/>
    </row>
    <row r="5085" spans="4:10">
      <c r="D5085" s="385"/>
      <c r="J5085" s="394"/>
    </row>
    <row r="5086" spans="4:10">
      <c r="D5086" s="385"/>
      <c r="J5086" s="394"/>
    </row>
    <row r="5087" spans="4:10">
      <c r="D5087" s="385"/>
      <c r="J5087" s="394"/>
    </row>
    <row r="5088" spans="4:10">
      <c r="D5088" s="385"/>
      <c r="J5088" s="394"/>
    </row>
    <row r="5089" spans="4:10">
      <c r="D5089" s="385"/>
      <c r="J5089" s="394"/>
    </row>
    <row r="5090" spans="4:10">
      <c r="D5090" s="385"/>
      <c r="J5090" s="394"/>
    </row>
    <row r="5091" spans="4:10">
      <c r="D5091" s="385"/>
      <c r="J5091" s="394"/>
    </row>
    <row r="5092" spans="4:10">
      <c r="D5092" s="385"/>
      <c r="J5092" s="394"/>
    </row>
    <row r="5093" spans="4:10">
      <c r="D5093" s="385"/>
      <c r="J5093" s="394"/>
    </row>
    <row r="5094" spans="4:10">
      <c r="D5094" s="385"/>
      <c r="J5094" s="394"/>
    </row>
    <row r="5095" spans="4:10">
      <c r="D5095" s="385"/>
      <c r="J5095" s="394"/>
    </row>
    <row r="5096" spans="4:10">
      <c r="D5096" s="385"/>
      <c r="J5096" s="394"/>
    </row>
    <row r="5097" spans="4:10">
      <c r="D5097" s="385"/>
      <c r="J5097" s="385"/>
    </row>
    <row r="5098" spans="4:10">
      <c r="D5098" s="385"/>
      <c r="J5098" s="394"/>
    </row>
    <row r="5099" spans="4:10">
      <c r="D5099" s="385"/>
      <c r="J5099" s="394"/>
    </row>
    <row r="5100" spans="4:10">
      <c r="D5100" s="385"/>
      <c r="J5100" s="394"/>
    </row>
    <row r="5101" spans="4:10">
      <c r="D5101" s="385"/>
      <c r="J5101" s="394"/>
    </row>
    <row r="5102" spans="4:10">
      <c r="D5102" s="385"/>
      <c r="J5102" s="394"/>
    </row>
    <row r="5103" spans="4:10">
      <c r="D5103" s="385"/>
      <c r="J5103" s="394"/>
    </row>
    <row r="5104" spans="4:10">
      <c r="D5104" s="385"/>
      <c r="J5104" s="394"/>
    </row>
    <row r="5105" spans="4:10">
      <c r="D5105" s="385"/>
      <c r="J5105" s="394"/>
    </row>
    <row r="5106" spans="4:10">
      <c r="D5106" s="385"/>
      <c r="J5106" s="385"/>
    </row>
    <row r="5107" spans="4:10">
      <c r="D5107" s="385"/>
      <c r="J5107" s="394"/>
    </row>
    <row r="5108" spans="4:10">
      <c r="D5108" s="385"/>
      <c r="J5108" s="394"/>
    </row>
    <row r="5109" spans="4:10">
      <c r="D5109" s="385"/>
      <c r="J5109" s="394"/>
    </row>
    <row r="5110" spans="4:10">
      <c r="D5110" s="385"/>
      <c r="J5110" s="394"/>
    </row>
    <row r="5111" spans="4:10">
      <c r="D5111" s="385"/>
      <c r="J5111" s="394"/>
    </row>
    <row r="5112" spans="4:10">
      <c r="D5112" s="385"/>
      <c r="J5112" s="385"/>
    </row>
    <row r="5113" spans="4:10">
      <c r="D5113" s="385"/>
      <c r="J5113" s="385"/>
    </row>
    <row r="5114" spans="4:10">
      <c r="D5114" s="385"/>
      <c r="J5114" s="385"/>
    </row>
    <row r="5115" spans="4:10">
      <c r="D5115" s="385"/>
      <c r="J5115" s="394"/>
    </row>
    <row r="5116" spans="4:10">
      <c r="D5116" s="385"/>
      <c r="J5116" s="394"/>
    </row>
    <row r="5117" spans="4:10">
      <c r="D5117" s="385"/>
      <c r="J5117" s="394"/>
    </row>
    <row r="5118" spans="4:10">
      <c r="D5118" s="385"/>
      <c r="J5118" s="394"/>
    </row>
    <row r="5119" spans="4:10">
      <c r="D5119" s="385"/>
      <c r="J5119" s="394"/>
    </row>
    <row r="5120" spans="4:10">
      <c r="D5120" s="385"/>
      <c r="J5120" s="394"/>
    </row>
    <row r="5121" spans="4:10">
      <c r="D5121" s="385"/>
      <c r="J5121" s="394"/>
    </row>
    <row r="5122" spans="4:10">
      <c r="D5122" s="385"/>
      <c r="J5122" s="394"/>
    </row>
    <row r="5123" spans="4:10">
      <c r="D5123" s="385"/>
      <c r="J5123" s="394"/>
    </row>
    <row r="5124" spans="4:10">
      <c r="D5124" s="385"/>
      <c r="J5124" s="394"/>
    </row>
    <row r="5125" spans="4:10">
      <c r="D5125" s="385"/>
      <c r="J5125" s="394"/>
    </row>
    <row r="5126" spans="4:10">
      <c r="D5126" s="385"/>
      <c r="J5126" s="394"/>
    </row>
    <row r="5127" spans="4:10">
      <c r="D5127" s="385"/>
      <c r="J5127" s="385"/>
    </row>
    <row r="5128" spans="4:10">
      <c r="D5128" s="385"/>
      <c r="J5128" s="394"/>
    </row>
    <row r="5129" spans="4:10">
      <c r="D5129" s="385"/>
      <c r="J5129" s="394"/>
    </row>
    <row r="5130" spans="4:10">
      <c r="D5130" s="385"/>
      <c r="J5130" s="394"/>
    </row>
    <row r="5131" spans="4:10">
      <c r="D5131" s="385"/>
      <c r="J5131" s="394"/>
    </row>
    <row r="5132" spans="4:10">
      <c r="D5132" s="385"/>
      <c r="J5132" s="394"/>
    </row>
    <row r="5133" spans="4:10">
      <c r="D5133" s="385"/>
      <c r="J5133" s="394"/>
    </row>
    <row r="5134" spans="4:10">
      <c r="D5134" s="385"/>
      <c r="J5134" s="394"/>
    </row>
    <row r="5135" spans="4:10">
      <c r="D5135" s="385"/>
      <c r="J5135" s="394"/>
    </row>
    <row r="5136" spans="4:10">
      <c r="D5136" s="385"/>
      <c r="J5136" s="385"/>
    </row>
    <row r="5137" spans="4:10">
      <c r="D5137" s="385"/>
      <c r="J5137" s="394"/>
    </row>
    <row r="5138" spans="4:10">
      <c r="D5138" s="385"/>
      <c r="J5138" s="394"/>
    </row>
    <row r="5139" spans="4:10">
      <c r="D5139" s="385"/>
      <c r="J5139" s="394"/>
    </row>
    <row r="5140" spans="4:10">
      <c r="D5140" s="385"/>
      <c r="J5140" s="394"/>
    </row>
    <row r="5141" spans="4:10">
      <c r="D5141" s="385"/>
      <c r="J5141" s="394"/>
    </row>
    <row r="5142" spans="4:10">
      <c r="D5142" s="385"/>
      <c r="J5142" s="385"/>
    </row>
    <row r="5143" spans="4:10">
      <c r="D5143" s="385"/>
      <c r="J5143" s="385"/>
    </row>
    <row r="5144" spans="4:10">
      <c r="D5144" s="385"/>
      <c r="J5144" s="385"/>
    </row>
    <row r="5145" spans="4:10">
      <c r="D5145" s="385"/>
      <c r="J5145" s="394"/>
    </row>
    <row r="5146" spans="4:10">
      <c r="D5146" s="385"/>
      <c r="J5146" s="394"/>
    </row>
    <row r="5147" spans="4:10">
      <c r="D5147" s="385"/>
      <c r="J5147" s="394"/>
    </row>
    <row r="5148" spans="4:10">
      <c r="D5148" s="385"/>
      <c r="J5148" s="394"/>
    </row>
    <row r="5149" spans="4:10">
      <c r="D5149" s="385"/>
      <c r="J5149" s="394"/>
    </row>
    <row r="5150" spans="4:10">
      <c r="D5150" s="385"/>
      <c r="J5150" s="394"/>
    </row>
    <row r="5151" spans="4:10">
      <c r="D5151" s="385"/>
      <c r="J5151" s="394"/>
    </row>
    <row r="5152" spans="4:10">
      <c r="D5152" s="385"/>
      <c r="J5152" s="394"/>
    </row>
    <row r="5153" spans="4:10">
      <c r="D5153" s="385"/>
      <c r="J5153" s="394"/>
    </row>
    <row r="5154" spans="4:10">
      <c r="D5154" s="385"/>
      <c r="J5154" s="394"/>
    </row>
    <row r="5155" spans="4:10">
      <c r="D5155" s="385"/>
      <c r="J5155" s="394"/>
    </row>
    <row r="5156" spans="4:10">
      <c r="D5156" s="385"/>
      <c r="J5156" s="394"/>
    </row>
    <row r="5157" spans="4:10">
      <c r="D5157" s="385"/>
      <c r="J5157" s="385"/>
    </row>
    <row r="5158" spans="4:10">
      <c r="D5158" s="385"/>
      <c r="J5158" s="394"/>
    </row>
    <row r="5159" spans="4:10">
      <c r="D5159" s="385"/>
      <c r="J5159" s="394"/>
    </row>
    <row r="5160" spans="4:10">
      <c r="D5160" s="385"/>
      <c r="J5160" s="394"/>
    </row>
    <row r="5161" spans="4:10">
      <c r="D5161" s="385"/>
      <c r="J5161" s="394"/>
    </row>
    <row r="5162" spans="4:10">
      <c r="D5162" s="385"/>
      <c r="J5162" s="394"/>
    </row>
    <row r="5163" spans="4:10">
      <c r="D5163" s="385"/>
      <c r="J5163" s="394"/>
    </row>
    <row r="5164" spans="4:10">
      <c r="D5164" s="385"/>
      <c r="J5164" s="394"/>
    </row>
    <row r="5165" spans="4:10">
      <c r="D5165" s="385"/>
      <c r="J5165" s="394"/>
    </row>
    <row r="5166" spans="4:10">
      <c r="D5166" s="385"/>
      <c r="J5166" s="385"/>
    </row>
    <row r="5167" spans="4:10">
      <c r="D5167" s="385"/>
      <c r="J5167" s="394"/>
    </row>
    <row r="5168" spans="4:10">
      <c r="D5168" s="385"/>
      <c r="J5168" s="394"/>
    </row>
    <row r="5169" spans="4:10">
      <c r="D5169" s="385"/>
      <c r="J5169" s="394"/>
    </row>
    <row r="5170" spans="4:10">
      <c r="D5170" s="385"/>
      <c r="J5170" s="394"/>
    </row>
    <row r="5171" spans="4:10">
      <c r="D5171" s="385"/>
      <c r="J5171" s="394"/>
    </row>
    <row r="5172" spans="4:10">
      <c r="D5172" s="385"/>
      <c r="J5172" s="385"/>
    </row>
    <row r="5173" spans="4:10">
      <c r="D5173" s="385"/>
      <c r="J5173" s="385"/>
    </row>
    <row r="5174" spans="4:10">
      <c r="D5174" s="385"/>
      <c r="J5174" s="385"/>
    </row>
    <row r="5175" spans="4:10">
      <c r="D5175" s="385"/>
      <c r="J5175" s="394"/>
    </row>
    <row r="5176" spans="4:10">
      <c r="D5176" s="385"/>
      <c r="J5176" s="394"/>
    </row>
    <row r="5177" spans="4:10">
      <c r="D5177" s="385"/>
      <c r="J5177" s="394"/>
    </row>
    <row r="5178" spans="4:10">
      <c r="D5178" s="385"/>
      <c r="J5178" s="394"/>
    </row>
    <row r="5179" spans="4:10">
      <c r="D5179" s="385"/>
      <c r="J5179" s="394"/>
    </row>
    <row r="5180" spans="4:10">
      <c r="D5180" s="385"/>
      <c r="J5180" s="394"/>
    </row>
    <row r="5181" spans="4:10">
      <c r="D5181" s="385"/>
      <c r="J5181" s="394"/>
    </row>
    <row r="5182" spans="4:10">
      <c r="D5182" s="385"/>
      <c r="J5182" s="394"/>
    </row>
    <row r="5183" spans="4:10">
      <c r="D5183" s="385"/>
      <c r="J5183" s="394"/>
    </row>
    <row r="5184" spans="4:10">
      <c r="D5184" s="385"/>
      <c r="J5184" s="394"/>
    </row>
    <row r="5185" spans="4:10">
      <c r="D5185" s="385"/>
      <c r="J5185" s="394"/>
    </row>
    <row r="5186" spans="4:10">
      <c r="D5186" s="385"/>
      <c r="J5186" s="394"/>
    </row>
    <row r="5187" spans="4:10">
      <c r="D5187" s="385"/>
      <c r="J5187" s="385"/>
    </row>
    <row r="5188" spans="4:10">
      <c r="D5188" s="385"/>
      <c r="J5188" s="394"/>
    </row>
    <row r="5189" spans="4:10">
      <c r="D5189" s="385"/>
      <c r="J5189" s="394"/>
    </row>
    <row r="5190" spans="4:10">
      <c r="D5190" s="385"/>
      <c r="J5190" s="394"/>
    </row>
    <row r="5191" spans="4:10">
      <c r="D5191" s="385"/>
      <c r="J5191" s="394"/>
    </row>
    <row r="5192" spans="4:10">
      <c r="D5192" s="385"/>
      <c r="J5192" s="394"/>
    </row>
    <row r="5193" spans="4:10">
      <c r="D5193" s="385"/>
      <c r="J5193" s="394"/>
    </row>
    <row r="5194" spans="4:10">
      <c r="D5194" s="385"/>
      <c r="J5194" s="394"/>
    </row>
    <row r="5195" spans="4:10">
      <c r="D5195" s="385"/>
      <c r="J5195" s="394"/>
    </row>
    <row r="5196" spans="4:10">
      <c r="D5196" s="385"/>
      <c r="J5196" s="385"/>
    </row>
    <row r="5197" spans="4:10">
      <c r="D5197" s="385"/>
      <c r="J5197" s="394"/>
    </row>
    <row r="5198" spans="4:10">
      <c r="D5198" s="385"/>
      <c r="J5198" s="394"/>
    </row>
    <row r="5199" spans="4:10">
      <c r="D5199" s="385"/>
      <c r="J5199" s="394"/>
    </row>
    <row r="5200" spans="4:10">
      <c r="D5200" s="385"/>
      <c r="J5200" s="394"/>
    </row>
    <row r="5201" spans="4:10">
      <c r="D5201" s="385"/>
      <c r="J5201" s="394"/>
    </row>
    <row r="5202" spans="4:10">
      <c r="D5202" s="385"/>
      <c r="J5202" s="385"/>
    </row>
    <row r="5203" spans="4:10">
      <c r="D5203" s="385"/>
      <c r="J5203" s="385"/>
    </row>
    <row r="5204" spans="4:10">
      <c r="D5204" s="385"/>
      <c r="J5204" s="385"/>
    </row>
    <row r="5205" spans="4:10">
      <c r="D5205" s="385"/>
      <c r="J5205" s="394"/>
    </row>
    <row r="5206" spans="4:10">
      <c r="D5206" s="385"/>
      <c r="J5206" s="394"/>
    </row>
    <row r="5207" spans="4:10">
      <c r="D5207" s="385"/>
      <c r="J5207" s="394"/>
    </row>
    <row r="5208" spans="4:10">
      <c r="D5208" s="385"/>
      <c r="J5208" s="394"/>
    </row>
    <row r="5209" spans="4:10">
      <c r="D5209" s="385"/>
      <c r="J5209" s="394"/>
    </row>
    <row r="5210" spans="4:10">
      <c r="D5210" s="385"/>
      <c r="J5210" s="394"/>
    </row>
    <row r="5211" spans="4:10">
      <c r="D5211" s="385"/>
      <c r="J5211" s="394"/>
    </row>
    <row r="5212" spans="4:10">
      <c r="D5212" s="385"/>
      <c r="J5212" s="394"/>
    </row>
    <row r="5213" spans="4:10">
      <c r="D5213" s="385"/>
      <c r="J5213" s="394"/>
    </row>
    <row r="5214" spans="4:10">
      <c r="D5214" s="385"/>
      <c r="J5214" s="394"/>
    </row>
    <row r="5215" spans="4:10">
      <c r="D5215" s="385"/>
      <c r="J5215" s="394"/>
    </row>
    <row r="5216" spans="4:10">
      <c r="D5216" s="385"/>
      <c r="J5216" s="394"/>
    </row>
    <row r="5217" spans="4:10">
      <c r="D5217" s="385"/>
      <c r="J5217" s="385"/>
    </row>
    <row r="5218" spans="4:10">
      <c r="D5218" s="385"/>
      <c r="J5218" s="394"/>
    </row>
    <row r="5219" spans="4:10">
      <c r="D5219" s="385"/>
      <c r="J5219" s="394"/>
    </row>
    <row r="5220" spans="4:10">
      <c r="D5220" s="385"/>
      <c r="J5220" s="394"/>
    </row>
    <row r="5221" spans="4:10">
      <c r="D5221" s="385"/>
      <c r="J5221" s="394"/>
    </row>
    <row r="5222" spans="4:10">
      <c r="D5222" s="385"/>
      <c r="J5222" s="394"/>
    </row>
    <row r="5223" spans="4:10">
      <c r="D5223" s="385"/>
      <c r="J5223" s="394"/>
    </row>
    <row r="5224" spans="4:10">
      <c r="D5224" s="385"/>
      <c r="J5224" s="394"/>
    </row>
    <row r="5225" spans="4:10">
      <c r="D5225" s="385"/>
      <c r="J5225" s="394"/>
    </row>
    <row r="5226" spans="4:10">
      <c r="D5226" s="385"/>
      <c r="J5226" s="385"/>
    </row>
    <row r="5227" spans="4:10">
      <c r="D5227" s="385"/>
      <c r="J5227" s="394"/>
    </row>
    <row r="5228" spans="4:10">
      <c r="D5228" s="385"/>
      <c r="J5228" s="394"/>
    </row>
    <row r="5229" spans="4:10">
      <c r="D5229" s="385"/>
      <c r="J5229" s="394"/>
    </row>
    <row r="5230" spans="4:10">
      <c r="D5230" s="385"/>
      <c r="J5230" s="394"/>
    </row>
    <row r="5231" spans="4:10">
      <c r="D5231" s="385"/>
      <c r="J5231" s="394"/>
    </row>
    <row r="5232" spans="4:10">
      <c r="D5232" s="385"/>
      <c r="J5232" s="385"/>
    </row>
    <row r="5233" spans="4:10">
      <c r="D5233" s="385"/>
      <c r="J5233" s="385"/>
    </row>
    <row r="5234" spans="4:10">
      <c r="D5234" s="385"/>
      <c r="J5234" s="385"/>
    </row>
    <row r="5235" spans="4:10">
      <c r="D5235" s="385"/>
      <c r="J5235" s="394"/>
    </row>
    <row r="5236" spans="4:10">
      <c r="D5236" s="385"/>
      <c r="J5236" s="394"/>
    </row>
    <row r="5237" spans="4:10">
      <c r="D5237" s="385"/>
      <c r="J5237" s="394"/>
    </row>
    <row r="5238" spans="4:10">
      <c r="D5238" s="385"/>
      <c r="J5238" s="394"/>
    </row>
    <row r="5239" spans="4:10">
      <c r="D5239" s="385"/>
      <c r="J5239" s="394"/>
    </row>
    <row r="5240" spans="4:10">
      <c r="D5240" s="385"/>
      <c r="J5240" s="394"/>
    </row>
    <row r="5241" spans="4:10">
      <c r="D5241" s="385"/>
      <c r="J5241" s="394"/>
    </row>
    <row r="5242" spans="4:10">
      <c r="D5242" s="385"/>
      <c r="J5242" s="394"/>
    </row>
    <row r="5243" spans="4:10">
      <c r="D5243" s="385"/>
      <c r="J5243" s="394"/>
    </row>
    <row r="5244" spans="4:10">
      <c r="D5244" s="385"/>
      <c r="J5244" s="394"/>
    </row>
    <row r="5245" spans="4:10">
      <c r="D5245" s="385"/>
      <c r="J5245" s="394"/>
    </row>
    <row r="5246" spans="4:10">
      <c r="D5246" s="385"/>
      <c r="J5246" s="394"/>
    </row>
    <row r="5247" spans="4:10">
      <c r="D5247" s="385"/>
      <c r="J5247" s="385"/>
    </row>
    <row r="5248" spans="4:10">
      <c r="D5248" s="385"/>
      <c r="J5248" s="394"/>
    </row>
    <row r="5249" spans="4:10">
      <c r="D5249" s="385"/>
      <c r="J5249" s="394"/>
    </row>
    <row r="5250" spans="4:10">
      <c r="D5250" s="385"/>
      <c r="J5250" s="394"/>
    </row>
    <row r="5251" spans="4:10">
      <c r="D5251" s="385"/>
      <c r="J5251" s="394"/>
    </row>
    <row r="5252" spans="4:10">
      <c r="D5252" s="385"/>
      <c r="J5252" s="394"/>
    </row>
    <row r="5253" spans="4:10">
      <c r="D5253" s="385"/>
      <c r="J5253" s="394"/>
    </row>
    <row r="5254" spans="4:10">
      <c r="D5254" s="385"/>
      <c r="J5254" s="394"/>
    </row>
    <row r="5255" spans="4:10">
      <c r="D5255" s="385"/>
      <c r="J5255" s="394"/>
    </row>
    <row r="5256" spans="4:10">
      <c r="D5256" s="385"/>
      <c r="J5256" s="385"/>
    </row>
    <row r="5257" spans="4:10">
      <c r="D5257" s="385"/>
      <c r="J5257" s="394"/>
    </row>
    <row r="5258" spans="4:10">
      <c r="D5258" s="385"/>
      <c r="J5258" s="394"/>
    </row>
    <row r="5259" spans="4:10">
      <c r="D5259" s="385"/>
      <c r="J5259" s="394"/>
    </row>
    <row r="5260" spans="4:10">
      <c r="D5260" s="385"/>
      <c r="J5260" s="394"/>
    </row>
    <row r="5261" spans="4:10">
      <c r="D5261" s="385"/>
      <c r="J5261" s="394"/>
    </row>
    <row r="5262" spans="4:10">
      <c r="D5262" s="385"/>
      <c r="J5262" s="385"/>
    </row>
    <row r="5263" spans="4:10">
      <c r="D5263" s="385"/>
      <c r="J5263" s="385"/>
    </row>
    <row r="5264" spans="4:10">
      <c r="D5264" s="385"/>
      <c r="J5264" s="385"/>
    </row>
    <row r="5265" spans="4:10">
      <c r="D5265" s="385"/>
      <c r="J5265" s="394"/>
    </row>
    <row r="5266" spans="4:10">
      <c r="D5266" s="385"/>
      <c r="J5266" s="394"/>
    </row>
    <row r="5267" spans="4:10">
      <c r="D5267" s="385"/>
      <c r="J5267" s="394"/>
    </row>
    <row r="5268" spans="4:10">
      <c r="D5268" s="385"/>
      <c r="J5268" s="394"/>
    </row>
    <row r="5269" spans="4:10">
      <c r="D5269" s="385"/>
      <c r="J5269" s="394"/>
    </row>
    <row r="5270" spans="4:10">
      <c r="D5270" s="385"/>
      <c r="J5270" s="394"/>
    </row>
    <row r="5271" spans="4:10">
      <c r="D5271" s="385"/>
      <c r="J5271" s="394"/>
    </row>
    <row r="5272" spans="4:10">
      <c r="D5272" s="385"/>
      <c r="J5272" s="394"/>
    </row>
    <row r="5273" spans="4:10">
      <c r="D5273" s="385"/>
      <c r="J5273" s="394"/>
    </row>
    <row r="5274" spans="4:10">
      <c r="D5274" s="385"/>
      <c r="J5274" s="394"/>
    </row>
    <row r="5275" spans="4:10">
      <c r="D5275" s="385"/>
      <c r="J5275" s="394"/>
    </row>
    <row r="5276" spans="4:10">
      <c r="D5276" s="385"/>
      <c r="J5276" s="394"/>
    </row>
    <row r="5277" spans="4:10">
      <c r="D5277" s="385"/>
      <c r="J5277" s="385"/>
    </row>
    <row r="5278" spans="4:10">
      <c r="D5278" s="385"/>
      <c r="J5278" s="394"/>
    </row>
    <row r="5279" spans="4:10">
      <c r="D5279" s="385"/>
      <c r="J5279" s="394"/>
    </row>
    <row r="5280" spans="4:10">
      <c r="D5280" s="385"/>
      <c r="J5280" s="394"/>
    </row>
    <row r="5281" spans="4:10">
      <c r="D5281" s="385"/>
      <c r="J5281" s="394"/>
    </row>
    <row r="5282" spans="4:10">
      <c r="D5282" s="385"/>
      <c r="J5282" s="394"/>
    </row>
    <row r="5283" spans="4:10">
      <c r="D5283" s="385"/>
      <c r="J5283" s="394"/>
    </row>
    <row r="5284" spans="4:10">
      <c r="D5284" s="385"/>
      <c r="J5284" s="394"/>
    </row>
    <row r="5285" spans="4:10">
      <c r="D5285" s="385"/>
      <c r="J5285" s="394"/>
    </row>
    <row r="5286" spans="4:10">
      <c r="D5286" s="385"/>
      <c r="J5286" s="385"/>
    </row>
    <row r="5287" spans="4:10">
      <c r="D5287" s="385"/>
      <c r="J5287" s="394"/>
    </row>
    <row r="5288" spans="4:10">
      <c r="D5288" s="385"/>
      <c r="J5288" s="394"/>
    </row>
    <row r="5289" spans="4:10">
      <c r="D5289" s="385"/>
      <c r="J5289" s="394"/>
    </row>
    <row r="5290" spans="4:10">
      <c r="D5290" s="385"/>
      <c r="J5290" s="394"/>
    </row>
    <row r="5291" spans="4:10">
      <c r="D5291" s="385"/>
      <c r="J5291" s="394"/>
    </row>
    <row r="5292" spans="4:10">
      <c r="D5292" s="385"/>
      <c r="J5292" s="385"/>
    </row>
    <row r="5293" spans="4:10">
      <c r="D5293" s="385"/>
      <c r="J5293" s="385"/>
    </row>
    <row r="5294" spans="4:10">
      <c r="D5294" s="385"/>
      <c r="J5294" s="385"/>
    </row>
    <row r="5295" spans="4:10">
      <c r="D5295" s="385"/>
      <c r="J5295" s="394"/>
    </row>
    <row r="5296" spans="4:10">
      <c r="D5296" s="385"/>
      <c r="J5296" s="394"/>
    </row>
    <row r="5297" spans="4:10">
      <c r="D5297" s="385"/>
      <c r="J5297" s="394"/>
    </row>
    <row r="5298" spans="4:10">
      <c r="D5298" s="385"/>
      <c r="J5298" s="394"/>
    </row>
    <row r="5299" spans="4:10">
      <c r="D5299" s="385"/>
      <c r="J5299" s="394"/>
    </row>
    <row r="5300" spans="4:10">
      <c r="D5300" s="385"/>
      <c r="J5300" s="394"/>
    </row>
    <row r="5301" spans="4:10">
      <c r="D5301" s="385"/>
      <c r="J5301" s="394"/>
    </row>
    <row r="5302" spans="4:10">
      <c r="D5302" s="385"/>
      <c r="J5302" s="394"/>
    </row>
    <row r="5303" spans="4:10">
      <c r="D5303" s="385"/>
      <c r="J5303" s="394"/>
    </row>
    <row r="5304" spans="4:10">
      <c r="D5304" s="385"/>
      <c r="J5304" s="394"/>
    </row>
    <row r="5305" spans="4:10">
      <c r="D5305" s="385"/>
      <c r="J5305" s="394"/>
    </row>
    <row r="5306" spans="4:10">
      <c r="D5306" s="385"/>
      <c r="J5306" s="394"/>
    </row>
    <row r="5307" spans="4:10">
      <c r="D5307" s="385"/>
      <c r="J5307" s="385"/>
    </row>
    <row r="5308" spans="4:10">
      <c r="D5308" s="385"/>
      <c r="J5308" s="394"/>
    </row>
    <row r="5309" spans="4:10">
      <c r="D5309" s="385"/>
      <c r="J5309" s="394"/>
    </row>
    <row r="5310" spans="4:10">
      <c r="D5310" s="385"/>
      <c r="J5310" s="394"/>
    </row>
    <row r="5311" spans="4:10">
      <c r="D5311" s="385"/>
      <c r="J5311" s="394"/>
    </row>
    <row r="5312" spans="4:10">
      <c r="D5312" s="385"/>
      <c r="J5312" s="394"/>
    </row>
    <row r="5313" spans="4:10">
      <c r="D5313" s="385"/>
      <c r="J5313" s="394"/>
    </row>
    <row r="5314" spans="4:10">
      <c r="D5314" s="385"/>
      <c r="J5314" s="394"/>
    </row>
    <row r="5315" spans="4:10">
      <c r="D5315" s="385"/>
      <c r="J5315" s="394"/>
    </row>
    <row r="5316" spans="4:10">
      <c r="D5316" s="385"/>
      <c r="J5316" s="385"/>
    </row>
    <row r="5317" spans="4:10">
      <c r="D5317" s="385"/>
      <c r="J5317" s="394"/>
    </row>
    <row r="5318" spans="4:10">
      <c r="D5318" s="385"/>
      <c r="J5318" s="394"/>
    </row>
    <row r="5319" spans="4:10">
      <c r="D5319" s="385"/>
      <c r="J5319" s="394"/>
    </row>
    <row r="5320" spans="4:10">
      <c r="D5320" s="385"/>
      <c r="J5320" s="394"/>
    </row>
    <row r="5321" spans="4:10">
      <c r="D5321" s="385"/>
      <c r="J5321" s="394"/>
    </row>
    <row r="5322" spans="4:10">
      <c r="D5322" s="385"/>
      <c r="J5322" s="385"/>
    </row>
    <row r="5323" spans="4:10">
      <c r="D5323" s="385"/>
      <c r="J5323" s="385"/>
    </row>
    <row r="5324" spans="4:10">
      <c r="D5324" s="385"/>
      <c r="J5324" s="385"/>
    </row>
    <row r="5325" spans="4:10">
      <c r="D5325" s="385"/>
      <c r="J5325" s="394"/>
    </row>
    <row r="5326" spans="4:10">
      <c r="D5326" s="385"/>
      <c r="J5326" s="394"/>
    </row>
    <row r="5327" spans="4:10">
      <c r="D5327" s="385"/>
      <c r="J5327" s="394"/>
    </row>
    <row r="5328" spans="4:10">
      <c r="D5328" s="385"/>
      <c r="J5328" s="394"/>
    </row>
    <row r="5329" spans="4:10">
      <c r="D5329" s="385"/>
      <c r="J5329" s="394"/>
    </row>
    <row r="5330" spans="4:10">
      <c r="D5330" s="385"/>
      <c r="J5330" s="394"/>
    </row>
    <row r="5331" spans="4:10">
      <c r="D5331" s="385"/>
      <c r="J5331" s="394"/>
    </row>
    <row r="5332" spans="4:10">
      <c r="D5332" s="385"/>
      <c r="J5332" s="394"/>
    </row>
    <row r="5333" spans="4:10">
      <c r="D5333" s="385"/>
      <c r="J5333" s="394"/>
    </row>
    <row r="5334" spans="4:10">
      <c r="D5334" s="385"/>
      <c r="J5334" s="394"/>
    </row>
    <row r="5335" spans="4:10">
      <c r="D5335" s="385"/>
      <c r="J5335" s="394"/>
    </row>
    <row r="5336" spans="4:10">
      <c r="D5336" s="385"/>
      <c r="J5336" s="394"/>
    </row>
    <row r="5337" spans="4:10">
      <c r="D5337" s="385"/>
      <c r="J5337" s="385"/>
    </row>
    <row r="5338" spans="4:10">
      <c r="D5338" s="385"/>
      <c r="J5338" s="394"/>
    </row>
    <row r="5339" spans="4:10">
      <c r="D5339" s="385"/>
      <c r="J5339" s="394"/>
    </row>
    <row r="5340" spans="4:10">
      <c r="D5340" s="385"/>
      <c r="J5340" s="394"/>
    </row>
    <row r="5341" spans="4:10">
      <c r="D5341" s="385"/>
      <c r="J5341" s="394"/>
    </row>
    <row r="5342" spans="4:10">
      <c r="D5342" s="385"/>
      <c r="J5342" s="394"/>
    </row>
    <row r="5343" spans="4:10">
      <c r="D5343" s="385"/>
      <c r="J5343" s="394"/>
    </row>
    <row r="5344" spans="4:10">
      <c r="D5344" s="385"/>
      <c r="J5344" s="394"/>
    </row>
    <row r="5345" spans="4:10">
      <c r="D5345" s="385"/>
      <c r="J5345" s="394"/>
    </row>
    <row r="5346" spans="4:10">
      <c r="D5346" s="385"/>
      <c r="J5346" s="385"/>
    </row>
    <row r="5347" spans="4:10">
      <c r="D5347" s="385"/>
      <c r="J5347" s="394"/>
    </row>
    <row r="5348" spans="4:10">
      <c r="D5348" s="385"/>
      <c r="J5348" s="394"/>
    </row>
    <row r="5349" spans="4:10">
      <c r="D5349" s="385"/>
      <c r="J5349" s="394"/>
    </row>
    <row r="5350" spans="4:10">
      <c r="D5350" s="385"/>
      <c r="J5350" s="394"/>
    </row>
    <row r="5351" spans="4:10">
      <c r="D5351" s="385"/>
      <c r="J5351" s="394"/>
    </row>
    <row r="5352" spans="4:10">
      <c r="D5352" s="385"/>
      <c r="J5352" s="385"/>
    </row>
    <row r="5353" spans="4:10">
      <c r="D5353" s="385"/>
      <c r="J5353" s="385"/>
    </row>
    <row r="5354" spans="4:10">
      <c r="D5354" s="385"/>
      <c r="J5354" s="385"/>
    </row>
    <row r="5355" spans="4:10">
      <c r="D5355" s="385"/>
      <c r="J5355" s="394"/>
    </row>
    <row r="5356" spans="4:10">
      <c r="D5356" s="385"/>
      <c r="J5356" s="394"/>
    </row>
    <row r="5357" spans="4:10">
      <c r="D5357" s="385"/>
      <c r="J5357" s="394"/>
    </row>
    <row r="5358" spans="4:10">
      <c r="D5358" s="385"/>
      <c r="J5358" s="394"/>
    </row>
    <row r="5359" spans="4:10">
      <c r="D5359" s="385"/>
      <c r="J5359" s="394"/>
    </row>
    <row r="5360" spans="4:10">
      <c r="D5360" s="385"/>
      <c r="J5360" s="394"/>
    </row>
    <row r="5361" spans="4:10">
      <c r="D5361" s="385"/>
      <c r="J5361" s="394"/>
    </row>
    <row r="5362" spans="4:10">
      <c r="D5362" s="385"/>
      <c r="J5362" s="394"/>
    </row>
    <row r="5363" spans="4:10">
      <c r="D5363" s="385"/>
      <c r="J5363" s="394"/>
    </row>
    <row r="5364" spans="4:10">
      <c r="D5364" s="385"/>
      <c r="J5364" s="394"/>
    </row>
    <row r="5365" spans="4:10">
      <c r="D5365" s="385"/>
      <c r="J5365" s="394"/>
    </row>
    <row r="5366" spans="4:10">
      <c r="D5366" s="385"/>
      <c r="J5366" s="394"/>
    </row>
    <row r="5367" spans="4:10">
      <c r="D5367" s="385"/>
      <c r="J5367" s="385"/>
    </row>
    <row r="5368" spans="4:10">
      <c r="D5368" s="385"/>
      <c r="J5368" s="394"/>
    </row>
    <row r="5369" spans="4:10">
      <c r="D5369" s="385"/>
      <c r="J5369" s="394"/>
    </row>
    <row r="5370" spans="4:10">
      <c r="D5370" s="385"/>
      <c r="J5370" s="394"/>
    </row>
    <row r="5371" spans="4:10">
      <c r="D5371" s="385"/>
      <c r="J5371" s="394"/>
    </row>
    <row r="5372" spans="4:10">
      <c r="D5372" s="385"/>
      <c r="J5372" s="394"/>
    </row>
    <row r="5373" spans="4:10">
      <c r="D5373" s="385"/>
      <c r="J5373" s="394"/>
    </row>
    <row r="5374" spans="4:10">
      <c r="D5374" s="385"/>
      <c r="J5374" s="394"/>
    </row>
    <row r="5375" spans="4:10">
      <c r="D5375" s="385"/>
      <c r="J5375" s="394"/>
    </row>
    <row r="5376" spans="4:10">
      <c r="D5376" s="385"/>
      <c r="J5376" s="385"/>
    </row>
    <row r="5377" spans="4:10">
      <c r="D5377" s="385"/>
      <c r="J5377" s="394"/>
    </row>
    <row r="5378" spans="4:10">
      <c r="D5378" s="385"/>
      <c r="J5378" s="394"/>
    </row>
    <row r="5379" spans="4:10">
      <c r="D5379" s="385"/>
      <c r="J5379" s="394"/>
    </row>
    <row r="5380" spans="4:10">
      <c r="D5380" s="385"/>
      <c r="J5380" s="394"/>
    </row>
    <row r="5381" spans="4:10">
      <c r="D5381" s="385"/>
      <c r="J5381" s="394"/>
    </row>
    <row r="5382" spans="4:10">
      <c r="D5382" s="385"/>
      <c r="J5382" s="385"/>
    </row>
    <row r="5383" spans="4:10">
      <c r="D5383" s="385"/>
      <c r="J5383" s="385"/>
    </row>
    <row r="5384" spans="4:10">
      <c r="D5384" s="385"/>
      <c r="J5384" s="385"/>
    </row>
    <row r="5385" spans="4:10">
      <c r="D5385" s="385"/>
      <c r="J5385" s="394"/>
    </row>
    <row r="5386" spans="4:10">
      <c r="D5386" s="385"/>
      <c r="J5386" s="394"/>
    </row>
    <row r="5387" spans="4:10">
      <c r="D5387" s="385"/>
      <c r="J5387" s="394"/>
    </row>
    <row r="5388" spans="4:10">
      <c r="D5388" s="385"/>
      <c r="J5388" s="394"/>
    </row>
    <row r="5389" spans="4:10">
      <c r="D5389" s="385"/>
      <c r="J5389" s="394"/>
    </row>
    <row r="5390" spans="4:10">
      <c r="D5390" s="385"/>
      <c r="J5390" s="394"/>
    </row>
    <row r="5391" spans="4:10">
      <c r="D5391" s="385"/>
      <c r="J5391" s="394"/>
    </row>
    <row r="5392" spans="4:10">
      <c r="D5392" s="385"/>
      <c r="J5392" s="394"/>
    </row>
    <row r="5393" spans="4:10">
      <c r="D5393" s="385"/>
      <c r="J5393" s="394"/>
    </row>
    <row r="5394" spans="4:10">
      <c r="D5394" s="385"/>
      <c r="J5394" s="394"/>
    </row>
    <row r="5395" spans="4:10">
      <c r="D5395" s="385"/>
      <c r="J5395" s="394"/>
    </row>
    <row r="5396" spans="4:10">
      <c r="D5396" s="385"/>
      <c r="J5396" s="394"/>
    </row>
    <row r="5397" spans="4:10">
      <c r="D5397" s="385"/>
      <c r="J5397" s="385"/>
    </row>
    <row r="5398" spans="4:10">
      <c r="D5398" s="385"/>
      <c r="J5398" s="394"/>
    </row>
    <row r="5399" spans="4:10">
      <c r="D5399" s="385"/>
      <c r="J5399" s="394"/>
    </row>
    <row r="5400" spans="4:10">
      <c r="D5400" s="385"/>
      <c r="J5400" s="394"/>
    </row>
    <row r="5401" spans="4:10">
      <c r="D5401" s="385"/>
      <c r="J5401" s="394"/>
    </row>
    <row r="5402" spans="4:10">
      <c r="D5402" s="385"/>
      <c r="J5402" s="394"/>
    </row>
    <row r="5403" spans="4:10">
      <c r="D5403" s="385"/>
      <c r="J5403" s="394"/>
    </row>
    <row r="5404" spans="4:10">
      <c r="D5404" s="385"/>
      <c r="J5404" s="394"/>
    </row>
    <row r="5405" spans="4:10">
      <c r="D5405" s="385"/>
      <c r="J5405" s="394"/>
    </row>
    <row r="5406" spans="4:10">
      <c r="D5406" s="385"/>
      <c r="J5406" s="385"/>
    </row>
    <row r="5407" spans="4:10">
      <c r="D5407" s="385"/>
      <c r="J5407" s="394"/>
    </row>
    <row r="5408" spans="4:10">
      <c r="D5408" s="385"/>
      <c r="J5408" s="394"/>
    </row>
    <row r="5409" spans="4:10">
      <c r="D5409" s="385"/>
      <c r="J5409" s="394"/>
    </row>
    <row r="5410" spans="4:10">
      <c r="D5410" s="385"/>
      <c r="J5410" s="394"/>
    </row>
    <row r="5411" spans="4:10">
      <c r="D5411" s="385"/>
      <c r="J5411" s="394"/>
    </row>
    <row r="5412" spans="4:10">
      <c r="D5412" s="385"/>
      <c r="J5412" s="385"/>
    </row>
    <row r="5413" spans="4:10">
      <c r="D5413" s="385"/>
      <c r="J5413" s="385"/>
    </row>
    <row r="5414" spans="4:10">
      <c r="D5414" s="385"/>
      <c r="J5414" s="385"/>
    </row>
    <row r="5415" spans="4:10">
      <c r="D5415" s="385"/>
      <c r="J5415" s="394"/>
    </row>
    <row r="5416" spans="4:10">
      <c r="D5416" s="385"/>
      <c r="J5416" s="394"/>
    </row>
    <row r="5417" spans="4:10">
      <c r="D5417" s="385"/>
      <c r="J5417" s="394"/>
    </row>
    <row r="5418" spans="4:10">
      <c r="D5418" s="385"/>
      <c r="J5418" s="394"/>
    </row>
    <row r="5419" spans="4:10">
      <c r="D5419" s="385"/>
      <c r="J5419" s="394"/>
    </row>
    <row r="5420" spans="4:10">
      <c r="D5420" s="385"/>
      <c r="J5420" s="394"/>
    </row>
    <row r="5421" spans="4:10">
      <c r="D5421" s="385"/>
      <c r="J5421" s="394"/>
    </row>
    <row r="5422" spans="4:10">
      <c r="D5422" s="385"/>
      <c r="J5422" s="394"/>
    </row>
    <row r="5423" spans="4:10">
      <c r="D5423" s="385"/>
      <c r="J5423" s="394"/>
    </row>
    <row r="5424" spans="4:10">
      <c r="D5424" s="385"/>
      <c r="J5424" s="394"/>
    </row>
    <row r="5425" spans="4:10">
      <c r="D5425" s="385"/>
      <c r="J5425" s="394"/>
    </row>
    <row r="5426" spans="4:10">
      <c r="D5426" s="385"/>
      <c r="J5426" s="394"/>
    </row>
    <row r="5427" spans="4:10">
      <c r="D5427" s="385"/>
      <c r="J5427" s="385"/>
    </row>
    <row r="5428" spans="4:10">
      <c r="D5428" s="385"/>
      <c r="J5428" s="394"/>
    </row>
    <row r="5429" spans="4:10">
      <c r="D5429" s="385"/>
      <c r="J5429" s="394"/>
    </row>
    <row r="5430" spans="4:10">
      <c r="D5430" s="385"/>
      <c r="J5430" s="394"/>
    </row>
    <row r="5431" spans="4:10">
      <c r="D5431" s="385"/>
      <c r="J5431" s="394"/>
    </row>
    <row r="5432" spans="4:10">
      <c r="D5432" s="385"/>
      <c r="J5432" s="394"/>
    </row>
    <row r="5433" spans="4:10">
      <c r="D5433" s="385"/>
      <c r="J5433" s="394"/>
    </row>
    <row r="5434" spans="4:10">
      <c r="D5434" s="385"/>
      <c r="J5434" s="394"/>
    </row>
    <row r="5435" spans="4:10">
      <c r="D5435" s="385"/>
      <c r="J5435" s="394"/>
    </row>
    <row r="5436" spans="4:10">
      <c r="D5436" s="385"/>
      <c r="J5436" s="385"/>
    </row>
    <row r="5437" spans="4:10">
      <c r="D5437" s="385"/>
      <c r="J5437" s="394"/>
    </row>
    <row r="5438" spans="4:10">
      <c r="D5438" s="385"/>
      <c r="J5438" s="394"/>
    </row>
    <row r="5439" spans="4:10">
      <c r="D5439" s="385"/>
      <c r="J5439" s="394"/>
    </row>
    <row r="5440" spans="4:10">
      <c r="D5440" s="385"/>
      <c r="J5440" s="394"/>
    </row>
    <row r="5441" spans="4:10">
      <c r="D5441" s="385"/>
      <c r="J5441" s="394"/>
    </row>
    <row r="5442" spans="4:10">
      <c r="D5442" s="385"/>
      <c r="J5442" s="385"/>
    </row>
    <row r="5443" spans="4:10">
      <c r="D5443" s="385"/>
      <c r="J5443" s="385"/>
    </row>
    <row r="5444" spans="4:10">
      <c r="D5444" s="385"/>
      <c r="J5444" s="385"/>
    </row>
    <row r="5445" spans="4:10">
      <c r="D5445" s="385"/>
      <c r="J5445" s="394"/>
    </row>
    <row r="5446" spans="4:10">
      <c r="D5446" s="385"/>
      <c r="J5446" s="394"/>
    </row>
    <row r="5447" spans="4:10">
      <c r="D5447" s="385"/>
      <c r="J5447" s="394"/>
    </row>
    <row r="5448" spans="4:10">
      <c r="D5448" s="385"/>
      <c r="J5448" s="394"/>
    </row>
    <row r="5449" spans="4:10">
      <c r="D5449" s="385"/>
      <c r="J5449" s="394"/>
    </row>
    <row r="5450" spans="4:10">
      <c r="D5450" s="385"/>
      <c r="J5450" s="394"/>
    </row>
    <row r="5451" spans="4:10">
      <c r="D5451" s="385"/>
      <c r="J5451" s="394"/>
    </row>
    <row r="5452" spans="4:10">
      <c r="D5452" s="385"/>
      <c r="J5452" s="394"/>
    </row>
    <row r="5453" spans="4:10">
      <c r="D5453" s="385"/>
      <c r="J5453" s="394"/>
    </row>
    <row r="5454" spans="4:10">
      <c r="D5454" s="385"/>
      <c r="J5454" s="394"/>
    </row>
    <row r="5455" spans="4:10">
      <c r="D5455" s="385"/>
      <c r="J5455" s="394"/>
    </row>
    <row r="5456" spans="4:10">
      <c r="D5456" s="385"/>
      <c r="J5456" s="394"/>
    </row>
    <row r="5457" spans="4:10">
      <c r="D5457" s="385"/>
      <c r="J5457" s="385"/>
    </row>
    <row r="5458" spans="4:10">
      <c r="D5458" s="385"/>
      <c r="J5458" s="394"/>
    </row>
    <row r="5459" spans="4:10">
      <c r="D5459" s="385"/>
      <c r="J5459" s="394"/>
    </row>
    <row r="5460" spans="4:10">
      <c r="D5460" s="385"/>
      <c r="J5460" s="394"/>
    </row>
    <row r="5461" spans="4:10">
      <c r="D5461" s="385"/>
      <c r="J5461" s="394"/>
    </row>
    <row r="5462" spans="4:10">
      <c r="D5462" s="385"/>
      <c r="J5462" s="394"/>
    </row>
    <row r="5463" spans="4:10">
      <c r="D5463" s="385"/>
      <c r="J5463" s="394"/>
    </row>
    <row r="5464" spans="4:10">
      <c r="D5464" s="385"/>
      <c r="J5464" s="394"/>
    </row>
    <row r="5465" spans="4:10">
      <c r="D5465" s="385"/>
      <c r="J5465" s="394"/>
    </row>
    <row r="5466" spans="4:10">
      <c r="D5466" s="385"/>
      <c r="J5466" s="385"/>
    </row>
    <row r="5467" spans="4:10">
      <c r="D5467" s="385"/>
      <c r="J5467" s="394"/>
    </row>
    <row r="5468" spans="4:10">
      <c r="D5468" s="385"/>
      <c r="J5468" s="394"/>
    </row>
    <row r="5469" spans="4:10">
      <c r="D5469" s="385"/>
      <c r="J5469" s="394"/>
    </row>
    <row r="5470" spans="4:10">
      <c r="D5470" s="385"/>
      <c r="J5470" s="394"/>
    </row>
    <row r="5471" spans="4:10">
      <c r="D5471" s="385"/>
      <c r="J5471" s="394"/>
    </row>
    <row r="5472" spans="4:10">
      <c r="D5472" s="385"/>
      <c r="J5472" s="385"/>
    </row>
    <row r="5473" spans="4:10">
      <c r="D5473" s="385"/>
      <c r="J5473" s="385"/>
    </row>
    <row r="5474" spans="4:10">
      <c r="D5474" s="385"/>
      <c r="J5474" s="385"/>
    </row>
    <row r="5475" spans="4:10">
      <c r="D5475" s="385"/>
      <c r="J5475" s="394"/>
    </row>
    <row r="5476" spans="4:10">
      <c r="D5476" s="385"/>
      <c r="J5476" s="394"/>
    </row>
    <row r="5477" spans="4:10">
      <c r="D5477" s="385"/>
      <c r="J5477" s="394"/>
    </row>
    <row r="5478" spans="4:10">
      <c r="D5478" s="385"/>
      <c r="J5478" s="394"/>
    </row>
    <row r="5479" spans="4:10">
      <c r="D5479" s="385"/>
      <c r="J5479" s="394"/>
    </row>
    <row r="5480" spans="4:10">
      <c r="D5480" s="385"/>
      <c r="J5480" s="394"/>
    </row>
    <row r="5481" spans="4:10">
      <c r="D5481" s="385"/>
      <c r="J5481" s="394"/>
    </row>
    <row r="5482" spans="4:10">
      <c r="D5482" s="385"/>
      <c r="J5482" s="394"/>
    </row>
    <row r="5483" spans="4:10">
      <c r="D5483" s="385"/>
      <c r="J5483" s="394"/>
    </row>
    <row r="5484" spans="4:10">
      <c r="D5484" s="385"/>
      <c r="J5484" s="394"/>
    </row>
    <row r="5485" spans="4:10">
      <c r="D5485" s="385"/>
      <c r="J5485" s="394"/>
    </row>
    <row r="5486" spans="4:10">
      <c r="D5486" s="385"/>
      <c r="J5486" s="394"/>
    </row>
    <row r="5487" spans="4:10">
      <c r="D5487" s="385"/>
      <c r="J5487" s="385"/>
    </row>
    <row r="5488" spans="4:10">
      <c r="D5488" s="385"/>
      <c r="J5488" s="394"/>
    </row>
    <row r="5489" spans="4:10">
      <c r="D5489" s="385"/>
      <c r="J5489" s="394"/>
    </row>
    <row r="5490" spans="4:10">
      <c r="D5490" s="385"/>
      <c r="J5490" s="394"/>
    </row>
    <row r="5491" spans="4:10">
      <c r="D5491" s="385"/>
      <c r="J5491" s="394"/>
    </row>
    <row r="5492" spans="4:10">
      <c r="D5492" s="385"/>
      <c r="J5492" s="394"/>
    </row>
    <row r="5493" spans="4:10">
      <c r="D5493" s="385"/>
      <c r="J5493" s="394"/>
    </row>
    <row r="5494" spans="4:10">
      <c r="D5494" s="385"/>
      <c r="J5494" s="394"/>
    </row>
    <row r="5495" spans="4:10">
      <c r="D5495" s="385"/>
      <c r="J5495" s="394"/>
    </row>
    <row r="5496" spans="4:10">
      <c r="D5496" s="385"/>
      <c r="J5496" s="385"/>
    </row>
    <row r="5497" spans="4:10">
      <c r="D5497" s="385"/>
      <c r="J5497" s="394"/>
    </row>
    <row r="5498" spans="4:10">
      <c r="D5498" s="385"/>
      <c r="J5498" s="394"/>
    </row>
    <row r="5499" spans="4:10">
      <c r="D5499" s="385"/>
      <c r="J5499" s="394"/>
    </row>
    <row r="5500" spans="4:10">
      <c r="D5500" s="385"/>
      <c r="J5500" s="394"/>
    </row>
    <row r="5501" spans="4:10">
      <c r="D5501" s="385"/>
      <c r="J5501" s="394"/>
    </row>
    <row r="5502" spans="4:10">
      <c r="D5502" s="385"/>
      <c r="J5502" s="385"/>
    </row>
    <row r="5503" spans="4:10">
      <c r="D5503" s="385"/>
      <c r="J5503" s="385"/>
    </row>
    <row r="5504" spans="4:10">
      <c r="D5504" s="385"/>
      <c r="J5504" s="385"/>
    </row>
    <row r="5505" spans="4:10">
      <c r="D5505" s="385"/>
      <c r="J5505" s="394"/>
    </row>
    <row r="5506" spans="4:10">
      <c r="D5506" s="385"/>
      <c r="J5506" s="394"/>
    </row>
    <row r="5507" spans="4:10">
      <c r="D5507" s="385"/>
      <c r="J5507" s="394"/>
    </row>
    <row r="5508" spans="4:10">
      <c r="D5508" s="385"/>
      <c r="J5508" s="394"/>
    </row>
    <row r="5509" spans="4:10">
      <c r="D5509" s="385"/>
      <c r="J5509" s="394"/>
    </row>
    <row r="5510" spans="4:10">
      <c r="D5510" s="385"/>
      <c r="J5510" s="394"/>
    </row>
    <row r="5511" spans="4:10">
      <c r="D5511" s="385"/>
      <c r="J5511" s="394"/>
    </row>
    <row r="5512" spans="4:10">
      <c r="D5512" s="385"/>
      <c r="J5512" s="394"/>
    </row>
    <row r="5513" spans="4:10">
      <c r="D5513" s="385"/>
      <c r="J5513" s="394"/>
    </row>
    <row r="5514" spans="4:10">
      <c r="D5514" s="385"/>
      <c r="J5514" s="394"/>
    </row>
    <row r="5515" spans="4:10">
      <c r="D5515" s="385"/>
      <c r="J5515" s="394"/>
    </row>
    <row r="5516" spans="4:10">
      <c r="D5516" s="385"/>
      <c r="J5516" s="394"/>
    </row>
    <row r="5517" spans="4:10">
      <c r="D5517" s="385"/>
      <c r="J5517" s="385"/>
    </row>
    <row r="5518" spans="4:10">
      <c r="D5518" s="385"/>
      <c r="J5518" s="394"/>
    </row>
    <row r="5519" spans="4:10">
      <c r="D5519" s="385"/>
      <c r="J5519" s="394"/>
    </row>
    <row r="5520" spans="4:10">
      <c r="D5520" s="385"/>
      <c r="J5520" s="394"/>
    </row>
    <row r="5521" spans="4:10">
      <c r="D5521" s="385"/>
      <c r="J5521" s="394"/>
    </row>
    <row r="5522" spans="4:10">
      <c r="D5522" s="385"/>
      <c r="J5522" s="394"/>
    </row>
    <row r="5523" spans="4:10">
      <c r="D5523" s="385"/>
      <c r="J5523" s="394"/>
    </row>
    <row r="5524" spans="4:10">
      <c r="D5524" s="385"/>
      <c r="J5524" s="394"/>
    </row>
    <row r="5525" spans="4:10">
      <c r="D5525" s="385"/>
      <c r="J5525" s="394"/>
    </row>
    <row r="5526" spans="4:10">
      <c r="D5526" s="385"/>
      <c r="J5526" s="385"/>
    </row>
    <row r="5527" spans="4:10">
      <c r="D5527" s="385"/>
      <c r="J5527" s="394"/>
    </row>
    <row r="5528" spans="4:10">
      <c r="D5528" s="385"/>
      <c r="J5528" s="394"/>
    </row>
    <row r="5529" spans="4:10">
      <c r="D5529" s="385"/>
      <c r="J5529" s="394"/>
    </row>
    <row r="5530" spans="4:10">
      <c r="D5530" s="385"/>
      <c r="J5530" s="394"/>
    </row>
    <row r="5531" spans="4:10">
      <c r="D5531" s="385"/>
      <c r="J5531" s="394"/>
    </row>
    <row r="5532" spans="4:10">
      <c r="D5532" s="385"/>
      <c r="J5532" s="385"/>
    </row>
    <row r="5533" spans="4:10">
      <c r="D5533" s="385"/>
      <c r="J5533" s="385"/>
    </row>
    <row r="5534" spans="4:10">
      <c r="D5534" s="385"/>
      <c r="J5534" s="385"/>
    </row>
    <row r="5535" spans="4:10">
      <c r="D5535" s="385"/>
      <c r="J5535" s="394"/>
    </row>
    <row r="5536" spans="4:10">
      <c r="D5536" s="385"/>
      <c r="J5536" s="394"/>
    </row>
    <row r="5537" spans="4:10">
      <c r="D5537" s="385"/>
      <c r="J5537" s="394"/>
    </row>
    <row r="5538" spans="4:10">
      <c r="D5538" s="385"/>
      <c r="J5538" s="394"/>
    </row>
    <row r="5539" spans="4:10">
      <c r="D5539" s="385"/>
      <c r="J5539" s="394"/>
    </row>
    <row r="5540" spans="4:10">
      <c r="D5540" s="385"/>
      <c r="J5540" s="394"/>
    </row>
    <row r="5541" spans="4:10">
      <c r="D5541" s="385"/>
      <c r="J5541" s="394"/>
    </row>
    <row r="5542" spans="4:10">
      <c r="D5542" s="385"/>
      <c r="J5542" s="394"/>
    </row>
    <row r="5543" spans="4:10">
      <c r="D5543" s="385"/>
      <c r="J5543" s="394"/>
    </row>
    <row r="5544" spans="4:10">
      <c r="D5544" s="385"/>
      <c r="J5544" s="394"/>
    </row>
    <row r="5545" spans="4:10">
      <c r="D5545" s="385"/>
      <c r="J5545" s="394"/>
    </row>
    <row r="5546" spans="4:10">
      <c r="D5546" s="385"/>
      <c r="J5546" s="394"/>
    </row>
    <row r="5547" spans="4:10">
      <c r="D5547" s="385"/>
      <c r="J5547" s="385"/>
    </row>
    <row r="5548" spans="4:10">
      <c r="D5548" s="385"/>
      <c r="J5548" s="394"/>
    </row>
    <row r="5549" spans="4:10">
      <c r="D5549" s="385"/>
      <c r="J5549" s="394"/>
    </row>
    <row r="5550" spans="4:10">
      <c r="D5550" s="385"/>
      <c r="J5550" s="394"/>
    </row>
    <row r="5551" spans="4:10">
      <c r="D5551" s="385"/>
      <c r="J5551" s="394"/>
    </row>
    <row r="5552" spans="4:10">
      <c r="D5552" s="385"/>
      <c r="J5552" s="394"/>
    </row>
    <row r="5553" spans="4:10">
      <c r="D5553" s="385"/>
      <c r="J5553" s="394"/>
    </row>
    <row r="5554" spans="4:10">
      <c r="D5554" s="385"/>
      <c r="J5554" s="394"/>
    </row>
    <row r="5555" spans="4:10">
      <c r="D5555" s="385"/>
      <c r="J5555" s="394"/>
    </row>
    <row r="5556" spans="4:10">
      <c r="D5556" s="385"/>
      <c r="J5556" s="385"/>
    </row>
    <row r="5557" spans="4:10">
      <c r="D5557" s="385"/>
      <c r="J5557" s="394"/>
    </row>
    <row r="5558" spans="4:10">
      <c r="D5558" s="385"/>
      <c r="J5558" s="394"/>
    </row>
    <row r="5559" spans="4:10">
      <c r="D5559" s="385"/>
      <c r="J5559" s="394"/>
    </row>
    <row r="5560" spans="4:10">
      <c r="D5560" s="385"/>
      <c r="J5560" s="394"/>
    </row>
    <row r="5561" spans="4:10">
      <c r="D5561" s="385"/>
      <c r="J5561" s="394"/>
    </row>
    <row r="5562" spans="4:10">
      <c r="D5562" s="385"/>
      <c r="J5562" s="385"/>
    </row>
    <row r="5563" spans="4:10">
      <c r="D5563" s="385"/>
      <c r="J5563" s="385"/>
    </row>
    <row r="5564" spans="4:10">
      <c r="D5564" s="385"/>
      <c r="J5564" s="385"/>
    </row>
    <row r="5565" spans="4:10">
      <c r="D5565" s="385"/>
      <c r="J5565" s="394"/>
    </row>
    <row r="5566" spans="4:10">
      <c r="D5566" s="385"/>
      <c r="J5566" s="394"/>
    </row>
    <row r="5567" spans="4:10">
      <c r="D5567" s="385"/>
      <c r="J5567" s="394"/>
    </row>
    <row r="5568" spans="4:10">
      <c r="D5568" s="385"/>
      <c r="J5568" s="394"/>
    </row>
    <row r="5569" spans="4:10">
      <c r="D5569" s="385"/>
      <c r="J5569" s="394"/>
    </row>
    <row r="5570" spans="4:10">
      <c r="D5570" s="385"/>
      <c r="J5570" s="394"/>
    </row>
    <row r="5571" spans="4:10">
      <c r="D5571" s="385"/>
      <c r="J5571" s="394"/>
    </row>
    <row r="5572" spans="4:10">
      <c r="D5572" s="385"/>
      <c r="J5572" s="394"/>
    </row>
    <row r="5573" spans="4:10">
      <c r="D5573" s="385"/>
      <c r="J5573" s="394"/>
    </row>
    <row r="5574" spans="4:10">
      <c r="D5574" s="385"/>
      <c r="J5574" s="394"/>
    </row>
    <row r="5575" spans="4:10">
      <c r="D5575" s="385"/>
      <c r="J5575" s="394"/>
    </row>
    <row r="5576" spans="4:10">
      <c r="D5576" s="385"/>
      <c r="J5576" s="394"/>
    </row>
    <row r="5577" spans="4:10">
      <c r="D5577" s="385"/>
      <c r="J5577" s="385"/>
    </row>
    <row r="5578" spans="4:10">
      <c r="D5578" s="385"/>
      <c r="J5578" s="394"/>
    </row>
    <row r="5579" spans="4:10">
      <c r="D5579" s="385"/>
      <c r="J5579" s="394"/>
    </row>
    <row r="5580" spans="4:10">
      <c r="D5580" s="385"/>
      <c r="J5580" s="394"/>
    </row>
    <row r="5581" spans="4:10">
      <c r="D5581" s="385"/>
      <c r="J5581" s="394"/>
    </row>
    <row r="5582" spans="4:10">
      <c r="D5582" s="385"/>
      <c r="J5582" s="394"/>
    </row>
    <row r="5583" spans="4:10">
      <c r="D5583" s="385"/>
      <c r="J5583" s="394"/>
    </row>
    <row r="5584" spans="4:10">
      <c r="D5584" s="385"/>
      <c r="J5584" s="394"/>
    </row>
    <row r="5585" spans="4:10">
      <c r="D5585" s="385"/>
      <c r="J5585" s="394"/>
    </row>
    <row r="5586" spans="4:10">
      <c r="D5586" s="385"/>
      <c r="J5586" s="385"/>
    </row>
    <row r="5587" spans="4:10">
      <c r="D5587" s="385"/>
      <c r="J5587" s="394"/>
    </row>
    <row r="5588" spans="4:10">
      <c r="D5588" s="385"/>
      <c r="J5588" s="394"/>
    </row>
    <row r="5589" spans="4:10">
      <c r="D5589" s="385"/>
      <c r="J5589" s="394"/>
    </row>
    <row r="5590" spans="4:10">
      <c r="D5590" s="385"/>
      <c r="J5590" s="394"/>
    </row>
    <row r="5591" spans="4:10">
      <c r="D5591" s="385"/>
      <c r="J5591" s="394"/>
    </row>
    <row r="5592" spans="4:10">
      <c r="D5592" s="385"/>
      <c r="J5592" s="385"/>
    </row>
    <row r="5593" spans="4:10">
      <c r="D5593" s="385"/>
      <c r="J5593" s="385"/>
    </row>
    <row r="5594" spans="4:10">
      <c r="D5594" s="385"/>
      <c r="J5594" s="385"/>
    </row>
    <row r="5595" spans="4:10">
      <c r="D5595" s="385"/>
      <c r="J5595" s="394"/>
    </row>
    <row r="5596" spans="4:10">
      <c r="D5596" s="385"/>
      <c r="J5596" s="394"/>
    </row>
    <row r="5597" spans="4:10">
      <c r="D5597" s="385"/>
      <c r="J5597" s="394"/>
    </row>
    <row r="5598" spans="4:10">
      <c r="D5598" s="385"/>
      <c r="J5598" s="394"/>
    </row>
    <row r="5599" spans="4:10">
      <c r="D5599" s="385"/>
      <c r="J5599" s="394"/>
    </row>
    <row r="5600" spans="4:10">
      <c r="D5600" s="385"/>
      <c r="J5600" s="394"/>
    </row>
    <row r="5601" spans="4:10">
      <c r="D5601" s="385"/>
      <c r="J5601" s="394"/>
    </row>
    <row r="5602" spans="4:10">
      <c r="D5602" s="385"/>
      <c r="J5602" s="394"/>
    </row>
    <row r="5603" spans="4:10">
      <c r="D5603" s="385"/>
      <c r="J5603" s="394"/>
    </row>
    <row r="5604" spans="4:10">
      <c r="D5604" s="385"/>
      <c r="J5604" s="394"/>
    </row>
    <row r="5605" spans="4:10">
      <c r="D5605" s="385"/>
      <c r="J5605" s="394"/>
    </row>
    <row r="5606" spans="4:10">
      <c r="D5606" s="385"/>
      <c r="J5606" s="394"/>
    </row>
    <row r="5607" spans="4:10">
      <c r="D5607" s="385"/>
      <c r="J5607" s="385"/>
    </row>
    <row r="5608" spans="4:10">
      <c r="D5608" s="385"/>
      <c r="J5608" s="394"/>
    </row>
    <row r="5609" spans="4:10">
      <c r="D5609" s="385"/>
      <c r="J5609" s="394"/>
    </row>
    <row r="5610" spans="4:10">
      <c r="D5610" s="385"/>
      <c r="J5610" s="394"/>
    </row>
    <row r="5611" spans="4:10">
      <c r="D5611" s="385"/>
      <c r="J5611" s="394"/>
    </row>
    <row r="5612" spans="4:10">
      <c r="D5612" s="385"/>
      <c r="J5612" s="394"/>
    </row>
    <row r="5613" spans="4:10">
      <c r="D5613" s="385"/>
      <c r="J5613" s="394"/>
    </row>
    <row r="5614" spans="4:10">
      <c r="D5614" s="385"/>
      <c r="J5614" s="394"/>
    </row>
    <row r="5615" spans="4:10">
      <c r="D5615" s="385"/>
      <c r="J5615" s="394"/>
    </row>
    <row r="5616" spans="4:10">
      <c r="D5616" s="385"/>
      <c r="J5616" s="385"/>
    </row>
    <row r="5617" spans="4:10">
      <c r="D5617" s="385"/>
      <c r="J5617" s="394"/>
    </row>
    <row r="5618" spans="4:10">
      <c r="D5618" s="385"/>
      <c r="J5618" s="394"/>
    </row>
    <row r="5619" spans="4:10">
      <c r="D5619" s="385"/>
      <c r="J5619" s="394"/>
    </row>
    <row r="5620" spans="4:10">
      <c r="D5620" s="385"/>
      <c r="J5620" s="394"/>
    </row>
    <row r="5621" spans="4:10">
      <c r="D5621" s="385"/>
      <c r="J5621" s="394"/>
    </row>
    <row r="5622" spans="4:10">
      <c r="D5622" s="385"/>
      <c r="J5622" s="385"/>
    </row>
    <row r="5623" spans="4:10">
      <c r="D5623" s="385"/>
      <c r="J5623" s="385"/>
    </row>
    <row r="5624" spans="4:10">
      <c r="D5624" s="385"/>
      <c r="J5624" s="385"/>
    </row>
    <row r="5625" spans="4:10">
      <c r="D5625" s="385"/>
      <c r="J5625" s="394"/>
    </row>
    <row r="5626" spans="4:10">
      <c r="D5626" s="385"/>
      <c r="J5626" s="394"/>
    </row>
    <row r="5627" spans="4:10">
      <c r="D5627" s="385"/>
      <c r="J5627" s="394"/>
    </row>
    <row r="5628" spans="4:10">
      <c r="D5628" s="385"/>
      <c r="J5628" s="394"/>
    </row>
    <row r="5629" spans="4:10">
      <c r="D5629" s="385"/>
      <c r="J5629" s="394"/>
    </row>
    <row r="5630" spans="4:10">
      <c r="D5630" s="385"/>
      <c r="J5630" s="394"/>
    </row>
    <row r="5631" spans="4:10">
      <c r="D5631" s="385"/>
      <c r="J5631" s="394"/>
    </row>
    <row r="5632" spans="4:10">
      <c r="D5632" s="385"/>
      <c r="J5632" s="394"/>
    </row>
    <row r="5633" spans="4:10">
      <c r="D5633" s="385"/>
      <c r="J5633" s="394"/>
    </row>
    <row r="5634" spans="4:10">
      <c r="D5634" s="385"/>
      <c r="J5634" s="394"/>
    </row>
    <row r="5635" spans="4:10">
      <c r="D5635" s="385"/>
      <c r="J5635" s="394"/>
    </row>
    <row r="5636" spans="4:10">
      <c r="D5636" s="385"/>
      <c r="J5636" s="394"/>
    </row>
    <row r="5637" spans="4:10">
      <c r="D5637" s="385"/>
      <c r="J5637" s="385"/>
    </row>
    <row r="5638" spans="4:10">
      <c r="D5638" s="385"/>
      <c r="J5638" s="394"/>
    </row>
    <row r="5639" spans="4:10">
      <c r="D5639" s="385"/>
      <c r="J5639" s="394"/>
    </row>
    <row r="5640" spans="4:10">
      <c r="D5640" s="385"/>
      <c r="J5640" s="394"/>
    </row>
    <row r="5641" spans="4:10">
      <c r="D5641" s="385"/>
      <c r="J5641" s="394"/>
    </row>
    <row r="5642" spans="4:10">
      <c r="D5642" s="385"/>
      <c r="J5642" s="394"/>
    </row>
    <row r="5643" spans="4:10">
      <c r="D5643" s="385"/>
      <c r="J5643" s="394"/>
    </row>
    <row r="5644" spans="4:10">
      <c r="D5644" s="385"/>
      <c r="J5644" s="394"/>
    </row>
    <row r="5645" spans="4:10">
      <c r="D5645" s="385"/>
      <c r="J5645" s="394"/>
    </row>
    <row r="5646" spans="4:10">
      <c r="D5646" s="385"/>
      <c r="J5646" s="385"/>
    </row>
    <row r="5647" spans="4:10">
      <c r="D5647" s="385"/>
      <c r="J5647" s="394"/>
    </row>
    <row r="5648" spans="4:10">
      <c r="D5648" s="385"/>
      <c r="J5648" s="394"/>
    </row>
    <row r="5649" spans="4:10">
      <c r="D5649" s="385"/>
      <c r="J5649" s="394"/>
    </row>
    <row r="5650" spans="4:10">
      <c r="D5650" s="385"/>
      <c r="J5650" s="394"/>
    </row>
    <row r="5651" spans="4:10">
      <c r="D5651" s="385"/>
      <c r="J5651" s="394"/>
    </row>
    <row r="5652" spans="4:10">
      <c r="D5652" s="385"/>
      <c r="J5652" s="385"/>
    </row>
    <row r="5653" spans="4:10">
      <c r="D5653" s="385"/>
      <c r="J5653" s="385"/>
    </row>
    <row r="5654" spans="4:10">
      <c r="D5654" s="385"/>
      <c r="J5654" s="385"/>
    </row>
    <row r="5655" spans="4:10">
      <c r="D5655" s="385"/>
      <c r="J5655" s="394"/>
    </row>
    <row r="5656" spans="4:10">
      <c r="D5656" s="385"/>
      <c r="J5656" s="394"/>
    </row>
    <row r="5657" spans="4:10">
      <c r="D5657" s="385"/>
      <c r="J5657" s="394"/>
    </row>
    <row r="5658" spans="4:10">
      <c r="D5658" s="385"/>
      <c r="J5658" s="394"/>
    </row>
    <row r="5659" spans="4:10">
      <c r="D5659" s="385"/>
      <c r="J5659" s="394"/>
    </row>
    <row r="5660" spans="4:10">
      <c r="D5660" s="385"/>
      <c r="J5660" s="394"/>
    </row>
    <row r="5661" spans="4:10">
      <c r="D5661" s="385"/>
      <c r="J5661" s="394"/>
    </row>
    <row r="5662" spans="4:10">
      <c r="D5662" s="385"/>
      <c r="J5662" s="394"/>
    </row>
    <row r="5663" spans="4:10">
      <c r="D5663" s="385"/>
      <c r="J5663" s="394"/>
    </row>
    <row r="5664" spans="4:10">
      <c r="D5664" s="385"/>
      <c r="J5664" s="394"/>
    </row>
    <row r="5665" spans="4:10">
      <c r="D5665" s="385"/>
      <c r="J5665" s="394"/>
    </row>
    <row r="5666" spans="4:10">
      <c r="D5666" s="385"/>
      <c r="J5666" s="394"/>
    </row>
    <row r="5667" spans="4:10">
      <c r="D5667" s="385"/>
      <c r="J5667" s="385"/>
    </row>
    <row r="5668" spans="4:10">
      <c r="D5668" s="385"/>
      <c r="J5668" s="394"/>
    </row>
    <row r="5669" spans="4:10">
      <c r="D5669" s="385"/>
      <c r="J5669" s="394"/>
    </row>
    <row r="5670" spans="4:10">
      <c r="D5670" s="385"/>
      <c r="J5670" s="394"/>
    </row>
    <row r="5671" spans="4:10">
      <c r="D5671" s="385"/>
      <c r="J5671" s="394"/>
    </row>
    <row r="5672" spans="4:10">
      <c r="D5672" s="385"/>
      <c r="J5672" s="394"/>
    </row>
    <row r="5673" spans="4:10">
      <c r="D5673" s="385"/>
      <c r="J5673" s="394"/>
    </row>
    <row r="5674" spans="4:10">
      <c r="D5674" s="385"/>
      <c r="J5674" s="394"/>
    </row>
    <row r="5675" spans="4:10">
      <c r="D5675" s="385"/>
      <c r="J5675" s="394"/>
    </row>
    <row r="5676" spans="4:10">
      <c r="D5676" s="385"/>
      <c r="J5676" s="385"/>
    </row>
    <row r="5677" spans="4:10">
      <c r="D5677" s="385"/>
      <c r="J5677" s="394"/>
    </row>
    <row r="5678" spans="4:10">
      <c r="D5678" s="385"/>
      <c r="J5678" s="394"/>
    </row>
    <row r="5679" spans="4:10">
      <c r="D5679" s="385"/>
      <c r="J5679" s="394"/>
    </row>
    <row r="5680" spans="4:10">
      <c r="D5680" s="385"/>
      <c r="J5680" s="394"/>
    </row>
    <row r="5681" spans="4:10">
      <c r="D5681" s="385"/>
      <c r="J5681" s="394"/>
    </row>
    <row r="5682" spans="4:10">
      <c r="D5682" s="385"/>
      <c r="J5682" s="385"/>
    </row>
    <row r="5683" spans="4:10">
      <c r="D5683" s="385"/>
      <c r="J5683" s="385"/>
    </row>
    <row r="5684" spans="4:10">
      <c r="D5684" s="385"/>
      <c r="J5684" s="385"/>
    </row>
    <row r="5685" spans="4:10">
      <c r="D5685" s="385"/>
      <c r="J5685" s="394"/>
    </row>
    <row r="5686" spans="4:10">
      <c r="D5686" s="385"/>
      <c r="J5686" s="394"/>
    </row>
    <row r="5687" spans="4:10">
      <c r="D5687" s="385"/>
      <c r="J5687" s="394"/>
    </row>
    <row r="5688" spans="4:10">
      <c r="D5688" s="385"/>
      <c r="J5688" s="394"/>
    </row>
    <row r="5689" spans="4:10">
      <c r="D5689" s="385"/>
      <c r="J5689" s="394"/>
    </row>
    <row r="5690" spans="4:10">
      <c r="D5690" s="385"/>
      <c r="J5690" s="394"/>
    </row>
    <row r="5691" spans="4:10">
      <c r="D5691" s="385"/>
      <c r="J5691" s="394"/>
    </row>
    <row r="5692" spans="4:10">
      <c r="D5692" s="385"/>
      <c r="J5692" s="394"/>
    </row>
    <row r="5693" spans="4:10">
      <c r="D5693" s="385"/>
      <c r="J5693" s="394"/>
    </row>
    <row r="5694" spans="4:10">
      <c r="D5694" s="385"/>
      <c r="J5694" s="394"/>
    </row>
    <row r="5695" spans="4:10">
      <c r="D5695" s="385"/>
      <c r="J5695" s="394"/>
    </row>
    <row r="5696" spans="4:10">
      <c r="D5696" s="385"/>
      <c r="J5696" s="394"/>
    </row>
    <row r="5697" spans="4:10">
      <c r="D5697" s="385"/>
      <c r="J5697" s="385"/>
    </row>
    <row r="5698" spans="4:10">
      <c r="D5698" s="385"/>
      <c r="J5698" s="394"/>
    </row>
    <row r="5699" spans="4:10">
      <c r="D5699" s="385"/>
      <c r="J5699" s="394"/>
    </row>
    <row r="5700" spans="4:10">
      <c r="D5700" s="385"/>
      <c r="J5700" s="394"/>
    </row>
    <row r="5701" spans="4:10">
      <c r="D5701" s="385"/>
      <c r="J5701" s="394"/>
    </row>
    <row r="5702" spans="4:10">
      <c r="D5702" s="385"/>
      <c r="J5702" s="394"/>
    </row>
    <row r="5703" spans="4:10">
      <c r="D5703" s="385"/>
      <c r="J5703" s="394"/>
    </row>
    <row r="5704" spans="4:10">
      <c r="D5704" s="385"/>
      <c r="J5704" s="394"/>
    </row>
    <row r="5705" spans="4:10">
      <c r="D5705" s="385"/>
      <c r="J5705" s="394"/>
    </row>
    <row r="5706" spans="4:10">
      <c r="D5706" s="385"/>
      <c r="J5706" s="385"/>
    </row>
    <row r="5707" spans="4:10">
      <c r="D5707" s="385"/>
      <c r="J5707" s="394"/>
    </row>
    <row r="5708" spans="4:10">
      <c r="D5708" s="385"/>
      <c r="J5708" s="394"/>
    </row>
    <row r="5709" spans="4:10">
      <c r="D5709" s="385"/>
      <c r="J5709" s="394"/>
    </row>
    <row r="5710" spans="4:10">
      <c r="D5710" s="385"/>
      <c r="J5710" s="394"/>
    </row>
    <row r="5711" spans="4:10">
      <c r="D5711" s="385"/>
      <c r="J5711" s="394"/>
    </row>
    <row r="5712" spans="4:10">
      <c r="D5712" s="385"/>
      <c r="J5712" s="385"/>
    </row>
    <row r="5713" spans="4:10">
      <c r="D5713" s="385"/>
      <c r="J5713" s="385"/>
    </row>
    <row r="5714" spans="4:10">
      <c r="D5714" s="385"/>
      <c r="J5714" s="385"/>
    </row>
    <row r="5715" spans="4:10">
      <c r="D5715" s="385"/>
      <c r="J5715" s="394"/>
    </row>
    <row r="5716" spans="4:10">
      <c r="D5716" s="385"/>
      <c r="J5716" s="394"/>
    </row>
    <row r="5717" spans="4:10">
      <c r="D5717" s="385"/>
      <c r="J5717" s="394"/>
    </row>
    <row r="5718" spans="4:10">
      <c r="D5718" s="385"/>
      <c r="J5718" s="394"/>
    </row>
    <row r="5719" spans="4:10">
      <c r="D5719" s="385"/>
      <c r="J5719" s="394"/>
    </row>
    <row r="5720" spans="4:10">
      <c r="D5720" s="385"/>
      <c r="J5720" s="394"/>
    </row>
    <row r="5721" spans="4:10">
      <c r="D5721" s="385"/>
      <c r="J5721" s="394"/>
    </row>
    <row r="5722" spans="4:10">
      <c r="D5722" s="385"/>
      <c r="J5722" s="394"/>
    </row>
    <row r="5723" spans="4:10">
      <c r="D5723" s="385"/>
      <c r="J5723" s="394"/>
    </row>
    <row r="5724" spans="4:10">
      <c r="D5724" s="385"/>
      <c r="J5724" s="394"/>
    </row>
    <row r="5725" spans="4:10">
      <c r="D5725" s="385"/>
      <c r="J5725" s="394"/>
    </row>
    <row r="5726" spans="4:10">
      <c r="D5726" s="385"/>
      <c r="J5726" s="394"/>
    </row>
    <row r="5727" spans="4:10">
      <c r="D5727" s="385"/>
      <c r="J5727" s="385"/>
    </row>
    <row r="5728" spans="4:10">
      <c r="D5728" s="385"/>
      <c r="J5728" s="394"/>
    </row>
    <row r="5729" spans="4:10">
      <c r="D5729" s="385"/>
      <c r="J5729" s="394"/>
    </row>
    <row r="5730" spans="4:10">
      <c r="D5730" s="385"/>
      <c r="J5730" s="394"/>
    </row>
    <row r="5731" spans="4:10">
      <c r="D5731" s="385"/>
      <c r="J5731" s="394"/>
    </row>
    <row r="5732" spans="4:10">
      <c r="D5732" s="385"/>
      <c r="J5732" s="394"/>
    </row>
    <row r="5733" spans="4:10">
      <c r="D5733" s="385"/>
      <c r="J5733" s="394"/>
    </row>
    <row r="5734" spans="4:10">
      <c r="D5734" s="385"/>
      <c r="J5734" s="394"/>
    </row>
    <row r="5735" spans="4:10">
      <c r="D5735" s="385"/>
      <c r="J5735" s="394"/>
    </row>
    <row r="5736" spans="4:10">
      <c r="D5736" s="385"/>
      <c r="J5736" s="385"/>
    </row>
    <row r="5737" spans="4:10">
      <c r="D5737" s="385"/>
      <c r="J5737" s="394"/>
    </row>
    <row r="5738" spans="4:10">
      <c r="D5738" s="385"/>
      <c r="J5738" s="394"/>
    </row>
    <row r="5739" spans="4:10">
      <c r="D5739" s="385"/>
      <c r="J5739" s="394"/>
    </row>
    <row r="5740" spans="4:10">
      <c r="D5740" s="385"/>
      <c r="J5740" s="394"/>
    </row>
    <row r="5741" spans="4:10">
      <c r="D5741" s="385"/>
      <c r="J5741" s="394"/>
    </row>
    <row r="5742" spans="4:10">
      <c r="D5742" s="385"/>
      <c r="J5742" s="385"/>
    </row>
    <row r="5743" spans="4:10">
      <c r="D5743" s="385"/>
      <c r="J5743" s="385"/>
    </row>
    <row r="5744" spans="4:10">
      <c r="D5744" s="385"/>
      <c r="J5744" s="385"/>
    </row>
    <row r="5745" spans="4:10">
      <c r="D5745" s="385"/>
      <c r="J5745" s="394"/>
    </row>
    <row r="5746" spans="4:10">
      <c r="D5746" s="385"/>
      <c r="J5746" s="394"/>
    </row>
    <row r="5747" spans="4:10">
      <c r="D5747" s="385"/>
      <c r="J5747" s="394"/>
    </row>
    <row r="5748" spans="4:10">
      <c r="D5748" s="385"/>
      <c r="J5748" s="394"/>
    </row>
    <row r="5749" spans="4:10">
      <c r="D5749" s="385"/>
      <c r="J5749" s="394"/>
    </row>
    <row r="5750" spans="4:10">
      <c r="D5750" s="385"/>
      <c r="J5750" s="394"/>
    </row>
    <row r="5751" spans="4:10">
      <c r="D5751" s="385"/>
      <c r="J5751" s="394"/>
    </row>
    <row r="5752" spans="4:10">
      <c r="D5752" s="385"/>
      <c r="J5752" s="394"/>
    </row>
    <row r="5753" spans="4:10">
      <c r="D5753" s="385"/>
      <c r="J5753" s="394"/>
    </row>
    <row r="5754" spans="4:10">
      <c r="D5754" s="385"/>
      <c r="J5754" s="394"/>
    </row>
    <row r="5755" spans="4:10">
      <c r="D5755" s="385"/>
      <c r="J5755" s="394"/>
    </row>
    <row r="5756" spans="4:10">
      <c r="D5756" s="385"/>
      <c r="J5756" s="394"/>
    </row>
    <row r="5757" spans="4:10">
      <c r="D5757" s="385"/>
      <c r="J5757" s="385"/>
    </row>
    <row r="5758" spans="4:10">
      <c r="D5758" s="385"/>
      <c r="J5758" s="394"/>
    </row>
    <row r="5759" spans="4:10">
      <c r="D5759" s="385"/>
      <c r="J5759" s="394"/>
    </row>
    <row r="5760" spans="4:10">
      <c r="D5760" s="385"/>
      <c r="J5760" s="394"/>
    </row>
    <row r="5761" spans="4:10">
      <c r="D5761" s="385"/>
      <c r="J5761" s="394"/>
    </row>
    <row r="5762" spans="4:10">
      <c r="D5762" s="385"/>
      <c r="J5762" s="394"/>
    </row>
    <row r="5763" spans="4:10">
      <c r="D5763" s="385"/>
      <c r="J5763" s="394"/>
    </row>
    <row r="5764" spans="4:10">
      <c r="D5764" s="385"/>
      <c r="J5764" s="394"/>
    </row>
    <row r="5765" spans="4:10">
      <c r="D5765" s="385"/>
      <c r="J5765" s="394"/>
    </row>
    <row r="5766" spans="4:10">
      <c r="D5766" s="385"/>
      <c r="J5766" s="385"/>
    </row>
    <row r="5767" spans="4:10">
      <c r="D5767" s="385"/>
      <c r="J5767" s="394"/>
    </row>
    <row r="5768" spans="4:10">
      <c r="D5768" s="385"/>
      <c r="J5768" s="394"/>
    </row>
    <row r="5769" spans="4:10">
      <c r="D5769" s="385"/>
      <c r="J5769" s="394"/>
    </row>
    <row r="5770" spans="4:10">
      <c r="D5770" s="385"/>
      <c r="J5770" s="394"/>
    </row>
    <row r="5771" spans="4:10">
      <c r="D5771" s="385"/>
      <c r="J5771" s="394"/>
    </row>
    <row r="5772" spans="4:10">
      <c r="D5772" s="385"/>
      <c r="J5772" s="385"/>
    </row>
    <row r="5773" spans="4:10">
      <c r="D5773" s="385"/>
      <c r="J5773" s="385"/>
    </row>
    <row r="5774" spans="4:10">
      <c r="D5774" s="385"/>
      <c r="J5774" s="385"/>
    </row>
    <row r="5775" spans="4:10">
      <c r="D5775" s="385"/>
      <c r="J5775" s="394"/>
    </row>
    <row r="5776" spans="4:10">
      <c r="D5776" s="385"/>
      <c r="J5776" s="394"/>
    </row>
    <row r="5777" spans="4:10">
      <c r="D5777" s="385"/>
      <c r="J5777" s="394"/>
    </row>
    <row r="5778" spans="4:10">
      <c r="D5778" s="385"/>
      <c r="J5778" s="394"/>
    </row>
    <row r="5779" spans="4:10">
      <c r="D5779" s="385"/>
      <c r="J5779" s="394"/>
    </row>
    <row r="5780" spans="4:10">
      <c r="D5780" s="385"/>
      <c r="J5780" s="394"/>
    </row>
    <row r="5781" spans="4:10">
      <c r="D5781" s="385"/>
      <c r="J5781" s="394"/>
    </row>
    <row r="5782" spans="4:10">
      <c r="D5782" s="385"/>
      <c r="J5782" s="394"/>
    </row>
    <row r="5783" spans="4:10">
      <c r="D5783" s="385"/>
      <c r="J5783" s="394"/>
    </row>
    <row r="5784" spans="4:10">
      <c r="D5784" s="385"/>
      <c r="J5784" s="394"/>
    </row>
    <row r="5785" spans="4:10">
      <c r="D5785" s="385"/>
      <c r="J5785" s="394"/>
    </row>
    <row r="5786" spans="4:10">
      <c r="D5786" s="385"/>
      <c r="J5786" s="394"/>
    </row>
    <row r="5787" spans="4:10">
      <c r="D5787" s="385"/>
      <c r="J5787" s="385"/>
    </row>
    <row r="5788" spans="4:10">
      <c r="D5788" s="385"/>
      <c r="J5788" s="394"/>
    </row>
    <row r="5789" spans="4:10">
      <c r="D5789" s="385"/>
      <c r="J5789" s="394"/>
    </row>
    <row r="5790" spans="4:10">
      <c r="D5790" s="385"/>
      <c r="J5790" s="394"/>
    </row>
    <row r="5791" spans="4:10">
      <c r="D5791" s="385"/>
      <c r="J5791" s="394"/>
    </row>
    <row r="5792" spans="4:10">
      <c r="D5792" s="385"/>
      <c r="J5792" s="394"/>
    </row>
    <row r="5793" spans="4:10">
      <c r="D5793" s="385"/>
      <c r="J5793" s="394"/>
    </row>
    <row r="5794" spans="4:10">
      <c r="D5794" s="385"/>
      <c r="J5794" s="394"/>
    </row>
    <row r="5795" spans="4:10">
      <c r="D5795" s="385"/>
      <c r="J5795" s="394"/>
    </row>
    <row r="5796" spans="4:10">
      <c r="D5796" s="385"/>
      <c r="J5796" s="385"/>
    </row>
    <row r="5797" spans="4:10">
      <c r="D5797" s="385"/>
      <c r="J5797" s="394"/>
    </row>
    <row r="5798" spans="4:10">
      <c r="D5798" s="385"/>
      <c r="J5798" s="394"/>
    </row>
    <row r="5799" spans="4:10">
      <c r="D5799" s="385"/>
      <c r="J5799" s="394"/>
    </row>
    <row r="5800" spans="4:10">
      <c r="D5800" s="385"/>
      <c r="J5800" s="394"/>
    </row>
    <row r="5801" spans="4:10">
      <c r="D5801" s="385"/>
      <c r="J5801" s="394"/>
    </row>
    <row r="5802" spans="4:10">
      <c r="D5802" s="385"/>
      <c r="J5802" s="385"/>
    </row>
    <row r="5803" spans="4:10">
      <c r="D5803" s="385"/>
      <c r="J5803" s="385"/>
    </row>
    <row r="5804" spans="4:10">
      <c r="D5804" s="385"/>
      <c r="J5804" s="385"/>
    </row>
    <row r="5805" spans="4:10">
      <c r="D5805" s="385"/>
      <c r="J5805" s="394"/>
    </row>
    <row r="5806" spans="4:10">
      <c r="D5806" s="385"/>
      <c r="J5806" s="394"/>
    </row>
    <row r="5807" spans="4:10">
      <c r="D5807" s="385"/>
      <c r="J5807" s="394"/>
    </row>
    <row r="5808" spans="4:10">
      <c r="D5808" s="385"/>
      <c r="J5808" s="394"/>
    </row>
    <row r="5809" spans="4:10">
      <c r="D5809" s="385"/>
      <c r="J5809" s="394"/>
    </row>
    <row r="5810" spans="4:10">
      <c r="D5810" s="385"/>
      <c r="J5810" s="394"/>
    </row>
    <row r="5811" spans="4:10">
      <c r="D5811" s="385"/>
      <c r="J5811" s="394"/>
    </row>
    <row r="5812" spans="4:10">
      <c r="D5812" s="385"/>
      <c r="J5812" s="394"/>
    </row>
    <row r="5813" spans="4:10">
      <c r="D5813" s="385"/>
      <c r="J5813" s="394"/>
    </row>
    <row r="5814" spans="4:10">
      <c r="D5814" s="385"/>
      <c r="J5814" s="394"/>
    </row>
    <row r="5815" spans="4:10">
      <c r="D5815" s="385"/>
      <c r="J5815" s="394"/>
    </row>
    <row r="5816" spans="4:10">
      <c r="D5816" s="385"/>
      <c r="J5816" s="394"/>
    </row>
    <row r="5817" spans="4:10">
      <c r="D5817" s="385"/>
      <c r="J5817" s="385"/>
    </row>
    <row r="5818" spans="4:10">
      <c r="D5818" s="385"/>
      <c r="J5818" s="394"/>
    </row>
    <row r="5819" spans="4:10">
      <c r="D5819" s="385"/>
      <c r="J5819" s="394"/>
    </row>
    <row r="5820" spans="4:10">
      <c r="D5820" s="385"/>
      <c r="J5820" s="394"/>
    </row>
    <row r="5821" spans="4:10">
      <c r="D5821" s="385"/>
      <c r="J5821" s="394"/>
    </row>
    <row r="5822" spans="4:10">
      <c r="D5822" s="385"/>
      <c r="J5822" s="394"/>
    </row>
    <row r="5823" spans="4:10">
      <c r="D5823" s="385"/>
      <c r="J5823" s="394"/>
    </row>
    <row r="5824" spans="4:10">
      <c r="D5824" s="385"/>
      <c r="J5824" s="394"/>
    </row>
    <row r="5825" spans="4:10">
      <c r="D5825" s="385"/>
      <c r="J5825" s="394"/>
    </row>
    <row r="5826" spans="4:10">
      <c r="D5826" s="385"/>
      <c r="J5826" s="385"/>
    </row>
    <row r="5827" spans="4:10">
      <c r="D5827" s="385"/>
      <c r="J5827" s="394"/>
    </row>
    <row r="5828" spans="4:10">
      <c r="D5828" s="385"/>
      <c r="J5828" s="394"/>
    </row>
    <row r="5829" spans="4:10">
      <c r="D5829" s="385"/>
      <c r="J5829" s="394"/>
    </row>
    <row r="5830" spans="4:10">
      <c r="D5830" s="385"/>
      <c r="J5830" s="394"/>
    </row>
    <row r="5831" spans="4:10">
      <c r="D5831" s="385"/>
      <c r="J5831" s="394"/>
    </row>
    <row r="5832" spans="4:10">
      <c r="D5832" s="385"/>
      <c r="J5832" s="385"/>
    </row>
    <row r="5833" spans="4:10">
      <c r="D5833" s="385"/>
      <c r="J5833" s="385"/>
    </row>
    <row r="5834" spans="4:10">
      <c r="D5834" s="385"/>
      <c r="J5834" s="385"/>
    </row>
    <row r="5835" spans="4:10">
      <c r="D5835" s="385"/>
      <c r="J5835" s="394"/>
    </row>
    <row r="5836" spans="4:10">
      <c r="D5836" s="385"/>
      <c r="J5836" s="394"/>
    </row>
    <row r="5837" spans="4:10">
      <c r="D5837" s="385"/>
      <c r="J5837" s="394"/>
    </row>
    <row r="5838" spans="4:10">
      <c r="D5838" s="385"/>
      <c r="J5838" s="394"/>
    </row>
    <row r="5839" spans="4:10">
      <c r="D5839" s="385"/>
      <c r="J5839" s="394"/>
    </row>
    <row r="5840" spans="4:10">
      <c r="D5840" s="385"/>
      <c r="J5840" s="394"/>
    </row>
    <row r="5841" spans="4:10">
      <c r="D5841" s="385"/>
      <c r="J5841" s="394"/>
    </row>
    <row r="5842" spans="4:10">
      <c r="D5842" s="385"/>
      <c r="J5842" s="394"/>
    </row>
    <row r="5843" spans="4:10">
      <c r="D5843" s="385"/>
      <c r="J5843" s="394"/>
    </row>
    <row r="5844" spans="4:10">
      <c r="D5844" s="385"/>
      <c r="J5844" s="394"/>
    </row>
    <row r="5845" spans="4:10">
      <c r="D5845" s="385"/>
      <c r="J5845" s="394"/>
    </row>
    <row r="5846" spans="4:10">
      <c r="D5846" s="385"/>
      <c r="J5846" s="394"/>
    </row>
    <row r="5847" spans="4:10">
      <c r="D5847" s="385"/>
      <c r="J5847" s="385"/>
    </row>
    <row r="5848" spans="4:10">
      <c r="D5848" s="385"/>
      <c r="J5848" s="394"/>
    </row>
    <row r="5849" spans="4:10">
      <c r="D5849" s="385"/>
      <c r="J5849" s="394"/>
    </row>
    <row r="5850" spans="4:10">
      <c r="D5850" s="385"/>
      <c r="J5850" s="394"/>
    </row>
    <row r="5851" spans="4:10">
      <c r="D5851" s="385"/>
      <c r="J5851" s="394"/>
    </row>
    <row r="5852" spans="4:10">
      <c r="D5852" s="385"/>
      <c r="J5852" s="394"/>
    </row>
    <row r="5853" spans="4:10">
      <c r="D5853" s="385"/>
      <c r="J5853" s="394"/>
    </row>
    <row r="5854" spans="4:10">
      <c r="D5854" s="385"/>
      <c r="J5854" s="394"/>
    </row>
    <row r="5855" spans="4:10">
      <c r="D5855" s="385"/>
      <c r="J5855" s="394"/>
    </row>
    <row r="5856" spans="4:10">
      <c r="D5856" s="385"/>
      <c r="J5856" s="385"/>
    </row>
    <row r="5857" spans="4:10">
      <c r="D5857" s="385"/>
      <c r="J5857" s="394"/>
    </row>
    <row r="5858" spans="4:10">
      <c r="D5858" s="385"/>
      <c r="J5858" s="394"/>
    </row>
    <row r="5859" spans="4:10">
      <c r="D5859" s="385"/>
      <c r="J5859" s="394"/>
    </row>
    <row r="5860" spans="4:10">
      <c r="D5860" s="385"/>
      <c r="J5860" s="394"/>
    </row>
    <row r="5861" spans="4:10">
      <c r="D5861" s="385"/>
      <c r="J5861" s="394"/>
    </row>
    <row r="5862" spans="4:10">
      <c r="D5862" s="385"/>
      <c r="J5862" s="385"/>
    </row>
    <row r="5863" spans="4:10">
      <c r="D5863" s="385"/>
      <c r="J5863" s="385"/>
    </row>
    <row r="5864" spans="4:10">
      <c r="D5864" s="385"/>
      <c r="J5864" s="385"/>
    </row>
    <row r="5865" spans="4:10">
      <c r="D5865" s="385"/>
      <c r="J5865" s="394"/>
    </row>
    <row r="5866" spans="4:10">
      <c r="D5866" s="385"/>
      <c r="J5866" s="394"/>
    </row>
    <row r="5867" spans="4:10">
      <c r="D5867" s="385"/>
      <c r="J5867" s="394"/>
    </row>
    <row r="5868" spans="4:10">
      <c r="D5868" s="385"/>
      <c r="J5868" s="394"/>
    </row>
    <row r="5869" spans="4:10">
      <c r="D5869" s="385"/>
      <c r="J5869" s="394"/>
    </row>
    <row r="5870" spans="4:10">
      <c r="D5870" s="385"/>
      <c r="J5870" s="394"/>
    </row>
    <row r="5871" spans="4:10">
      <c r="D5871" s="385"/>
      <c r="J5871" s="394"/>
    </row>
    <row r="5872" spans="4:10">
      <c r="D5872" s="385"/>
      <c r="J5872" s="394"/>
    </row>
    <row r="5873" spans="4:10">
      <c r="D5873" s="385"/>
      <c r="J5873" s="394"/>
    </row>
    <row r="5874" spans="4:10">
      <c r="D5874" s="385"/>
      <c r="J5874" s="394"/>
    </row>
    <row r="5875" spans="4:10">
      <c r="D5875" s="385"/>
      <c r="J5875" s="394"/>
    </row>
    <row r="5876" spans="4:10">
      <c r="D5876" s="385"/>
      <c r="J5876" s="394"/>
    </row>
    <row r="5877" spans="4:10">
      <c r="D5877" s="385"/>
      <c r="J5877" s="385"/>
    </row>
    <row r="5878" spans="4:10">
      <c r="D5878" s="385"/>
      <c r="J5878" s="394"/>
    </row>
    <row r="5879" spans="4:10">
      <c r="D5879" s="385"/>
      <c r="J5879" s="394"/>
    </row>
    <row r="5880" spans="4:10">
      <c r="D5880" s="385"/>
      <c r="J5880" s="394"/>
    </row>
    <row r="5881" spans="4:10">
      <c r="D5881" s="385"/>
      <c r="J5881" s="394"/>
    </row>
    <row r="5882" spans="4:10">
      <c r="D5882" s="385"/>
      <c r="J5882" s="394"/>
    </row>
    <row r="5883" spans="4:10">
      <c r="D5883" s="385"/>
      <c r="J5883" s="394"/>
    </row>
    <row r="5884" spans="4:10">
      <c r="D5884" s="385"/>
      <c r="J5884" s="394"/>
    </row>
    <row r="5885" spans="4:10">
      <c r="D5885" s="385"/>
      <c r="J5885" s="394"/>
    </row>
    <row r="5886" spans="4:10">
      <c r="D5886" s="385"/>
      <c r="J5886" s="385"/>
    </row>
    <row r="5887" spans="4:10">
      <c r="D5887" s="385"/>
      <c r="J5887" s="394"/>
    </row>
    <row r="5888" spans="4:10">
      <c r="D5888" s="385"/>
      <c r="J5888" s="394"/>
    </row>
    <row r="5889" spans="4:10">
      <c r="D5889" s="385"/>
      <c r="J5889" s="394"/>
    </row>
    <row r="5890" spans="4:10">
      <c r="D5890" s="385"/>
      <c r="J5890" s="394"/>
    </row>
    <row r="5891" spans="4:10">
      <c r="D5891" s="385"/>
      <c r="J5891" s="394"/>
    </row>
    <row r="5892" spans="4:10">
      <c r="D5892" s="385"/>
      <c r="J5892" s="385"/>
    </row>
    <row r="5893" spans="4:10">
      <c r="D5893" s="385"/>
      <c r="J5893" s="385"/>
    </row>
    <row r="5894" spans="4:10">
      <c r="D5894" s="385"/>
      <c r="J5894" s="385"/>
    </row>
    <row r="5895" spans="4:10">
      <c r="D5895" s="385"/>
      <c r="J5895" s="394"/>
    </row>
    <row r="5896" spans="4:10">
      <c r="D5896" s="385"/>
      <c r="J5896" s="394"/>
    </row>
    <row r="5897" spans="4:10">
      <c r="D5897" s="385"/>
      <c r="J5897" s="394"/>
    </row>
    <row r="5898" spans="4:10">
      <c r="D5898" s="385"/>
      <c r="J5898" s="394"/>
    </row>
    <row r="5899" spans="4:10">
      <c r="D5899" s="385"/>
      <c r="J5899" s="394"/>
    </row>
    <row r="5900" spans="4:10">
      <c r="D5900" s="385"/>
      <c r="J5900" s="394"/>
    </row>
    <row r="5901" spans="4:10">
      <c r="D5901" s="385"/>
      <c r="J5901" s="394"/>
    </row>
    <row r="5902" spans="4:10">
      <c r="D5902" s="385"/>
      <c r="J5902" s="394"/>
    </row>
    <row r="5903" spans="4:10">
      <c r="D5903" s="385"/>
      <c r="J5903" s="394"/>
    </row>
    <row r="5904" spans="4:10">
      <c r="D5904" s="385"/>
      <c r="J5904" s="394"/>
    </row>
    <row r="5905" spans="4:10">
      <c r="D5905" s="385"/>
      <c r="J5905" s="394"/>
    </row>
    <row r="5906" spans="4:10">
      <c r="D5906" s="385"/>
      <c r="J5906" s="394"/>
    </row>
    <row r="5907" spans="4:10">
      <c r="D5907" s="385"/>
      <c r="J5907" s="385"/>
    </row>
    <row r="5908" spans="4:10">
      <c r="D5908" s="385"/>
      <c r="J5908" s="394"/>
    </row>
    <row r="5909" spans="4:10">
      <c r="D5909" s="385"/>
      <c r="J5909" s="394"/>
    </row>
    <row r="5910" spans="4:10">
      <c r="D5910" s="385"/>
      <c r="J5910" s="394"/>
    </row>
    <row r="5911" spans="4:10">
      <c r="D5911" s="385"/>
      <c r="J5911" s="394"/>
    </row>
    <row r="5912" spans="4:10">
      <c r="D5912" s="385"/>
      <c r="J5912" s="394"/>
    </row>
    <row r="5913" spans="4:10">
      <c r="D5913" s="385"/>
      <c r="J5913" s="394"/>
    </row>
    <row r="5914" spans="4:10">
      <c r="D5914" s="385"/>
      <c r="J5914" s="394"/>
    </row>
    <row r="5915" spans="4:10">
      <c r="D5915" s="385"/>
      <c r="J5915" s="394"/>
    </row>
    <row r="5916" spans="4:10">
      <c r="D5916" s="385"/>
      <c r="J5916" s="385"/>
    </row>
    <row r="5917" spans="4:10">
      <c r="D5917" s="385"/>
      <c r="J5917" s="394"/>
    </row>
    <row r="5918" spans="4:10">
      <c r="D5918" s="385"/>
      <c r="J5918" s="394"/>
    </row>
    <row r="5919" spans="4:10">
      <c r="D5919" s="385"/>
      <c r="J5919" s="394"/>
    </row>
    <row r="5920" spans="4:10">
      <c r="D5920" s="385"/>
      <c r="J5920" s="394"/>
    </row>
    <row r="5921" spans="4:10">
      <c r="D5921" s="385"/>
      <c r="J5921" s="394"/>
    </row>
    <row r="5922" spans="4:10">
      <c r="D5922" s="385"/>
      <c r="J5922" s="385"/>
    </row>
    <row r="5923" spans="4:10">
      <c r="D5923" s="385"/>
      <c r="J5923" s="385"/>
    </row>
    <row r="5924" spans="4:10">
      <c r="D5924" s="385"/>
      <c r="J5924" s="385"/>
    </row>
    <row r="5925" spans="4:10">
      <c r="D5925" s="385"/>
      <c r="J5925" s="394"/>
    </row>
    <row r="5926" spans="4:10">
      <c r="D5926" s="385"/>
      <c r="J5926" s="394"/>
    </row>
    <row r="5927" spans="4:10">
      <c r="D5927" s="385"/>
      <c r="J5927" s="394"/>
    </row>
    <row r="5928" spans="4:10">
      <c r="D5928" s="385"/>
      <c r="J5928" s="394"/>
    </row>
    <row r="5929" spans="4:10">
      <c r="D5929" s="385"/>
      <c r="J5929" s="394"/>
    </row>
    <row r="5930" spans="4:10">
      <c r="D5930" s="385"/>
      <c r="J5930" s="394"/>
    </row>
    <row r="5931" spans="4:10">
      <c r="D5931" s="385"/>
      <c r="J5931" s="394"/>
    </row>
    <row r="5932" spans="4:10">
      <c r="D5932" s="385"/>
      <c r="J5932" s="394"/>
    </row>
    <row r="5933" spans="4:10">
      <c r="D5933" s="385"/>
      <c r="J5933" s="394"/>
    </row>
    <row r="5934" spans="4:10">
      <c r="D5934" s="385"/>
      <c r="J5934" s="394"/>
    </row>
    <row r="5935" spans="4:10">
      <c r="D5935" s="385"/>
      <c r="J5935" s="394"/>
    </row>
    <row r="5936" spans="4:10">
      <c r="D5936" s="385"/>
      <c r="J5936" s="394"/>
    </row>
    <row r="5937" spans="4:10">
      <c r="D5937" s="385"/>
      <c r="J5937" s="385"/>
    </row>
    <row r="5938" spans="4:10">
      <c r="D5938" s="385"/>
      <c r="J5938" s="394"/>
    </row>
    <row r="5939" spans="4:10">
      <c r="D5939" s="385"/>
      <c r="J5939" s="394"/>
    </row>
    <row r="5940" spans="4:10">
      <c r="D5940" s="385"/>
      <c r="J5940" s="394"/>
    </row>
    <row r="5941" spans="4:10">
      <c r="D5941" s="385"/>
      <c r="J5941" s="394"/>
    </row>
    <row r="5942" spans="4:10">
      <c r="D5942" s="385"/>
      <c r="J5942" s="394"/>
    </row>
    <row r="5943" spans="4:10">
      <c r="D5943" s="385"/>
      <c r="J5943" s="394"/>
    </row>
    <row r="5944" spans="4:10">
      <c r="D5944" s="385"/>
      <c r="J5944" s="394"/>
    </row>
    <row r="5945" spans="4:10">
      <c r="D5945" s="385"/>
      <c r="J5945" s="394"/>
    </row>
    <row r="5946" spans="4:10">
      <c r="D5946" s="385"/>
      <c r="J5946" s="385"/>
    </row>
    <row r="5947" spans="4:10">
      <c r="D5947" s="385"/>
      <c r="J5947" s="394"/>
    </row>
    <row r="5948" spans="4:10">
      <c r="D5948" s="385"/>
      <c r="J5948" s="394"/>
    </row>
    <row r="5949" spans="4:10">
      <c r="D5949" s="385"/>
      <c r="J5949" s="394"/>
    </row>
    <row r="5950" spans="4:10">
      <c r="D5950" s="385"/>
      <c r="J5950" s="394"/>
    </row>
    <row r="5951" spans="4:10">
      <c r="D5951" s="385"/>
      <c r="J5951" s="394"/>
    </row>
    <row r="5952" spans="4:10">
      <c r="D5952" s="385"/>
      <c r="J5952" s="385"/>
    </row>
    <row r="5953" spans="4:10">
      <c r="D5953" s="385"/>
      <c r="J5953" s="385"/>
    </row>
    <row r="5954" spans="4:10">
      <c r="D5954" s="385"/>
      <c r="J5954" s="385"/>
    </row>
    <row r="5955" spans="4:10">
      <c r="D5955" s="385"/>
      <c r="J5955" s="394"/>
    </row>
    <row r="5956" spans="4:10">
      <c r="D5956" s="385"/>
      <c r="J5956" s="394"/>
    </row>
    <row r="5957" spans="4:10">
      <c r="D5957" s="385"/>
      <c r="J5957" s="394"/>
    </row>
    <row r="5958" spans="4:10">
      <c r="D5958" s="385"/>
      <c r="J5958" s="394"/>
    </row>
    <row r="5959" spans="4:10">
      <c r="D5959" s="385"/>
      <c r="J5959" s="394"/>
    </row>
    <row r="5960" spans="4:10">
      <c r="D5960" s="385"/>
      <c r="J5960" s="394"/>
    </row>
    <row r="5961" spans="4:10">
      <c r="D5961" s="385"/>
      <c r="J5961" s="394"/>
    </row>
    <row r="5962" spans="4:10">
      <c r="D5962" s="385"/>
      <c r="J5962" s="394"/>
    </row>
    <row r="5963" spans="4:10">
      <c r="D5963" s="385"/>
      <c r="J5963" s="394"/>
    </row>
    <row r="5964" spans="4:10">
      <c r="D5964" s="385"/>
      <c r="J5964" s="394"/>
    </row>
    <row r="5965" spans="4:10">
      <c r="D5965" s="385"/>
      <c r="J5965" s="394"/>
    </row>
    <row r="5966" spans="4:10">
      <c r="D5966" s="385"/>
      <c r="J5966" s="394"/>
    </row>
    <row r="5967" spans="4:10">
      <c r="D5967" s="385"/>
      <c r="J5967" s="385"/>
    </row>
    <row r="5968" spans="4:10">
      <c r="D5968" s="385"/>
      <c r="J5968" s="394"/>
    </row>
    <row r="5969" spans="4:10">
      <c r="D5969" s="385"/>
      <c r="J5969" s="394"/>
    </row>
    <row r="5970" spans="4:10">
      <c r="D5970" s="385"/>
      <c r="J5970" s="394"/>
    </row>
    <row r="5971" spans="4:10">
      <c r="D5971" s="385"/>
      <c r="J5971" s="394"/>
    </row>
    <row r="5972" spans="4:10">
      <c r="D5972" s="385"/>
      <c r="J5972" s="394"/>
    </row>
    <row r="5973" spans="4:10">
      <c r="D5973" s="385"/>
      <c r="J5973" s="394"/>
    </row>
    <row r="5974" spans="4:10">
      <c r="D5974" s="385"/>
      <c r="J5974" s="394"/>
    </row>
    <row r="5975" spans="4:10">
      <c r="D5975" s="385"/>
      <c r="J5975" s="394"/>
    </row>
    <row r="5976" spans="4:10">
      <c r="D5976" s="385"/>
      <c r="J5976" s="385"/>
    </row>
    <row r="5977" spans="4:10">
      <c r="D5977" s="385"/>
      <c r="J5977" s="394"/>
    </row>
    <row r="5978" spans="4:10">
      <c r="D5978" s="385"/>
      <c r="J5978" s="394"/>
    </row>
    <row r="5979" spans="4:10">
      <c r="D5979" s="385"/>
      <c r="J5979" s="394"/>
    </row>
    <row r="5980" spans="4:10">
      <c r="D5980" s="385"/>
      <c r="J5980" s="394"/>
    </row>
    <row r="5981" spans="4:10">
      <c r="D5981" s="385"/>
      <c r="J5981" s="394"/>
    </row>
    <row r="5982" spans="4:10">
      <c r="D5982" s="385"/>
      <c r="J5982" s="385"/>
    </row>
    <row r="5983" spans="4:10">
      <c r="D5983" s="385"/>
      <c r="J5983" s="385"/>
    </row>
    <row r="5984" spans="4:10">
      <c r="D5984" s="385"/>
      <c r="J5984" s="385"/>
    </row>
    <row r="5985" spans="4:10">
      <c r="D5985" s="385"/>
      <c r="J5985" s="394"/>
    </row>
    <row r="5986" spans="4:10">
      <c r="D5986" s="385"/>
      <c r="J5986" s="394"/>
    </row>
    <row r="5987" spans="4:10">
      <c r="D5987" s="385"/>
      <c r="J5987" s="394"/>
    </row>
    <row r="5988" spans="4:10">
      <c r="D5988" s="385"/>
      <c r="J5988" s="394"/>
    </row>
    <row r="5989" spans="4:10">
      <c r="D5989" s="385"/>
      <c r="J5989" s="394"/>
    </row>
    <row r="5990" spans="4:10">
      <c r="D5990" s="385"/>
      <c r="J5990" s="394"/>
    </row>
    <row r="5991" spans="4:10">
      <c r="D5991" s="385"/>
      <c r="J5991" s="394"/>
    </row>
    <row r="5992" spans="4:10">
      <c r="D5992" s="385"/>
      <c r="J5992" s="394"/>
    </row>
    <row r="5993" spans="4:10">
      <c r="D5993" s="385"/>
      <c r="J5993" s="394"/>
    </row>
    <row r="5994" spans="4:10">
      <c r="D5994" s="385"/>
      <c r="J5994" s="394"/>
    </row>
    <row r="5995" spans="4:10">
      <c r="D5995" s="385"/>
      <c r="J5995" s="394"/>
    </row>
    <row r="5996" spans="4:10">
      <c r="D5996" s="385"/>
      <c r="J5996" s="394"/>
    </row>
    <row r="5997" spans="4:10">
      <c r="D5997" s="385"/>
      <c r="J5997" s="385"/>
    </row>
    <row r="5998" spans="4:10">
      <c r="D5998" s="385"/>
      <c r="J5998" s="394"/>
    </row>
    <row r="5999" spans="4:10">
      <c r="D5999" s="385"/>
      <c r="J5999" s="394"/>
    </row>
    <row r="6000" spans="4:10">
      <c r="D6000" s="385"/>
      <c r="J6000" s="394"/>
    </row>
    <row r="6001" spans="4:10">
      <c r="D6001" s="385"/>
      <c r="J6001" s="394"/>
    </row>
    <row r="6002" spans="4:10">
      <c r="D6002" s="385"/>
      <c r="J6002" s="394"/>
    </row>
    <row r="6003" spans="4:10">
      <c r="D6003" s="385"/>
      <c r="J6003" s="394"/>
    </row>
    <row r="6004" spans="4:10">
      <c r="D6004" s="385"/>
      <c r="J6004" s="394"/>
    </row>
    <row r="6005" spans="4:10">
      <c r="D6005" s="385"/>
      <c r="J6005" s="394"/>
    </row>
    <row r="6006" spans="4:10">
      <c r="D6006" s="385"/>
      <c r="J6006" s="385"/>
    </row>
    <row r="6007" spans="4:10">
      <c r="D6007" s="385"/>
      <c r="J6007" s="394"/>
    </row>
    <row r="6008" spans="4:10">
      <c r="D6008" s="385"/>
      <c r="J6008" s="394"/>
    </row>
    <row r="6009" spans="4:10">
      <c r="D6009" s="385"/>
      <c r="J6009" s="394"/>
    </row>
    <row r="6010" spans="4:10">
      <c r="D6010" s="385"/>
      <c r="J6010" s="394"/>
    </row>
    <row r="6011" spans="4:10">
      <c r="D6011" s="385"/>
      <c r="J6011" s="394"/>
    </row>
    <row r="6012" spans="4:10">
      <c r="D6012" s="385"/>
      <c r="J6012" s="385"/>
    </row>
    <row r="6013" spans="4:10">
      <c r="D6013" s="385"/>
      <c r="J6013" s="385"/>
    </row>
    <row r="6014" spans="4:10">
      <c r="D6014" s="385"/>
      <c r="J6014" s="385"/>
    </row>
    <row r="6015" spans="4:10">
      <c r="D6015" s="385"/>
      <c r="J6015" s="394"/>
    </row>
    <row r="6016" spans="4:10">
      <c r="D6016" s="385"/>
      <c r="J6016" s="394"/>
    </row>
    <row r="6017" spans="4:10">
      <c r="D6017" s="385"/>
      <c r="J6017" s="394"/>
    </row>
    <row r="6018" spans="4:10">
      <c r="D6018" s="385"/>
      <c r="J6018" s="394"/>
    </row>
    <row r="6019" spans="4:10">
      <c r="D6019" s="385"/>
      <c r="J6019" s="394"/>
    </row>
    <row r="6020" spans="4:10">
      <c r="D6020" s="385"/>
      <c r="J6020" s="394"/>
    </row>
    <row r="6021" spans="4:10">
      <c r="D6021" s="385"/>
      <c r="J6021" s="394"/>
    </row>
    <row r="6022" spans="4:10">
      <c r="D6022" s="385"/>
      <c r="J6022" s="394"/>
    </row>
    <row r="6023" spans="4:10">
      <c r="D6023" s="385"/>
      <c r="J6023" s="394"/>
    </row>
    <row r="6024" spans="4:10">
      <c r="D6024" s="385"/>
      <c r="J6024" s="394"/>
    </row>
    <row r="6025" spans="4:10">
      <c r="D6025" s="385"/>
      <c r="J6025" s="394"/>
    </row>
    <row r="6026" spans="4:10">
      <c r="D6026" s="385"/>
      <c r="J6026" s="394"/>
    </row>
    <row r="6027" spans="4:10">
      <c r="D6027" s="385"/>
      <c r="J6027" s="385"/>
    </row>
    <row r="6028" spans="4:10">
      <c r="D6028" s="385"/>
      <c r="J6028" s="394"/>
    </row>
    <row r="6029" spans="4:10">
      <c r="D6029" s="385"/>
      <c r="J6029" s="394"/>
    </row>
    <row r="6030" spans="4:10">
      <c r="D6030" s="385"/>
      <c r="J6030" s="394"/>
    </row>
    <row r="6031" spans="4:10">
      <c r="D6031" s="385"/>
      <c r="J6031" s="394"/>
    </row>
    <row r="6032" spans="4:10">
      <c r="D6032" s="385"/>
      <c r="J6032" s="394"/>
    </row>
    <row r="6033" spans="4:10">
      <c r="D6033" s="385"/>
      <c r="J6033" s="394"/>
    </row>
    <row r="6034" spans="4:10">
      <c r="D6034" s="385"/>
      <c r="J6034" s="394"/>
    </row>
    <row r="6035" spans="4:10">
      <c r="D6035" s="385"/>
      <c r="J6035" s="394"/>
    </row>
    <row r="6036" spans="4:10">
      <c r="D6036" s="385"/>
      <c r="J6036" s="385"/>
    </row>
    <row r="6037" spans="4:10">
      <c r="D6037" s="385"/>
      <c r="J6037" s="394"/>
    </row>
    <row r="6038" spans="4:10">
      <c r="D6038" s="385"/>
      <c r="J6038" s="394"/>
    </row>
    <row r="6039" spans="4:10">
      <c r="D6039" s="385"/>
      <c r="J6039" s="394"/>
    </row>
    <row r="6040" spans="4:10">
      <c r="D6040" s="385"/>
      <c r="J6040" s="394"/>
    </row>
    <row r="6041" spans="4:10">
      <c r="D6041" s="385"/>
      <c r="J6041" s="394"/>
    </row>
    <row r="6042" spans="4:10">
      <c r="D6042" s="385"/>
      <c r="J6042" s="385"/>
    </row>
    <row r="6043" spans="4:10">
      <c r="D6043" s="385"/>
      <c r="J6043" s="385"/>
    </row>
    <row r="6044" spans="4:10">
      <c r="D6044" s="385"/>
      <c r="J6044" s="385"/>
    </row>
    <row r="6045" spans="4:10">
      <c r="D6045" s="385"/>
      <c r="J6045" s="394"/>
    </row>
    <row r="6046" spans="4:10">
      <c r="D6046" s="385"/>
      <c r="J6046" s="394"/>
    </row>
    <row r="6047" spans="4:10">
      <c r="D6047" s="385"/>
      <c r="J6047" s="394"/>
    </row>
    <row r="6048" spans="4:10">
      <c r="D6048" s="385"/>
      <c r="J6048" s="394"/>
    </row>
    <row r="6049" spans="4:10">
      <c r="D6049" s="385"/>
      <c r="J6049" s="394"/>
    </row>
    <row r="6050" spans="4:10">
      <c r="D6050" s="385"/>
      <c r="J6050" s="394"/>
    </row>
    <row r="6051" spans="4:10">
      <c r="D6051" s="385"/>
      <c r="J6051" s="394"/>
    </row>
    <row r="6052" spans="4:10">
      <c r="D6052" s="385"/>
      <c r="J6052" s="394"/>
    </row>
    <row r="6053" spans="4:10">
      <c r="D6053" s="385"/>
      <c r="J6053" s="394"/>
    </row>
    <row r="6054" spans="4:10">
      <c r="D6054" s="385"/>
      <c r="J6054" s="394"/>
    </row>
    <row r="6055" spans="4:10">
      <c r="D6055" s="385"/>
      <c r="J6055" s="394"/>
    </row>
    <row r="6056" spans="4:10">
      <c r="D6056" s="385"/>
      <c r="J6056" s="394"/>
    </row>
    <row r="6057" spans="4:10">
      <c r="D6057" s="385"/>
      <c r="J6057" s="385"/>
    </row>
    <row r="6058" spans="4:10">
      <c r="D6058" s="385"/>
      <c r="J6058" s="394"/>
    </row>
    <row r="6059" spans="4:10">
      <c r="D6059" s="385"/>
      <c r="J6059" s="394"/>
    </row>
    <row r="6060" spans="4:10">
      <c r="D6060" s="385"/>
      <c r="J6060" s="394"/>
    </row>
    <row r="6061" spans="4:10">
      <c r="D6061" s="385"/>
      <c r="J6061" s="394"/>
    </row>
    <row r="6062" spans="4:10">
      <c r="D6062" s="385"/>
      <c r="J6062" s="394"/>
    </row>
    <row r="6063" spans="4:10">
      <c r="D6063" s="385"/>
      <c r="J6063" s="394"/>
    </row>
    <row r="6064" spans="4:10">
      <c r="D6064" s="385"/>
      <c r="J6064" s="394"/>
    </row>
    <row r="6065" spans="4:10">
      <c r="D6065" s="385"/>
      <c r="J6065" s="394"/>
    </row>
    <row r="6066" spans="4:10">
      <c r="D6066" s="385"/>
      <c r="J6066" s="385"/>
    </row>
    <row r="6067" spans="4:10">
      <c r="D6067" s="385"/>
      <c r="J6067" s="394"/>
    </row>
    <row r="6068" spans="4:10">
      <c r="D6068" s="385"/>
      <c r="J6068" s="394"/>
    </row>
    <row r="6069" spans="4:10">
      <c r="D6069" s="385"/>
      <c r="J6069" s="394"/>
    </row>
    <row r="6070" spans="4:10">
      <c r="D6070" s="385"/>
      <c r="J6070" s="394"/>
    </row>
    <row r="6071" spans="4:10">
      <c r="D6071" s="385"/>
      <c r="J6071" s="394"/>
    </row>
    <row r="6072" spans="4:10">
      <c r="D6072" s="385"/>
      <c r="J6072" s="385"/>
    </row>
    <row r="6073" spans="4:10">
      <c r="D6073" s="385"/>
      <c r="J6073" s="385"/>
    </row>
    <row r="6074" spans="4:10">
      <c r="D6074" s="385"/>
      <c r="J6074" s="385"/>
    </row>
    <row r="6075" spans="4:10">
      <c r="D6075" s="385"/>
      <c r="J6075" s="394"/>
    </row>
    <row r="6076" spans="4:10">
      <c r="D6076" s="385"/>
      <c r="J6076" s="394"/>
    </row>
    <row r="6077" spans="4:10">
      <c r="D6077" s="385"/>
      <c r="J6077" s="394"/>
    </row>
    <row r="6078" spans="4:10">
      <c r="D6078" s="385"/>
      <c r="J6078" s="394"/>
    </row>
    <row r="6079" spans="4:10">
      <c r="D6079" s="385"/>
      <c r="J6079" s="394"/>
    </row>
    <row r="6080" spans="4:10">
      <c r="D6080" s="385"/>
      <c r="J6080" s="394"/>
    </row>
    <row r="6081" spans="4:10">
      <c r="D6081" s="385"/>
      <c r="J6081" s="394"/>
    </row>
    <row r="6082" spans="4:10">
      <c r="D6082" s="385"/>
      <c r="J6082" s="394"/>
    </row>
    <row r="6083" spans="4:10">
      <c r="D6083" s="385"/>
      <c r="J6083" s="394"/>
    </row>
    <row r="6084" spans="4:10">
      <c r="D6084" s="385"/>
      <c r="J6084" s="394"/>
    </row>
    <row r="6085" spans="4:10">
      <c r="D6085" s="385"/>
      <c r="J6085" s="394"/>
    </row>
    <row r="6086" spans="4:10">
      <c r="D6086" s="385"/>
      <c r="J6086" s="394"/>
    </row>
    <row r="6087" spans="4:10">
      <c r="D6087" s="385"/>
      <c r="J6087" s="385"/>
    </row>
    <row r="6088" spans="4:10">
      <c r="D6088" s="385"/>
      <c r="J6088" s="394"/>
    </row>
    <row r="6089" spans="4:10">
      <c r="D6089" s="385"/>
      <c r="J6089" s="394"/>
    </row>
    <row r="6090" spans="4:10">
      <c r="D6090" s="385"/>
      <c r="J6090" s="394"/>
    </row>
    <row r="6091" spans="4:10">
      <c r="D6091" s="385"/>
      <c r="J6091" s="394"/>
    </row>
    <row r="6092" spans="4:10">
      <c r="D6092" s="385"/>
      <c r="J6092" s="394"/>
    </row>
    <row r="6093" spans="4:10">
      <c r="D6093" s="385"/>
      <c r="J6093" s="394"/>
    </row>
    <row r="6094" spans="4:10">
      <c r="D6094" s="385"/>
      <c r="J6094" s="394"/>
    </row>
    <row r="6095" spans="4:10">
      <c r="D6095" s="385"/>
      <c r="J6095" s="394"/>
    </row>
    <row r="6096" spans="4:10">
      <c r="D6096" s="385"/>
      <c r="J6096" s="385"/>
    </row>
    <row r="6097" spans="4:10">
      <c r="D6097" s="385"/>
      <c r="J6097" s="394"/>
    </row>
    <row r="6098" spans="4:10">
      <c r="D6098" s="385"/>
      <c r="J6098" s="394"/>
    </row>
    <row r="6099" spans="4:10">
      <c r="D6099" s="385"/>
      <c r="J6099" s="394"/>
    </row>
    <row r="6100" spans="4:10">
      <c r="D6100" s="385"/>
      <c r="J6100" s="394"/>
    </row>
    <row r="6101" spans="4:10">
      <c r="D6101" s="385"/>
      <c r="J6101" s="394"/>
    </row>
    <row r="6102" spans="4:10">
      <c r="D6102" s="385"/>
      <c r="J6102" s="385"/>
    </row>
    <row r="6103" spans="4:10">
      <c r="D6103" s="385"/>
      <c r="J6103" s="385"/>
    </row>
    <row r="6104" spans="4:10">
      <c r="D6104" s="385"/>
      <c r="J6104" s="385"/>
    </row>
    <row r="6105" spans="4:10">
      <c r="D6105" s="385"/>
      <c r="J6105" s="394"/>
    </row>
    <row r="6106" spans="4:10">
      <c r="D6106" s="385"/>
      <c r="J6106" s="394"/>
    </row>
    <row r="6107" spans="4:10">
      <c r="D6107" s="385"/>
      <c r="J6107" s="394"/>
    </row>
    <row r="6108" spans="4:10">
      <c r="D6108" s="385"/>
      <c r="J6108" s="394"/>
    </row>
    <row r="6109" spans="4:10">
      <c r="D6109" s="385"/>
      <c r="J6109" s="394"/>
    </row>
    <row r="6110" spans="4:10">
      <c r="D6110" s="385"/>
      <c r="J6110" s="394"/>
    </row>
    <row r="6111" spans="4:10">
      <c r="D6111" s="385"/>
      <c r="J6111" s="394"/>
    </row>
    <row r="6112" spans="4:10">
      <c r="D6112" s="385"/>
      <c r="J6112" s="394"/>
    </row>
    <row r="6113" spans="4:10">
      <c r="D6113" s="385"/>
      <c r="J6113" s="394"/>
    </row>
    <row r="6114" spans="4:10">
      <c r="D6114" s="385"/>
      <c r="J6114" s="394"/>
    </row>
    <row r="6115" spans="4:10">
      <c r="D6115" s="385"/>
      <c r="J6115" s="394"/>
    </row>
    <row r="6116" spans="4:10">
      <c r="D6116" s="385"/>
      <c r="J6116" s="394"/>
    </row>
    <row r="6117" spans="4:10">
      <c r="D6117" s="385"/>
      <c r="J6117" s="385"/>
    </row>
    <row r="6118" spans="4:10">
      <c r="D6118" s="385"/>
      <c r="J6118" s="394"/>
    </row>
    <row r="6119" spans="4:10">
      <c r="D6119" s="385"/>
      <c r="J6119" s="394"/>
    </row>
    <row r="6120" spans="4:10">
      <c r="D6120" s="385"/>
      <c r="J6120" s="394"/>
    </row>
    <row r="6121" spans="4:10">
      <c r="D6121" s="385"/>
      <c r="J6121" s="394"/>
    </row>
    <row r="6122" spans="4:10">
      <c r="D6122" s="385"/>
      <c r="J6122" s="394"/>
    </row>
    <row r="6123" spans="4:10">
      <c r="D6123" s="385"/>
      <c r="J6123" s="394"/>
    </row>
    <row r="6124" spans="4:10">
      <c r="D6124" s="385"/>
      <c r="J6124" s="394"/>
    </row>
    <row r="6125" spans="4:10">
      <c r="D6125" s="385"/>
      <c r="J6125" s="394"/>
    </row>
    <row r="6126" spans="4:10">
      <c r="D6126" s="385"/>
      <c r="J6126" s="385"/>
    </row>
    <row r="6127" spans="4:10">
      <c r="D6127" s="385"/>
      <c r="J6127" s="394"/>
    </row>
    <row r="6128" spans="4:10">
      <c r="D6128" s="385"/>
      <c r="J6128" s="394"/>
    </row>
    <row r="6129" spans="4:10">
      <c r="D6129" s="385"/>
      <c r="J6129" s="394"/>
    </row>
    <row r="6130" spans="4:10">
      <c r="D6130" s="385"/>
      <c r="J6130" s="394"/>
    </row>
    <row r="6131" spans="4:10">
      <c r="D6131" s="385"/>
      <c r="J6131" s="394"/>
    </row>
    <row r="6132" spans="4:10">
      <c r="D6132" s="385"/>
      <c r="J6132" s="385"/>
    </row>
    <row r="6133" spans="4:10">
      <c r="D6133" s="385"/>
      <c r="J6133" s="385"/>
    </row>
    <row r="6134" spans="4:10">
      <c r="D6134" s="385"/>
      <c r="J6134" s="385"/>
    </row>
    <row r="6135" spans="4:10">
      <c r="D6135" s="385"/>
      <c r="J6135" s="394"/>
    </row>
    <row r="6136" spans="4:10">
      <c r="D6136" s="385"/>
      <c r="J6136" s="394"/>
    </row>
    <row r="6137" spans="4:10">
      <c r="D6137" s="385"/>
      <c r="J6137" s="394"/>
    </row>
    <row r="6138" spans="4:10">
      <c r="D6138" s="385"/>
      <c r="J6138" s="394"/>
    </row>
    <row r="6139" spans="4:10">
      <c r="D6139" s="385"/>
      <c r="J6139" s="394"/>
    </row>
    <row r="6140" spans="4:10">
      <c r="D6140" s="385"/>
      <c r="J6140" s="394"/>
    </row>
    <row r="6141" spans="4:10">
      <c r="D6141" s="385"/>
      <c r="J6141" s="394"/>
    </row>
    <row r="6142" spans="4:10">
      <c r="D6142" s="385"/>
      <c r="J6142" s="394"/>
    </row>
    <row r="6143" spans="4:10">
      <c r="D6143" s="385"/>
      <c r="J6143" s="394"/>
    </row>
    <row r="6144" spans="4:10">
      <c r="D6144" s="385"/>
      <c r="J6144" s="394"/>
    </row>
    <row r="6145" spans="4:10">
      <c r="D6145" s="385"/>
      <c r="J6145" s="394"/>
    </row>
    <row r="6146" spans="4:10">
      <c r="D6146" s="385"/>
      <c r="J6146" s="394"/>
    </row>
    <row r="6147" spans="4:10">
      <c r="D6147" s="385"/>
      <c r="J6147" s="385"/>
    </row>
    <row r="6148" spans="4:10">
      <c r="D6148" s="385"/>
      <c r="J6148" s="394"/>
    </row>
    <row r="6149" spans="4:10">
      <c r="D6149" s="385"/>
      <c r="J6149" s="394"/>
    </row>
    <row r="6150" spans="4:10">
      <c r="D6150" s="385"/>
      <c r="J6150" s="394"/>
    </row>
    <row r="6151" spans="4:10">
      <c r="D6151" s="385"/>
      <c r="J6151" s="394"/>
    </row>
    <row r="6152" spans="4:10">
      <c r="D6152" s="385"/>
      <c r="J6152" s="394"/>
    </row>
    <row r="6153" spans="4:10">
      <c r="D6153" s="385"/>
      <c r="J6153" s="394"/>
    </row>
    <row r="6154" spans="4:10">
      <c r="D6154" s="385"/>
      <c r="J6154" s="394"/>
    </row>
    <row r="6155" spans="4:10">
      <c r="D6155" s="385"/>
      <c r="J6155" s="394"/>
    </row>
    <row r="6156" spans="4:10">
      <c r="D6156" s="385"/>
      <c r="J6156" s="385"/>
    </row>
    <row r="6157" spans="4:10">
      <c r="D6157" s="385"/>
      <c r="J6157" s="394"/>
    </row>
    <row r="6158" spans="4:10">
      <c r="D6158" s="385"/>
      <c r="J6158" s="394"/>
    </row>
    <row r="6159" spans="4:10">
      <c r="D6159" s="385"/>
      <c r="J6159" s="394"/>
    </row>
    <row r="6160" spans="4:10">
      <c r="D6160" s="385"/>
      <c r="J6160" s="394"/>
    </row>
    <row r="6161" spans="4:10">
      <c r="D6161" s="385"/>
      <c r="J6161" s="394"/>
    </row>
    <row r="6162" spans="4:10">
      <c r="D6162" s="385"/>
      <c r="J6162" s="385"/>
    </row>
    <row r="6163" spans="4:10">
      <c r="D6163" s="385"/>
      <c r="J6163" s="385"/>
    </row>
    <row r="6164" spans="4:10">
      <c r="D6164" s="385"/>
      <c r="J6164" s="385"/>
    </row>
    <row r="6165" spans="4:10">
      <c r="D6165" s="385"/>
      <c r="J6165" s="394"/>
    </row>
    <row r="6166" spans="4:10">
      <c r="D6166" s="385"/>
      <c r="J6166" s="394"/>
    </row>
    <row r="6167" spans="4:10">
      <c r="D6167" s="385"/>
      <c r="J6167" s="394"/>
    </row>
    <row r="6168" spans="4:10">
      <c r="D6168" s="385"/>
      <c r="J6168" s="394"/>
    </row>
    <row r="6169" spans="4:10">
      <c r="D6169" s="385"/>
      <c r="J6169" s="394"/>
    </row>
    <row r="6170" spans="4:10">
      <c r="D6170" s="385"/>
      <c r="J6170" s="394"/>
    </row>
    <row r="6171" spans="4:10">
      <c r="D6171" s="385"/>
      <c r="J6171" s="394"/>
    </row>
    <row r="6172" spans="4:10">
      <c r="D6172" s="385"/>
      <c r="J6172" s="394"/>
    </row>
    <row r="6173" spans="4:10">
      <c r="D6173" s="385"/>
      <c r="J6173" s="394"/>
    </row>
    <row r="6174" spans="4:10">
      <c r="D6174" s="385"/>
      <c r="J6174" s="394"/>
    </row>
    <row r="6175" spans="4:10">
      <c r="D6175" s="385"/>
      <c r="J6175" s="394"/>
    </row>
    <row r="6176" spans="4:10">
      <c r="D6176" s="385"/>
      <c r="J6176" s="394"/>
    </row>
    <row r="6177" spans="4:10">
      <c r="D6177" s="385"/>
      <c r="J6177" s="385"/>
    </row>
    <row r="6178" spans="4:10">
      <c r="D6178" s="385"/>
      <c r="J6178" s="394"/>
    </row>
    <row r="6179" spans="4:10">
      <c r="D6179" s="385"/>
      <c r="J6179" s="394"/>
    </row>
    <row r="6180" spans="4:10">
      <c r="D6180" s="385"/>
      <c r="J6180" s="394"/>
    </row>
    <row r="6181" spans="4:10">
      <c r="D6181" s="385"/>
      <c r="J6181" s="394"/>
    </row>
    <row r="6182" spans="4:10">
      <c r="D6182" s="385"/>
      <c r="J6182" s="394"/>
    </row>
    <row r="6183" spans="4:10">
      <c r="D6183" s="385"/>
      <c r="J6183" s="394"/>
    </row>
    <row r="6184" spans="4:10">
      <c r="D6184" s="385"/>
      <c r="J6184" s="394"/>
    </row>
    <row r="6185" spans="4:10">
      <c r="D6185" s="385"/>
      <c r="J6185" s="394"/>
    </row>
    <row r="6186" spans="4:10">
      <c r="D6186" s="385"/>
      <c r="J6186" s="385"/>
    </row>
    <row r="6187" spans="4:10">
      <c r="D6187" s="385"/>
      <c r="J6187" s="394"/>
    </row>
    <row r="6188" spans="4:10">
      <c r="D6188" s="385"/>
      <c r="J6188" s="394"/>
    </row>
    <row r="6189" spans="4:10">
      <c r="D6189" s="385"/>
      <c r="J6189" s="394"/>
    </row>
    <row r="6190" spans="4:10">
      <c r="D6190" s="385"/>
      <c r="J6190" s="394"/>
    </row>
    <row r="6191" spans="4:10">
      <c r="D6191" s="385"/>
      <c r="J6191" s="394"/>
    </row>
    <row r="6192" spans="4:10">
      <c r="D6192" s="385"/>
      <c r="J6192" s="385"/>
    </row>
    <row r="6193" spans="4:10">
      <c r="D6193" s="385"/>
      <c r="J6193" s="385"/>
    </row>
    <row r="6194" spans="4:10">
      <c r="D6194" s="385"/>
      <c r="J6194" s="385"/>
    </row>
    <row r="6195" spans="4:10">
      <c r="D6195" s="385"/>
      <c r="J6195" s="394"/>
    </row>
    <row r="6196" spans="4:10">
      <c r="D6196" s="385"/>
      <c r="J6196" s="394"/>
    </row>
    <row r="6197" spans="4:10">
      <c r="D6197" s="385"/>
      <c r="J6197" s="394"/>
    </row>
    <row r="6198" spans="4:10">
      <c r="D6198" s="385"/>
      <c r="J6198" s="394"/>
    </row>
    <row r="6199" spans="4:10">
      <c r="D6199" s="385"/>
      <c r="J6199" s="394"/>
    </row>
    <row r="6200" spans="4:10">
      <c r="D6200" s="385"/>
      <c r="J6200" s="394"/>
    </row>
    <row r="6201" spans="4:10">
      <c r="D6201" s="385"/>
      <c r="J6201" s="394"/>
    </row>
    <row r="6202" spans="4:10">
      <c r="D6202" s="385"/>
      <c r="J6202" s="394"/>
    </row>
    <row r="6203" spans="4:10">
      <c r="D6203" s="385"/>
      <c r="J6203" s="394"/>
    </row>
    <row r="6204" spans="4:10">
      <c r="D6204" s="385"/>
      <c r="J6204" s="394"/>
    </row>
    <row r="6205" spans="4:10">
      <c r="D6205" s="385"/>
      <c r="J6205" s="394"/>
    </row>
    <row r="6206" spans="4:10">
      <c r="D6206" s="385"/>
      <c r="J6206" s="394"/>
    </row>
    <row r="6207" spans="4:10">
      <c r="D6207" s="385"/>
      <c r="J6207" s="385"/>
    </row>
    <row r="6208" spans="4:10">
      <c r="D6208" s="385"/>
      <c r="J6208" s="394"/>
    </row>
    <row r="6209" spans="4:10">
      <c r="D6209" s="385"/>
      <c r="J6209" s="394"/>
    </row>
    <row r="6210" spans="4:10">
      <c r="D6210" s="385"/>
      <c r="J6210" s="394"/>
    </row>
    <row r="6211" spans="4:10">
      <c r="D6211" s="385"/>
      <c r="J6211" s="394"/>
    </row>
    <row r="6212" spans="4:10">
      <c r="D6212" s="385"/>
      <c r="J6212" s="394"/>
    </row>
    <row r="6213" spans="4:10">
      <c r="D6213" s="385"/>
      <c r="J6213" s="394"/>
    </row>
    <row r="6214" spans="4:10">
      <c r="D6214" s="385"/>
      <c r="J6214" s="394"/>
    </row>
    <row r="6215" spans="4:10">
      <c r="D6215" s="385"/>
      <c r="J6215" s="394"/>
    </row>
    <row r="6216" spans="4:10">
      <c r="D6216" s="385"/>
      <c r="J6216" s="385"/>
    </row>
    <row r="6217" spans="4:10">
      <c r="D6217" s="385"/>
      <c r="J6217" s="394"/>
    </row>
    <row r="6218" spans="4:10">
      <c r="D6218" s="385"/>
      <c r="J6218" s="394"/>
    </row>
    <row r="6219" spans="4:10">
      <c r="D6219" s="385"/>
      <c r="J6219" s="394"/>
    </row>
    <row r="6220" spans="4:10">
      <c r="D6220" s="385"/>
      <c r="J6220" s="394"/>
    </row>
    <row r="6221" spans="4:10">
      <c r="D6221" s="385"/>
      <c r="J6221" s="394"/>
    </row>
    <row r="6222" spans="4:10">
      <c r="D6222" s="385"/>
      <c r="J6222" s="385"/>
    </row>
    <row r="6223" spans="4:10">
      <c r="D6223" s="385"/>
      <c r="J6223" s="385"/>
    </row>
    <row r="6224" spans="4:10">
      <c r="D6224" s="385"/>
      <c r="J6224" s="385"/>
    </row>
    <row r="6225" spans="4:10">
      <c r="D6225" s="385"/>
      <c r="J6225" s="394"/>
    </row>
    <row r="6226" spans="4:10">
      <c r="D6226" s="385"/>
      <c r="J6226" s="394"/>
    </row>
    <row r="6227" spans="4:10">
      <c r="D6227" s="385"/>
      <c r="J6227" s="394"/>
    </row>
    <row r="6228" spans="4:10">
      <c r="D6228" s="385"/>
      <c r="J6228" s="394"/>
    </row>
    <row r="6229" spans="4:10">
      <c r="D6229" s="385"/>
      <c r="J6229" s="394"/>
    </row>
    <row r="6230" spans="4:10">
      <c r="D6230" s="385"/>
      <c r="J6230" s="394"/>
    </row>
    <row r="6231" spans="4:10">
      <c r="D6231" s="385"/>
      <c r="J6231" s="394"/>
    </row>
    <row r="6232" spans="4:10">
      <c r="D6232" s="385"/>
      <c r="J6232" s="394"/>
    </row>
    <row r="6233" spans="4:10">
      <c r="D6233" s="385"/>
      <c r="J6233" s="394"/>
    </row>
    <row r="6234" spans="4:10">
      <c r="D6234" s="385"/>
      <c r="J6234" s="394"/>
    </row>
    <row r="6235" spans="4:10">
      <c r="D6235" s="385"/>
      <c r="J6235" s="394"/>
    </row>
    <row r="6236" spans="4:10">
      <c r="D6236" s="385"/>
      <c r="J6236" s="394"/>
    </row>
    <row r="6237" spans="4:10">
      <c r="D6237" s="385"/>
      <c r="J6237" s="385"/>
    </row>
    <row r="6238" spans="4:10">
      <c r="D6238" s="385"/>
      <c r="J6238" s="394"/>
    </row>
    <row r="6239" spans="4:10">
      <c r="D6239" s="385"/>
      <c r="J6239" s="394"/>
    </row>
    <row r="6240" spans="4:10">
      <c r="D6240" s="385"/>
      <c r="J6240" s="394"/>
    </row>
    <row r="6241" spans="4:10">
      <c r="D6241" s="385"/>
      <c r="J6241" s="394"/>
    </row>
    <row r="6242" spans="4:10">
      <c r="D6242" s="385"/>
      <c r="J6242" s="394"/>
    </row>
    <row r="6243" spans="4:10">
      <c r="D6243" s="385"/>
      <c r="J6243" s="394"/>
    </row>
    <row r="6244" spans="4:10">
      <c r="D6244" s="385"/>
      <c r="J6244" s="394"/>
    </row>
    <row r="6245" spans="4:10">
      <c r="D6245" s="385"/>
      <c r="J6245" s="394"/>
    </row>
    <row r="6246" spans="4:10">
      <c r="D6246" s="385"/>
      <c r="J6246" s="385"/>
    </row>
    <row r="6247" spans="4:10">
      <c r="D6247" s="385"/>
      <c r="J6247" s="394"/>
    </row>
    <row r="6248" spans="4:10">
      <c r="D6248" s="385"/>
      <c r="J6248" s="394"/>
    </row>
    <row r="6249" spans="4:10">
      <c r="D6249" s="385"/>
      <c r="J6249" s="394"/>
    </row>
    <row r="6250" spans="4:10">
      <c r="D6250" s="385"/>
      <c r="J6250" s="394"/>
    </row>
    <row r="6251" spans="4:10">
      <c r="D6251" s="385"/>
      <c r="J6251" s="394"/>
    </row>
    <row r="6252" spans="4:10">
      <c r="D6252" s="385"/>
      <c r="J6252" s="385"/>
    </row>
    <row r="6253" spans="4:10">
      <c r="D6253" s="385"/>
      <c r="J6253" s="385"/>
    </row>
    <row r="6254" spans="4:10">
      <c r="D6254" s="385"/>
      <c r="J6254" s="385"/>
    </row>
    <row r="6255" spans="4:10">
      <c r="D6255" s="385"/>
      <c r="J6255" s="394"/>
    </row>
    <row r="6256" spans="4:10">
      <c r="D6256" s="385"/>
      <c r="J6256" s="394"/>
    </row>
    <row r="6257" spans="4:10">
      <c r="D6257" s="385"/>
      <c r="J6257" s="394"/>
    </row>
    <row r="6258" spans="4:10">
      <c r="D6258" s="385"/>
      <c r="J6258" s="394"/>
    </row>
    <row r="6259" spans="4:10">
      <c r="D6259" s="385"/>
      <c r="J6259" s="394"/>
    </row>
    <row r="6260" spans="4:10">
      <c r="D6260" s="385"/>
      <c r="J6260" s="394"/>
    </row>
    <row r="6261" spans="4:10">
      <c r="D6261" s="385"/>
      <c r="J6261" s="394"/>
    </row>
    <row r="6262" spans="4:10">
      <c r="D6262" s="385"/>
      <c r="J6262" s="394"/>
    </row>
    <row r="6263" spans="4:10">
      <c r="D6263" s="385"/>
      <c r="J6263" s="394"/>
    </row>
    <row r="6264" spans="4:10">
      <c r="D6264" s="385"/>
      <c r="J6264" s="394"/>
    </row>
    <row r="6265" spans="4:10">
      <c r="D6265" s="385"/>
      <c r="J6265" s="394"/>
    </row>
    <row r="6266" spans="4:10">
      <c r="D6266" s="385"/>
      <c r="J6266" s="394"/>
    </row>
    <row r="6267" spans="4:10">
      <c r="D6267" s="385"/>
      <c r="J6267" s="385"/>
    </row>
    <row r="6268" spans="4:10">
      <c r="D6268" s="385"/>
      <c r="J6268" s="394"/>
    </row>
    <row r="6269" spans="4:10">
      <c r="D6269" s="385"/>
      <c r="J6269" s="394"/>
    </row>
    <row r="6270" spans="4:10">
      <c r="D6270" s="385"/>
      <c r="J6270" s="394"/>
    </row>
    <row r="6271" spans="4:10">
      <c r="D6271" s="385"/>
      <c r="J6271" s="394"/>
    </row>
    <row r="6272" spans="4:10">
      <c r="D6272" s="385"/>
      <c r="J6272" s="394"/>
    </row>
    <row r="6273" spans="4:10">
      <c r="D6273" s="385"/>
      <c r="J6273" s="394"/>
    </row>
    <row r="6274" spans="4:10">
      <c r="D6274" s="385"/>
      <c r="J6274" s="394"/>
    </row>
    <row r="6275" spans="4:10">
      <c r="D6275" s="385"/>
      <c r="J6275" s="394"/>
    </row>
    <row r="6276" spans="4:10">
      <c r="D6276" s="385"/>
      <c r="J6276" s="385"/>
    </row>
    <row r="6277" spans="4:10">
      <c r="D6277" s="385"/>
      <c r="J6277" s="394"/>
    </row>
    <row r="6278" spans="4:10">
      <c r="D6278" s="385"/>
      <c r="J6278" s="394"/>
    </row>
    <row r="6279" spans="4:10">
      <c r="D6279" s="385"/>
      <c r="J6279" s="394"/>
    </row>
    <row r="6280" spans="4:10">
      <c r="D6280" s="385"/>
      <c r="J6280" s="394"/>
    </row>
    <row r="6281" spans="4:10">
      <c r="D6281" s="385"/>
      <c r="J6281" s="394"/>
    </row>
    <row r="6282" spans="4:10">
      <c r="D6282" s="385"/>
      <c r="J6282" s="385"/>
    </row>
    <row r="6283" spans="4:10">
      <c r="D6283" s="385"/>
      <c r="J6283" s="385"/>
    </row>
    <row r="6284" spans="4:10">
      <c r="D6284" s="385"/>
      <c r="J6284" s="385"/>
    </row>
    <row r="6285" spans="4:10">
      <c r="D6285" s="385"/>
      <c r="J6285" s="394"/>
    </row>
    <row r="6286" spans="4:10">
      <c r="D6286" s="385"/>
      <c r="J6286" s="394"/>
    </row>
    <row r="6287" spans="4:10">
      <c r="D6287" s="385"/>
      <c r="J6287" s="394"/>
    </row>
    <row r="6288" spans="4:10">
      <c r="D6288" s="385"/>
      <c r="J6288" s="394"/>
    </row>
    <row r="6289" spans="4:10">
      <c r="D6289" s="385"/>
      <c r="J6289" s="394"/>
    </row>
    <row r="6290" spans="4:10">
      <c r="D6290" s="385"/>
      <c r="J6290" s="394"/>
    </row>
    <row r="6291" spans="4:10">
      <c r="D6291" s="385"/>
      <c r="J6291" s="394"/>
    </row>
    <row r="6292" spans="4:10">
      <c r="D6292" s="385"/>
      <c r="J6292" s="394"/>
    </row>
    <row r="6293" spans="4:10">
      <c r="D6293" s="385"/>
      <c r="J6293" s="394"/>
    </row>
    <row r="6294" spans="4:10">
      <c r="D6294" s="385"/>
      <c r="J6294" s="394"/>
    </row>
    <row r="6295" spans="4:10">
      <c r="D6295" s="385"/>
      <c r="J6295" s="394"/>
    </row>
    <row r="6296" spans="4:10">
      <c r="D6296" s="385"/>
      <c r="J6296" s="394"/>
    </row>
    <row r="6297" spans="4:10">
      <c r="D6297" s="385"/>
      <c r="J6297" s="385"/>
    </row>
    <row r="6298" spans="4:10">
      <c r="D6298" s="385"/>
      <c r="J6298" s="394"/>
    </row>
    <row r="6299" spans="4:10">
      <c r="D6299" s="385"/>
      <c r="J6299" s="394"/>
    </row>
    <row r="6300" spans="4:10">
      <c r="D6300" s="385"/>
      <c r="J6300" s="394"/>
    </row>
    <row r="6301" spans="4:10">
      <c r="D6301" s="385"/>
      <c r="J6301" s="394"/>
    </row>
    <row r="6302" spans="4:10">
      <c r="D6302" s="385"/>
      <c r="J6302" s="394"/>
    </row>
    <row r="6303" spans="4:10">
      <c r="D6303" s="385"/>
      <c r="J6303" s="394"/>
    </row>
    <row r="6304" spans="4:10">
      <c r="D6304" s="385"/>
      <c r="J6304" s="394"/>
    </row>
    <row r="6305" spans="4:10">
      <c r="D6305" s="385"/>
      <c r="J6305" s="394"/>
    </row>
    <row r="6306" spans="4:10">
      <c r="D6306" s="385"/>
      <c r="J6306" s="385"/>
    </row>
    <row r="6307" spans="4:10">
      <c r="D6307" s="385"/>
      <c r="J6307" s="394"/>
    </row>
    <row r="6308" spans="4:10">
      <c r="D6308" s="385"/>
      <c r="J6308" s="394"/>
    </row>
    <row r="6309" spans="4:10">
      <c r="D6309" s="385"/>
      <c r="J6309" s="394"/>
    </row>
    <row r="6310" spans="4:10">
      <c r="D6310" s="385"/>
      <c r="J6310" s="394"/>
    </row>
    <row r="6311" spans="4:10">
      <c r="D6311" s="385"/>
      <c r="J6311" s="394"/>
    </row>
    <row r="6312" spans="4:10">
      <c r="D6312" s="385"/>
      <c r="J6312" s="385"/>
    </row>
    <row r="6313" spans="4:10">
      <c r="D6313" s="385"/>
      <c r="J6313" s="385"/>
    </row>
    <row r="6314" spans="4:10">
      <c r="D6314" s="385"/>
      <c r="J6314" s="385"/>
    </row>
    <row r="6315" spans="4:10">
      <c r="D6315" s="385"/>
      <c r="J6315" s="394"/>
    </row>
    <row r="6316" spans="4:10">
      <c r="D6316" s="385"/>
      <c r="J6316" s="394"/>
    </row>
    <row r="6317" spans="4:10">
      <c r="D6317" s="385"/>
      <c r="J6317" s="394"/>
    </row>
    <row r="6318" spans="4:10">
      <c r="D6318" s="385"/>
      <c r="J6318" s="394"/>
    </row>
    <row r="6319" spans="4:10">
      <c r="D6319" s="385"/>
      <c r="J6319" s="394"/>
    </row>
    <row r="6320" spans="4:10">
      <c r="D6320" s="385"/>
      <c r="J6320" s="394"/>
    </row>
    <row r="6321" spans="4:10">
      <c r="D6321" s="385"/>
      <c r="J6321" s="394"/>
    </row>
    <row r="6322" spans="4:10">
      <c r="D6322" s="385"/>
      <c r="J6322" s="394"/>
    </row>
    <row r="6323" spans="4:10">
      <c r="D6323" s="385"/>
      <c r="J6323" s="394"/>
    </row>
    <row r="6324" spans="4:10">
      <c r="D6324" s="385"/>
      <c r="J6324" s="394"/>
    </row>
    <row r="6325" spans="4:10">
      <c r="D6325" s="385"/>
      <c r="J6325" s="394"/>
    </row>
    <row r="6326" spans="4:10">
      <c r="D6326" s="385"/>
      <c r="J6326" s="394"/>
    </row>
    <row r="6327" spans="4:10">
      <c r="D6327" s="385"/>
      <c r="J6327" s="385"/>
    </row>
    <row r="6328" spans="4:10">
      <c r="D6328" s="385"/>
      <c r="J6328" s="394"/>
    </row>
    <row r="6329" spans="4:10">
      <c r="D6329" s="385"/>
      <c r="J6329" s="394"/>
    </row>
    <row r="6330" spans="4:10">
      <c r="D6330" s="385"/>
      <c r="J6330" s="394"/>
    </row>
    <row r="6331" spans="4:10">
      <c r="D6331" s="385"/>
      <c r="J6331" s="394"/>
    </row>
    <row r="6332" spans="4:10">
      <c r="D6332" s="385"/>
      <c r="J6332" s="394"/>
    </row>
    <row r="6333" spans="4:10">
      <c r="D6333" s="385"/>
      <c r="J6333" s="394"/>
    </row>
    <row r="6334" spans="4:10">
      <c r="D6334" s="385"/>
      <c r="J6334" s="394"/>
    </row>
    <row r="6335" spans="4:10">
      <c r="D6335" s="385"/>
      <c r="J6335" s="394"/>
    </row>
    <row r="6336" spans="4:10">
      <c r="D6336" s="385"/>
      <c r="J6336" s="385"/>
    </row>
    <row r="6337" spans="4:10">
      <c r="D6337" s="385"/>
      <c r="J6337" s="394"/>
    </row>
    <row r="6338" spans="4:10">
      <c r="D6338" s="385"/>
      <c r="J6338" s="394"/>
    </row>
    <row r="6339" spans="4:10">
      <c r="D6339" s="385"/>
      <c r="J6339" s="394"/>
    </row>
    <row r="6340" spans="4:10">
      <c r="D6340" s="385"/>
      <c r="J6340" s="394"/>
    </row>
    <row r="6341" spans="4:10">
      <c r="D6341" s="385"/>
      <c r="J6341" s="394"/>
    </row>
    <row r="6342" spans="4:10">
      <c r="D6342" s="385"/>
      <c r="J6342" s="385"/>
    </row>
    <row r="6343" spans="4:10">
      <c r="D6343" s="385"/>
      <c r="J6343" s="385"/>
    </row>
    <row r="6344" spans="4:10">
      <c r="D6344" s="385"/>
      <c r="J6344" s="385"/>
    </row>
    <row r="6345" spans="4:10">
      <c r="D6345" s="385"/>
      <c r="J6345" s="394"/>
    </row>
    <row r="6346" spans="4:10">
      <c r="D6346" s="385"/>
      <c r="J6346" s="394"/>
    </row>
    <row r="6347" spans="4:10">
      <c r="D6347" s="385"/>
      <c r="J6347" s="394"/>
    </row>
    <row r="6348" spans="4:10">
      <c r="D6348" s="385"/>
      <c r="J6348" s="394"/>
    </row>
    <row r="6349" spans="4:10">
      <c r="D6349" s="385"/>
      <c r="J6349" s="394"/>
    </row>
    <row r="6350" spans="4:10">
      <c r="D6350" s="385"/>
      <c r="J6350" s="394"/>
    </row>
    <row r="6351" spans="4:10">
      <c r="D6351" s="385"/>
      <c r="J6351" s="394"/>
    </row>
    <row r="6352" spans="4:10">
      <c r="D6352" s="385"/>
      <c r="J6352" s="394"/>
    </row>
    <row r="6353" spans="4:10">
      <c r="D6353" s="385"/>
      <c r="J6353" s="394"/>
    </row>
    <row r="6354" spans="4:10">
      <c r="D6354" s="385"/>
      <c r="J6354" s="394"/>
    </row>
    <row r="6355" spans="4:10">
      <c r="D6355" s="385"/>
      <c r="J6355" s="394"/>
    </row>
    <row r="6356" spans="4:10">
      <c r="D6356" s="385"/>
      <c r="J6356" s="394"/>
    </row>
    <row r="6357" spans="4:10">
      <c r="D6357" s="385"/>
      <c r="J6357" s="385"/>
    </row>
    <row r="6358" spans="4:10">
      <c r="D6358" s="385"/>
      <c r="J6358" s="394"/>
    </row>
    <row r="6359" spans="4:10">
      <c r="D6359" s="385"/>
      <c r="J6359" s="394"/>
    </row>
    <row r="6360" spans="4:10">
      <c r="D6360" s="385"/>
      <c r="J6360" s="394"/>
    </row>
    <row r="6361" spans="4:10">
      <c r="D6361" s="385"/>
      <c r="J6361" s="394"/>
    </row>
    <row r="6362" spans="4:10">
      <c r="D6362" s="385"/>
      <c r="J6362" s="394"/>
    </row>
    <row r="6363" spans="4:10">
      <c r="D6363" s="385"/>
      <c r="J6363" s="394"/>
    </row>
    <row r="6364" spans="4:10">
      <c r="D6364" s="385"/>
      <c r="J6364" s="394"/>
    </row>
    <row r="6365" spans="4:10">
      <c r="D6365" s="385"/>
      <c r="J6365" s="394"/>
    </row>
    <row r="6366" spans="4:10">
      <c r="D6366" s="385"/>
      <c r="J6366" s="385"/>
    </row>
    <row r="6367" spans="4:10">
      <c r="D6367" s="385"/>
      <c r="J6367" s="394"/>
    </row>
    <row r="6368" spans="4:10">
      <c r="D6368" s="385"/>
      <c r="J6368" s="394"/>
    </row>
    <row r="6369" spans="4:10">
      <c r="D6369" s="385"/>
      <c r="J6369" s="394"/>
    </row>
    <row r="6370" spans="4:10">
      <c r="D6370" s="385"/>
      <c r="J6370" s="394"/>
    </row>
    <row r="6371" spans="4:10">
      <c r="D6371" s="385"/>
      <c r="J6371" s="394"/>
    </row>
    <row r="6372" spans="4:10">
      <c r="D6372" s="385"/>
      <c r="J6372" s="385"/>
    </row>
    <row r="6373" spans="4:10">
      <c r="D6373" s="385"/>
      <c r="J6373" s="385"/>
    </row>
    <row r="6374" spans="4:10">
      <c r="D6374" s="385"/>
      <c r="J6374" s="385"/>
    </row>
    <row r="6375" spans="4:10">
      <c r="D6375" s="385"/>
      <c r="J6375" s="394"/>
    </row>
    <row r="6376" spans="4:10">
      <c r="D6376" s="385"/>
      <c r="J6376" s="394"/>
    </row>
    <row r="6377" spans="4:10">
      <c r="D6377" s="385"/>
      <c r="J6377" s="394"/>
    </row>
    <row r="6378" spans="4:10">
      <c r="D6378" s="385"/>
      <c r="J6378" s="394"/>
    </row>
    <row r="6379" spans="4:10">
      <c r="D6379" s="385"/>
      <c r="J6379" s="394"/>
    </row>
    <row r="6380" spans="4:10">
      <c r="D6380" s="385"/>
      <c r="J6380" s="394"/>
    </row>
    <row r="6381" spans="4:10">
      <c r="D6381" s="385"/>
      <c r="J6381" s="394"/>
    </row>
    <row r="6382" spans="4:10">
      <c r="D6382" s="385"/>
      <c r="J6382" s="394"/>
    </row>
    <row r="6383" spans="4:10">
      <c r="D6383" s="385"/>
      <c r="J6383" s="394"/>
    </row>
    <row r="6384" spans="4:10">
      <c r="D6384" s="385"/>
      <c r="J6384" s="394"/>
    </row>
    <row r="6385" spans="4:10">
      <c r="D6385" s="385"/>
      <c r="J6385" s="394"/>
    </row>
    <row r="6386" spans="4:10">
      <c r="D6386" s="385"/>
      <c r="J6386" s="394"/>
    </row>
    <row r="6387" spans="4:10">
      <c r="D6387" s="385"/>
      <c r="J6387" s="385"/>
    </row>
    <row r="6388" spans="4:10">
      <c r="D6388" s="385"/>
      <c r="J6388" s="394"/>
    </row>
    <row r="6389" spans="4:10">
      <c r="D6389" s="385"/>
      <c r="J6389" s="394"/>
    </row>
    <row r="6390" spans="4:10">
      <c r="D6390" s="385"/>
      <c r="J6390" s="394"/>
    </row>
    <row r="6391" spans="4:10">
      <c r="D6391" s="385"/>
      <c r="J6391" s="394"/>
    </row>
    <row r="6392" spans="4:10">
      <c r="D6392" s="385"/>
      <c r="J6392" s="394"/>
    </row>
    <row r="6393" spans="4:10">
      <c r="D6393" s="385"/>
      <c r="J6393" s="394"/>
    </row>
    <row r="6394" spans="4:10">
      <c r="D6394" s="385"/>
      <c r="J6394" s="394"/>
    </row>
    <row r="6395" spans="4:10">
      <c r="D6395" s="385"/>
      <c r="J6395" s="394"/>
    </row>
    <row r="6396" spans="4:10">
      <c r="D6396" s="385"/>
      <c r="J6396" s="385"/>
    </row>
    <row r="6397" spans="4:10">
      <c r="D6397" s="385"/>
      <c r="J6397" s="394"/>
    </row>
    <row r="6398" spans="4:10">
      <c r="D6398" s="385"/>
      <c r="J6398" s="394"/>
    </row>
    <row r="6399" spans="4:10">
      <c r="D6399" s="385"/>
      <c r="J6399" s="394"/>
    </row>
    <row r="6400" spans="4:10">
      <c r="D6400" s="385"/>
      <c r="J6400" s="394"/>
    </row>
    <row r="6401" spans="4:10">
      <c r="D6401" s="385"/>
      <c r="J6401" s="394"/>
    </row>
    <row r="6402" spans="4:10">
      <c r="D6402" s="385"/>
      <c r="J6402" s="385"/>
    </row>
    <row r="6403" spans="4:10">
      <c r="D6403" s="385"/>
      <c r="J6403" s="385"/>
    </row>
    <row r="6404" spans="4:10">
      <c r="D6404" s="385"/>
      <c r="J6404" s="385"/>
    </row>
    <row r="6405" spans="4:10">
      <c r="D6405" s="385"/>
      <c r="J6405" s="394"/>
    </row>
    <row r="6406" spans="4:10">
      <c r="D6406" s="385"/>
      <c r="J6406" s="394"/>
    </row>
    <row r="6407" spans="4:10">
      <c r="D6407" s="385"/>
      <c r="J6407" s="394"/>
    </row>
    <row r="6408" spans="4:10">
      <c r="D6408" s="385"/>
      <c r="J6408" s="394"/>
    </row>
    <row r="6409" spans="4:10">
      <c r="D6409" s="385"/>
      <c r="J6409" s="394"/>
    </row>
    <row r="6410" spans="4:10">
      <c r="D6410" s="385"/>
      <c r="J6410" s="394"/>
    </row>
    <row r="6411" spans="4:10">
      <c r="D6411" s="385"/>
      <c r="J6411" s="394"/>
    </row>
    <row r="6412" spans="4:10">
      <c r="D6412" s="385"/>
      <c r="J6412" s="394"/>
    </row>
    <row r="6413" spans="4:10">
      <c r="D6413" s="385"/>
      <c r="J6413" s="394"/>
    </row>
    <row r="6414" spans="4:10">
      <c r="D6414" s="385"/>
      <c r="J6414" s="394"/>
    </row>
    <row r="6415" spans="4:10">
      <c r="D6415" s="385"/>
      <c r="J6415" s="394"/>
    </row>
    <row r="6416" spans="4:10">
      <c r="D6416" s="385"/>
      <c r="J6416" s="394"/>
    </row>
    <row r="6417" spans="4:10">
      <c r="D6417" s="385"/>
      <c r="J6417" s="385"/>
    </row>
    <row r="6418" spans="4:10">
      <c r="D6418" s="385"/>
      <c r="J6418" s="394"/>
    </row>
    <row r="6419" spans="4:10">
      <c r="D6419" s="385"/>
      <c r="J6419" s="394"/>
    </row>
    <row r="6420" spans="4:10">
      <c r="D6420" s="385"/>
      <c r="J6420" s="394"/>
    </row>
    <row r="6421" spans="4:10">
      <c r="D6421" s="385"/>
      <c r="J6421" s="394"/>
    </row>
    <row r="6422" spans="4:10">
      <c r="D6422" s="385"/>
      <c r="J6422" s="394"/>
    </row>
    <row r="6423" spans="4:10">
      <c r="D6423" s="385"/>
      <c r="J6423" s="394"/>
    </row>
    <row r="6424" spans="4:10">
      <c r="D6424" s="385"/>
      <c r="J6424" s="394"/>
    </row>
    <row r="6425" spans="4:10">
      <c r="D6425" s="385"/>
      <c r="J6425" s="394"/>
    </row>
    <row r="6426" spans="4:10">
      <c r="D6426" s="385"/>
      <c r="J6426" s="385"/>
    </row>
    <row r="6427" spans="4:10">
      <c r="D6427" s="385"/>
      <c r="J6427" s="394"/>
    </row>
    <row r="6428" spans="4:10">
      <c r="D6428" s="385"/>
      <c r="J6428" s="394"/>
    </row>
    <row r="6429" spans="4:10">
      <c r="D6429" s="385"/>
      <c r="J6429" s="394"/>
    </row>
    <row r="6430" spans="4:10">
      <c r="D6430" s="385"/>
      <c r="J6430" s="394"/>
    </row>
    <row r="6431" spans="4:10">
      <c r="D6431" s="385"/>
      <c r="J6431" s="394"/>
    </row>
    <row r="6432" spans="4:10">
      <c r="D6432" s="385"/>
      <c r="J6432" s="385"/>
    </row>
    <row r="6433" spans="4:10">
      <c r="D6433" s="385"/>
      <c r="J6433" s="385"/>
    </row>
    <row r="6434" spans="4:10">
      <c r="D6434" s="385"/>
      <c r="J6434" s="385"/>
    </row>
    <row r="6435" spans="4:10">
      <c r="D6435" s="385"/>
      <c r="J6435" s="394"/>
    </row>
    <row r="6436" spans="4:10">
      <c r="D6436" s="385"/>
      <c r="J6436" s="394"/>
    </row>
    <row r="6437" spans="4:10">
      <c r="D6437" s="385"/>
      <c r="J6437" s="394"/>
    </row>
    <row r="6438" spans="4:10">
      <c r="D6438" s="385"/>
      <c r="J6438" s="394"/>
    </row>
    <row r="6439" spans="4:10">
      <c r="D6439" s="385"/>
      <c r="J6439" s="394"/>
    </row>
    <row r="6440" spans="4:10">
      <c r="D6440" s="385"/>
      <c r="J6440" s="394"/>
    </row>
    <row r="6441" spans="4:10">
      <c r="D6441" s="385"/>
      <c r="J6441" s="394"/>
    </row>
    <row r="6442" spans="4:10">
      <c r="D6442" s="385"/>
      <c r="J6442" s="394"/>
    </row>
    <row r="6443" spans="4:10">
      <c r="D6443" s="385"/>
      <c r="J6443" s="394"/>
    </row>
    <row r="6444" spans="4:10">
      <c r="D6444" s="385"/>
      <c r="J6444" s="394"/>
    </row>
    <row r="6445" spans="4:10">
      <c r="D6445" s="385"/>
      <c r="J6445" s="394"/>
    </row>
    <row r="6446" spans="4:10">
      <c r="D6446" s="385"/>
      <c r="J6446" s="394"/>
    </row>
    <row r="6447" spans="4:10">
      <c r="D6447" s="385"/>
      <c r="J6447" s="385"/>
    </row>
    <row r="6448" spans="4:10">
      <c r="D6448" s="385"/>
      <c r="J6448" s="394"/>
    </row>
    <row r="6449" spans="4:10">
      <c r="D6449" s="385"/>
      <c r="J6449" s="394"/>
    </row>
    <row r="6450" spans="4:10">
      <c r="D6450" s="385"/>
      <c r="J6450" s="394"/>
    </row>
    <row r="6451" spans="4:10">
      <c r="D6451" s="385"/>
      <c r="J6451" s="394"/>
    </row>
    <row r="6452" spans="4:10">
      <c r="D6452" s="385"/>
      <c r="J6452" s="394"/>
    </row>
    <row r="6453" spans="4:10">
      <c r="D6453" s="385"/>
      <c r="J6453" s="394"/>
    </row>
    <row r="6454" spans="4:10">
      <c r="D6454" s="385"/>
      <c r="J6454" s="394"/>
    </row>
    <row r="6455" spans="4:10">
      <c r="D6455" s="385"/>
      <c r="J6455" s="394"/>
    </row>
    <row r="6456" spans="4:10">
      <c r="D6456" s="385"/>
      <c r="J6456" s="385"/>
    </row>
    <row r="6457" spans="4:10">
      <c r="D6457" s="385"/>
      <c r="J6457" s="394"/>
    </row>
    <row r="6458" spans="4:10">
      <c r="D6458" s="385"/>
      <c r="J6458" s="394"/>
    </row>
    <row r="6459" spans="4:10">
      <c r="D6459" s="385"/>
      <c r="J6459" s="394"/>
    </row>
    <row r="6460" spans="4:10">
      <c r="D6460" s="385"/>
      <c r="J6460" s="394"/>
    </row>
    <row r="6461" spans="4:10">
      <c r="D6461" s="385"/>
      <c r="J6461" s="394"/>
    </row>
    <row r="6462" spans="4:10">
      <c r="D6462" s="385"/>
      <c r="J6462" s="385"/>
    </row>
    <row r="6463" spans="4:10">
      <c r="D6463" s="385"/>
      <c r="J6463" s="385"/>
    </row>
    <row r="6464" spans="4:10">
      <c r="D6464" s="385"/>
      <c r="J6464" s="385"/>
    </row>
    <row r="6465" spans="4:10">
      <c r="D6465" s="385"/>
      <c r="J6465" s="394"/>
    </row>
    <row r="6466" spans="4:10">
      <c r="D6466" s="385"/>
      <c r="J6466" s="394"/>
    </row>
    <row r="6467" spans="4:10">
      <c r="D6467" s="385"/>
      <c r="J6467" s="394"/>
    </row>
    <row r="6468" spans="4:10">
      <c r="D6468" s="385"/>
      <c r="J6468" s="394"/>
    </row>
    <row r="6469" spans="4:10">
      <c r="D6469" s="385"/>
      <c r="J6469" s="394"/>
    </row>
    <row r="6470" spans="4:10">
      <c r="D6470" s="385"/>
      <c r="J6470" s="394"/>
    </row>
    <row r="6471" spans="4:10">
      <c r="D6471" s="385"/>
      <c r="J6471" s="394"/>
    </row>
    <row r="6472" spans="4:10">
      <c r="D6472" s="385"/>
      <c r="J6472" s="394"/>
    </row>
    <row r="6473" spans="4:10">
      <c r="D6473" s="385"/>
      <c r="J6473" s="394"/>
    </row>
    <row r="6474" spans="4:10">
      <c r="D6474" s="385"/>
      <c r="J6474" s="394"/>
    </row>
    <row r="6475" spans="4:10">
      <c r="D6475" s="385"/>
      <c r="J6475" s="394"/>
    </row>
    <row r="6476" spans="4:10">
      <c r="D6476" s="385"/>
      <c r="J6476" s="394"/>
    </row>
    <row r="6477" spans="4:10">
      <c r="D6477" s="385"/>
      <c r="J6477" s="385"/>
    </row>
    <row r="6478" spans="4:10">
      <c r="D6478" s="385"/>
      <c r="J6478" s="394"/>
    </row>
    <row r="6479" spans="4:10">
      <c r="D6479" s="385"/>
      <c r="J6479" s="394"/>
    </row>
    <row r="6480" spans="4:10">
      <c r="D6480" s="385"/>
      <c r="J6480" s="394"/>
    </row>
    <row r="6481" spans="4:10">
      <c r="D6481" s="385"/>
      <c r="J6481" s="394"/>
    </row>
    <row r="6482" spans="4:10">
      <c r="D6482" s="385"/>
      <c r="J6482" s="394"/>
    </row>
    <row r="6483" spans="4:10">
      <c r="D6483" s="385"/>
      <c r="J6483" s="394"/>
    </row>
    <row r="6484" spans="4:10">
      <c r="D6484" s="385"/>
      <c r="J6484" s="394"/>
    </row>
    <row r="6485" spans="4:10">
      <c r="D6485" s="385"/>
      <c r="J6485" s="394"/>
    </row>
    <row r="6486" spans="4:10">
      <c r="D6486" s="385"/>
      <c r="J6486" s="385"/>
    </row>
    <row r="6487" spans="4:10">
      <c r="D6487" s="385"/>
      <c r="J6487" s="394"/>
    </row>
    <row r="6488" spans="4:10">
      <c r="D6488" s="385"/>
      <c r="J6488" s="394"/>
    </row>
    <row r="6489" spans="4:10">
      <c r="D6489" s="385"/>
      <c r="J6489" s="394"/>
    </row>
    <row r="6490" spans="4:10">
      <c r="D6490" s="385"/>
      <c r="J6490" s="394"/>
    </row>
    <row r="6491" spans="4:10">
      <c r="D6491" s="385"/>
      <c r="J6491" s="394"/>
    </row>
    <row r="6492" spans="4:10">
      <c r="D6492" s="385"/>
      <c r="J6492" s="385"/>
    </row>
    <row r="6493" spans="4:10">
      <c r="D6493" s="385"/>
      <c r="J6493" s="385"/>
    </row>
    <row r="6494" spans="4:10">
      <c r="D6494" s="385"/>
      <c r="J6494" s="385"/>
    </row>
    <row r="6495" spans="4:10">
      <c r="D6495" s="385"/>
      <c r="J6495" s="394"/>
    </row>
    <row r="6496" spans="4:10">
      <c r="D6496" s="385"/>
      <c r="J6496" s="394"/>
    </row>
    <row r="6497" spans="4:10">
      <c r="D6497" s="385"/>
      <c r="J6497" s="394"/>
    </row>
    <row r="6498" spans="4:10">
      <c r="D6498" s="385"/>
      <c r="J6498" s="394"/>
    </row>
    <row r="6499" spans="4:10">
      <c r="D6499" s="385"/>
      <c r="J6499" s="394"/>
    </row>
    <row r="6500" spans="4:10">
      <c r="D6500" s="385"/>
      <c r="J6500" s="394"/>
    </row>
    <row r="6501" spans="4:10">
      <c r="D6501" s="385"/>
      <c r="J6501" s="394"/>
    </row>
    <row r="6502" spans="4:10">
      <c r="D6502" s="385"/>
      <c r="J6502" s="394"/>
    </row>
    <row r="6503" spans="4:10">
      <c r="D6503" s="385"/>
      <c r="J6503" s="394"/>
    </row>
    <row r="6504" spans="4:10">
      <c r="D6504" s="385"/>
      <c r="J6504" s="394"/>
    </row>
    <row r="6505" spans="4:10">
      <c r="D6505" s="385"/>
      <c r="J6505" s="394"/>
    </row>
    <row r="6506" spans="4:10">
      <c r="D6506" s="385"/>
      <c r="J6506" s="394"/>
    </row>
    <row r="6507" spans="4:10">
      <c r="D6507" s="385"/>
      <c r="J6507" s="385"/>
    </row>
    <row r="6508" spans="4:10">
      <c r="D6508" s="385"/>
      <c r="J6508" s="394"/>
    </row>
    <row r="6509" spans="4:10">
      <c r="D6509" s="385"/>
      <c r="J6509" s="394"/>
    </row>
    <row r="6510" spans="4:10">
      <c r="D6510" s="385"/>
      <c r="J6510" s="394"/>
    </row>
    <row r="6511" spans="4:10">
      <c r="D6511" s="385"/>
      <c r="J6511" s="394"/>
    </row>
    <row r="6512" spans="4:10">
      <c r="D6512" s="385"/>
      <c r="J6512" s="394"/>
    </row>
    <row r="6513" spans="4:10">
      <c r="D6513" s="385"/>
      <c r="J6513" s="394"/>
    </row>
    <row r="6514" spans="4:10">
      <c r="D6514" s="385"/>
      <c r="J6514" s="394"/>
    </row>
    <row r="6515" spans="4:10">
      <c r="D6515" s="385"/>
      <c r="J6515" s="394"/>
    </row>
    <row r="6516" spans="4:10">
      <c r="D6516" s="385"/>
      <c r="J6516" s="385"/>
    </row>
    <row r="6517" spans="4:10">
      <c r="D6517" s="385"/>
      <c r="J6517" s="394"/>
    </row>
    <row r="6518" spans="4:10">
      <c r="D6518" s="385"/>
      <c r="J6518" s="394"/>
    </row>
    <row r="6519" spans="4:10">
      <c r="D6519" s="385"/>
      <c r="J6519" s="394"/>
    </row>
    <row r="6520" spans="4:10">
      <c r="D6520" s="385"/>
      <c r="J6520" s="394"/>
    </row>
    <row r="6521" spans="4:10">
      <c r="D6521" s="385"/>
      <c r="J6521" s="394"/>
    </row>
    <row r="6522" spans="4:10">
      <c r="D6522" s="385"/>
      <c r="J6522" s="385"/>
    </row>
    <row r="6523" spans="4:10">
      <c r="D6523" s="385"/>
      <c r="J6523" s="385"/>
    </row>
    <row r="6524" spans="4:10">
      <c r="D6524" s="385"/>
      <c r="J6524" s="385"/>
    </row>
    <row r="6525" spans="4:10">
      <c r="D6525" s="385"/>
      <c r="J6525" s="394"/>
    </row>
    <row r="6526" spans="4:10">
      <c r="D6526" s="385"/>
      <c r="J6526" s="394"/>
    </row>
    <row r="6527" spans="4:10">
      <c r="D6527" s="385"/>
      <c r="J6527" s="394"/>
    </row>
    <row r="6528" spans="4:10">
      <c r="D6528" s="385"/>
      <c r="J6528" s="394"/>
    </row>
    <row r="6529" spans="4:10">
      <c r="D6529" s="385"/>
      <c r="J6529" s="394"/>
    </row>
    <row r="6530" spans="4:10">
      <c r="D6530" s="385"/>
      <c r="J6530" s="394"/>
    </row>
    <row r="6531" spans="4:10">
      <c r="D6531" s="385"/>
      <c r="J6531" s="394"/>
    </row>
    <row r="6532" spans="4:10">
      <c r="D6532" s="385"/>
      <c r="J6532" s="394"/>
    </row>
    <row r="6533" spans="4:10">
      <c r="D6533" s="385"/>
      <c r="J6533" s="394"/>
    </row>
    <row r="6534" spans="4:10">
      <c r="D6534" s="385"/>
      <c r="J6534" s="394"/>
    </row>
    <row r="6535" spans="4:10">
      <c r="D6535" s="385"/>
      <c r="J6535" s="394"/>
    </row>
    <row r="6536" spans="4:10">
      <c r="D6536" s="385"/>
      <c r="J6536" s="394"/>
    </row>
    <row r="6537" spans="4:10">
      <c r="D6537" s="385"/>
      <c r="J6537" s="385"/>
    </row>
    <row r="6538" spans="4:10">
      <c r="D6538" s="385"/>
      <c r="J6538" s="394"/>
    </row>
    <row r="6539" spans="4:10">
      <c r="D6539" s="385"/>
      <c r="J6539" s="394"/>
    </row>
    <row r="6540" spans="4:10">
      <c r="D6540" s="385"/>
      <c r="J6540" s="394"/>
    </row>
    <row r="6541" spans="4:10">
      <c r="D6541" s="385"/>
      <c r="J6541" s="394"/>
    </row>
    <row r="6542" spans="4:10">
      <c r="D6542" s="385"/>
      <c r="J6542" s="394"/>
    </row>
    <row r="6543" spans="4:10">
      <c r="D6543" s="385"/>
      <c r="J6543" s="394"/>
    </row>
    <row r="6544" spans="4:10">
      <c r="D6544" s="385"/>
      <c r="J6544" s="394"/>
    </row>
    <row r="6545" spans="4:10">
      <c r="D6545" s="385"/>
      <c r="J6545" s="394"/>
    </row>
    <row r="6546" spans="4:10">
      <c r="D6546" s="385"/>
      <c r="J6546" s="385"/>
    </row>
    <row r="6547" spans="4:10">
      <c r="D6547" s="385"/>
      <c r="J6547" s="394"/>
    </row>
    <row r="6548" spans="4:10">
      <c r="D6548" s="385"/>
      <c r="J6548" s="394"/>
    </row>
    <row r="6549" spans="4:10">
      <c r="D6549" s="385"/>
      <c r="J6549" s="394"/>
    </row>
    <row r="6550" spans="4:10">
      <c r="D6550" s="385"/>
      <c r="J6550" s="394"/>
    </row>
    <row r="6551" spans="4:10">
      <c r="D6551" s="385"/>
      <c r="J6551" s="394"/>
    </row>
    <row r="6552" spans="4:10">
      <c r="D6552" s="385"/>
      <c r="J6552" s="385"/>
    </row>
    <row r="6553" spans="4:10">
      <c r="D6553" s="385"/>
      <c r="J6553" s="385"/>
    </row>
    <row r="6554" spans="4:10">
      <c r="D6554" s="385"/>
      <c r="J6554" s="385"/>
    </row>
    <row r="6555" spans="4:10">
      <c r="D6555" s="385"/>
      <c r="J6555" s="394"/>
    </row>
    <row r="6556" spans="4:10">
      <c r="D6556" s="385"/>
      <c r="J6556" s="394"/>
    </row>
    <row r="6557" spans="4:10">
      <c r="D6557" s="385"/>
      <c r="J6557" s="394"/>
    </row>
    <row r="6558" spans="4:10">
      <c r="D6558" s="385"/>
      <c r="J6558" s="394"/>
    </row>
    <row r="6559" spans="4:10">
      <c r="D6559" s="385"/>
      <c r="J6559" s="394"/>
    </row>
    <row r="6560" spans="4:10">
      <c r="D6560" s="385"/>
      <c r="J6560" s="394"/>
    </row>
    <row r="6561" spans="4:10">
      <c r="D6561" s="385"/>
      <c r="J6561" s="394"/>
    </row>
    <row r="6562" spans="4:10">
      <c r="D6562" s="385"/>
      <c r="J6562" s="394"/>
    </row>
    <row r="6563" spans="4:10">
      <c r="D6563" s="385"/>
      <c r="J6563" s="394"/>
    </row>
    <row r="6564" spans="4:10">
      <c r="D6564" s="385"/>
      <c r="J6564" s="394"/>
    </row>
    <row r="6565" spans="4:10">
      <c r="D6565" s="385"/>
      <c r="J6565" s="394"/>
    </row>
    <row r="6566" spans="4:10">
      <c r="D6566" s="385"/>
      <c r="J6566" s="394"/>
    </row>
    <row r="6567" spans="4:10">
      <c r="D6567" s="385"/>
      <c r="J6567" s="385"/>
    </row>
    <row r="6568" spans="4:10">
      <c r="D6568" s="385"/>
      <c r="J6568" s="394"/>
    </row>
    <row r="6569" spans="4:10">
      <c r="D6569" s="385"/>
      <c r="J6569" s="394"/>
    </row>
    <row r="6570" spans="4:10">
      <c r="D6570" s="385"/>
      <c r="J6570" s="394"/>
    </row>
    <row r="6571" spans="4:10">
      <c r="D6571" s="385"/>
      <c r="J6571" s="394"/>
    </row>
    <row r="6572" spans="4:10">
      <c r="D6572" s="385"/>
      <c r="J6572" s="394"/>
    </row>
    <row r="6573" spans="4:10">
      <c r="D6573" s="385"/>
      <c r="J6573" s="394"/>
    </row>
    <row r="6574" spans="4:10">
      <c r="D6574" s="385"/>
      <c r="J6574" s="394"/>
    </row>
    <row r="6575" spans="4:10">
      <c r="D6575" s="385"/>
      <c r="J6575" s="394"/>
    </row>
    <row r="6576" spans="4:10">
      <c r="D6576" s="385"/>
      <c r="J6576" s="385"/>
    </row>
    <row r="6577" spans="4:10">
      <c r="D6577" s="385"/>
      <c r="J6577" s="394"/>
    </row>
    <row r="6578" spans="4:10">
      <c r="D6578" s="385"/>
      <c r="J6578" s="394"/>
    </row>
    <row r="6579" spans="4:10">
      <c r="D6579" s="385"/>
      <c r="J6579" s="394"/>
    </row>
    <row r="6580" spans="4:10">
      <c r="D6580" s="385"/>
      <c r="J6580" s="394"/>
    </row>
    <row r="6581" spans="4:10">
      <c r="D6581" s="385"/>
      <c r="J6581" s="394"/>
    </row>
    <row r="6582" spans="4:10">
      <c r="D6582" s="385"/>
      <c r="J6582" s="385"/>
    </row>
    <row r="6583" spans="4:10">
      <c r="D6583" s="385"/>
      <c r="J6583" s="385"/>
    </row>
    <row r="6584" spans="4:10">
      <c r="D6584" s="385"/>
      <c r="J6584" s="385"/>
    </row>
    <row r="6585" spans="4:10">
      <c r="D6585" s="385"/>
      <c r="J6585" s="394"/>
    </row>
    <row r="6586" spans="4:10">
      <c r="D6586" s="385"/>
      <c r="J6586" s="394"/>
    </row>
    <row r="6587" spans="4:10">
      <c r="D6587" s="385"/>
      <c r="J6587" s="394"/>
    </row>
    <row r="6588" spans="4:10">
      <c r="D6588" s="385"/>
      <c r="J6588" s="394"/>
    </row>
    <row r="6589" spans="4:10">
      <c r="D6589" s="385"/>
      <c r="J6589" s="394"/>
    </row>
    <row r="6590" spans="4:10">
      <c r="D6590" s="385"/>
      <c r="J6590" s="394"/>
    </row>
    <row r="6591" spans="4:10">
      <c r="D6591" s="385"/>
      <c r="J6591" s="394"/>
    </row>
    <row r="6592" spans="4:10">
      <c r="D6592" s="385"/>
      <c r="J6592" s="394"/>
    </row>
    <row r="6593" spans="4:10">
      <c r="D6593" s="385"/>
      <c r="J6593" s="394"/>
    </row>
    <row r="6594" spans="4:10">
      <c r="D6594" s="385"/>
      <c r="J6594" s="394"/>
    </row>
    <row r="6595" spans="4:10">
      <c r="D6595" s="385"/>
      <c r="J6595" s="394"/>
    </row>
    <row r="6596" spans="4:10">
      <c r="D6596" s="385"/>
      <c r="J6596" s="394"/>
    </row>
    <row r="6597" spans="4:10">
      <c r="D6597" s="385"/>
      <c r="J6597" s="385"/>
    </row>
    <row r="6598" spans="4:10">
      <c r="D6598" s="385"/>
      <c r="J6598" s="394"/>
    </row>
    <row r="6599" spans="4:10">
      <c r="D6599" s="385"/>
      <c r="J6599" s="394"/>
    </row>
    <row r="6600" spans="4:10">
      <c r="D6600" s="385"/>
      <c r="J6600" s="394"/>
    </row>
    <row r="6601" spans="4:10">
      <c r="D6601" s="385"/>
      <c r="J6601" s="394"/>
    </row>
    <row r="6602" spans="4:10">
      <c r="D6602" s="385"/>
      <c r="J6602" s="394"/>
    </row>
    <row r="6603" spans="4:10">
      <c r="D6603" s="385"/>
      <c r="J6603" s="394"/>
    </row>
    <row r="6604" spans="4:10">
      <c r="D6604" s="385"/>
      <c r="J6604" s="394"/>
    </row>
    <row r="6605" spans="4:10">
      <c r="D6605" s="385"/>
      <c r="J6605" s="394"/>
    </row>
    <row r="6606" spans="4:10">
      <c r="D6606" s="385"/>
      <c r="J6606" s="385"/>
    </row>
    <row r="6607" spans="4:10">
      <c r="D6607" s="385"/>
      <c r="J6607" s="394"/>
    </row>
    <row r="6608" spans="4:10">
      <c r="D6608" s="385"/>
      <c r="J6608" s="394"/>
    </row>
    <row r="6609" spans="4:10">
      <c r="D6609" s="385"/>
      <c r="J6609" s="394"/>
    </row>
    <row r="6610" spans="4:10">
      <c r="D6610" s="385"/>
      <c r="J6610" s="394"/>
    </row>
    <row r="6611" spans="4:10">
      <c r="D6611" s="385"/>
      <c r="J6611" s="394"/>
    </row>
    <row r="6612" spans="4:10">
      <c r="D6612" s="385"/>
      <c r="J6612" s="385"/>
    </row>
    <row r="6613" spans="4:10">
      <c r="D6613" s="385"/>
      <c r="J6613" s="385"/>
    </row>
    <row r="6614" spans="4:10">
      <c r="D6614" s="385"/>
      <c r="J6614" s="385"/>
    </row>
    <row r="6615" spans="4:10">
      <c r="D6615" s="385"/>
      <c r="J6615" s="394"/>
    </row>
    <row r="6616" spans="4:10">
      <c r="D6616" s="385"/>
      <c r="J6616" s="394"/>
    </row>
    <row r="6617" spans="4:10">
      <c r="D6617" s="385"/>
      <c r="J6617" s="394"/>
    </row>
    <row r="6618" spans="4:10">
      <c r="D6618" s="385"/>
      <c r="J6618" s="394"/>
    </row>
    <row r="6619" spans="4:10">
      <c r="D6619" s="385"/>
      <c r="J6619" s="394"/>
    </row>
    <row r="6620" spans="4:10">
      <c r="D6620" s="385"/>
      <c r="J6620" s="394"/>
    </row>
    <row r="6621" spans="4:10">
      <c r="D6621" s="385"/>
      <c r="J6621" s="394"/>
    </row>
    <row r="6622" spans="4:10">
      <c r="D6622" s="385"/>
      <c r="J6622" s="394"/>
    </row>
    <row r="6623" spans="4:10">
      <c r="D6623" s="385"/>
      <c r="J6623" s="394"/>
    </row>
    <row r="6624" spans="4:10">
      <c r="D6624" s="385"/>
      <c r="J6624" s="394"/>
    </row>
    <row r="6625" spans="4:10">
      <c r="D6625" s="385"/>
      <c r="J6625" s="394"/>
    </row>
    <row r="6626" spans="4:10">
      <c r="D6626" s="385"/>
      <c r="J6626" s="394"/>
    </row>
    <row r="6627" spans="4:10">
      <c r="D6627" s="385"/>
      <c r="J6627" s="385"/>
    </row>
    <row r="6628" spans="4:10">
      <c r="D6628" s="385"/>
      <c r="J6628" s="394"/>
    </row>
    <row r="6629" spans="4:10">
      <c r="D6629" s="385"/>
      <c r="J6629" s="394"/>
    </row>
    <row r="6630" spans="4:10">
      <c r="D6630" s="385"/>
      <c r="J6630" s="394"/>
    </row>
    <row r="6631" spans="4:10">
      <c r="D6631" s="385"/>
      <c r="J6631" s="394"/>
    </row>
    <row r="6632" spans="4:10">
      <c r="D6632" s="385"/>
      <c r="J6632" s="394"/>
    </row>
    <row r="6633" spans="4:10">
      <c r="D6633" s="385"/>
      <c r="J6633" s="394"/>
    </row>
    <row r="6634" spans="4:10">
      <c r="D6634" s="385"/>
      <c r="J6634" s="394"/>
    </row>
    <row r="6635" spans="4:10">
      <c r="D6635" s="385"/>
      <c r="J6635" s="394"/>
    </row>
    <row r="6636" spans="4:10">
      <c r="D6636" s="385"/>
      <c r="J6636" s="385"/>
    </row>
    <row r="6637" spans="4:10">
      <c r="D6637" s="385"/>
      <c r="J6637" s="394"/>
    </row>
    <row r="6638" spans="4:10">
      <c r="D6638" s="385"/>
      <c r="J6638" s="394"/>
    </row>
    <row r="6639" spans="4:10">
      <c r="D6639" s="385"/>
      <c r="J6639" s="394"/>
    </row>
    <row r="6640" spans="4:10">
      <c r="D6640" s="385"/>
      <c r="J6640" s="394"/>
    </row>
    <row r="6641" spans="4:10">
      <c r="D6641" s="385"/>
      <c r="J6641" s="394"/>
    </row>
    <row r="6642" spans="4:10">
      <c r="D6642" s="385"/>
      <c r="J6642" s="385"/>
    </row>
    <row r="6643" spans="4:10">
      <c r="D6643" s="385"/>
      <c r="J6643" s="385"/>
    </row>
    <row r="6644" spans="4:10">
      <c r="D6644" s="385"/>
      <c r="J6644" s="385"/>
    </row>
    <row r="6645" spans="4:10">
      <c r="D6645" s="385"/>
      <c r="J6645" s="394"/>
    </row>
    <row r="6646" spans="4:10">
      <c r="D6646" s="385"/>
      <c r="J6646" s="394"/>
    </row>
    <row r="6647" spans="4:10">
      <c r="D6647" s="385"/>
      <c r="J6647" s="394"/>
    </row>
    <row r="6648" spans="4:10">
      <c r="D6648" s="385"/>
      <c r="J6648" s="394"/>
    </row>
    <row r="6649" spans="4:10">
      <c r="D6649" s="385"/>
      <c r="J6649" s="394"/>
    </row>
    <row r="6650" spans="4:10">
      <c r="D6650" s="385"/>
      <c r="J6650" s="394"/>
    </row>
    <row r="6651" spans="4:10">
      <c r="D6651" s="385"/>
      <c r="J6651" s="394"/>
    </row>
    <row r="6652" spans="4:10">
      <c r="D6652" s="385"/>
      <c r="J6652" s="394"/>
    </row>
    <row r="6653" spans="4:10">
      <c r="D6653" s="385"/>
      <c r="J6653" s="394"/>
    </row>
    <row r="6654" spans="4:10">
      <c r="D6654" s="385"/>
      <c r="J6654" s="394"/>
    </row>
    <row r="6655" spans="4:10">
      <c r="D6655" s="385"/>
      <c r="J6655" s="394"/>
    </row>
    <row r="6656" spans="4:10">
      <c r="D6656" s="385"/>
      <c r="J6656" s="394"/>
    </row>
    <row r="6657" spans="4:10">
      <c r="D6657" s="385"/>
      <c r="J6657" s="385"/>
    </row>
    <row r="6658" spans="4:10">
      <c r="D6658" s="385"/>
      <c r="J6658" s="394"/>
    </row>
    <row r="6659" spans="4:10">
      <c r="D6659" s="385"/>
      <c r="J6659" s="394"/>
    </row>
    <row r="6660" spans="4:10">
      <c r="D6660" s="385"/>
      <c r="J6660" s="394"/>
    </row>
    <row r="6661" spans="4:10">
      <c r="D6661" s="385"/>
      <c r="J6661" s="394"/>
    </row>
    <row r="6662" spans="4:10">
      <c r="D6662" s="385"/>
      <c r="J6662" s="394"/>
    </row>
    <row r="6663" spans="4:10">
      <c r="D6663" s="385"/>
      <c r="J6663" s="394"/>
    </row>
    <row r="6664" spans="4:10">
      <c r="D6664" s="385"/>
      <c r="J6664" s="394"/>
    </row>
    <row r="6665" spans="4:10">
      <c r="D6665" s="385"/>
      <c r="J6665" s="394"/>
    </row>
    <row r="6666" spans="4:10">
      <c r="D6666" s="385"/>
      <c r="J6666" s="385"/>
    </row>
    <row r="6667" spans="4:10">
      <c r="D6667" s="385"/>
      <c r="J6667" s="394"/>
    </row>
    <row r="6668" spans="4:10">
      <c r="D6668" s="385"/>
      <c r="J6668" s="394"/>
    </row>
    <row r="6669" spans="4:10">
      <c r="D6669" s="385"/>
      <c r="J6669" s="394"/>
    </row>
    <row r="6670" spans="4:10">
      <c r="D6670" s="385"/>
      <c r="J6670" s="394"/>
    </row>
    <row r="6671" spans="4:10">
      <c r="D6671" s="385"/>
      <c r="J6671" s="394"/>
    </row>
    <row r="6672" spans="4:10">
      <c r="D6672" s="385"/>
      <c r="J6672" s="385"/>
    </row>
    <row r="6673" spans="4:10">
      <c r="D6673" s="385"/>
      <c r="J6673" s="385"/>
    </row>
    <row r="6674" spans="4:10">
      <c r="D6674" s="385"/>
      <c r="J6674" s="385"/>
    </row>
    <row r="6675" spans="4:10">
      <c r="D6675" s="385"/>
      <c r="J6675" s="394"/>
    </row>
    <row r="6676" spans="4:10">
      <c r="D6676" s="385"/>
      <c r="J6676" s="394"/>
    </row>
    <row r="6677" spans="4:10">
      <c r="D6677" s="385"/>
      <c r="J6677" s="394"/>
    </row>
    <row r="6678" spans="4:10">
      <c r="D6678" s="385"/>
      <c r="J6678" s="394"/>
    </row>
    <row r="6679" spans="4:10">
      <c r="D6679" s="385"/>
      <c r="J6679" s="394"/>
    </row>
    <row r="6680" spans="4:10">
      <c r="D6680" s="385"/>
      <c r="J6680" s="394"/>
    </row>
    <row r="6681" spans="4:10">
      <c r="D6681" s="385"/>
      <c r="J6681" s="394"/>
    </row>
    <row r="6682" spans="4:10">
      <c r="D6682" s="385"/>
      <c r="J6682" s="394"/>
    </row>
    <row r="6683" spans="4:10">
      <c r="D6683" s="385"/>
      <c r="J6683" s="394"/>
    </row>
    <row r="6684" spans="4:10">
      <c r="D6684" s="385"/>
      <c r="J6684" s="394"/>
    </row>
    <row r="6685" spans="4:10">
      <c r="D6685" s="385"/>
      <c r="J6685" s="394"/>
    </row>
    <row r="6686" spans="4:10">
      <c r="D6686" s="385"/>
      <c r="J6686" s="394"/>
    </row>
    <row r="6687" spans="4:10">
      <c r="D6687" s="385"/>
      <c r="J6687" s="385"/>
    </row>
    <row r="6688" spans="4:10">
      <c r="D6688" s="385"/>
      <c r="J6688" s="394"/>
    </row>
    <row r="6689" spans="4:10">
      <c r="D6689" s="385"/>
      <c r="J6689" s="394"/>
    </row>
    <row r="6690" spans="4:10">
      <c r="D6690" s="385"/>
      <c r="J6690" s="394"/>
    </row>
    <row r="6691" spans="4:10">
      <c r="D6691" s="385"/>
      <c r="J6691" s="394"/>
    </row>
    <row r="6692" spans="4:10">
      <c r="D6692" s="385"/>
      <c r="J6692" s="394"/>
    </row>
    <row r="6693" spans="4:10">
      <c r="D6693" s="385"/>
      <c r="J6693" s="394"/>
    </row>
    <row r="6694" spans="4:10">
      <c r="D6694" s="385"/>
      <c r="J6694" s="394"/>
    </row>
    <row r="6695" spans="4:10">
      <c r="D6695" s="385"/>
      <c r="J6695" s="394"/>
    </row>
    <row r="6696" spans="4:10">
      <c r="D6696" s="385"/>
      <c r="J6696" s="385"/>
    </row>
    <row r="6697" spans="4:10">
      <c r="D6697" s="385"/>
      <c r="J6697" s="394"/>
    </row>
    <row r="6698" spans="4:10">
      <c r="D6698" s="385"/>
      <c r="J6698" s="394"/>
    </row>
    <row r="6699" spans="4:10">
      <c r="D6699" s="385"/>
      <c r="J6699" s="394"/>
    </row>
    <row r="6700" spans="4:10">
      <c r="D6700" s="385"/>
      <c r="J6700" s="394"/>
    </row>
    <row r="6701" spans="4:10">
      <c r="D6701" s="385"/>
      <c r="J6701" s="394"/>
    </row>
    <row r="6702" spans="4:10">
      <c r="D6702" s="385"/>
      <c r="J6702" s="385"/>
    </row>
    <row r="6703" spans="4:10">
      <c r="D6703" s="385"/>
      <c r="J6703" s="385"/>
    </row>
    <row r="6704" spans="4:10">
      <c r="D6704" s="385"/>
      <c r="J6704" s="385"/>
    </row>
    <row r="6705" spans="4:10">
      <c r="D6705" s="385"/>
      <c r="J6705" s="394"/>
    </row>
    <row r="6706" spans="4:10">
      <c r="D6706" s="385"/>
      <c r="J6706" s="394"/>
    </row>
    <row r="6707" spans="4:10">
      <c r="D6707" s="385"/>
      <c r="J6707" s="394"/>
    </row>
    <row r="6708" spans="4:10">
      <c r="D6708" s="385"/>
      <c r="J6708" s="394"/>
    </row>
    <row r="6709" spans="4:10">
      <c r="D6709" s="385"/>
      <c r="J6709" s="394"/>
    </row>
    <row r="6710" spans="4:10">
      <c r="D6710" s="385"/>
      <c r="J6710" s="394"/>
    </row>
    <row r="6711" spans="4:10">
      <c r="D6711" s="385"/>
      <c r="J6711" s="394"/>
    </row>
    <row r="6712" spans="4:10">
      <c r="D6712" s="385"/>
      <c r="J6712" s="394"/>
    </row>
    <row r="6713" spans="4:10">
      <c r="D6713" s="385"/>
      <c r="J6713" s="394"/>
    </row>
    <row r="6714" spans="4:10">
      <c r="D6714" s="385"/>
      <c r="J6714" s="394"/>
    </row>
    <row r="6715" spans="4:10">
      <c r="D6715" s="385"/>
      <c r="J6715" s="394"/>
    </row>
    <row r="6716" spans="4:10">
      <c r="D6716" s="385"/>
      <c r="J6716" s="394"/>
    </row>
    <row r="6717" spans="4:10">
      <c r="D6717" s="385"/>
      <c r="J6717" s="385"/>
    </row>
    <row r="6718" spans="4:10">
      <c r="D6718" s="385"/>
      <c r="J6718" s="394"/>
    </row>
    <row r="6719" spans="4:10">
      <c r="D6719" s="385"/>
      <c r="J6719" s="394"/>
    </row>
    <row r="6720" spans="4:10">
      <c r="D6720" s="385"/>
      <c r="J6720" s="394"/>
    </row>
    <row r="6721" spans="4:10">
      <c r="D6721" s="385"/>
      <c r="J6721" s="394"/>
    </row>
    <row r="6722" spans="4:10">
      <c r="D6722" s="385"/>
      <c r="J6722" s="394"/>
    </row>
    <row r="6723" spans="4:10">
      <c r="D6723" s="385"/>
      <c r="J6723" s="394"/>
    </row>
    <row r="6724" spans="4:10">
      <c r="D6724" s="385"/>
      <c r="J6724" s="394"/>
    </row>
    <row r="6725" spans="4:10">
      <c r="D6725" s="385"/>
      <c r="J6725" s="394"/>
    </row>
    <row r="6726" spans="4:10">
      <c r="D6726" s="385"/>
      <c r="J6726" s="385"/>
    </row>
    <row r="6727" spans="4:10">
      <c r="D6727" s="385"/>
      <c r="J6727" s="394"/>
    </row>
    <row r="6728" spans="4:10">
      <c r="D6728" s="385"/>
      <c r="J6728" s="394"/>
    </row>
    <row r="6729" spans="4:10">
      <c r="D6729" s="385"/>
      <c r="J6729" s="394"/>
    </row>
    <row r="6730" spans="4:10">
      <c r="D6730" s="385"/>
      <c r="J6730" s="394"/>
    </row>
    <row r="6731" spans="4:10">
      <c r="D6731" s="385"/>
      <c r="J6731" s="394"/>
    </row>
    <row r="6732" spans="4:10">
      <c r="D6732" s="385"/>
      <c r="J6732" s="385"/>
    </row>
    <row r="6733" spans="4:10">
      <c r="D6733" s="385"/>
      <c r="J6733" s="385"/>
    </row>
    <row r="6734" spans="4:10">
      <c r="D6734" s="385"/>
      <c r="J6734" s="385"/>
    </row>
    <row r="6735" spans="4:10">
      <c r="D6735" s="385"/>
      <c r="J6735" s="394"/>
    </row>
    <row r="6736" spans="4:10">
      <c r="D6736" s="385"/>
      <c r="J6736" s="394"/>
    </row>
    <row r="6737" spans="4:10">
      <c r="D6737" s="385"/>
      <c r="J6737" s="394"/>
    </row>
    <row r="6738" spans="4:10">
      <c r="D6738" s="385"/>
      <c r="J6738" s="394"/>
    </row>
    <row r="6739" spans="4:10">
      <c r="D6739" s="385"/>
      <c r="J6739" s="394"/>
    </row>
    <row r="6740" spans="4:10">
      <c r="D6740" s="385"/>
      <c r="J6740" s="394"/>
    </row>
    <row r="6741" spans="4:10">
      <c r="D6741" s="385"/>
      <c r="J6741" s="394"/>
    </row>
    <row r="6742" spans="4:10">
      <c r="D6742" s="385"/>
      <c r="J6742" s="394"/>
    </row>
    <row r="6743" spans="4:10">
      <c r="D6743" s="385"/>
      <c r="J6743" s="394"/>
    </row>
    <row r="6744" spans="4:10">
      <c r="D6744" s="385"/>
      <c r="J6744" s="394"/>
    </row>
    <row r="6745" spans="4:10">
      <c r="D6745" s="385"/>
      <c r="J6745" s="394"/>
    </row>
    <row r="6746" spans="4:10">
      <c r="D6746" s="385"/>
      <c r="J6746" s="394"/>
    </row>
    <row r="6747" spans="4:10">
      <c r="D6747" s="385"/>
      <c r="J6747" s="385"/>
    </row>
    <row r="6748" spans="4:10">
      <c r="D6748" s="385"/>
      <c r="J6748" s="394"/>
    </row>
    <row r="6749" spans="4:10">
      <c r="D6749" s="385"/>
      <c r="J6749" s="394"/>
    </row>
    <row r="6750" spans="4:10">
      <c r="D6750" s="385"/>
      <c r="J6750" s="394"/>
    </row>
    <row r="6751" spans="4:10">
      <c r="D6751" s="385"/>
      <c r="J6751" s="394"/>
    </row>
    <row r="6752" spans="4:10">
      <c r="D6752" s="385"/>
      <c r="J6752" s="394"/>
    </row>
    <row r="6753" spans="4:10">
      <c r="D6753" s="385"/>
      <c r="J6753" s="394"/>
    </row>
    <row r="6754" spans="4:10">
      <c r="D6754" s="385"/>
      <c r="J6754" s="394"/>
    </row>
    <row r="6755" spans="4:10">
      <c r="D6755" s="385"/>
      <c r="J6755" s="394"/>
    </row>
    <row r="6756" spans="4:10">
      <c r="D6756" s="385"/>
      <c r="J6756" s="385"/>
    </row>
    <row r="6757" spans="4:10">
      <c r="D6757" s="385"/>
      <c r="J6757" s="394"/>
    </row>
    <row r="6758" spans="4:10">
      <c r="D6758" s="385"/>
      <c r="J6758" s="394"/>
    </row>
    <row r="6759" spans="4:10">
      <c r="D6759" s="385"/>
      <c r="J6759" s="394"/>
    </row>
    <row r="6760" spans="4:10">
      <c r="D6760" s="385"/>
      <c r="J6760" s="394"/>
    </row>
    <row r="6761" spans="4:10">
      <c r="D6761" s="385"/>
      <c r="J6761" s="394"/>
    </row>
    <row r="6762" spans="4:10">
      <c r="D6762" s="385"/>
      <c r="J6762" s="385"/>
    </row>
    <row r="6763" spans="4:10">
      <c r="D6763" s="385"/>
      <c r="J6763" s="385"/>
    </row>
    <row r="6764" spans="4:10">
      <c r="D6764" s="385"/>
      <c r="J6764" s="385"/>
    </row>
    <row r="6765" spans="4:10">
      <c r="D6765" s="385"/>
      <c r="J6765" s="394"/>
    </row>
    <row r="6766" spans="4:10">
      <c r="D6766" s="385"/>
      <c r="J6766" s="394"/>
    </row>
    <row r="6767" spans="4:10">
      <c r="D6767" s="385"/>
      <c r="J6767" s="394"/>
    </row>
    <row r="6768" spans="4:10">
      <c r="D6768" s="385"/>
      <c r="J6768" s="394"/>
    </row>
    <row r="6769" spans="4:10">
      <c r="D6769" s="385"/>
      <c r="J6769" s="394"/>
    </row>
    <row r="6770" spans="4:10">
      <c r="D6770" s="385"/>
      <c r="J6770" s="394"/>
    </row>
    <row r="6771" spans="4:10">
      <c r="D6771" s="385"/>
      <c r="J6771" s="394"/>
    </row>
    <row r="6772" spans="4:10">
      <c r="D6772" s="385"/>
      <c r="J6772" s="394"/>
    </row>
    <row r="6773" spans="4:10">
      <c r="D6773" s="385"/>
      <c r="J6773" s="394"/>
    </row>
    <row r="6774" spans="4:10">
      <c r="D6774" s="385"/>
      <c r="J6774" s="394"/>
    </row>
    <row r="6775" spans="4:10">
      <c r="D6775" s="385"/>
      <c r="J6775" s="394"/>
    </row>
    <row r="6776" spans="4:10">
      <c r="D6776" s="385"/>
      <c r="J6776" s="394"/>
    </row>
    <row r="6777" spans="4:10">
      <c r="D6777" s="385"/>
      <c r="J6777" s="385"/>
    </row>
    <row r="6778" spans="4:10">
      <c r="D6778" s="385"/>
      <c r="J6778" s="394"/>
    </row>
    <row r="6779" spans="4:10">
      <c r="D6779" s="385"/>
      <c r="J6779" s="394"/>
    </row>
    <row r="6780" spans="4:10">
      <c r="D6780" s="385"/>
      <c r="J6780" s="394"/>
    </row>
    <row r="6781" spans="4:10">
      <c r="D6781" s="385"/>
      <c r="J6781" s="394"/>
    </row>
    <row r="6782" spans="4:10">
      <c r="D6782" s="385"/>
      <c r="J6782" s="394"/>
    </row>
    <row r="6783" spans="4:10">
      <c r="D6783" s="385"/>
      <c r="J6783" s="394"/>
    </row>
    <row r="6784" spans="4:10">
      <c r="D6784" s="385"/>
      <c r="J6784" s="394"/>
    </row>
    <row r="6785" spans="4:10">
      <c r="D6785" s="385"/>
      <c r="J6785" s="394"/>
    </row>
    <row r="6786" spans="4:10">
      <c r="D6786" s="385"/>
      <c r="J6786" s="385"/>
    </row>
    <row r="6787" spans="4:10">
      <c r="D6787" s="385"/>
      <c r="J6787" s="394"/>
    </row>
    <row r="6788" spans="4:10">
      <c r="D6788" s="385"/>
      <c r="J6788" s="394"/>
    </row>
    <row r="6789" spans="4:10">
      <c r="D6789" s="385"/>
      <c r="J6789" s="394"/>
    </row>
    <row r="6790" spans="4:10">
      <c r="D6790" s="385"/>
      <c r="J6790" s="394"/>
    </row>
    <row r="6791" spans="4:10">
      <c r="D6791" s="385"/>
      <c r="J6791" s="394"/>
    </row>
    <row r="6792" spans="4:10">
      <c r="D6792" s="385"/>
      <c r="J6792" s="385"/>
    </row>
    <row r="6793" spans="4:10">
      <c r="D6793" s="385"/>
      <c r="J6793" s="385"/>
    </row>
    <row r="6794" spans="4:10">
      <c r="D6794" s="385"/>
      <c r="J6794" s="385"/>
    </row>
    <row r="6795" spans="4:10">
      <c r="D6795" s="385"/>
      <c r="J6795" s="394"/>
    </row>
    <row r="6796" spans="4:10">
      <c r="D6796" s="385"/>
      <c r="J6796" s="394"/>
    </row>
    <row r="6797" spans="4:10">
      <c r="D6797" s="385"/>
      <c r="J6797" s="394"/>
    </row>
    <row r="6798" spans="4:10">
      <c r="D6798" s="385"/>
      <c r="J6798" s="394"/>
    </row>
    <row r="6799" spans="4:10">
      <c r="D6799" s="385"/>
      <c r="J6799" s="394"/>
    </row>
    <row r="6800" spans="4:10">
      <c r="D6800" s="385"/>
      <c r="J6800" s="394"/>
    </row>
    <row r="6801" spans="4:10">
      <c r="D6801" s="385"/>
      <c r="J6801" s="394"/>
    </row>
    <row r="6802" spans="4:10">
      <c r="D6802" s="385"/>
      <c r="J6802" s="394"/>
    </row>
    <row r="6803" spans="4:10">
      <c r="D6803" s="385"/>
      <c r="J6803" s="394"/>
    </row>
    <row r="6804" spans="4:10">
      <c r="D6804" s="385"/>
      <c r="J6804" s="394"/>
    </row>
    <row r="6805" spans="4:10">
      <c r="D6805" s="385"/>
      <c r="J6805" s="394"/>
    </row>
    <row r="6806" spans="4:10">
      <c r="D6806" s="385"/>
      <c r="J6806" s="394"/>
    </row>
    <row r="6807" spans="4:10">
      <c r="D6807" s="385"/>
      <c r="J6807" s="385"/>
    </row>
    <row r="6808" spans="4:10">
      <c r="D6808" s="385"/>
      <c r="J6808" s="394"/>
    </row>
    <row r="6809" spans="4:10">
      <c r="D6809" s="385"/>
      <c r="J6809" s="394"/>
    </row>
    <row r="6810" spans="4:10">
      <c r="D6810" s="385"/>
      <c r="J6810" s="394"/>
    </row>
    <row r="6811" spans="4:10">
      <c r="D6811" s="385"/>
      <c r="J6811" s="394"/>
    </row>
    <row r="6812" spans="4:10">
      <c r="D6812" s="385"/>
      <c r="J6812" s="394"/>
    </row>
    <row r="6813" spans="4:10">
      <c r="D6813" s="385"/>
      <c r="J6813" s="394"/>
    </row>
    <row r="6814" spans="4:10">
      <c r="D6814" s="385"/>
      <c r="J6814" s="394"/>
    </row>
    <row r="6815" spans="4:10">
      <c r="D6815" s="385"/>
      <c r="J6815" s="394"/>
    </row>
    <row r="6816" spans="4:10">
      <c r="D6816" s="385"/>
      <c r="J6816" s="385"/>
    </row>
    <row r="6817" spans="4:10">
      <c r="D6817" s="385"/>
      <c r="J6817" s="394"/>
    </row>
    <row r="6818" spans="4:10">
      <c r="D6818" s="385"/>
      <c r="J6818" s="394"/>
    </row>
    <row r="6819" spans="4:10">
      <c r="D6819" s="385"/>
      <c r="J6819" s="394"/>
    </row>
    <row r="6820" spans="4:10">
      <c r="D6820" s="385"/>
      <c r="J6820" s="394"/>
    </row>
    <row r="6821" spans="4:10">
      <c r="D6821" s="385"/>
      <c r="J6821" s="394"/>
    </row>
    <row r="6822" spans="4:10">
      <c r="D6822" s="385"/>
      <c r="J6822" s="385"/>
    </row>
    <row r="6823" spans="4:10">
      <c r="D6823" s="385"/>
      <c r="J6823" s="385"/>
    </row>
    <row r="6824" spans="4:10">
      <c r="D6824" s="385"/>
      <c r="J6824" s="385"/>
    </row>
    <row r="6825" spans="4:10">
      <c r="D6825" s="385"/>
      <c r="J6825" s="394"/>
    </row>
    <row r="6826" spans="4:10">
      <c r="D6826" s="385"/>
      <c r="J6826" s="394"/>
    </row>
    <row r="6827" spans="4:10">
      <c r="D6827" s="385"/>
      <c r="J6827" s="394"/>
    </row>
    <row r="6828" spans="4:10">
      <c r="D6828" s="385"/>
      <c r="J6828" s="394"/>
    </row>
    <row r="6829" spans="4:10">
      <c r="D6829" s="385"/>
      <c r="J6829" s="394"/>
    </row>
    <row r="6830" spans="4:10">
      <c r="D6830" s="385"/>
      <c r="J6830" s="394"/>
    </row>
    <row r="6831" spans="4:10">
      <c r="D6831" s="385"/>
      <c r="J6831" s="394"/>
    </row>
    <row r="6832" spans="4:10">
      <c r="D6832" s="385"/>
      <c r="J6832" s="394"/>
    </row>
    <row r="6833" spans="4:10">
      <c r="D6833" s="385"/>
      <c r="J6833" s="394"/>
    </row>
    <row r="6834" spans="4:10">
      <c r="D6834" s="385"/>
      <c r="J6834" s="394"/>
    </row>
    <row r="6835" spans="4:10">
      <c r="D6835" s="385"/>
      <c r="J6835" s="394"/>
    </row>
    <row r="6836" spans="4:10">
      <c r="D6836" s="385"/>
      <c r="J6836" s="394"/>
    </row>
    <row r="6837" spans="4:10">
      <c r="D6837" s="385"/>
      <c r="J6837" s="385"/>
    </row>
    <row r="6838" spans="4:10">
      <c r="D6838" s="385"/>
      <c r="J6838" s="394"/>
    </row>
    <row r="6839" spans="4:10">
      <c r="D6839" s="385"/>
      <c r="J6839" s="394"/>
    </row>
    <row r="6840" spans="4:10">
      <c r="D6840" s="385"/>
      <c r="J6840" s="394"/>
    </row>
    <row r="6841" spans="4:10">
      <c r="D6841" s="385"/>
      <c r="J6841" s="394"/>
    </row>
    <row r="6842" spans="4:10">
      <c r="D6842" s="385"/>
      <c r="J6842" s="394"/>
    </row>
    <row r="6843" spans="4:10">
      <c r="D6843" s="385"/>
      <c r="J6843" s="394"/>
    </row>
    <row r="6844" spans="4:10">
      <c r="D6844" s="385"/>
      <c r="J6844" s="394"/>
    </row>
    <row r="6845" spans="4:10">
      <c r="D6845" s="385"/>
      <c r="J6845" s="394"/>
    </row>
    <row r="6846" spans="4:10">
      <c r="D6846" s="385"/>
      <c r="J6846" s="385"/>
    </row>
    <row r="6847" spans="4:10">
      <c r="D6847" s="385"/>
      <c r="J6847" s="394"/>
    </row>
    <row r="6848" spans="4:10">
      <c r="D6848" s="385"/>
      <c r="J6848" s="394"/>
    </row>
    <row r="6849" spans="4:10">
      <c r="D6849" s="385"/>
      <c r="J6849" s="394"/>
    </row>
    <row r="6850" spans="4:10">
      <c r="D6850" s="385"/>
      <c r="J6850" s="394"/>
    </row>
    <row r="6851" spans="4:10">
      <c r="D6851" s="385"/>
      <c r="J6851" s="394"/>
    </row>
    <row r="6852" spans="4:10">
      <c r="D6852" s="385"/>
      <c r="J6852" s="385"/>
    </row>
    <row r="6853" spans="4:10">
      <c r="D6853" s="385"/>
      <c r="J6853" s="385"/>
    </row>
    <row r="6854" spans="4:10">
      <c r="D6854" s="385"/>
      <c r="J6854" s="385"/>
    </row>
    <row r="6855" spans="4:10">
      <c r="D6855" s="385"/>
      <c r="J6855" s="394"/>
    </row>
    <row r="6856" spans="4:10">
      <c r="D6856" s="385"/>
      <c r="J6856" s="394"/>
    </row>
    <row r="6857" spans="4:10">
      <c r="D6857" s="385"/>
      <c r="J6857" s="394"/>
    </row>
    <row r="6858" spans="4:10">
      <c r="D6858" s="385"/>
      <c r="J6858" s="394"/>
    </row>
    <row r="6859" spans="4:10">
      <c r="D6859" s="385"/>
      <c r="J6859" s="394"/>
    </row>
    <row r="6860" spans="4:10">
      <c r="D6860" s="385"/>
      <c r="J6860" s="394"/>
    </row>
    <row r="6861" spans="4:10">
      <c r="D6861" s="385"/>
      <c r="J6861" s="394"/>
    </row>
    <row r="6862" spans="4:10">
      <c r="D6862" s="385"/>
      <c r="J6862" s="394"/>
    </row>
    <row r="6863" spans="4:10">
      <c r="D6863" s="385"/>
      <c r="J6863" s="394"/>
    </row>
    <row r="6864" spans="4:10">
      <c r="D6864" s="385"/>
      <c r="J6864" s="394"/>
    </row>
    <row r="6865" spans="4:10">
      <c r="D6865" s="385"/>
      <c r="J6865" s="394"/>
    </row>
    <row r="6866" spans="4:10">
      <c r="D6866" s="385"/>
      <c r="J6866" s="394"/>
    </row>
    <row r="6867" spans="4:10">
      <c r="D6867" s="385"/>
      <c r="J6867" s="385"/>
    </row>
    <row r="6868" spans="4:10">
      <c r="D6868" s="385"/>
      <c r="J6868" s="394"/>
    </row>
    <row r="6869" spans="4:10">
      <c r="D6869" s="385"/>
      <c r="J6869" s="394"/>
    </row>
    <row r="6870" spans="4:10">
      <c r="D6870" s="385"/>
      <c r="J6870" s="394"/>
    </row>
    <row r="6871" spans="4:10">
      <c r="D6871" s="385"/>
      <c r="J6871" s="394"/>
    </row>
    <row r="6872" spans="4:10">
      <c r="D6872" s="385"/>
      <c r="J6872" s="394"/>
    </row>
    <row r="6873" spans="4:10">
      <c r="D6873" s="385"/>
      <c r="J6873" s="394"/>
    </row>
    <row r="6874" spans="4:10">
      <c r="D6874" s="385"/>
      <c r="J6874" s="394"/>
    </row>
    <row r="6875" spans="4:10">
      <c r="D6875" s="385"/>
      <c r="J6875" s="394"/>
    </row>
    <row r="6876" spans="4:10">
      <c r="D6876" s="385"/>
      <c r="J6876" s="385"/>
    </row>
    <row r="6877" spans="4:10">
      <c r="D6877" s="385"/>
      <c r="J6877" s="394"/>
    </row>
    <row r="6878" spans="4:10">
      <c r="D6878" s="385"/>
      <c r="J6878" s="394"/>
    </row>
    <row r="6879" spans="4:10">
      <c r="D6879" s="385"/>
      <c r="J6879" s="394"/>
    </row>
    <row r="6880" spans="4:10">
      <c r="D6880" s="385"/>
      <c r="J6880" s="394"/>
    </row>
    <row r="6881" spans="4:10">
      <c r="D6881" s="385"/>
      <c r="J6881" s="394"/>
    </row>
    <row r="6882" spans="4:10">
      <c r="D6882" s="385"/>
      <c r="J6882" s="385"/>
    </row>
    <row r="6883" spans="4:10">
      <c r="D6883" s="385"/>
      <c r="J6883" s="385"/>
    </row>
    <row r="6884" spans="4:10">
      <c r="D6884" s="385"/>
      <c r="J6884" s="385"/>
    </row>
    <row r="6885" spans="4:10">
      <c r="D6885" s="385"/>
      <c r="J6885" s="394"/>
    </row>
    <row r="6886" spans="4:10">
      <c r="D6886" s="385"/>
      <c r="J6886" s="394"/>
    </row>
    <row r="6887" spans="4:10">
      <c r="D6887" s="385"/>
      <c r="J6887" s="394"/>
    </row>
    <row r="6888" spans="4:10">
      <c r="D6888" s="385"/>
      <c r="J6888" s="394"/>
    </row>
    <row r="6889" spans="4:10">
      <c r="D6889" s="385"/>
      <c r="J6889" s="394"/>
    </row>
    <row r="6890" spans="4:10">
      <c r="D6890" s="385"/>
      <c r="J6890" s="394"/>
    </row>
    <row r="6891" spans="4:10">
      <c r="D6891" s="385"/>
      <c r="J6891" s="394"/>
    </row>
    <row r="6892" spans="4:10">
      <c r="D6892" s="385"/>
      <c r="J6892" s="394"/>
    </row>
    <row r="6893" spans="4:10">
      <c r="D6893" s="385"/>
      <c r="J6893" s="394"/>
    </row>
    <row r="6894" spans="4:10">
      <c r="D6894" s="385"/>
      <c r="J6894" s="394"/>
    </row>
    <row r="6895" spans="4:10">
      <c r="D6895" s="385"/>
      <c r="J6895" s="394"/>
    </row>
    <row r="6896" spans="4:10">
      <c r="D6896" s="385"/>
      <c r="J6896" s="394"/>
    </row>
    <row r="6897" spans="4:10">
      <c r="D6897" s="385"/>
      <c r="J6897" s="385"/>
    </row>
    <row r="6898" spans="4:10">
      <c r="D6898" s="385"/>
      <c r="J6898" s="394"/>
    </row>
    <row r="6899" spans="4:10">
      <c r="D6899" s="385"/>
      <c r="J6899" s="394"/>
    </row>
    <row r="6900" spans="4:10">
      <c r="D6900" s="385"/>
      <c r="J6900" s="394"/>
    </row>
    <row r="6901" spans="4:10">
      <c r="D6901" s="385"/>
      <c r="J6901" s="394"/>
    </row>
    <row r="6902" spans="4:10">
      <c r="D6902" s="385"/>
      <c r="J6902" s="394"/>
    </row>
    <row r="6903" spans="4:10">
      <c r="D6903" s="385"/>
      <c r="J6903" s="394"/>
    </row>
    <row r="6904" spans="4:10">
      <c r="D6904" s="385"/>
      <c r="J6904" s="394"/>
    </row>
    <row r="6905" spans="4:10">
      <c r="D6905" s="385"/>
      <c r="J6905" s="394"/>
    </row>
    <row r="6906" spans="4:10">
      <c r="D6906" s="385"/>
      <c r="J6906" s="385"/>
    </row>
    <row r="6907" spans="4:10">
      <c r="D6907" s="385"/>
      <c r="J6907" s="394"/>
    </row>
    <row r="6908" spans="4:10">
      <c r="D6908" s="385"/>
      <c r="J6908" s="394"/>
    </row>
    <row r="6909" spans="4:10">
      <c r="D6909" s="385"/>
      <c r="J6909" s="394"/>
    </row>
    <row r="6910" spans="4:10">
      <c r="D6910" s="385"/>
      <c r="J6910" s="394"/>
    </row>
    <row r="6911" spans="4:10">
      <c r="D6911" s="385"/>
      <c r="J6911" s="394"/>
    </row>
    <row r="6912" spans="4:10">
      <c r="D6912" s="385"/>
      <c r="J6912" s="385"/>
    </row>
    <row r="6913" spans="4:10">
      <c r="D6913" s="385"/>
      <c r="J6913" s="385"/>
    </row>
    <row r="6914" spans="4:10">
      <c r="D6914" s="385"/>
      <c r="J6914" s="385"/>
    </row>
    <row r="6915" spans="4:10">
      <c r="D6915" s="385"/>
      <c r="J6915" s="394"/>
    </row>
    <row r="6916" spans="4:10">
      <c r="D6916" s="385"/>
      <c r="J6916" s="394"/>
    </row>
    <row r="6917" spans="4:10">
      <c r="D6917" s="385"/>
      <c r="J6917" s="394"/>
    </row>
    <row r="6918" spans="4:10">
      <c r="D6918" s="385"/>
      <c r="J6918" s="394"/>
    </row>
    <row r="6919" spans="4:10">
      <c r="D6919" s="385"/>
      <c r="J6919" s="394"/>
    </row>
    <row r="6920" spans="4:10">
      <c r="D6920" s="385"/>
      <c r="J6920" s="394"/>
    </row>
    <row r="6921" spans="4:10">
      <c r="D6921" s="385"/>
      <c r="J6921" s="394"/>
    </row>
    <row r="6922" spans="4:10">
      <c r="D6922" s="385"/>
      <c r="J6922" s="394"/>
    </row>
    <row r="6923" spans="4:10">
      <c r="D6923" s="385"/>
      <c r="J6923" s="394"/>
    </row>
    <row r="6924" spans="4:10">
      <c r="D6924" s="385"/>
      <c r="J6924" s="394"/>
    </row>
    <row r="6925" spans="4:10">
      <c r="D6925" s="385"/>
      <c r="J6925" s="394"/>
    </row>
    <row r="6926" spans="4:10">
      <c r="D6926" s="385"/>
      <c r="J6926" s="394"/>
    </row>
    <row r="6927" spans="4:10">
      <c r="D6927" s="385"/>
      <c r="J6927" s="385"/>
    </row>
    <row r="6928" spans="4:10">
      <c r="D6928" s="385"/>
      <c r="J6928" s="394"/>
    </row>
    <row r="6929" spans="4:10">
      <c r="D6929" s="385"/>
      <c r="J6929" s="394"/>
    </row>
    <row r="6930" spans="4:10">
      <c r="D6930" s="385"/>
      <c r="J6930" s="394"/>
    </row>
    <row r="6931" spans="4:10">
      <c r="D6931" s="385"/>
      <c r="J6931" s="394"/>
    </row>
    <row r="6932" spans="4:10">
      <c r="D6932" s="385"/>
      <c r="J6932" s="394"/>
    </row>
    <row r="6933" spans="4:10">
      <c r="D6933" s="385"/>
      <c r="J6933" s="394"/>
    </row>
    <row r="6934" spans="4:10">
      <c r="D6934" s="385"/>
      <c r="J6934" s="394"/>
    </row>
    <row r="6935" spans="4:10">
      <c r="D6935" s="385"/>
      <c r="J6935" s="394"/>
    </row>
    <row r="6936" spans="4:10">
      <c r="D6936" s="385"/>
      <c r="J6936" s="385"/>
    </row>
    <row r="6937" spans="4:10">
      <c r="D6937" s="385"/>
      <c r="J6937" s="394"/>
    </row>
    <row r="6938" spans="4:10">
      <c r="D6938" s="385"/>
      <c r="J6938" s="394"/>
    </row>
    <row r="6939" spans="4:10">
      <c r="D6939" s="385"/>
      <c r="J6939" s="394"/>
    </row>
    <row r="6940" spans="4:10">
      <c r="D6940" s="385"/>
      <c r="J6940" s="394"/>
    </row>
    <row r="6941" spans="4:10">
      <c r="D6941" s="385"/>
      <c r="J6941" s="394"/>
    </row>
    <row r="6942" spans="4:10">
      <c r="D6942" s="385"/>
      <c r="J6942" s="385"/>
    </row>
    <row r="6943" spans="4:10">
      <c r="D6943" s="385"/>
      <c r="J6943" s="385"/>
    </row>
    <row r="6944" spans="4:10">
      <c r="D6944" s="385"/>
      <c r="J6944" s="385"/>
    </row>
    <row r="6945" spans="4:10">
      <c r="D6945" s="385"/>
      <c r="J6945" s="394"/>
    </row>
    <row r="6946" spans="4:10">
      <c r="D6946" s="385"/>
      <c r="J6946" s="394"/>
    </row>
    <row r="6947" spans="4:10">
      <c r="D6947" s="385"/>
      <c r="J6947" s="394"/>
    </row>
    <row r="6948" spans="4:10">
      <c r="D6948" s="385"/>
      <c r="J6948" s="394"/>
    </row>
    <row r="6949" spans="4:10">
      <c r="D6949" s="385"/>
      <c r="J6949" s="394"/>
    </row>
    <row r="6950" spans="4:10">
      <c r="D6950" s="385"/>
      <c r="J6950" s="394"/>
    </row>
    <row r="6951" spans="4:10">
      <c r="D6951" s="385"/>
      <c r="J6951" s="394"/>
    </row>
    <row r="6952" spans="4:10">
      <c r="D6952" s="385"/>
      <c r="J6952" s="394"/>
    </row>
    <row r="6953" spans="4:10">
      <c r="D6953" s="385"/>
      <c r="J6953" s="394"/>
    </row>
    <row r="6954" spans="4:10">
      <c r="D6954" s="385"/>
      <c r="J6954" s="394"/>
    </row>
    <row r="6955" spans="4:10">
      <c r="D6955" s="385"/>
      <c r="J6955" s="394"/>
    </row>
    <row r="6956" spans="4:10">
      <c r="D6956" s="385"/>
      <c r="J6956" s="394"/>
    </row>
    <row r="6957" spans="4:10">
      <c r="D6957" s="385"/>
      <c r="J6957" s="385"/>
    </row>
    <row r="6958" spans="4:10">
      <c r="D6958" s="385"/>
      <c r="J6958" s="394"/>
    </row>
    <row r="6959" spans="4:10">
      <c r="D6959" s="385"/>
      <c r="J6959" s="394"/>
    </row>
    <row r="6960" spans="4:10">
      <c r="D6960" s="385"/>
      <c r="J6960" s="394"/>
    </row>
    <row r="6961" spans="4:10">
      <c r="D6961" s="385"/>
      <c r="J6961" s="394"/>
    </row>
    <row r="6962" spans="4:10">
      <c r="D6962" s="385"/>
      <c r="J6962" s="394"/>
    </row>
    <row r="6963" spans="4:10">
      <c r="D6963" s="385"/>
      <c r="J6963" s="394"/>
    </row>
    <row r="6964" spans="4:10">
      <c r="D6964" s="385"/>
      <c r="J6964" s="394"/>
    </row>
    <row r="6965" spans="4:10">
      <c r="D6965" s="385"/>
      <c r="J6965" s="394"/>
    </row>
    <row r="6966" spans="4:10">
      <c r="D6966" s="385"/>
      <c r="J6966" s="385"/>
    </row>
    <row r="6967" spans="4:10">
      <c r="D6967" s="385"/>
      <c r="J6967" s="394"/>
    </row>
    <row r="6968" spans="4:10">
      <c r="D6968" s="385"/>
      <c r="J6968" s="394"/>
    </row>
    <row r="6969" spans="4:10">
      <c r="D6969" s="385"/>
      <c r="J6969" s="394"/>
    </row>
    <row r="6970" spans="4:10">
      <c r="D6970" s="385"/>
      <c r="J6970" s="394"/>
    </row>
    <row r="6971" spans="4:10">
      <c r="D6971" s="385"/>
      <c r="J6971" s="394"/>
    </row>
    <row r="6972" spans="4:10">
      <c r="D6972" s="385"/>
      <c r="J6972" s="385"/>
    </row>
    <row r="6973" spans="4:10">
      <c r="D6973" s="385"/>
      <c r="J6973" s="385"/>
    </row>
    <row r="6974" spans="4:10">
      <c r="D6974" s="385"/>
      <c r="J6974" s="385"/>
    </row>
    <row r="6975" spans="4:10">
      <c r="D6975" s="385"/>
      <c r="J6975" s="394"/>
    </row>
    <row r="6976" spans="4:10">
      <c r="D6976" s="385"/>
      <c r="J6976" s="394"/>
    </row>
    <row r="6977" spans="4:10">
      <c r="D6977" s="385"/>
      <c r="J6977" s="394"/>
    </row>
    <row r="6978" spans="4:10">
      <c r="D6978" s="385"/>
      <c r="J6978" s="394"/>
    </row>
    <row r="6979" spans="4:10">
      <c r="D6979" s="385"/>
      <c r="J6979" s="394"/>
    </row>
    <row r="6980" spans="4:10">
      <c r="D6980" s="385"/>
      <c r="J6980" s="394"/>
    </row>
    <row r="6981" spans="4:10">
      <c r="D6981" s="385"/>
      <c r="J6981" s="394"/>
    </row>
    <row r="6982" spans="4:10">
      <c r="D6982" s="385"/>
      <c r="J6982" s="394"/>
    </row>
    <row r="6983" spans="4:10">
      <c r="D6983" s="385"/>
      <c r="J6983" s="394"/>
    </row>
    <row r="6984" spans="4:10">
      <c r="D6984" s="385"/>
      <c r="J6984" s="394"/>
    </row>
    <row r="6985" spans="4:10">
      <c r="D6985" s="385"/>
      <c r="J6985" s="394"/>
    </row>
    <row r="6986" spans="4:10">
      <c r="D6986" s="385"/>
      <c r="J6986" s="394"/>
    </row>
    <row r="6987" spans="4:10">
      <c r="D6987" s="385"/>
      <c r="J6987" s="385"/>
    </row>
    <row r="6988" spans="4:10">
      <c r="D6988" s="385"/>
      <c r="J6988" s="394"/>
    </row>
    <row r="6989" spans="4:10">
      <c r="D6989" s="385"/>
      <c r="J6989" s="394"/>
    </row>
    <row r="6990" spans="4:10">
      <c r="D6990" s="385"/>
      <c r="J6990" s="394"/>
    </row>
    <row r="6991" spans="4:10">
      <c r="D6991" s="385"/>
      <c r="J6991" s="394"/>
    </row>
    <row r="6992" spans="4:10">
      <c r="D6992" s="385"/>
      <c r="J6992" s="394"/>
    </row>
    <row r="6993" spans="4:10">
      <c r="D6993" s="385"/>
      <c r="J6993" s="394"/>
    </row>
    <row r="6994" spans="4:10">
      <c r="D6994" s="385"/>
      <c r="J6994" s="394"/>
    </row>
    <row r="6995" spans="4:10">
      <c r="D6995" s="385"/>
      <c r="J6995" s="394"/>
    </row>
    <row r="6996" spans="4:10">
      <c r="D6996" s="385"/>
      <c r="J6996" s="385"/>
    </row>
    <row r="6997" spans="4:10">
      <c r="D6997" s="385"/>
      <c r="J6997" s="394"/>
    </row>
    <row r="6998" spans="4:10">
      <c r="D6998" s="385"/>
      <c r="J6998" s="394"/>
    </row>
    <row r="6999" spans="4:10">
      <c r="D6999" s="385"/>
      <c r="J6999" s="394"/>
    </row>
    <row r="7000" spans="4:10">
      <c r="D7000" s="385"/>
      <c r="J7000" s="394"/>
    </row>
    <row r="7001" spans="4:10">
      <c r="D7001" s="385"/>
      <c r="J7001" s="394"/>
    </row>
    <row r="7002" spans="4:10">
      <c r="D7002" s="385"/>
      <c r="J7002" s="385"/>
    </row>
    <row r="7003" spans="4:10">
      <c r="D7003" s="385"/>
      <c r="J7003" s="385"/>
    </row>
    <row r="7004" spans="4:10">
      <c r="D7004" s="385"/>
      <c r="J7004" s="385"/>
    </row>
    <row r="7005" spans="4:10">
      <c r="D7005" s="385"/>
      <c r="J7005" s="394"/>
    </row>
    <row r="7006" spans="4:10">
      <c r="D7006" s="385"/>
      <c r="J7006" s="394"/>
    </row>
    <row r="7007" spans="4:10">
      <c r="D7007" s="385"/>
      <c r="J7007" s="394"/>
    </row>
    <row r="7008" spans="4:10">
      <c r="D7008" s="385"/>
      <c r="J7008" s="394"/>
    </row>
    <row r="7009" spans="4:10">
      <c r="D7009" s="385"/>
      <c r="J7009" s="394"/>
    </row>
    <row r="7010" spans="4:10">
      <c r="D7010" s="385"/>
      <c r="J7010" s="394"/>
    </row>
    <row r="7011" spans="4:10">
      <c r="D7011" s="385"/>
      <c r="J7011" s="394"/>
    </row>
    <row r="7012" spans="4:10">
      <c r="D7012" s="385"/>
      <c r="J7012" s="394"/>
    </row>
    <row r="7013" spans="4:10">
      <c r="D7013" s="385"/>
      <c r="J7013" s="394"/>
    </row>
    <row r="7014" spans="4:10">
      <c r="D7014" s="385"/>
      <c r="J7014" s="394"/>
    </row>
    <row r="7015" spans="4:10">
      <c r="D7015" s="385"/>
      <c r="J7015" s="394"/>
    </row>
    <row r="7016" spans="4:10">
      <c r="D7016" s="385"/>
      <c r="J7016" s="394"/>
    </row>
    <row r="7017" spans="4:10">
      <c r="D7017" s="385"/>
      <c r="J7017" s="385"/>
    </row>
    <row r="7018" spans="4:10">
      <c r="D7018" s="385"/>
      <c r="J7018" s="394"/>
    </row>
    <row r="7019" spans="4:10">
      <c r="D7019" s="385"/>
      <c r="J7019" s="394"/>
    </row>
    <row r="7020" spans="4:10">
      <c r="D7020" s="385"/>
      <c r="J7020" s="394"/>
    </row>
    <row r="7021" spans="4:10">
      <c r="D7021" s="385"/>
      <c r="J7021" s="394"/>
    </row>
    <row r="7022" spans="4:10">
      <c r="D7022" s="385"/>
      <c r="J7022" s="394"/>
    </row>
    <row r="7023" spans="4:10">
      <c r="D7023" s="385"/>
      <c r="J7023" s="394"/>
    </row>
    <row r="7024" spans="4:10">
      <c r="D7024" s="385"/>
      <c r="J7024" s="394"/>
    </row>
    <row r="7025" spans="4:10">
      <c r="D7025" s="385"/>
      <c r="J7025" s="394"/>
    </row>
    <row r="7026" spans="4:10">
      <c r="D7026" s="385"/>
      <c r="J7026" s="385"/>
    </row>
    <row r="7027" spans="4:10">
      <c r="D7027" s="385"/>
      <c r="J7027" s="394"/>
    </row>
    <row r="7028" spans="4:10">
      <c r="D7028" s="385"/>
      <c r="J7028" s="394"/>
    </row>
    <row r="7029" spans="4:10">
      <c r="D7029" s="385"/>
      <c r="J7029" s="394"/>
    </row>
    <row r="7030" spans="4:10">
      <c r="D7030" s="385"/>
      <c r="J7030" s="394"/>
    </row>
    <row r="7031" spans="4:10">
      <c r="D7031" s="385"/>
      <c r="J7031" s="394"/>
    </row>
    <row r="7032" spans="4:10">
      <c r="D7032" s="385"/>
      <c r="J7032" s="385"/>
    </row>
    <row r="7033" spans="4:10">
      <c r="D7033" s="385"/>
      <c r="J7033" s="385"/>
    </row>
    <row r="7034" spans="4:10">
      <c r="D7034" s="385"/>
      <c r="J7034" s="385"/>
    </row>
    <row r="7035" spans="4:10">
      <c r="D7035" s="385"/>
      <c r="J7035" s="394"/>
    </row>
    <row r="7036" spans="4:10">
      <c r="D7036" s="385"/>
      <c r="J7036" s="394"/>
    </row>
    <row r="7037" spans="4:10">
      <c r="D7037" s="385"/>
      <c r="J7037" s="394"/>
    </row>
    <row r="7038" spans="4:10">
      <c r="D7038" s="385"/>
      <c r="J7038" s="394"/>
    </row>
    <row r="7039" spans="4:10">
      <c r="D7039" s="385"/>
      <c r="J7039" s="394"/>
    </row>
    <row r="7040" spans="4:10">
      <c r="D7040" s="385"/>
      <c r="J7040" s="394"/>
    </row>
    <row r="7041" spans="4:10">
      <c r="D7041" s="385"/>
      <c r="J7041" s="394"/>
    </row>
    <row r="7042" spans="4:10">
      <c r="D7042" s="385"/>
      <c r="J7042" s="394"/>
    </row>
    <row r="7043" spans="4:10">
      <c r="D7043" s="385"/>
      <c r="J7043" s="394"/>
    </row>
    <row r="7044" spans="4:10">
      <c r="D7044" s="385"/>
      <c r="J7044" s="394"/>
    </row>
    <row r="7045" spans="4:10">
      <c r="D7045" s="385"/>
      <c r="J7045" s="394"/>
    </row>
    <row r="7046" spans="4:10">
      <c r="D7046" s="385"/>
      <c r="J7046" s="394"/>
    </row>
    <row r="7047" spans="4:10">
      <c r="D7047" s="385"/>
      <c r="J7047" s="385"/>
    </row>
    <row r="7048" spans="4:10">
      <c r="D7048" s="385"/>
      <c r="J7048" s="394"/>
    </row>
    <row r="7049" spans="4:10">
      <c r="D7049" s="385"/>
      <c r="J7049" s="394"/>
    </row>
    <row r="7050" spans="4:10">
      <c r="D7050" s="385"/>
      <c r="J7050" s="394"/>
    </row>
    <row r="7051" spans="4:10">
      <c r="D7051" s="385"/>
      <c r="J7051" s="394"/>
    </row>
    <row r="7052" spans="4:10">
      <c r="D7052" s="385"/>
      <c r="J7052" s="394"/>
    </row>
    <row r="7053" spans="4:10">
      <c r="D7053" s="385"/>
      <c r="J7053" s="394"/>
    </row>
    <row r="7054" spans="4:10">
      <c r="D7054" s="385"/>
      <c r="J7054" s="394"/>
    </row>
    <row r="7055" spans="4:10">
      <c r="D7055" s="385"/>
      <c r="J7055" s="394"/>
    </row>
    <row r="7056" spans="4:10">
      <c r="D7056" s="385"/>
      <c r="J7056" s="385"/>
    </row>
    <row r="7057" spans="4:10">
      <c r="D7057" s="385"/>
      <c r="J7057" s="394"/>
    </row>
    <row r="7058" spans="4:10">
      <c r="D7058" s="385"/>
      <c r="J7058" s="394"/>
    </row>
    <row r="7059" spans="4:10">
      <c r="D7059" s="385"/>
      <c r="J7059" s="394"/>
    </row>
    <row r="7060" spans="4:10">
      <c r="D7060" s="385"/>
      <c r="J7060" s="394"/>
    </row>
    <row r="7061" spans="4:10">
      <c r="D7061" s="385"/>
      <c r="J7061" s="394"/>
    </row>
    <row r="7062" spans="4:10">
      <c r="D7062" s="385"/>
      <c r="J7062" s="385"/>
    </row>
    <row r="7063" spans="4:10">
      <c r="D7063" s="385"/>
      <c r="J7063" s="385"/>
    </row>
    <row r="7064" spans="4:10">
      <c r="D7064" s="385"/>
      <c r="J7064" s="385"/>
    </row>
    <row r="7065" spans="4:10">
      <c r="D7065" s="385"/>
      <c r="J7065" s="394"/>
    </row>
    <row r="7066" spans="4:10">
      <c r="D7066" s="385"/>
      <c r="J7066" s="394"/>
    </row>
    <row r="7067" spans="4:10">
      <c r="D7067" s="385"/>
      <c r="J7067" s="394"/>
    </row>
    <row r="7068" spans="4:10">
      <c r="D7068" s="385"/>
      <c r="J7068" s="394"/>
    </row>
    <row r="7069" spans="4:10">
      <c r="D7069" s="385"/>
      <c r="J7069" s="394"/>
    </row>
    <row r="7070" spans="4:10">
      <c r="D7070" s="385"/>
      <c r="J7070" s="394"/>
    </row>
    <row r="7071" spans="4:10">
      <c r="D7071" s="385"/>
      <c r="J7071" s="394"/>
    </row>
    <row r="7072" spans="4:10">
      <c r="D7072" s="385"/>
      <c r="J7072" s="394"/>
    </row>
    <row r="7073" spans="4:10">
      <c r="D7073" s="385"/>
      <c r="J7073" s="394"/>
    </row>
    <row r="7074" spans="4:10">
      <c r="D7074" s="385"/>
      <c r="J7074" s="394"/>
    </row>
    <row r="7075" spans="4:10">
      <c r="D7075" s="385"/>
      <c r="J7075" s="394"/>
    </row>
    <row r="7076" spans="4:10">
      <c r="D7076" s="385"/>
      <c r="J7076" s="394"/>
    </row>
    <row r="7077" spans="4:10">
      <c r="D7077" s="385"/>
      <c r="J7077" s="385"/>
    </row>
    <row r="7078" spans="4:10">
      <c r="D7078" s="385"/>
      <c r="J7078" s="394"/>
    </row>
    <row r="7079" spans="4:10">
      <c r="D7079" s="385"/>
      <c r="J7079" s="394"/>
    </row>
    <row r="7080" spans="4:10">
      <c r="D7080" s="385"/>
      <c r="J7080" s="394"/>
    </row>
    <row r="7081" spans="4:10">
      <c r="D7081" s="385"/>
      <c r="J7081" s="394"/>
    </row>
    <row r="7082" spans="4:10">
      <c r="D7082" s="385"/>
      <c r="J7082" s="394"/>
    </row>
    <row r="7083" spans="4:10">
      <c r="D7083" s="385"/>
      <c r="J7083" s="394"/>
    </row>
    <row r="7084" spans="4:10">
      <c r="D7084" s="385"/>
      <c r="J7084" s="394"/>
    </row>
    <row r="7085" spans="4:10">
      <c r="D7085" s="385"/>
      <c r="J7085" s="394"/>
    </row>
    <row r="7086" spans="4:10">
      <c r="D7086" s="385"/>
      <c r="J7086" s="385"/>
    </row>
    <row r="7087" spans="4:10">
      <c r="D7087" s="385"/>
      <c r="J7087" s="394"/>
    </row>
    <row r="7088" spans="4:10">
      <c r="D7088" s="385"/>
      <c r="J7088" s="394"/>
    </row>
    <row r="7089" spans="4:10">
      <c r="D7089" s="385"/>
      <c r="J7089" s="394"/>
    </row>
    <row r="7090" spans="4:10">
      <c r="D7090" s="385"/>
      <c r="J7090" s="394"/>
    </row>
    <row r="7091" spans="4:10">
      <c r="D7091" s="385"/>
      <c r="J7091" s="394"/>
    </row>
    <row r="7092" spans="4:10">
      <c r="D7092" s="385"/>
      <c r="J7092" s="385"/>
    </row>
    <row r="7093" spans="4:10">
      <c r="D7093" s="385"/>
      <c r="J7093" s="385"/>
    </row>
    <row r="7094" spans="4:10">
      <c r="D7094" s="385"/>
      <c r="J7094" s="385"/>
    </row>
    <row r="7095" spans="4:10">
      <c r="D7095" s="385"/>
      <c r="J7095" s="394"/>
    </row>
    <row r="7096" spans="4:10">
      <c r="D7096" s="385"/>
      <c r="J7096" s="394"/>
    </row>
    <row r="7097" spans="4:10">
      <c r="D7097" s="385"/>
      <c r="J7097" s="394"/>
    </row>
    <row r="7098" spans="4:10">
      <c r="D7098" s="385"/>
      <c r="J7098" s="394"/>
    </row>
    <row r="7099" spans="4:10">
      <c r="D7099" s="385"/>
      <c r="J7099" s="394"/>
    </row>
    <row r="7100" spans="4:10">
      <c r="D7100" s="385"/>
      <c r="J7100" s="394"/>
    </row>
    <row r="7101" spans="4:10">
      <c r="D7101" s="385"/>
      <c r="J7101" s="394"/>
    </row>
    <row r="7102" spans="4:10">
      <c r="D7102" s="385"/>
      <c r="J7102" s="394"/>
    </row>
    <row r="7103" spans="4:10">
      <c r="D7103" s="385"/>
      <c r="J7103" s="394"/>
    </row>
    <row r="7104" spans="4:10">
      <c r="D7104" s="385"/>
      <c r="J7104" s="394"/>
    </row>
    <row r="7105" spans="4:10">
      <c r="D7105" s="385"/>
      <c r="J7105" s="394"/>
    </row>
    <row r="7106" spans="4:10">
      <c r="D7106" s="385"/>
      <c r="J7106" s="394"/>
    </row>
    <row r="7107" spans="4:10">
      <c r="D7107" s="385"/>
      <c r="J7107" s="385"/>
    </row>
    <row r="7108" spans="4:10">
      <c r="D7108" s="385"/>
      <c r="J7108" s="394"/>
    </row>
    <row r="7109" spans="4:10">
      <c r="D7109" s="385"/>
      <c r="J7109" s="394"/>
    </row>
    <row r="7110" spans="4:10">
      <c r="D7110" s="385"/>
      <c r="J7110" s="394"/>
    </row>
    <row r="7111" spans="4:10">
      <c r="D7111" s="385"/>
      <c r="J7111" s="394"/>
    </row>
    <row r="7112" spans="4:10">
      <c r="D7112" s="385"/>
      <c r="J7112" s="394"/>
    </row>
    <row r="7113" spans="4:10">
      <c r="D7113" s="385"/>
      <c r="J7113" s="394"/>
    </row>
    <row r="7114" spans="4:10">
      <c r="D7114" s="385"/>
      <c r="J7114" s="394"/>
    </row>
    <row r="7115" spans="4:10">
      <c r="D7115" s="385"/>
      <c r="J7115" s="394"/>
    </row>
    <row r="7116" spans="4:10">
      <c r="D7116" s="385"/>
      <c r="J7116" s="385"/>
    </row>
    <row r="7117" spans="4:10">
      <c r="D7117" s="385"/>
      <c r="J7117" s="394"/>
    </row>
    <row r="7118" spans="4:10">
      <c r="D7118" s="385"/>
      <c r="J7118" s="394"/>
    </row>
    <row r="7119" spans="4:10">
      <c r="D7119" s="385"/>
      <c r="J7119" s="394"/>
    </row>
    <row r="7120" spans="4:10">
      <c r="D7120" s="385"/>
      <c r="J7120" s="394"/>
    </row>
    <row r="7121" spans="4:10">
      <c r="D7121" s="385"/>
      <c r="J7121" s="394"/>
    </row>
    <row r="7122" spans="4:10">
      <c r="D7122" s="385"/>
      <c r="J7122" s="385"/>
    </row>
    <row r="7123" spans="4:10">
      <c r="D7123" s="385"/>
      <c r="J7123" s="385"/>
    </row>
    <row r="7124" spans="4:10">
      <c r="D7124" s="385"/>
      <c r="J7124" s="385"/>
    </row>
    <row r="7125" spans="4:10">
      <c r="D7125" s="385"/>
      <c r="J7125" s="394"/>
    </row>
    <row r="7126" spans="4:10">
      <c r="D7126" s="385"/>
      <c r="J7126" s="394"/>
    </row>
    <row r="7127" spans="4:10">
      <c r="D7127" s="385"/>
      <c r="J7127" s="394"/>
    </row>
    <row r="7128" spans="4:10">
      <c r="D7128" s="385"/>
      <c r="J7128" s="394"/>
    </row>
    <row r="7129" spans="4:10">
      <c r="D7129" s="385"/>
      <c r="J7129" s="394"/>
    </row>
    <row r="7130" spans="4:10">
      <c r="D7130" s="385"/>
      <c r="J7130" s="394"/>
    </row>
    <row r="7131" spans="4:10">
      <c r="D7131" s="385"/>
      <c r="J7131" s="394"/>
    </row>
    <row r="7132" spans="4:10">
      <c r="D7132" s="385"/>
      <c r="J7132" s="394"/>
    </row>
    <row r="7133" spans="4:10">
      <c r="D7133" s="385"/>
      <c r="J7133" s="394"/>
    </row>
    <row r="7134" spans="4:10">
      <c r="D7134" s="385"/>
      <c r="J7134" s="394"/>
    </row>
    <row r="7135" spans="4:10">
      <c r="D7135" s="385"/>
      <c r="J7135" s="394"/>
    </row>
    <row r="7136" spans="4:10">
      <c r="D7136" s="385"/>
      <c r="J7136" s="394"/>
    </row>
    <row r="7137" spans="4:10">
      <c r="D7137" s="385"/>
      <c r="J7137" s="385"/>
    </row>
    <row r="7138" spans="4:10">
      <c r="D7138" s="385"/>
      <c r="J7138" s="394"/>
    </row>
    <row r="7139" spans="4:10">
      <c r="D7139" s="385"/>
      <c r="J7139" s="394"/>
    </row>
    <row r="7140" spans="4:10">
      <c r="D7140" s="385"/>
      <c r="J7140" s="394"/>
    </row>
    <row r="7141" spans="4:10">
      <c r="D7141" s="385"/>
      <c r="J7141" s="394"/>
    </row>
    <row r="7142" spans="4:10">
      <c r="D7142" s="385"/>
      <c r="J7142" s="394"/>
    </row>
    <row r="7143" spans="4:10">
      <c r="D7143" s="385"/>
      <c r="J7143" s="394"/>
    </row>
    <row r="7144" spans="4:10">
      <c r="D7144" s="385"/>
      <c r="J7144" s="394"/>
    </row>
    <row r="7145" spans="4:10">
      <c r="D7145" s="385"/>
      <c r="J7145" s="394"/>
    </row>
    <row r="7146" spans="4:10">
      <c r="D7146" s="385"/>
      <c r="J7146" s="385"/>
    </row>
    <row r="7147" spans="4:10">
      <c r="D7147" s="385"/>
      <c r="J7147" s="394"/>
    </row>
    <row r="7148" spans="4:10">
      <c r="D7148" s="385"/>
      <c r="J7148" s="394"/>
    </row>
    <row r="7149" spans="4:10">
      <c r="D7149" s="385"/>
      <c r="J7149" s="394"/>
    </row>
    <row r="7150" spans="4:10">
      <c r="D7150" s="385"/>
      <c r="J7150" s="394"/>
    </row>
    <row r="7151" spans="4:10">
      <c r="D7151" s="385"/>
      <c r="J7151" s="394"/>
    </row>
    <row r="7152" spans="4:10">
      <c r="D7152" s="385"/>
      <c r="J7152" s="385"/>
    </row>
    <row r="7153" spans="4:10">
      <c r="D7153" s="385"/>
      <c r="J7153" s="385"/>
    </row>
    <row r="7154" spans="4:10">
      <c r="D7154" s="385"/>
      <c r="J7154" s="385"/>
    </row>
    <row r="7155" spans="4:10">
      <c r="D7155" s="385"/>
      <c r="J7155" s="394"/>
    </row>
    <row r="7156" spans="4:10">
      <c r="D7156" s="385"/>
      <c r="J7156" s="394"/>
    </row>
    <row r="7157" spans="4:10">
      <c r="D7157" s="385"/>
      <c r="J7157" s="394"/>
    </row>
    <row r="7158" spans="4:10">
      <c r="D7158" s="385"/>
      <c r="J7158" s="394"/>
    </row>
    <row r="7159" spans="4:10">
      <c r="D7159" s="385"/>
      <c r="J7159" s="394"/>
    </row>
    <row r="7160" spans="4:10">
      <c r="D7160" s="385"/>
      <c r="J7160" s="394"/>
    </row>
    <row r="7161" spans="4:10">
      <c r="D7161" s="385"/>
      <c r="J7161" s="394"/>
    </row>
    <row r="7162" spans="4:10">
      <c r="D7162" s="385"/>
      <c r="J7162" s="394"/>
    </row>
    <row r="7163" spans="4:10">
      <c r="D7163" s="385"/>
      <c r="J7163" s="394"/>
    </row>
    <row r="7164" spans="4:10">
      <c r="D7164" s="385"/>
      <c r="J7164" s="394"/>
    </row>
    <row r="7165" spans="4:10">
      <c r="D7165" s="385"/>
      <c r="J7165" s="394"/>
    </row>
    <row r="7166" spans="4:10">
      <c r="D7166" s="385"/>
      <c r="J7166" s="394"/>
    </row>
    <row r="7167" spans="4:10">
      <c r="D7167" s="385"/>
      <c r="J7167" s="385"/>
    </row>
    <row r="7168" spans="4:10">
      <c r="D7168" s="385"/>
      <c r="J7168" s="394"/>
    </row>
    <row r="7169" spans="4:10">
      <c r="D7169" s="385"/>
      <c r="J7169" s="394"/>
    </row>
    <row r="7170" spans="4:10">
      <c r="D7170" s="385"/>
      <c r="J7170" s="394"/>
    </row>
    <row r="7171" spans="4:10">
      <c r="D7171" s="385"/>
      <c r="J7171" s="394"/>
    </row>
    <row r="7172" spans="4:10">
      <c r="D7172" s="385"/>
      <c r="J7172" s="394"/>
    </row>
    <row r="7173" spans="4:10">
      <c r="D7173" s="385"/>
      <c r="J7173" s="394"/>
    </row>
    <row r="7174" spans="4:10">
      <c r="D7174" s="385"/>
      <c r="J7174" s="394"/>
    </row>
    <row r="7175" spans="4:10">
      <c r="D7175" s="385"/>
      <c r="J7175" s="394"/>
    </row>
    <row r="7176" spans="4:10">
      <c r="D7176" s="385"/>
      <c r="J7176" s="385"/>
    </row>
    <row r="7177" spans="4:10">
      <c r="D7177" s="385"/>
      <c r="J7177" s="394"/>
    </row>
    <row r="7178" spans="4:10">
      <c r="D7178" s="385"/>
      <c r="J7178" s="394"/>
    </row>
    <row r="7179" spans="4:10">
      <c r="D7179" s="385"/>
      <c r="J7179" s="394"/>
    </row>
    <row r="7180" spans="4:10">
      <c r="D7180" s="385"/>
      <c r="J7180" s="394"/>
    </row>
    <row r="7181" spans="4:10">
      <c r="D7181" s="385"/>
      <c r="J7181" s="394"/>
    </row>
    <row r="7182" spans="4:10">
      <c r="D7182" s="385"/>
      <c r="J7182" s="385"/>
    </row>
    <row r="7183" spans="4:10">
      <c r="D7183" s="385"/>
      <c r="J7183" s="385"/>
    </row>
    <row r="7184" spans="4:10">
      <c r="D7184" s="385"/>
      <c r="J7184" s="385"/>
    </row>
    <row r="7185" spans="4:10">
      <c r="D7185" s="385"/>
      <c r="J7185" s="394"/>
    </row>
    <row r="7186" spans="4:10">
      <c r="D7186" s="385"/>
      <c r="J7186" s="394"/>
    </row>
    <row r="7187" spans="4:10">
      <c r="D7187" s="385"/>
      <c r="J7187" s="394"/>
    </row>
    <row r="7188" spans="4:10">
      <c r="D7188" s="385"/>
      <c r="J7188" s="394"/>
    </row>
    <row r="7189" spans="4:10">
      <c r="D7189" s="385"/>
      <c r="J7189" s="394"/>
    </row>
    <row r="7190" spans="4:10">
      <c r="D7190" s="385"/>
      <c r="J7190" s="394"/>
    </row>
    <row r="7191" spans="4:10">
      <c r="D7191" s="385"/>
      <c r="J7191" s="394"/>
    </row>
    <row r="7192" spans="4:10">
      <c r="D7192" s="385"/>
      <c r="J7192" s="394"/>
    </row>
    <row r="7193" spans="4:10">
      <c r="D7193" s="385"/>
      <c r="J7193" s="394"/>
    </row>
    <row r="7194" spans="4:10">
      <c r="D7194" s="385"/>
      <c r="J7194" s="394"/>
    </row>
    <row r="7195" spans="4:10">
      <c r="D7195" s="385"/>
      <c r="J7195" s="394"/>
    </row>
    <row r="7196" spans="4:10">
      <c r="D7196" s="385"/>
      <c r="J7196" s="394"/>
    </row>
    <row r="7197" spans="4:10">
      <c r="D7197" s="385"/>
      <c r="J7197" s="385"/>
    </row>
    <row r="7198" spans="4:10">
      <c r="D7198" s="385"/>
      <c r="J7198" s="394"/>
    </row>
    <row r="7199" spans="4:10">
      <c r="D7199" s="385"/>
      <c r="J7199" s="394"/>
    </row>
    <row r="7200" spans="4:10">
      <c r="D7200" s="385"/>
      <c r="J7200" s="394"/>
    </row>
    <row r="7201" spans="4:10">
      <c r="D7201" s="385"/>
      <c r="J7201" s="394"/>
    </row>
    <row r="7202" spans="4:10">
      <c r="D7202" s="385"/>
      <c r="J7202" s="394"/>
    </row>
    <row r="7203" spans="4:10">
      <c r="D7203" s="385"/>
      <c r="J7203" s="394"/>
    </row>
    <row r="7204" spans="4:10">
      <c r="D7204" s="385"/>
      <c r="J7204" s="394"/>
    </row>
    <row r="7205" spans="4:10">
      <c r="D7205" s="385"/>
      <c r="J7205" s="394"/>
    </row>
    <row r="7206" spans="4:10">
      <c r="D7206" s="385"/>
      <c r="J7206" s="385"/>
    </row>
    <row r="7207" spans="4:10">
      <c r="D7207" s="385"/>
      <c r="J7207" s="394"/>
    </row>
    <row r="7208" spans="4:10">
      <c r="D7208" s="385"/>
      <c r="J7208" s="394"/>
    </row>
    <row r="7209" spans="4:10">
      <c r="D7209" s="385"/>
      <c r="J7209" s="394"/>
    </row>
    <row r="7210" spans="4:10">
      <c r="D7210" s="385"/>
      <c r="J7210" s="394"/>
    </row>
    <row r="7211" spans="4:10">
      <c r="D7211" s="385"/>
      <c r="J7211" s="394"/>
    </row>
    <row r="7212" spans="4:10">
      <c r="D7212" s="385"/>
      <c r="J7212" s="385"/>
    </row>
    <row r="7213" spans="4:10">
      <c r="D7213" s="385"/>
      <c r="J7213" s="385"/>
    </row>
    <row r="7214" spans="4:10">
      <c r="D7214" s="385"/>
      <c r="J7214" s="385"/>
    </row>
    <row r="7215" spans="4:10">
      <c r="D7215" s="385"/>
      <c r="J7215" s="394"/>
    </row>
    <row r="7216" spans="4:10">
      <c r="D7216" s="385"/>
      <c r="J7216" s="394"/>
    </row>
    <row r="7217" spans="4:10">
      <c r="D7217" s="385"/>
      <c r="J7217" s="394"/>
    </row>
    <row r="7218" spans="4:10">
      <c r="D7218" s="385"/>
      <c r="J7218" s="394"/>
    </row>
    <row r="7219" spans="4:10">
      <c r="D7219" s="385"/>
      <c r="J7219" s="394"/>
    </row>
    <row r="7220" spans="4:10">
      <c r="D7220" s="385"/>
      <c r="J7220" s="394"/>
    </row>
    <row r="7221" spans="4:10">
      <c r="D7221" s="385"/>
      <c r="J7221" s="394"/>
    </row>
    <row r="7222" spans="4:10">
      <c r="D7222" s="385"/>
      <c r="J7222" s="394"/>
    </row>
    <row r="7223" spans="4:10">
      <c r="D7223" s="385"/>
      <c r="J7223" s="394"/>
    </row>
    <row r="7224" spans="4:10">
      <c r="D7224" s="385"/>
      <c r="J7224" s="394"/>
    </row>
    <row r="7225" spans="4:10">
      <c r="D7225" s="385"/>
      <c r="J7225" s="394"/>
    </row>
    <row r="7226" spans="4:10">
      <c r="D7226" s="385"/>
      <c r="J7226" s="394"/>
    </row>
    <row r="7227" spans="4:10">
      <c r="D7227" s="385"/>
      <c r="J7227" s="385"/>
    </row>
    <row r="7228" spans="4:10">
      <c r="D7228" s="385"/>
      <c r="J7228" s="394"/>
    </row>
    <row r="7229" spans="4:10">
      <c r="D7229" s="385"/>
      <c r="J7229" s="394"/>
    </row>
    <row r="7230" spans="4:10">
      <c r="D7230" s="385"/>
      <c r="J7230" s="394"/>
    </row>
    <row r="7231" spans="4:10">
      <c r="D7231" s="385"/>
      <c r="J7231" s="394"/>
    </row>
    <row r="7232" spans="4:10">
      <c r="D7232" s="385"/>
      <c r="J7232" s="394"/>
    </row>
    <row r="7233" spans="4:10">
      <c r="D7233" s="385"/>
      <c r="J7233" s="394"/>
    </row>
    <row r="7234" spans="4:10">
      <c r="D7234" s="385"/>
      <c r="J7234" s="394"/>
    </row>
    <row r="7235" spans="4:10">
      <c r="D7235" s="385"/>
      <c r="J7235" s="394"/>
    </row>
    <row r="7236" spans="4:10">
      <c r="D7236" s="385"/>
      <c r="J7236" s="385"/>
    </row>
    <row r="7237" spans="4:10">
      <c r="D7237" s="385"/>
      <c r="J7237" s="394"/>
    </row>
    <row r="7238" spans="4:10">
      <c r="D7238" s="385"/>
      <c r="J7238" s="394"/>
    </row>
    <row r="7239" spans="4:10">
      <c r="D7239" s="385"/>
      <c r="J7239" s="394"/>
    </row>
    <row r="7240" spans="4:10">
      <c r="D7240" s="385"/>
      <c r="J7240" s="394"/>
    </row>
    <row r="7241" spans="4:10">
      <c r="D7241" s="385"/>
      <c r="J7241" s="394"/>
    </row>
    <row r="7242" spans="4:10">
      <c r="D7242" s="385"/>
      <c r="J7242" s="385"/>
    </row>
    <row r="7243" spans="4:10">
      <c r="D7243" s="385"/>
      <c r="J7243" s="385"/>
    </row>
    <row r="7244" spans="4:10">
      <c r="D7244" s="385"/>
      <c r="J7244" s="385"/>
    </row>
    <row r="7245" spans="4:10">
      <c r="D7245" s="385"/>
      <c r="J7245" s="394"/>
    </row>
    <row r="7246" spans="4:10">
      <c r="D7246" s="385"/>
      <c r="J7246" s="394"/>
    </row>
    <row r="7247" spans="4:10">
      <c r="D7247" s="385"/>
      <c r="J7247" s="394"/>
    </row>
    <row r="7248" spans="4:10">
      <c r="D7248" s="385"/>
      <c r="J7248" s="394"/>
    </row>
    <row r="7249" spans="4:10">
      <c r="D7249" s="385"/>
      <c r="J7249" s="394"/>
    </row>
    <row r="7250" spans="4:10">
      <c r="D7250" s="385"/>
      <c r="J7250" s="394"/>
    </row>
    <row r="7251" spans="4:10">
      <c r="D7251" s="385"/>
      <c r="J7251" s="394"/>
    </row>
    <row r="7252" spans="4:10">
      <c r="D7252" s="385"/>
      <c r="J7252" s="394"/>
    </row>
    <row r="7253" spans="4:10">
      <c r="D7253" s="385"/>
      <c r="J7253" s="394"/>
    </row>
    <row r="7254" spans="4:10">
      <c r="D7254" s="385"/>
      <c r="J7254" s="394"/>
    </row>
    <row r="7255" spans="4:10">
      <c r="D7255" s="385"/>
      <c r="J7255" s="394"/>
    </row>
    <row r="7256" spans="4:10">
      <c r="D7256" s="385"/>
      <c r="J7256" s="394"/>
    </row>
    <row r="7257" spans="4:10">
      <c r="D7257" s="385"/>
      <c r="J7257" s="385"/>
    </row>
    <row r="7258" spans="4:10">
      <c r="D7258" s="385"/>
      <c r="J7258" s="394"/>
    </row>
    <row r="7259" spans="4:10">
      <c r="D7259" s="385"/>
      <c r="J7259" s="394"/>
    </row>
    <row r="7260" spans="4:10">
      <c r="D7260" s="385"/>
      <c r="J7260" s="394"/>
    </row>
    <row r="7261" spans="4:10">
      <c r="D7261" s="385"/>
      <c r="J7261" s="394"/>
    </row>
    <row r="7262" spans="4:10">
      <c r="D7262" s="385"/>
      <c r="J7262" s="394"/>
    </row>
    <row r="7263" spans="4:10">
      <c r="D7263" s="385"/>
      <c r="J7263" s="394"/>
    </row>
    <row r="7264" spans="4:10">
      <c r="D7264" s="385"/>
      <c r="J7264" s="394"/>
    </row>
    <row r="7265" spans="4:10">
      <c r="D7265" s="385"/>
      <c r="J7265" s="394"/>
    </row>
    <row r="7266" spans="4:10">
      <c r="D7266" s="385"/>
      <c r="J7266" s="385"/>
    </row>
    <row r="7267" spans="4:10">
      <c r="D7267" s="385"/>
      <c r="J7267" s="394"/>
    </row>
    <row r="7268" spans="4:10">
      <c r="D7268" s="385"/>
      <c r="J7268" s="394"/>
    </row>
    <row r="7269" spans="4:10">
      <c r="D7269" s="385"/>
      <c r="J7269" s="394"/>
    </row>
    <row r="7270" spans="4:10">
      <c r="D7270" s="385"/>
      <c r="J7270" s="394"/>
    </row>
    <row r="7271" spans="4:10">
      <c r="D7271" s="385"/>
      <c r="J7271" s="394"/>
    </row>
    <row r="7272" spans="4:10">
      <c r="D7272" s="385"/>
      <c r="J7272" s="385"/>
    </row>
    <row r="7273" spans="4:10">
      <c r="D7273" s="385"/>
      <c r="J7273" s="385"/>
    </row>
    <row r="7274" spans="4:10">
      <c r="D7274" s="385"/>
      <c r="J7274" s="385"/>
    </row>
    <row r="7275" spans="4:10">
      <c r="D7275" s="385"/>
      <c r="J7275" s="394"/>
    </row>
    <row r="7276" spans="4:10">
      <c r="D7276" s="385"/>
      <c r="J7276" s="394"/>
    </row>
    <row r="7277" spans="4:10">
      <c r="D7277" s="385"/>
      <c r="J7277" s="394"/>
    </row>
    <row r="7278" spans="4:10">
      <c r="D7278" s="385"/>
      <c r="J7278" s="394"/>
    </row>
    <row r="7279" spans="4:10">
      <c r="D7279" s="385"/>
      <c r="J7279" s="394"/>
    </row>
    <row r="7280" spans="4:10">
      <c r="D7280" s="385"/>
      <c r="J7280" s="394"/>
    </row>
    <row r="7281" spans="4:10">
      <c r="D7281" s="385"/>
      <c r="J7281" s="394"/>
    </row>
    <row r="7282" spans="4:10">
      <c r="D7282" s="385"/>
      <c r="J7282" s="394"/>
    </row>
    <row r="7283" spans="4:10">
      <c r="D7283" s="385"/>
      <c r="J7283" s="394"/>
    </row>
    <row r="7284" spans="4:10">
      <c r="D7284" s="385"/>
      <c r="J7284" s="394"/>
    </row>
    <row r="7285" spans="4:10">
      <c r="D7285" s="385"/>
      <c r="J7285" s="394"/>
    </row>
    <row r="7286" spans="4:10">
      <c r="D7286" s="385"/>
      <c r="J7286" s="394"/>
    </row>
    <row r="7287" spans="4:10">
      <c r="D7287" s="385"/>
      <c r="J7287" s="385"/>
    </row>
    <row r="7288" spans="4:10">
      <c r="D7288" s="385"/>
      <c r="J7288" s="394"/>
    </row>
    <row r="7289" spans="4:10">
      <c r="D7289" s="385"/>
      <c r="J7289" s="394"/>
    </row>
    <row r="7290" spans="4:10">
      <c r="D7290" s="385"/>
      <c r="J7290" s="394"/>
    </row>
    <row r="7291" spans="4:10">
      <c r="D7291" s="385"/>
      <c r="J7291" s="394"/>
    </row>
    <row r="7292" spans="4:10">
      <c r="D7292" s="385"/>
      <c r="J7292" s="394"/>
    </row>
    <row r="7293" spans="4:10">
      <c r="D7293" s="385"/>
      <c r="J7293" s="394"/>
    </row>
    <row r="7294" spans="4:10">
      <c r="D7294" s="385"/>
      <c r="J7294" s="394"/>
    </row>
    <row r="7295" spans="4:10">
      <c r="D7295" s="385"/>
      <c r="J7295" s="394"/>
    </row>
    <row r="7296" spans="4:10">
      <c r="D7296" s="385"/>
      <c r="J7296" s="385"/>
    </row>
    <row r="7297" spans="4:10">
      <c r="D7297" s="385"/>
      <c r="J7297" s="394"/>
    </row>
    <row r="7298" spans="4:10">
      <c r="D7298" s="385"/>
      <c r="J7298" s="394"/>
    </row>
    <row r="7299" spans="4:10">
      <c r="D7299" s="385"/>
      <c r="J7299" s="394"/>
    </row>
    <row r="7300" spans="4:10">
      <c r="D7300" s="385"/>
      <c r="J7300" s="394"/>
    </row>
    <row r="7301" spans="4:10">
      <c r="D7301" s="385"/>
      <c r="J7301" s="394"/>
    </row>
    <row r="7302" spans="4:10">
      <c r="D7302" s="385"/>
      <c r="J7302" s="385"/>
    </row>
    <row r="7303" spans="4:10">
      <c r="D7303" s="385"/>
      <c r="J7303" s="385"/>
    </row>
    <row r="7304" spans="4:10">
      <c r="D7304" s="385"/>
      <c r="J7304" s="385"/>
    </row>
    <row r="7305" spans="4:10">
      <c r="D7305" s="385"/>
      <c r="J7305" s="394"/>
    </row>
    <row r="7306" spans="4:10">
      <c r="D7306" s="385"/>
      <c r="J7306" s="394"/>
    </row>
    <row r="7307" spans="4:10">
      <c r="D7307" s="385"/>
      <c r="J7307" s="394"/>
    </row>
    <row r="7308" spans="4:10">
      <c r="D7308" s="385"/>
      <c r="J7308" s="394"/>
    </row>
    <row r="7309" spans="4:10">
      <c r="D7309" s="385"/>
      <c r="J7309" s="394"/>
    </row>
    <row r="7310" spans="4:10">
      <c r="D7310" s="385"/>
      <c r="J7310" s="394"/>
    </row>
    <row r="7311" spans="4:10">
      <c r="D7311" s="385"/>
      <c r="J7311" s="394"/>
    </row>
    <row r="7312" spans="4:10">
      <c r="D7312" s="385"/>
      <c r="J7312" s="394"/>
    </row>
    <row r="7313" spans="4:10">
      <c r="D7313" s="385"/>
      <c r="J7313" s="394"/>
    </row>
    <row r="7314" spans="4:10">
      <c r="D7314" s="385"/>
      <c r="J7314" s="394"/>
    </row>
    <row r="7315" spans="4:10">
      <c r="D7315" s="385"/>
      <c r="J7315" s="394"/>
    </row>
    <row r="7316" spans="4:10">
      <c r="D7316" s="385"/>
      <c r="J7316" s="394"/>
    </row>
    <row r="7317" spans="4:10">
      <c r="D7317" s="385"/>
      <c r="J7317" s="385"/>
    </row>
    <row r="7318" spans="4:10">
      <c r="D7318" s="385"/>
      <c r="J7318" s="394"/>
    </row>
    <row r="7319" spans="4:10">
      <c r="D7319" s="385"/>
      <c r="J7319" s="394"/>
    </row>
    <row r="7320" spans="4:10">
      <c r="D7320" s="385"/>
      <c r="J7320" s="394"/>
    </row>
    <row r="7321" spans="4:10">
      <c r="D7321" s="385"/>
      <c r="J7321" s="394"/>
    </row>
    <row r="7322" spans="4:10">
      <c r="D7322" s="385"/>
      <c r="J7322" s="394"/>
    </row>
    <row r="7323" spans="4:10">
      <c r="D7323" s="385"/>
      <c r="J7323" s="394"/>
    </row>
    <row r="7324" spans="4:10">
      <c r="D7324" s="385"/>
      <c r="J7324" s="394"/>
    </row>
    <row r="7325" spans="4:10">
      <c r="D7325" s="385"/>
      <c r="J7325" s="394"/>
    </row>
    <row r="7326" spans="4:10">
      <c r="D7326" s="385"/>
      <c r="J7326" s="385"/>
    </row>
    <row r="7327" spans="4:10">
      <c r="D7327" s="385"/>
      <c r="J7327" s="394"/>
    </row>
    <row r="7328" spans="4:10">
      <c r="D7328" s="385"/>
      <c r="J7328" s="394"/>
    </row>
    <row r="7329" spans="4:10">
      <c r="D7329" s="385"/>
      <c r="J7329" s="394"/>
    </row>
    <row r="7330" spans="4:10">
      <c r="D7330" s="385"/>
      <c r="J7330" s="394"/>
    </row>
    <row r="7331" spans="4:10">
      <c r="D7331" s="385"/>
      <c r="J7331" s="394"/>
    </row>
    <row r="7332" spans="4:10">
      <c r="D7332" s="385"/>
      <c r="J7332" s="385"/>
    </row>
    <row r="7333" spans="4:10">
      <c r="D7333" s="385"/>
      <c r="J7333" s="385"/>
    </row>
    <row r="7334" spans="4:10">
      <c r="D7334" s="385"/>
      <c r="J7334" s="385"/>
    </row>
    <row r="7335" spans="4:10">
      <c r="D7335" s="385"/>
      <c r="J7335" s="394"/>
    </row>
    <row r="7336" spans="4:10">
      <c r="D7336" s="385"/>
      <c r="J7336" s="394"/>
    </row>
    <row r="7337" spans="4:10">
      <c r="D7337" s="385"/>
      <c r="J7337" s="394"/>
    </row>
    <row r="7338" spans="4:10">
      <c r="D7338" s="385"/>
      <c r="J7338" s="394"/>
    </row>
    <row r="7339" spans="4:10">
      <c r="D7339" s="385"/>
      <c r="J7339" s="394"/>
    </row>
    <row r="7340" spans="4:10">
      <c r="D7340" s="385"/>
      <c r="J7340" s="394"/>
    </row>
    <row r="7341" spans="4:10">
      <c r="D7341" s="385"/>
      <c r="J7341" s="394"/>
    </row>
    <row r="7342" spans="4:10">
      <c r="D7342" s="385"/>
      <c r="J7342" s="394"/>
    </row>
    <row r="7343" spans="4:10">
      <c r="D7343" s="385"/>
      <c r="J7343" s="394"/>
    </row>
    <row r="7344" spans="4:10">
      <c r="D7344" s="385"/>
      <c r="J7344" s="394"/>
    </row>
    <row r="7345" spans="4:10">
      <c r="D7345" s="385"/>
      <c r="J7345" s="394"/>
    </row>
    <row r="7346" spans="4:10">
      <c r="D7346" s="385"/>
      <c r="J7346" s="394"/>
    </row>
    <row r="7347" spans="4:10">
      <c r="D7347" s="385"/>
      <c r="J7347" s="385"/>
    </row>
    <row r="7348" spans="4:10">
      <c r="D7348" s="385"/>
      <c r="J7348" s="394"/>
    </row>
    <row r="7349" spans="4:10">
      <c r="D7349" s="385"/>
      <c r="J7349" s="394"/>
    </row>
    <row r="7350" spans="4:10">
      <c r="D7350" s="385"/>
      <c r="J7350" s="394"/>
    </row>
    <row r="7351" spans="4:10">
      <c r="D7351" s="385"/>
      <c r="J7351" s="394"/>
    </row>
    <row r="7352" spans="4:10">
      <c r="D7352" s="385"/>
      <c r="J7352" s="394"/>
    </row>
    <row r="7353" spans="4:10">
      <c r="D7353" s="385"/>
      <c r="J7353" s="394"/>
    </row>
    <row r="7354" spans="4:10">
      <c r="D7354" s="385"/>
      <c r="J7354" s="394"/>
    </row>
    <row r="7355" spans="4:10">
      <c r="D7355" s="385"/>
      <c r="J7355" s="394"/>
    </row>
    <row r="7356" spans="4:10">
      <c r="D7356" s="385"/>
      <c r="J7356" s="385"/>
    </row>
    <row r="7357" spans="4:10">
      <c r="D7357" s="385"/>
      <c r="J7357" s="394"/>
    </row>
    <row r="7358" spans="4:10">
      <c r="D7358" s="385"/>
      <c r="J7358" s="394"/>
    </row>
    <row r="7359" spans="4:10">
      <c r="D7359" s="385"/>
      <c r="J7359" s="394"/>
    </row>
    <row r="7360" spans="4:10">
      <c r="D7360" s="385"/>
      <c r="J7360" s="394"/>
    </row>
    <row r="7361" spans="4:10">
      <c r="D7361" s="385"/>
      <c r="J7361" s="394"/>
    </row>
    <row r="7362" spans="4:10">
      <c r="D7362" s="385"/>
      <c r="J7362" s="385"/>
    </row>
    <row r="7363" spans="4:10">
      <c r="D7363" s="385"/>
      <c r="J7363" s="385"/>
    </row>
    <row r="7364" spans="4:10">
      <c r="D7364" s="385"/>
      <c r="J7364" s="385"/>
    </row>
    <row r="7365" spans="4:10">
      <c r="D7365" s="385"/>
      <c r="J7365" s="394"/>
    </row>
    <row r="7366" spans="4:10">
      <c r="D7366" s="385"/>
      <c r="J7366" s="394"/>
    </row>
    <row r="7367" spans="4:10">
      <c r="D7367" s="385"/>
      <c r="J7367" s="394"/>
    </row>
    <row r="7368" spans="4:10">
      <c r="D7368" s="385"/>
      <c r="J7368" s="394"/>
    </row>
    <row r="7369" spans="4:10">
      <c r="D7369" s="385"/>
      <c r="J7369" s="394"/>
    </row>
    <row r="7370" spans="4:10">
      <c r="D7370" s="385"/>
      <c r="J7370" s="394"/>
    </row>
    <row r="7371" spans="4:10">
      <c r="D7371" s="385"/>
      <c r="J7371" s="394"/>
    </row>
    <row r="7372" spans="4:10">
      <c r="D7372" s="385"/>
      <c r="J7372" s="394"/>
    </row>
    <row r="7373" spans="4:10">
      <c r="D7373" s="385"/>
      <c r="J7373" s="394"/>
    </row>
    <row r="7374" spans="4:10">
      <c r="D7374" s="385"/>
      <c r="J7374" s="394"/>
    </row>
    <row r="7375" spans="4:10">
      <c r="D7375" s="385"/>
      <c r="J7375" s="394"/>
    </row>
    <row r="7376" spans="4:10">
      <c r="D7376" s="385"/>
      <c r="J7376" s="394"/>
    </row>
    <row r="7377" spans="4:10">
      <c r="D7377" s="385"/>
      <c r="J7377" s="385"/>
    </row>
    <row r="7378" spans="4:10">
      <c r="D7378" s="385"/>
      <c r="J7378" s="394"/>
    </row>
    <row r="7379" spans="4:10">
      <c r="D7379" s="385"/>
      <c r="J7379" s="394"/>
    </row>
    <row r="7380" spans="4:10">
      <c r="D7380" s="385"/>
      <c r="J7380" s="394"/>
    </row>
    <row r="7381" spans="4:10">
      <c r="D7381" s="385"/>
      <c r="J7381" s="394"/>
    </row>
    <row r="7382" spans="4:10">
      <c r="D7382" s="385"/>
      <c r="J7382" s="394"/>
    </row>
    <row r="7383" spans="4:10">
      <c r="D7383" s="385"/>
      <c r="J7383" s="394"/>
    </row>
    <row r="7384" spans="4:10">
      <c r="D7384" s="385"/>
      <c r="J7384" s="394"/>
    </row>
    <row r="7385" spans="4:10">
      <c r="D7385" s="385"/>
      <c r="J7385" s="394"/>
    </row>
    <row r="7386" spans="4:10">
      <c r="D7386" s="385"/>
      <c r="J7386" s="385"/>
    </row>
    <row r="7387" spans="4:10">
      <c r="D7387" s="385"/>
      <c r="J7387" s="394"/>
    </row>
    <row r="7388" spans="4:10">
      <c r="D7388" s="385"/>
      <c r="J7388" s="394"/>
    </row>
    <row r="7389" spans="4:10">
      <c r="D7389" s="385"/>
      <c r="J7389" s="394"/>
    </row>
    <row r="7390" spans="4:10">
      <c r="D7390" s="385"/>
      <c r="J7390" s="394"/>
    </row>
    <row r="7391" spans="4:10">
      <c r="D7391" s="385"/>
      <c r="J7391" s="394"/>
    </row>
    <row r="7392" spans="4:10">
      <c r="D7392" s="385"/>
      <c r="J7392" s="385"/>
    </row>
    <row r="7393" spans="4:10">
      <c r="D7393" s="385"/>
      <c r="J7393" s="385"/>
    </row>
    <row r="7394" spans="4:10">
      <c r="D7394" s="385"/>
      <c r="J7394" s="385"/>
    </row>
    <row r="7395" spans="4:10">
      <c r="D7395" s="385"/>
      <c r="J7395" s="394"/>
    </row>
    <row r="7396" spans="4:10">
      <c r="D7396" s="385"/>
      <c r="J7396" s="394"/>
    </row>
    <row r="7397" spans="4:10">
      <c r="D7397" s="385"/>
      <c r="J7397" s="394"/>
    </row>
    <row r="7398" spans="4:10">
      <c r="D7398" s="385"/>
      <c r="J7398" s="394"/>
    </row>
    <row r="7399" spans="4:10">
      <c r="D7399" s="385"/>
      <c r="J7399" s="394"/>
    </row>
    <row r="7400" spans="4:10">
      <c r="D7400" s="385"/>
      <c r="J7400" s="394"/>
    </row>
    <row r="7401" spans="4:10">
      <c r="D7401" s="385"/>
      <c r="J7401" s="394"/>
    </row>
    <row r="7402" spans="4:10">
      <c r="D7402" s="385"/>
      <c r="J7402" s="394"/>
    </row>
    <row r="7403" spans="4:10">
      <c r="D7403" s="385"/>
      <c r="J7403" s="394"/>
    </row>
    <row r="7404" spans="4:10">
      <c r="D7404" s="385"/>
      <c r="J7404" s="394"/>
    </row>
    <row r="7405" spans="4:10">
      <c r="D7405" s="385"/>
      <c r="J7405" s="394"/>
    </row>
    <row r="7406" spans="4:10">
      <c r="D7406" s="385"/>
      <c r="J7406" s="394"/>
    </row>
    <row r="7407" spans="4:10">
      <c r="D7407" s="385"/>
      <c r="J7407" s="385"/>
    </row>
    <row r="7408" spans="4:10">
      <c r="D7408" s="385"/>
      <c r="J7408" s="394"/>
    </row>
    <row r="7409" spans="4:10">
      <c r="D7409" s="385"/>
      <c r="J7409" s="394"/>
    </row>
    <row r="7410" spans="4:10">
      <c r="D7410" s="385"/>
      <c r="J7410" s="394"/>
    </row>
    <row r="7411" spans="4:10">
      <c r="D7411" s="385"/>
      <c r="J7411" s="394"/>
    </row>
    <row r="7412" spans="4:10">
      <c r="D7412" s="385"/>
      <c r="J7412" s="394"/>
    </row>
    <row r="7413" spans="4:10">
      <c r="D7413" s="385"/>
      <c r="J7413" s="394"/>
    </row>
    <row r="7414" spans="4:10">
      <c r="D7414" s="385"/>
      <c r="J7414" s="394"/>
    </row>
    <row r="7415" spans="4:10">
      <c r="D7415" s="385"/>
      <c r="J7415" s="394"/>
    </row>
    <row r="7416" spans="4:10">
      <c r="D7416" s="385"/>
      <c r="J7416" s="385"/>
    </row>
    <row r="7417" spans="4:10">
      <c r="D7417" s="385"/>
      <c r="J7417" s="394"/>
    </row>
    <row r="7418" spans="4:10">
      <c r="D7418" s="385"/>
      <c r="J7418" s="394"/>
    </row>
    <row r="7419" spans="4:10">
      <c r="D7419" s="385"/>
      <c r="J7419" s="394"/>
    </row>
    <row r="7420" spans="4:10">
      <c r="D7420" s="385"/>
      <c r="J7420" s="394"/>
    </row>
    <row r="7421" spans="4:10">
      <c r="D7421" s="385"/>
      <c r="J7421" s="394"/>
    </row>
    <row r="7422" spans="4:10">
      <c r="D7422" s="385"/>
      <c r="J7422" s="385"/>
    </row>
    <row r="7423" spans="4:10">
      <c r="D7423" s="385"/>
      <c r="J7423" s="385"/>
    </row>
    <row r="7424" spans="4:10">
      <c r="D7424" s="385"/>
      <c r="J7424" s="385"/>
    </row>
    <row r="7425" spans="4:10">
      <c r="D7425" s="385"/>
      <c r="J7425" s="394"/>
    </row>
    <row r="7426" spans="4:10">
      <c r="D7426" s="385"/>
      <c r="J7426" s="394"/>
    </row>
    <row r="7427" spans="4:10">
      <c r="D7427" s="385"/>
      <c r="J7427" s="394"/>
    </row>
    <row r="7428" spans="4:10">
      <c r="D7428" s="385"/>
      <c r="J7428" s="394"/>
    </row>
    <row r="7429" spans="4:10">
      <c r="D7429" s="385"/>
      <c r="J7429" s="394"/>
    </row>
    <row r="7430" spans="4:10">
      <c r="D7430" s="385"/>
      <c r="J7430" s="394"/>
    </row>
    <row r="7431" spans="4:10">
      <c r="D7431" s="385"/>
      <c r="J7431" s="394"/>
    </row>
    <row r="7432" spans="4:10">
      <c r="D7432" s="385"/>
      <c r="J7432" s="394"/>
    </row>
    <row r="7433" spans="4:10">
      <c r="D7433" s="385"/>
      <c r="J7433" s="394"/>
    </row>
    <row r="7434" spans="4:10">
      <c r="D7434" s="385"/>
      <c r="J7434" s="394"/>
    </row>
    <row r="7435" spans="4:10">
      <c r="D7435" s="385"/>
      <c r="J7435" s="394"/>
    </row>
    <row r="7436" spans="4:10">
      <c r="D7436" s="385"/>
      <c r="J7436" s="394"/>
    </row>
    <row r="7437" spans="4:10">
      <c r="D7437" s="385"/>
      <c r="J7437" s="385"/>
    </row>
    <row r="7438" spans="4:10">
      <c r="D7438" s="385"/>
      <c r="J7438" s="394"/>
    </row>
    <row r="7439" spans="4:10">
      <c r="D7439" s="385"/>
      <c r="J7439" s="394"/>
    </row>
    <row r="7440" spans="4:10">
      <c r="D7440" s="385"/>
      <c r="J7440" s="394"/>
    </row>
    <row r="7441" spans="4:10">
      <c r="D7441" s="385"/>
      <c r="J7441" s="394"/>
    </row>
    <row r="7442" spans="4:10">
      <c r="D7442" s="385"/>
      <c r="J7442" s="394"/>
    </row>
    <row r="7443" spans="4:10">
      <c r="D7443" s="385"/>
      <c r="J7443" s="394"/>
    </row>
    <row r="7444" spans="4:10">
      <c r="D7444" s="385"/>
      <c r="J7444" s="394"/>
    </row>
    <row r="7445" spans="4:10">
      <c r="D7445" s="385"/>
      <c r="J7445" s="394"/>
    </row>
    <row r="7446" spans="4:10">
      <c r="D7446" s="385"/>
      <c r="J7446" s="385"/>
    </row>
    <row r="7447" spans="4:10">
      <c r="D7447" s="385"/>
      <c r="J7447" s="394"/>
    </row>
    <row r="7448" spans="4:10">
      <c r="D7448" s="385"/>
      <c r="J7448" s="394"/>
    </row>
    <row r="7449" spans="4:10">
      <c r="D7449" s="385"/>
      <c r="J7449" s="394"/>
    </row>
    <row r="7450" spans="4:10">
      <c r="D7450" s="385"/>
      <c r="J7450" s="394"/>
    </row>
    <row r="7451" spans="4:10">
      <c r="D7451" s="385"/>
      <c r="J7451" s="394"/>
    </row>
    <row r="7452" spans="4:10">
      <c r="D7452" s="385"/>
      <c r="J7452" s="385"/>
    </row>
    <row r="7453" spans="4:10">
      <c r="D7453" s="385"/>
      <c r="J7453" s="385"/>
    </row>
    <row r="7454" spans="4:10">
      <c r="D7454" s="385"/>
      <c r="J7454" s="385"/>
    </row>
    <row r="7455" spans="4:10">
      <c r="D7455" s="385"/>
      <c r="J7455" s="394"/>
    </row>
    <row r="7456" spans="4:10">
      <c r="D7456" s="385"/>
      <c r="J7456" s="394"/>
    </row>
    <row r="7457" spans="4:10">
      <c r="D7457" s="385"/>
      <c r="J7457" s="394"/>
    </row>
    <row r="7458" spans="4:10">
      <c r="D7458" s="385"/>
      <c r="J7458" s="394"/>
    </row>
    <row r="7459" spans="4:10">
      <c r="D7459" s="385"/>
      <c r="J7459" s="394"/>
    </row>
    <row r="7460" spans="4:10">
      <c r="D7460" s="385"/>
      <c r="J7460" s="394"/>
    </row>
    <row r="7461" spans="4:10">
      <c r="D7461" s="385"/>
      <c r="J7461" s="394"/>
    </row>
    <row r="7462" spans="4:10">
      <c r="D7462" s="385"/>
      <c r="J7462" s="394"/>
    </row>
    <row r="7463" spans="4:10">
      <c r="D7463" s="385"/>
      <c r="J7463" s="394"/>
    </row>
    <row r="7464" spans="4:10">
      <c r="D7464" s="385"/>
      <c r="J7464" s="394"/>
    </row>
    <row r="7465" spans="4:10">
      <c r="D7465" s="385"/>
      <c r="J7465" s="394"/>
    </row>
    <row r="7466" spans="4:10">
      <c r="D7466" s="385"/>
      <c r="J7466" s="394"/>
    </row>
    <row r="7467" spans="4:10">
      <c r="D7467" s="385"/>
      <c r="J7467" s="385"/>
    </row>
    <row r="7468" spans="4:10">
      <c r="D7468" s="385"/>
      <c r="J7468" s="394"/>
    </row>
    <row r="7469" spans="4:10">
      <c r="D7469" s="385"/>
      <c r="J7469" s="394"/>
    </row>
    <row r="7470" spans="4:10">
      <c r="D7470" s="385"/>
      <c r="J7470" s="394"/>
    </row>
    <row r="7471" spans="4:10">
      <c r="D7471" s="385"/>
      <c r="J7471" s="394"/>
    </row>
    <row r="7472" spans="4:10">
      <c r="D7472" s="385"/>
      <c r="J7472" s="394"/>
    </row>
    <row r="7473" spans="4:10">
      <c r="D7473" s="385"/>
      <c r="J7473" s="394"/>
    </row>
    <row r="7474" spans="4:10">
      <c r="D7474" s="385"/>
      <c r="J7474" s="394"/>
    </row>
    <row r="7475" spans="4:10">
      <c r="D7475" s="385"/>
      <c r="J7475" s="394"/>
    </row>
    <row r="7476" spans="4:10">
      <c r="D7476" s="385"/>
      <c r="J7476" s="385"/>
    </row>
    <row r="7477" spans="4:10">
      <c r="D7477" s="385"/>
      <c r="J7477" s="394"/>
    </row>
    <row r="7478" spans="4:10">
      <c r="D7478" s="385"/>
      <c r="J7478" s="394"/>
    </row>
    <row r="7479" spans="4:10">
      <c r="D7479" s="385"/>
      <c r="J7479" s="394"/>
    </row>
    <row r="7480" spans="4:10">
      <c r="D7480" s="385"/>
      <c r="J7480" s="394"/>
    </row>
    <row r="7481" spans="4:10">
      <c r="D7481" s="385"/>
      <c r="J7481" s="394"/>
    </row>
    <row r="7482" spans="4:10">
      <c r="D7482" s="385"/>
      <c r="J7482" s="385"/>
    </row>
    <row r="7483" spans="4:10">
      <c r="D7483" s="385"/>
      <c r="J7483" s="385"/>
    </row>
    <row r="7484" spans="4:10">
      <c r="D7484" s="385"/>
      <c r="J7484" s="385"/>
    </row>
    <row r="7485" spans="4:10">
      <c r="D7485" s="385"/>
      <c r="J7485" s="394"/>
    </row>
    <row r="7486" spans="4:10">
      <c r="D7486" s="385"/>
      <c r="J7486" s="394"/>
    </row>
    <row r="7487" spans="4:10">
      <c r="D7487" s="385"/>
      <c r="J7487" s="394"/>
    </row>
    <row r="7488" spans="4:10">
      <c r="D7488" s="385"/>
      <c r="J7488" s="394"/>
    </row>
    <row r="7489" spans="4:10">
      <c r="D7489" s="385"/>
      <c r="J7489" s="394"/>
    </row>
    <row r="7490" spans="4:10">
      <c r="D7490" s="385"/>
      <c r="J7490" s="394"/>
    </row>
    <row r="7491" spans="4:10">
      <c r="D7491" s="385"/>
      <c r="J7491" s="394"/>
    </row>
    <row r="7492" spans="4:10">
      <c r="D7492" s="385"/>
      <c r="J7492" s="394"/>
    </row>
    <row r="7493" spans="4:10">
      <c r="D7493" s="385"/>
      <c r="J7493" s="394"/>
    </row>
    <row r="7494" spans="4:10">
      <c r="D7494" s="385"/>
      <c r="J7494" s="394"/>
    </row>
    <row r="7495" spans="4:10">
      <c r="D7495" s="385"/>
      <c r="J7495" s="394"/>
    </row>
    <row r="7496" spans="4:10">
      <c r="D7496" s="385"/>
      <c r="J7496" s="394"/>
    </row>
    <row r="7497" spans="4:10">
      <c r="D7497" s="385"/>
      <c r="J7497" s="385"/>
    </row>
    <row r="7498" spans="4:10">
      <c r="D7498" s="385"/>
      <c r="J7498" s="394"/>
    </row>
    <row r="7499" spans="4:10">
      <c r="D7499" s="385"/>
      <c r="J7499" s="394"/>
    </row>
    <row r="7500" spans="4:10">
      <c r="D7500" s="385"/>
      <c r="J7500" s="394"/>
    </row>
    <row r="7501" spans="4:10">
      <c r="D7501" s="385"/>
      <c r="J7501" s="394"/>
    </row>
    <row r="7502" spans="4:10">
      <c r="D7502" s="385"/>
      <c r="J7502" s="394"/>
    </row>
    <row r="7503" spans="4:10">
      <c r="D7503" s="385"/>
      <c r="J7503" s="394"/>
    </row>
    <row r="7504" spans="4:10">
      <c r="D7504" s="385"/>
      <c r="J7504" s="394"/>
    </row>
    <row r="7505" spans="4:10">
      <c r="D7505" s="385"/>
      <c r="J7505" s="394"/>
    </row>
    <row r="7506" spans="4:10">
      <c r="D7506" s="385"/>
      <c r="J7506" s="385"/>
    </row>
    <row r="7507" spans="4:10">
      <c r="D7507" s="385"/>
      <c r="J7507" s="394"/>
    </row>
    <row r="7508" spans="4:10">
      <c r="D7508" s="385"/>
      <c r="J7508" s="394"/>
    </row>
    <row r="7509" spans="4:10">
      <c r="D7509" s="385"/>
      <c r="J7509" s="394"/>
    </row>
    <row r="7510" spans="4:10">
      <c r="D7510" s="385"/>
      <c r="J7510" s="394"/>
    </row>
    <row r="7511" spans="4:10">
      <c r="D7511" s="385"/>
      <c r="J7511" s="394"/>
    </row>
    <row r="7512" spans="4:10">
      <c r="D7512" s="385"/>
      <c r="J7512" s="385"/>
    </row>
    <row r="7513" spans="4:10">
      <c r="D7513" s="385"/>
      <c r="J7513" s="385"/>
    </row>
    <row r="7514" spans="4:10">
      <c r="D7514" s="385"/>
      <c r="J7514" s="385"/>
    </row>
    <row r="7515" spans="4:10">
      <c r="D7515" s="385"/>
      <c r="J7515" s="394"/>
    </row>
    <row r="7516" spans="4:10">
      <c r="D7516" s="385"/>
      <c r="J7516" s="394"/>
    </row>
    <row r="7517" spans="4:10">
      <c r="D7517" s="385"/>
      <c r="J7517" s="394"/>
    </row>
    <row r="7518" spans="4:10">
      <c r="D7518" s="385"/>
      <c r="J7518" s="394"/>
    </row>
    <row r="7519" spans="4:10">
      <c r="D7519" s="385"/>
      <c r="J7519" s="394"/>
    </row>
    <row r="7520" spans="4:10">
      <c r="D7520" s="385"/>
      <c r="J7520" s="394"/>
    </row>
    <row r="7521" spans="4:10">
      <c r="D7521" s="385"/>
      <c r="J7521" s="394"/>
    </row>
    <row r="7522" spans="4:10">
      <c r="D7522" s="385"/>
      <c r="J7522" s="394"/>
    </row>
    <row r="7523" spans="4:10">
      <c r="D7523" s="385"/>
      <c r="J7523" s="394"/>
    </row>
    <row r="7524" spans="4:10">
      <c r="D7524" s="385"/>
      <c r="J7524" s="394"/>
    </row>
    <row r="7525" spans="4:10">
      <c r="D7525" s="385"/>
      <c r="J7525" s="394"/>
    </row>
    <row r="7526" spans="4:10">
      <c r="D7526" s="385"/>
      <c r="J7526" s="394"/>
    </row>
    <row r="7527" spans="4:10">
      <c r="D7527" s="385"/>
      <c r="J7527" s="385"/>
    </row>
    <row r="7528" spans="4:10">
      <c r="D7528" s="385"/>
      <c r="J7528" s="394"/>
    </row>
    <row r="7529" spans="4:10">
      <c r="D7529" s="385"/>
      <c r="J7529" s="394"/>
    </row>
    <row r="7530" spans="4:10">
      <c r="D7530" s="385"/>
      <c r="J7530" s="394"/>
    </row>
    <row r="7531" spans="4:10">
      <c r="D7531" s="385"/>
      <c r="J7531" s="394"/>
    </row>
    <row r="7532" spans="4:10">
      <c r="D7532" s="385"/>
      <c r="J7532" s="394"/>
    </row>
    <row r="7533" spans="4:10">
      <c r="D7533" s="385"/>
      <c r="J7533" s="394"/>
    </row>
    <row r="7534" spans="4:10">
      <c r="D7534" s="385"/>
      <c r="J7534" s="394"/>
    </row>
    <row r="7535" spans="4:10">
      <c r="D7535" s="385"/>
      <c r="J7535" s="394"/>
    </row>
    <row r="7536" spans="4:10">
      <c r="D7536" s="385"/>
      <c r="J7536" s="385"/>
    </row>
    <row r="7537" spans="4:10">
      <c r="D7537" s="385"/>
      <c r="J7537" s="394"/>
    </row>
    <row r="7538" spans="4:10">
      <c r="D7538" s="385"/>
      <c r="J7538" s="394"/>
    </row>
    <row r="7539" spans="4:10">
      <c r="D7539" s="385"/>
      <c r="J7539" s="394"/>
    </row>
    <row r="7540" spans="4:10">
      <c r="D7540" s="385"/>
      <c r="J7540" s="394"/>
    </row>
    <row r="7541" spans="4:10">
      <c r="D7541" s="385"/>
      <c r="J7541" s="394"/>
    </row>
    <row r="7542" spans="4:10">
      <c r="D7542" s="385"/>
      <c r="J7542" s="385"/>
    </row>
    <row r="7543" spans="4:10">
      <c r="D7543" s="385"/>
      <c r="J7543" s="385"/>
    </row>
    <row r="7544" spans="4:10">
      <c r="D7544" s="385"/>
      <c r="J7544" s="385"/>
    </row>
    <row r="7545" spans="4:10">
      <c r="D7545" s="385"/>
      <c r="J7545" s="394"/>
    </row>
    <row r="7546" spans="4:10">
      <c r="D7546" s="385"/>
      <c r="J7546" s="394"/>
    </row>
    <row r="7547" spans="4:10">
      <c r="D7547" s="385"/>
      <c r="J7547" s="394"/>
    </row>
    <row r="7548" spans="4:10">
      <c r="D7548" s="385"/>
      <c r="J7548" s="394"/>
    </row>
    <row r="7549" spans="4:10">
      <c r="D7549" s="385"/>
      <c r="J7549" s="394"/>
    </row>
    <row r="7550" spans="4:10">
      <c r="D7550" s="385"/>
      <c r="J7550" s="394"/>
    </row>
    <row r="7551" spans="4:10">
      <c r="D7551" s="385"/>
      <c r="J7551" s="394"/>
    </row>
    <row r="7552" spans="4:10">
      <c r="D7552" s="385"/>
      <c r="J7552" s="394"/>
    </row>
    <row r="7553" spans="4:10">
      <c r="D7553" s="385"/>
      <c r="J7553" s="394"/>
    </row>
    <row r="7554" spans="4:10">
      <c r="D7554" s="385"/>
      <c r="J7554" s="394"/>
    </row>
    <row r="7555" spans="4:10">
      <c r="D7555" s="385"/>
      <c r="J7555" s="394"/>
    </row>
    <row r="7556" spans="4:10">
      <c r="D7556" s="385"/>
      <c r="J7556" s="394"/>
    </row>
    <row r="7557" spans="4:10">
      <c r="D7557" s="385"/>
      <c r="J7557" s="385"/>
    </row>
    <row r="7558" spans="4:10">
      <c r="D7558" s="385"/>
      <c r="J7558" s="394"/>
    </row>
    <row r="7559" spans="4:10">
      <c r="D7559" s="385"/>
      <c r="J7559" s="394"/>
    </row>
    <row r="7560" spans="4:10">
      <c r="D7560" s="385"/>
      <c r="J7560" s="394"/>
    </row>
    <row r="7561" spans="4:10">
      <c r="D7561" s="385"/>
      <c r="J7561" s="394"/>
    </row>
    <row r="7562" spans="4:10">
      <c r="D7562" s="385"/>
      <c r="J7562" s="394"/>
    </row>
    <row r="7563" spans="4:10">
      <c r="D7563" s="385"/>
      <c r="J7563" s="394"/>
    </row>
    <row r="7564" spans="4:10">
      <c r="D7564" s="385"/>
      <c r="J7564" s="394"/>
    </row>
    <row r="7565" spans="4:10">
      <c r="D7565" s="385"/>
      <c r="J7565" s="394"/>
    </row>
    <row r="7566" spans="4:10">
      <c r="D7566" s="385"/>
      <c r="J7566" s="385"/>
    </row>
    <row r="7567" spans="4:10">
      <c r="D7567" s="385"/>
      <c r="J7567" s="394"/>
    </row>
    <row r="7568" spans="4:10">
      <c r="D7568" s="385"/>
      <c r="J7568" s="394"/>
    </row>
    <row r="7569" spans="4:10">
      <c r="D7569" s="385"/>
      <c r="J7569" s="394"/>
    </row>
    <row r="7570" spans="4:10">
      <c r="D7570" s="385"/>
      <c r="J7570" s="394"/>
    </row>
    <row r="7571" spans="4:10">
      <c r="D7571" s="385"/>
      <c r="J7571" s="394"/>
    </row>
    <row r="7572" spans="4:10">
      <c r="D7572" s="385"/>
      <c r="J7572" s="385"/>
    </row>
    <row r="7573" spans="4:10">
      <c r="D7573" s="385"/>
      <c r="J7573" s="385"/>
    </row>
    <row r="7574" spans="4:10">
      <c r="D7574" s="385"/>
      <c r="J7574" s="385"/>
    </row>
    <row r="7575" spans="4:10">
      <c r="D7575" s="385"/>
      <c r="J7575" s="394"/>
    </row>
    <row r="7576" spans="4:10">
      <c r="D7576" s="385"/>
      <c r="J7576" s="394"/>
    </row>
    <row r="7577" spans="4:10">
      <c r="D7577" s="385"/>
      <c r="J7577" s="394"/>
    </row>
    <row r="7578" spans="4:10">
      <c r="D7578" s="385"/>
      <c r="J7578" s="394"/>
    </row>
    <row r="7579" spans="4:10">
      <c r="D7579" s="385"/>
      <c r="J7579" s="394"/>
    </row>
    <row r="7580" spans="4:10">
      <c r="D7580" s="385"/>
      <c r="J7580" s="394"/>
    </row>
    <row r="7581" spans="4:10">
      <c r="D7581" s="385"/>
      <c r="J7581" s="394"/>
    </row>
    <row r="7582" spans="4:10">
      <c r="D7582" s="385"/>
      <c r="J7582" s="394"/>
    </row>
    <row r="7583" spans="4:10">
      <c r="D7583" s="385"/>
      <c r="J7583" s="394"/>
    </row>
    <row r="7584" spans="4:10">
      <c r="D7584" s="385"/>
      <c r="J7584" s="394"/>
    </row>
    <row r="7585" spans="4:10">
      <c r="D7585" s="385"/>
      <c r="J7585" s="394"/>
    </row>
    <row r="7586" spans="4:10">
      <c r="D7586" s="385"/>
      <c r="J7586" s="394"/>
    </row>
    <row r="7587" spans="4:10">
      <c r="D7587" s="385"/>
      <c r="J7587" s="385"/>
    </row>
    <row r="7588" spans="4:10">
      <c r="D7588" s="385"/>
      <c r="J7588" s="394"/>
    </row>
    <row r="7589" spans="4:10">
      <c r="D7589" s="385"/>
      <c r="J7589" s="394"/>
    </row>
    <row r="7590" spans="4:10">
      <c r="D7590" s="385"/>
      <c r="J7590" s="394"/>
    </row>
    <row r="7591" spans="4:10">
      <c r="D7591" s="385"/>
      <c r="J7591" s="394"/>
    </row>
    <row r="7592" spans="4:10">
      <c r="D7592" s="385"/>
      <c r="J7592" s="394"/>
    </row>
    <row r="7593" spans="4:10">
      <c r="D7593" s="385"/>
      <c r="J7593" s="394"/>
    </row>
    <row r="7594" spans="4:10">
      <c r="D7594" s="385"/>
      <c r="J7594" s="394"/>
    </row>
    <row r="7595" spans="4:10">
      <c r="D7595" s="385"/>
      <c r="J7595" s="394"/>
    </row>
    <row r="7596" spans="4:10">
      <c r="D7596" s="385"/>
      <c r="J7596" s="385"/>
    </row>
    <row r="7597" spans="4:10">
      <c r="D7597" s="385"/>
      <c r="J7597" s="394"/>
    </row>
    <row r="7598" spans="4:10">
      <c r="D7598" s="385"/>
      <c r="J7598" s="394"/>
    </row>
    <row r="7599" spans="4:10">
      <c r="D7599" s="385"/>
      <c r="J7599" s="394"/>
    </row>
    <row r="7600" spans="4:10">
      <c r="D7600" s="385"/>
      <c r="J7600" s="394"/>
    </row>
    <row r="7601" spans="4:10">
      <c r="D7601" s="385"/>
      <c r="J7601" s="394"/>
    </row>
    <row r="7602" spans="4:10">
      <c r="D7602" s="385"/>
      <c r="J7602" s="385"/>
    </row>
    <row r="7603" spans="4:10">
      <c r="D7603" s="385"/>
      <c r="J7603" s="385"/>
    </row>
    <row r="7604" spans="4:10">
      <c r="D7604" s="385"/>
      <c r="J7604" s="385"/>
    </row>
    <row r="7605" spans="4:10">
      <c r="D7605" s="385"/>
      <c r="J7605" s="394"/>
    </row>
    <row r="7606" spans="4:10">
      <c r="D7606" s="385"/>
      <c r="J7606" s="394"/>
    </row>
    <row r="7607" spans="4:10">
      <c r="D7607" s="385"/>
      <c r="J7607" s="394"/>
    </row>
    <row r="7608" spans="4:10">
      <c r="D7608" s="385"/>
      <c r="J7608" s="394"/>
    </row>
    <row r="7609" spans="4:10">
      <c r="D7609" s="385"/>
      <c r="J7609" s="394"/>
    </row>
    <row r="7610" spans="4:10">
      <c r="D7610" s="385"/>
      <c r="J7610" s="394"/>
    </row>
    <row r="7611" spans="4:10">
      <c r="D7611" s="385"/>
      <c r="J7611" s="394"/>
    </row>
    <row r="7612" spans="4:10">
      <c r="D7612" s="385"/>
      <c r="J7612" s="394"/>
    </row>
    <row r="7613" spans="4:10">
      <c r="D7613" s="385"/>
      <c r="J7613" s="394"/>
    </row>
    <row r="7614" spans="4:10">
      <c r="D7614" s="385"/>
      <c r="J7614" s="394"/>
    </row>
    <row r="7615" spans="4:10">
      <c r="D7615" s="385"/>
      <c r="J7615" s="394"/>
    </row>
    <row r="7616" spans="4:10">
      <c r="D7616" s="385"/>
      <c r="J7616" s="394"/>
    </row>
    <row r="7617" spans="4:10">
      <c r="D7617" s="385"/>
      <c r="J7617" s="385"/>
    </row>
    <row r="7618" spans="4:10">
      <c r="D7618" s="385"/>
      <c r="J7618" s="394"/>
    </row>
    <row r="7619" spans="4:10">
      <c r="D7619" s="385"/>
      <c r="J7619" s="394"/>
    </row>
    <row r="7620" spans="4:10">
      <c r="D7620" s="385"/>
      <c r="J7620" s="394"/>
    </row>
    <row r="7621" spans="4:10">
      <c r="D7621" s="385"/>
      <c r="J7621" s="394"/>
    </row>
    <row r="7622" spans="4:10">
      <c r="D7622" s="385"/>
      <c r="J7622" s="394"/>
    </row>
    <row r="7623" spans="4:10">
      <c r="D7623" s="385"/>
      <c r="J7623" s="394"/>
    </row>
    <row r="7624" spans="4:10">
      <c r="D7624" s="385"/>
      <c r="J7624" s="394"/>
    </row>
    <row r="7625" spans="4:10">
      <c r="D7625" s="385"/>
      <c r="J7625" s="394"/>
    </row>
    <row r="7626" spans="4:10">
      <c r="D7626" s="385"/>
      <c r="J7626" s="385"/>
    </row>
    <row r="7627" spans="4:10">
      <c r="D7627" s="385"/>
      <c r="J7627" s="394"/>
    </row>
    <row r="7628" spans="4:10">
      <c r="D7628" s="385"/>
      <c r="J7628" s="394"/>
    </row>
    <row r="7629" spans="4:10">
      <c r="D7629" s="385"/>
      <c r="J7629" s="394"/>
    </row>
    <row r="7630" spans="4:10">
      <c r="D7630" s="385"/>
      <c r="J7630" s="394"/>
    </row>
    <row r="7631" spans="4:10">
      <c r="D7631" s="385"/>
      <c r="J7631" s="394"/>
    </row>
    <row r="7632" spans="4:10">
      <c r="D7632" s="385"/>
      <c r="J7632" s="385"/>
    </row>
    <row r="7633" spans="4:10">
      <c r="D7633" s="385"/>
      <c r="J7633" s="385"/>
    </row>
    <row r="7634" spans="4:10">
      <c r="D7634" s="385"/>
      <c r="J7634" s="385"/>
    </row>
    <row r="7635" spans="4:10">
      <c r="D7635" s="385"/>
      <c r="J7635" s="394"/>
    </row>
    <row r="7636" spans="4:10">
      <c r="D7636" s="385"/>
      <c r="J7636" s="394"/>
    </row>
    <row r="7637" spans="4:10">
      <c r="D7637" s="385"/>
      <c r="J7637" s="394"/>
    </row>
    <row r="7638" spans="4:10">
      <c r="D7638" s="385"/>
      <c r="J7638" s="394"/>
    </row>
    <row r="7639" spans="4:10">
      <c r="D7639" s="385"/>
      <c r="J7639" s="394"/>
    </row>
    <row r="7640" spans="4:10">
      <c r="D7640" s="385"/>
      <c r="J7640" s="394"/>
    </row>
    <row r="7641" spans="4:10">
      <c r="D7641" s="385"/>
      <c r="J7641" s="394"/>
    </row>
    <row r="7642" spans="4:10">
      <c r="D7642" s="385"/>
      <c r="J7642" s="394"/>
    </row>
    <row r="7643" spans="4:10">
      <c r="D7643" s="385"/>
      <c r="J7643" s="394"/>
    </row>
    <row r="7644" spans="4:10">
      <c r="D7644" s="385"/>
      <c r="J7644" s="394"/>
    </row>
    <row r="7645" spans="4:10">
      <c r="D7645" s="385"/>
      <c r="J7645" s="394"/>
    </row>
    <row r="7646" spans="4:10">
      <c r="D7646" s="385"/>
      <c r="J7646" s="394"/>
    </row>
    <row r="7647" spans="4:10">
      <c r="D7647" s="385"/>
      <c r="J7647" s="385"/>
    </row>
    <row r="7648" spans="4:10">
      <c r="D7648" s="385"/>
      <c r="J7648" s="394"/>
    </row>
    <row r="7649" spans="4:10">
      <c r="D7649" s="385"/>
      <c r="J7649" s="394"/>
    </row>
    <row r="7650" spans="4:10">
      <c r="D7650" s="385"/>
      <c r="J7650" s="394"/>
    </row>
    <row r="7651" spans="4:10">
      <c r="D7651" s="385"/>
      <c r="J7651" s="394"/>
    </row>
    <row r="7652" spans="4:10">
      <c r="D7652" s="385"/>
      <c r="J7652" s="394"/>
    </row>
    <row r="7653" spans="4:10">
      <c r="D7653" s="385"/>
      <c r="J7653" s="394"/>
    </row>
    <row r="7654" spans="4:10">
      <c r="D7654" s="385"/>
      <c r="J7654" s="394"/>
    </row>
    <row r="7655" spans="4:10">
      <c r="D7655" s="385"/>
      <c r="J7655" s="394"/>
    </row>
    <row r="7656" spans="4:10">
      <c r="D7656" s="385"/>
      <c r="J7656" s="385"/>
    </row>
    <row r="7657" spans="4:10">
      <c r="D7657" s="385"/>
      <c r="J7657" s="394"/>
    </row>
    <row r="7658" spans="4:10">
      <c r="D7658" s="385"/>
      <c r="J7658" s="394"/>
    </row>
    <row r="7659" spans="4:10">
      <c r="D7659" s="385"/>
      <c r="J7659" s="394"/>
    </row>
    <row r="7660" spans="4:10">
      <c r="D7660" s="385"/>
      <c r="J7660" s="394"/>
    </row>
    <row r="7661" spans="4:10">
      <c r="D7661" s="385"/>
      <c r="J7661" s="394"/>
    </row>
    <row r="7662" spans="4:10">
      <c r="D7662" s="385"/>
      <c r="J7662" s="385"/>
    </row>
    <row r="7663" spans="4:10">
      <c r="D7663" s="385"/>
      <c r="J7663" s="385"/>
    </row>
    <row r="7664" spans="4:10">
      <c r="D7664" s="385"/>
      <c r="J7664" s="385"/>
    </row>
    <row r="7665" spans="4:10">
      <c r="D7665" s="385"/>
      <c r="J7665" s="394"/>
    </row>
    <row r="7666" spans="4:10">
      <c r="D7666" s="385"/>
      <c r="J7666" s="394"/>
    </row>
    <row r="7667" spans="4:10">
      <c r="D7667" s="385"/>
      <c r="J7667" s="394"/>
    </row>
    <row r="7668" spans="4:10">
      <c r="D7668" s="385"/>
      <c r="J7668" s="394"/>
    </row>
    <row r="7669" spans="4:10">
      <c r="D7669" s="385"/>
      <c r="J7669" s="394"/>
    </row>
    <row r="7670" spans="4:10">
      <c r="D7670" s="385"/>
      <c r="J7670" s="394"/>
    </row>
    <row r="7671" spans="4:10">
      <c r="D7671" s="385"/>
      <c r="J7671" s="394"/>
    </row>
    <row r="7672" spans="4:10">
      <c r="D7672" s="385"/>
      <c r="J7672" s="394"/>
    </row>
    <row r="7673" spans="4:10">
      <c r="D7673" s="385"/>
      <c r="J7673" s="394"/>
    </row>
    <row r="7674" spans="4:10">
      <c r="D7674" s="385"/>
      <c r="J7674" s="394"/>
    </row>
    <row r="7675" spans="4:10">
      <c r="D7675" s="385"/>
      <c r="J7675" s="394"/>
    </row>
    <row r="7676" spans="4:10">
      <c r="D7676" s="385"/>
      <c r="J7676" s="394"/>
    </row>
    <row r="7677" spans="4:10">
      <c r="D7677" s="385"/>
      <c r="J7677" s="385"/>
    </row>
    <row r="7678" spans="4:10">
      <c r="D7678" s="385"/>
      <c r="J7678" s="394"/>
    </row>
    <row r="7679" spans="4:10">
      <c r="D7679" s="385"/>
      <c r="J7679" s="394"/>
    </row>
    <row r="7680" spans="4:10">
      <c r="D7680" s="385"/>
      <c r="J7680" s="394"/>
    </row>
    <row r="7681" spans="4:10">
      <c r="D7681" s="385"/>
      <c r="J7681" s="394"/>
    </row>
    <row r="7682" spans="4:10">
      <c r="D7682" s="385"/>
      <c r="J7682" s="394"/>
    </row>
    <row r="7683" spans="4:10">
      <c r="D7683" s="385"/>
      <c r="J7683" s="394"/>
    </row>
    <row r="7684" spans="4:10">
      <c r="D7684" s="385"/>
      <c r="J7684" s="394"/>
    </row>
    <row r="7685" spans="4:10">
      <c r="D7685" s="385"/>
      <c r="J7685" s="394"/>
    </row>
    <row r="7686" spans="4:10">
      <c r="D7686" s="385"/>
      <c r="J7686" s="385"/>
    </row>
    <row r="7687" spans="4:10">
      <c r="D7687" s="385"/>
      <c r="J7687" s="394"/>
    </row>
    <row r="7688" spans="4:10">
      <c r="D7688" s="385"/>
      <c r="J7688" s="394"/>
    </row>
    <row r="7689" spans="4:10">
      <c r="D7689" s="385"/>
      <c r="J7689" s="394"/>
    </row>
    <row r="7690" spans="4:10">
      <c r="D7690" s="385"/>
      <c r="J7690" s="394"/>
    </row>
    <row r="7691" spans="4:10">
      <c r="D7691" s="385"/>
      <c r="J7691" s="394"/>
    </row>
    <row r="7692" spans="4:10">
      <c r="D7692" s="385"/>
      <c r="J7692" s="385"/>
    </row>
    <row r="7693" spans="4:10">
      <c r="D7693" s="385"/>
      <c r="J7693" s="385"/>
    </row>
    <row r="7694" spans="4:10">
      <c r="D7694" s="385"/>
      <c r="J7694" s="385"/>
    </row>
    <row r="7695" spans="4:10">
      <c r="D7695" s="385"/>
      <c r="J7695" s="394"/>
    </row>
    <row r="7696" spans="4:10">
      <c r="D7696" s="385"/>
      <c r="J7696" s="394"/>
    </row>
    <row r="7697" spans="4:10">
      <c r="D7697" s="385"/>
      <c r="J7697" s="394"/>
    </row>
    <row r="7698" spans="4:10">
      <c r="D7698" s="385"/>
      <c r="J7698" s="394"/>
    </row>
    <row r="7699" spans="4:10">
      <c r="D7699" s="385"/>
      <c r="J7699" s="394"/>
    </row>
    <row r="7700" spans="4:10">
      <c r="D7700" s="385"/>
      <c r="J7700" s="394"/>
    </row>
    <row r="7701" spans="4:10">
      <c r="D7701" s="385"/>
      <c r="J7701" s="394"/>
    </row>
    <row r="7702" spans="4:10">
      <c r="D7702" s="385"/>
      <c r="J7702" s="394"/>
    </row>
    <row r="7703" spans="4:10">
      <c r="D7703" s="385"/>
      <c r="J7703" s="394"/>
    </row>
    <row r="7704" spans="4:10">
      <c r="D7704" s="385"/>
      <c r="J7704" s="394"/>
    </row>
    <row r="7705" spans="4:10">
      <c r="D7705" s="385"/>
      <c r="J7705" s="394"/>
    </row>
    <row r="7706" spans="4:10">
      <c r="D7706" s="385"/>
      <c r="J7706" s="394"/>
    </row>
    <row r="7707" spans="4:10">
      <c r="D7707" s="385"/>
      <c r="J7707" s="385"/>
    </row>
    <row r="7708" spans="4:10">
      <c r="D7708" s="385"/>
      <c r="J7708" s="394"/>
    </row>
    <row r="7709" spans="4:10">
      <c r="D7709" s="385"/>
      <c r="J7709" s="394"/>
    </row>
    <row r="7710" spans="4:10">
      <c r="D7710" s="385"/>
      <c r="J7710" s="394"/>
    </row>
    <row r="7711" spans="4:10">
      <c r="D7711" s="385"/>
      <c r="J7711" s="394"/>
    </row>
    <row r="7712" spans="4:10">
      <c r="D7712" s="385"/>
      <c r="J7712" s="394"/>
    </row>
    <row r="7713" spans="4:10">
      <c r="D7713" s="385"/>
      <c r="J7713" s="394"/>
    </row>
    <row r="7714" spans="4:10">
      <c r="D7714" s="385"/>
      <c r="J7714" s="394"/>
    </row>
    <row r="7715" spans="4:10">
      <c r="D7715" s="385"/>
      <c r="J7715" s="394"/>
    </row>
    <row r="7716" spans="4:10">
      <c r="D7716" s="385"/>
      <c r="J7716" s="385"/>
    </row>
    <row r="7717" spans="4:10">
      <c r="D7717" s="385"/>
      <c r="J7717" s="394"/>
    </row>
    <row r="7718" spans="4:10">
      <c r="D7718" s="385"/>
      <c r="J7718" s="394"/>
    </row>
    <row r="7719" spans="4:10">
      <c r="D7719" s="385"/>
      <c r="J7719" s="394"/>
    </row>
    <row r="7720" spans="4:10">
      <c r="D7720" s="385"/>
      <c r="J7720" s="394"/>
    </row>
    <row r="7721" spans="4:10">
      <c r="D7721" s="385"/>
      <c r="J7721" s="394"/>
    </row>
    <row r="7722" spans="4:10">
      <c r="D7722" s="385"/>
      <c r="J7722" s="385"/>
    </row>
    <row r="7723" spans="4:10">
      <c r="D7723" s="385"/>
      <c r="J7723" s="385"/>
    </row>
    <row r="7724" spans="4:10">
      <c r="D7724" s="385"/>
      <c r="J7724" s="385"/>
    </row>
    <row r="7725" spans="4:10">
      <c r="D7725" s="385"/>
      <c r="J7725" s="394"/>
    </row>
    <row r="7726" spans="4:10">
      <c r="D7726" s="385"/>
      <c r="J7726" s="394"/>
    </row>
    <row r="7727" spans="4:10">
      <c r="D7727" s="385"/>
      <c r="J7727" s="394"/>
    </row>
    <row r="7728" spans="4:10">
      <c r="D7728" s="385"/>
      <c r="J7728" s="394"/>
    </row>
    <row r="7729" spans="4:10">
      <c r="D7729" s="385"/>
      <c r="J7729" s="394"/>
    </row>
    <row r="7730" spans="4:10">
      <c r="D7730" s="385"/>
      <c r="J7730" s="394"/>
    </row>
    <row r="7731" spans="4:10">
      <c r="D7731" s="385"/>
      <c r="J7731" s="394"/>
    </row>
    <row r="7732" spans="4:10">
      <c r="D7732" s="385"/>
      <c r="J7732" s="394"/>
    </row>
    <row r="7733" spans="4:10">
      <c r="D7733" s="385"/>
      <c r="J7733" s="394"/>
    </row>
    <row r="7734" spans="4:10">
      <c r="D7734" s="385"/>
      <c r="J7734" s="394"/>
    </row>
    <row r="7735" spans="4:10">
      <c r="D7735" s="385"/>
      <c r="J7735" s="394"/>
    </row>
    <row r="7736" spans="4:10">
      <c r="D7736" s="385"/>
      <c r="J7736" s="394"/>
    </row>
    <row r="7737" spans="4:10">
      <c r="D7737" s="385"/>
      <c r="J7737" s="385"/>
    </row>
    <row r="7738" spans="4:10">
      <c r="D7738" s="385"/>
      <c r="J7738" s="394"/>
    </row>
    <row r="7739" spans="4:10">
      <c r="D7739" s="385"/>
      <c r="J7739" s="394"/>
    </row>
    <row r="7740" spans="4:10">
      <c r="D7740" s="385"/>
      <c r="J7740" s="394"/>
    </row>
    <row r="7741" spans="4:10">
      <c r="D7741" s="385"/>
      <c r="J7741" s="394"/>
    </row>
    <row r="7742" spans="4:10">
      <c r="D7742" s="385"/>
      <c r="J7742" s="394"/>
    </row>
    <row r="7743" spans="4:10">
      <c r="D7743" s="385"/>
      <c r="J7743" s="394"/>
    </row>
    <row r="7744" spans="4:10">
      <c r="D7744" s="385"/>
      <c r="J7744" s="394"/>
    </row>
    <row r="7745" spans="4:10">
      <c r="D7745" s="385"/>
      <c r="J7745" s="394"/>
    </row>
    <row r="7746" spans="4:10">
      <c r="D7746" s="385"/>
      <c r="J7746" s="385"/>
    </row>
    <row r="7747" spans="4:10">
      <c r="D7747" s="385"/>
      <c r="J7747" s="394"/>
    </row>
    <row r="7748" spans="4:10">
      <c r="D7748" s="385"/>
      <c r="J7748" s="394"/>
    </row>
    <row r="7749" spans="4:10">
      <c r="D7749" s="385"/>
      <c r="J7749" s="394"/>
    </row>
    <row r="7750" spans="4:10">
      <c r="D7750" s="385"/>
      <c r="J7750" s="394"/>
    </row>
    <row r="7751" spans="4:10">
      <c r="D7751" s="385"/>
      <c r="J7751" s="394"/>
    </row>
    <row r="7752" spans="4:10">
      <c r="D7752" s="385"/>
      <c r="J7752" s="385"/>
    </row>
    <row r="7753" spans="4:10">
      <c r="D7753" s="385"/>
      <c r="J7753" s="385"/>
    </row>
    <row r="7754" spans="4:10">
      <c r="D7754" s="385"/>
      <c r="J7754" s="385"/>
    </row>
    <row r="7755" spans="4:10">
      <c r="D7755" s="385"/>
      <c r="J7755" s="394"/>
    </row>
    <row r="7756" spans="4:10">
      <c r="D7756" s="385"/>
      <c r="J7756" s="394"/>
    </row>
    <row r="7757" spans="4:10">
      <c r="D7757" s="385"/>
      <c r="J7757" s="394"/>
    </row>
    <row r="7758" spans="4:10">
      <c r="D7758" s="385"/>
      <c r="J7758" s="394"/>
    </row>
    <row r="7759" spans="4:10">
      <c r="D7759" s="385"/>
      <c r="J7759" s="394"/>
    </row>
    <row r="7760" spans="4:10">
      <c r="D7760" s="385"/>
      <c r="J7760" s="394"/>
    </row>
    <row r="7761" spans="4:10">
      <c r="D7761" s="385"/>
      <c r="J7761" s="394"/>
    </row>
    <row r="7762" spans="4:10">
      <c r="D7762" s="385"/>
      <c r="J7762" s="394"/>
    </row>
    <row r="7763" spans="4:10">
      <c r="D7763" s="385"/>
      <c r="J7763" s="394"/>
    </row>
    <row r="7764" spans="4:10">
      <c r="D7764" s="385"/>
      <c r="J7764" s="394"/>
    </row>
    <row r="7765" spans="4:10">
      <c r="D7765" s="385"/>
      <c r="J7765" s="394"/>
    </row>
    <row r="7766" spans="4:10">
      <c r="D7766" s="385"/>
      <c r="J7766" s="394"/>
    </row>
    <row r="7767" spans="4:10">
      <c r="D7767" s="385"/>
      <c r="J7767" s="385"/>
    </row>
    <row r="7768" spans="4:10">
      <c r="D7768" s="385"/>
      <c r="J7768" s="394"/>
    </row>
    <row r="7769" spans="4:10">
      <c r="D7769" s="385"/>
      <c r="J7769" s="394"/>
    </row>
    <row r="7770" spans="4:10">
      <c r="D7770" s="385"/>
      <c r="J7770" s="394"/>
    </row>
    <row r="7771" spans="4:10">
      <c r="D7771" s="385"/>
      <c r="J7771" s="394"/>
    </row>
    <row r="7772" spans="4:10">
      <c r="D7772" s="385"/>
      <c r="J7772" s="394"/>
    </row>
    <row r="7773" spans="4:10">
      <c r="D7773" s="385"/>
      <c r="J7773" s="394"/>
    </row>
    <row r="7774" spans="4:10">
      <c r="D7774" s="385"/>
      <c r="J7774" s="394"/>
    </row>
    <row r="7775" spans="4:10">
      <c r="D7775" s="385"/>
      <c r="J7775" s="394"/>
    </row>
    <row r="7776" spans="4:10">
      <c r="D7776" s="385"/>
      <c r="J7776" s="385"/>
    </row>
    <row r="7777" spans="4:10">
      <c r="D7777" s="385"/>
      <c r="J7777" s="394"/>
    </row>
    <row r="7778" spans="4:10">
      <c r="D7778" s="385"/>
      <c r="J7778" s="394"/>
    </row>
    <row r="7779" spans="4:10">
      <c r="D7779" s="385"/>
      <c r="J7779" s="394"/>
    </row>
    <row r="7780" spans="4:10">
      <c r="D7780" s="385"/>
      <c r="J7780" s="394"/>
    </row>
    <row r="7781" spans="4:10">
      <c r="D7781" s="385"/>
      <c r="J7781" s="394"/>
    </row>
    <row r="7782" spans="4:10">
      <c r="D7782" s="385"/>
      <c r="J7782" s="385"/>
    </row>
    <row r="7783" spans="4:10">
      <c r="D7783" s="385"/>
      <c r="J7783" s="385"/>
    </row>
    <row r="7784" spans="4:10">
      <c r="D7784" s="385"/>
      <c r="J7784" s="385"/>
    </row>
    <row r="7785" spans="4:10">
      <c r="D7785" s="385"/>
      <c r="J7785" s="394"/>
    </row>
    <row r="7786" spans="4:10">
      <c r="D7786" s="385"/>
      <c r="J7786" s="394"/>
    </row>
    <row r="7787" spans="4:10">
      <c r="D7787" s="385"/>
      <c r="J7787" s="394"/>
    </row>
    <row r="7788" spans="4:10">
      <c r="D7788" s="385"/>
      <c r="J7788" s="394"/>
    </row>
    <row r="7789" spans="4:10">
      <c r="D7789" s="385"/>
      <c r="J7789" s="394"/>
    </row>
    <row r="7790" spans="4:10">
      <c r="D7790" s="385"/>
      <c r="J7790" s="394"/>
    </row>
    <row r="7791" spans="4:10">
      <c r="D7791" s="385"/>
      <c r="J7791" s="394"/>
    </row>
    <row r="7792" spans="4:10">
      <c r="D7792" s="385"/>
      <c r="J7792" s="394"/>
    </row>
    <row r="7793" spans="4:10">
      <c r="D7793" s="385"/>
      <c r="J7793" s="394"/>
    </row>
    <row r="7794" spans="4:10">
      <c r="D7794" s="385"/>
      <c r="J7794" s="394"/>
    </row>
    <row r="7795" spans="4:10">
      <c r="D7795" s="385"/>
      <c r="J7795" s="394"/>
    </row>
    <row r="7796" spans="4:10">
      <c r="D7796" s="385"/>
      <c r="J7796" s="394"/>
    </row>
    <row r="7797" spans="4:10">
      <c r="D7797" s="385"/>
      <c r="J7797" s="385"/>
    </row>
    <row r="7798" spans="4:10">
      <c r="D7798" s="385"/>
      <c r="J7798" s="394"/>
    </row>
    <row r="7799" spans="4:10">
      <c r="D7799" s="385"/>
      <c r="J7799" s="394"/>
    </row>
    <row r="7800" spans="4:10">
      <c r="D7800" s="385"/>
      <c r="J7800" s="394"/>
    </row>
    <row r="7801" spans="4:10">
      <c r="D7801" s="385"/>
      <c r="J7801" s="394"/>
    </row>
    <row r="7802" spans="4:10">
      <c r="D7802" s="385"/>
      <c r="J7802" s="394"/>
    </row>
    <row r="7803" spans="4:10">
      <c r="D7803" s="385"/>
      <c r="J7803" s="394"/>
    </row>
    <row r="7804" spans="4:10">
      <c r="D7804" s="385"/>
      <c r="J7804" s="394"/>
    </row>
    <row r="7805" spans="4:10">
      <c r="D7805" s="385"/>
      <c r="J7805" s="394"/>
    </row>
    <row r="7806" spans="4:10">
      <c r="D7806" s="385"/>
      <c r="J7806" s="385"/>
    </row>
    <row r="7807" spans="4:10">
      <c r="D7807" s="385"/>
      <c r="J7807" s="394"/>
    </row>
    <row r="7808" spans="4:10">
      <c r="D7808" s="385"/>
      <c r="J7808" s="394"/>
    </row>
    <row r="7809" spans="4:10">
      <c r="D7809" s="385"/>
      <c r="J7809" s="394"/>
    </row>
    <row r="7810" spans="4:10">
      <c r="D7810" s="385"/>
      <c r="J7810" s="394"/>
    </row>
    <row r="7811" spans="4:10">
      <c r="D7811" s="385"/>
      <c r="J7811" s="394"/>
    </row>
    <row r="7812" spans="4:10">
      <c r="D7812" s="385"/>
      <c r="J7812" s="385"/>
    </row>
    <row r="7813" spans="4:10">
      <c r="D7813" s="385"/>
      <c r="J7813" s="385"/>
    </row>
    <row r="7814" spans="4:10">
      <c r="D7814" s="385"/>
      <c r="J7814" s="385"/>
    </row>
    <row r="7815" spans="4:10">
      <c r="D7815" s="385"/>
      <c r="J7815" s="394"/>
    </row>
    <row r="7816" spans="4:10">
      <c r="D7816" s="385"/>
      <c r="J7816" s="394"/>
    </row>
    <row r="7817" spans="4:10">
      <c r="D7817" s="385"/>
      <c r="J7817" s="394"/>
    </row>
    <row r="7818" spans="4:10">
      <c r="D7818" s="385"/>
      <c r="J7818" s="394"/>
    </row>
    <row r="7819" spans="4:10">
      <c r="D7819" s="385"/>
      <c r="J7819" s="394"/>
    </row>
    <row r="7820" spans="4:10">
      <c r="D7820" s="385"/>
      <c r="J7820" s="394"/>
    </row>
    <row r="7821" spans="4:10">
      <c r="D7821" s="385"/>
      <c r="J7821" s="394"/>
    </row>
    <row r="7822" spans="4:10">
      <c r="D7822" s="385"/>
      <c r="J7822" s="394"/>
    </row>
    <row r="7823" spans="4:10">
      <c r="D7823" s="385"/>
      <c r="J7823" s="394"/>
    </row>
    <row r="7824" spans="4:10">
      <c r="D7824" s="385"/>
      <c r="J7824" s="394"/>
    </row>
    <row r="7825" spans="4:10">
      <c r="D7825" s="385"/>
      <c r="J7825" s="394"/>
    </row>
    <row r="7826" spans="4:10">
      <c r="D7826" s="385"/>
      <c r="J7826" s="394"/>
    </row>
    <row r="7827" spans="4:10">
      <c r="D7827" s="385"/>
      <c r="J7827" s="385"/>
    </row>
    <row r="7828" spans="4:10">
      <c r="D7828" s="385"/>
      <c r="J7828" s="394"/>
    </row>
    <row r="7829" spans="4:10">
      <c r="D7829" s="385"/>
      <c r="J7829" s="394"/>
    </row>
    <row r="7830" spans="4:10">
      <c r="D7830" s="385"/>
      <c r="J7830" s="394"/>
    </row>
    <row r="7831" spans="4:10">
      <c r="D7831" s="385"/>
      <c r="J7831" s="394"/>
    </row>
    <row r="7832" spans="4:10">
      <c r="D7832" s="385"/>
      <c r="J7832" s="394"/>
    </row>
    <row r="7833" spans="4:10">
      <c r="D7833" s="385"/>
      <c r="J7833" s="394"/>
    </row>
    <row r="7834" spans="4:10">
      <c r="D7834" s="385"/>
      <c r="J7834" s="394"/>
    </row>
    <row r="7835" spans="4:10">
      <c r="D7835" s="385"/>
      <c r="J7835" s="394"/>
    </row>
    <row r="7836" spans="4:10">
      <c r="D7836" s="385"/>
      <c r="J7836" s="385"/>
    </row>
    <row r="7837" spans="4:10">
      <c r="D7837" s="385"/>
      <c r="J7837" s="394"/>
    </row>
    <row r="7838" spans="4:10">
      <c r="D7838" s="385"/>
      <c r="J7838" s="394"/>
    </row>
    <row r="7839" spans="4:10">
      <c r="D7839" s="385"/>
      <c r="J7839" s="394"/>
    </row>
    <row r="7840" spans="4:10">
      <c r="D7840" s="385"/>
      <c r="J7840" s="394"/>
    </row>
    <row r="7841" spans="4:10">
      <c r="D7841" s="385"/>
      <c r="J7841" s="394"/>
    </row>
    <row r="7842" spans="4:10">
      <c r="D7842" s="385"/>
      <c r="J7842" s="385"/>
    </row>
    <row r="7843" spans="4:10">
      <c r="D7843" s="385"/>
      <c r="J7843" s="385"/>
    </row>
    <row r="7844" spans="4:10">
      <c r="D7844" s="385"/>
      <c r="J7844" s="385"/>
    </row>
    <row r="7845" spans="4:10">
      <c r="D7845" s="385"/>
      <c r="J7845" s="394"/>
    </row>
    <row r="7846" spans="4:10">
      <c r="D7846" s="385"/>
      <c r="J7846" s="394"/>
    </row>
    <row r="7847" spans="4:10">
      <c r="D7847" s="385"/>
      <c r="J7847" s="394"/>
    </row>
    <row r="7848" spans="4:10">
      <c r="D7848" s="385"/>
      <c r="J7848" s="394"/>
    </row>
    <row r="7849" spans="4:10">
      <c r="D7849" s="385"/>
      <c r="J7849" s="394"/>
    </row>
    <row r="7850" spans="4:10">
      <c r="D7850" s="385"/>
      <c r="J7850" s="394"/>
    </row>
    <row r="7851" spans="4:10">
      <c r="D7851" s="385"/>
      <c r="J7851" s="394"/>
    </row>
    <row r="7852" spans="4:10">
      <c r="D7852" s="385"/>
      <c r="J7852" s="394"/>
    </row>
    <row r="7853" spans="4:10">
      <c r="D7853" s="385"/>
      <c r="J7853" s="394"/>
    </row>
    <row r="7854" spans="4:10">
      <c r="D7854" s="385"/>
      <c r="J7854" s="394"/>
    </row>
    <row r="7855" spans="4:10">
      <c r="D7855" s="385"/>
      <c r="J7855" s="394"/>
    </row>
    <row r="7856" spans="4:10">
      <c r="D7856" s="385"/>
      <c r="J7856" s="394"/>
    </row>
    <row r="7857" spans="4:10">
      <c r="D7857" s="385"/>
      <c r="J7857" s="385"/>
    </row>
    <row r="7858" spans="4:10">
      <c r="D7858" s="385"/>
      <c r="J7858" s="394"/>
    </row>
    <row r="7859" spans="4:10">
      <c r="D7859" s="385"/>
      <c r="J7859" s="394"/>
    </row>
    <row r="7860" spans="4:10">
      <c r="D7860" s="385"/>
      <c r="J7860" s="394"/>
    </row>
    <row r="7861" spans="4:10">
      <c r="D7861" s="385"/>
      <c r="J7861" s="394"/>
    </row>
    <row r="7862" spans="4:10">
      <c r="D7862" s="385"/>
      <c r="J7862" s="394"/>
    </row>
    <row r="7863" spans="4:10">
      <c r="D7863" s="385"/>
      <c r="J7863" s="394"/>
    </row>
    <row r="7864" spans="4:10">
      <c r="D7864" s="385"/>
      <c r="J7864" s="394"/>
    </row>
    <row r="7865" spans="4:10">
      <c r="D7865" s="385"/>
      <c r="J7865" s="394"/>
    </row>
    <row r="7866" spans="4:10">
      <c r="D7866" s="385"/>
      <c r="J7866" s="385"/>
    </row>
    <row r="7867" spans="4:10">
      <c r="D7867" s="385"/>
      <c r="J7867" s="394"/>
    </row>
    <row r="7868" spans="4:10">
      <c r="D7868" s="385"/>
      <c r="J7868" s="394"/>
    </row>
    <row r="7869" spans="4:10">
      <c r="D7869" s="385"/>
      <c r="J7869" s="394"/>
    </row>
    <row r="7870" spans="4:10">
      <c r="D7870" s="385"/>
      <c r="J7870" s="394"/>
    </row>
    <row r="7871" spans="4:10">
      <c r="D7871" s="385"/>
      <c r="J7871" s="394"/>
    </row>
    <row r="7872" spans="4:10">
      <c r="D7872" s="385"/>
      <c r="J7872" s="385"/>
    </row>
    <row r="7873" spans="4:10">
      <c r="D7873" s="385"/>
      <c r="J7873" s="385"/>
    </row>
    <row r="7874" spans="4:10">
      <c r="D7874" s="385"/>
      <c r="J7874" s="385"/>
    </row>
    <row r="7875" spans="4:10">
      <c r="D7875" s="385"/>
      <c r="J7875" s="394"/>
    </row>
    <row r="7876" spans="4:10">
      <c r="D7876" s="385"/>
      <c r="J7876" s="394"/>
    </row>
    <row r="7877" spans="4:10">
      <c r="D7877" s="385"/>
      <c r="J7877" s="394"/>
    </row>
    <row r="7878" spans="4:10">
      <c r="D7878" s="385"/>
      <c r="J7878" s="394"/>
    </row>
    <row r="7879" spans="4:10">
      <c r="D7879" s="385"/>
      <c r="J7879" s="394"/>
    </row>
    <row r="7880" spans="4:10">
      <c r="D7880" s="385"/>
      <c r="J7880" s="394"/>
    </row>
    <row r="7881" spans="4:10">
      <c r="D7881" s="385"/>
      <c r="J7881" s="394"/>
    </row>
    <row r="7882" spans="4:10">
      <c r="D7882" s="385"/>
      <c r="J7882" s="394"/>
    </row>
    <row r="7883" spans="4:10">
      <c r="D7883" s="385"/>
      <c r="J7883" s="394"/>
    </row>
    <row r="7884" spans="4:10">
      <c r="D7884" s="385"/>
      <c r="J7884" s="394"/>
    </row>
    <row r="7885" spans="4:10">
      <c r="D7885" s="385"/>
      <c r="J7885" s="394"/>
    </row>
    <row r="7886" spans="4:10">
      <c r="D7886" s="385"/>
      <c r="J7886" s="394"/>
    </row>
    <row r="7887" spans="4:10">
      <c r="D7887" s="385"/>
      <c r="J7887" s="385"/>
    </row>
    <row r="7888" spans="4:10">
      <c r="D7888" s="385"/>
      <c r="J7888" s="394"/>
    </row>
    <row r="7889" spans="4:10">
      <c r="D7889" s="385"/>
      <c r="J7889" s="394"/>
    </row>
    <row r="7890" spans="4:10">
      <c r="D7890" s="385"/>
      <c r="J7890" s="394"/>
    </row>
    <row r="7891" spans="4:10">
      <c r="D7891" s="385"/>
      <c r="J7891" s="394"/>
    </row>
    <row r="7892" spans="4:10">
      <c r="D7892" s="385"/>
      <c r="J7892" s="394"/>
    </row>
    <row r="7893" spans="4:10">
      <c r="D7893" s="385"/>
      <c r="J7893" s="394"/>
    </row>
    <row r="7894" spans="4:10">
      <c r="D7894" s="385"/>
      <c r="J7894" s="394"/>
    </row>
    <row r="7895" spans="4:10">
      <c r="D7895" s="385"/>
      <c r="J7895" s="394"/>
    </row>
    <row r="7896" spans="4:10">
      <c r="D7896" s="385"/>
      <c r="J7896" s="385"/>
    </row>
    <row r="7897" spans="4:10">
      <c r="D7897" s="385"/>
      <c r="J7897" s="394"/>
    </row>
    <row r="7898" spans="4:10">
      <c r="D7898" s="385"/>
      <c r="J7898" s="394"/>
    </row>
    <row r="7899" spans="4:10">
      <c r="D7899" s="385"/>
      <c r="J7899" s="394"/>
    </row>
    <row r="7900" spans="4:10">
      <c r="D7900" s="385"/>
      <c r="J7900" s="394"/>
    </row>
    <row r="7901" spans="4:10">
      <c r="D7901" s="385"/>
      <c r="J7901" s="394"/>
    </row>
    <row r="7902" spans="4:10">
      <c r="D7902" s="385"/>
      <c r="J7902" s="385"/>
    </row>
    <row r="7903" spans="4:10">
      <c r="D7903" s="385"/>
      <c r="J7903" s="385"/>
    </row>
    <row r="7904" spans="4:10">
      <c r="D7904" s="385"/>
      <c r="J7904" s="385"/>
    </row>
    <row r="7905" spans="4:10">
      <c r="D7905" s="385"/>
      <c r="J7905" s="394"/>
    </row>
    <row r="7906" spans="4:10">
      <c r="D7906" s="385"/>
      <c r="J7906" s="394"/>
    </row>
    <row r="7907" spans="4:10">
      <c r="D7907" s="385"/>
      <c r="J7907" s="394"/>
    </row>
    <row r="7908" spans="4:10">
      <c r="D7908" s="385"/>
      <c r="J7908" s="394"/>
    </row>
    <row r="7909" spans="4:10">
      <c r="D7909" s="385"/>
      <c r="J7909" s="394"/>
    </row>
    <row r="7910" spans="4:10">
      <c r="D7910" s="385"/>
      <c r="J7910" s="394"/>
    </row>
    <row r="7911" spans="4:10">
      <c r="D7911" s="385"/>
      <c r="J7911" s="394"/>
    </row>
    <row r="7912" spans="4:10">
      <c r="D7912" s="385"/>
      <c r="J7912" s="394"/>
    </row>
    <row r="7913" spans="4:10">
      <c r="D7913" s="385"/>
      <c r="J7913" s="394"/>
    </row>
    <row r="7914" spans="4:10">
      <c r="D7914" s="385"/>
      <c r="J7914" s="394"/>
    </row>
    <row r="7915" spans="4:10">
      <c r="D7915" s="385"/>
      <c r="J7915" s="394"/>
    </row>
    <row r="7916" spans="4:10">
      <c r="D7916" s="385"/>
      <c r="J7916" s="394"/>
    </row>
    <row r="7917" spans="4:10">
      <c r="D7917" s="385"/>
      <c r="J7917" s="385"/>
    </row>
    <row r="7918" spans="4:10">
      <c r="D7918" s="385"/>
      <c r="J7918" s="394"/>
    </row>
    <row r="7919" spans="4:10">
      <c r="D7919" s="385"/>
      <c r="J7919" s="394"/>
    </row>
    <row r="7920" spans="4:10">
      <c r="D7920" s="385"/>
      <c r="J7920" s="394"/>
    </row>
    <row r="7921" spans="4:10">
      <c r="D7921" s="385"/>
      <c r="J7921" s="394"/>
    </row>
    <row r="7922" spans="4:10">
      <c r="D7922" s="385"/>
      <c r="J7922" s="394"/>
    </row>
    <row r="7923" spans="4:10">
      <c r="D7923" s="385"/>
      <c r="J7923" s="394"/>
    </row>
    <row r="7924" spans="4:10">
      <c r="D7924" s="385"/>
      <c r="J7924" s="394"/>
    </row>
    <row r="7925" spans="4:10">
      <c r="D7925" s="385"/>
      <c r="J7925" s="394"/>
    </row>
    <row r="7926" spans="4:10">
      <c r="D7926" s="385"/>
      <c r="J7926" s="385"/>
    </row>
    <row r="7927" spans="4:10">
      <c r="D7927" s="385"/>
      <c r="J7927" s="394"/>
    </row>
    <row r="7928" spans="4:10">
      <c r="D7928" s="385"/>
      <c r="J7928" s="394"/>
    </row>
    <row r="7929" spans="4:10">
      <c r="D7929" s="385"/>
      <c r="J7929" s="394"/>
    </row>
    <row r="7930" spans="4:10">
      <c r="D7930" s="385"/>
      <c r="J7930" s="394"/>
    </row>
    <row r="7931" spans="4:10">
      <c r="D7931" s="385"/>
      <c r="J7931" s="394"/>
    </row>
    <row r="7932" spans="4:10">
      <c r="D7932" s="385"/>
      <c r="J7932" s="385"/>
    </row>
    <row r="7933" spans="4:10">
      <c r="D7933" s="385"/>
      <c r="J7933" s="385"/>
    </row>
    <row r="7934" spans="4:10">
      <c r="D7934" s="385"/>
      <c r="J7934" s="385"/>
    </row>
    <row r="7935" spans="4:10">
      <c r="D7935" s="385"/>
      <c r="J7935" s="394"/>
    </row>
    <row r="7936" spans="4:10">
      <c r="D7936" s="385"/>
      <c r="J7936" s="394"/>
    </row>
    <row r="7937" spans="4:10">
      <c r="D7937" s="385"/>
      <c r="J7937" s="394"/>
    </row>
    <row r="7938" spans="4:10">
      <c r="D7938" s="385"/>
      <c r="J7938" s="394"/>
    </row>
    <row r="7939" spans="4:10">
      <c r="D7939" s="385"/>
      <c r="J7939" s="394"/>
    </row>
    <row r="7940" spans="4:10">
      <c r="D7940" s="385"/>
      <c r="J7940" s="394"/>
    </row>
    <row r="7941" spans="4:10">
      <c r="D7941" s="385"/>
      <c r="J7941" s="394"/>
    </row>
    <row r="7942" spans="4:10">
      <c r="D7942" s="385"/>
      <c r="J7942" s="394"/>
    </row>
    <row r="7943" spans="4:10">
      <c r="D7943" s="385"/>
      <c r="J7943" s="394"/>
    </row>
    <row r="7944" spans="4:10">
      <c r="D7944" s="385"/>
      <c r="J7944" s="394"/>
    </row>
    <row r="7945" spans="4:10">
      <c r="D7945" s="385"/>
      <c r="J7945" s="394"/>
    </row>
    <row r="7946" spans="4:10">
      <c r="D7946" s="385"/>
      <c r="J7946" s="394"/>
    </row>
    <row r="7947" spans="4:10">
      <c r="D7947" s="385"/>
      <c r="J7947" s="385"/>
    </row>
    <row r="7948" spans="4:10">
      <c r="D7948" s="385"/>
      <c r="J7948" s="394"/>
    </row>
    <row r="7949" spans="4:10">
      <c r="D7949" s="385"/>
      <c r="J7949" s="394"/>
    </row>
    <row r="7950" spans="4:10">
      <c r="D7950" s="385"/>
      <c r="J7950" s="394"/>
    </row>
    <row r="7951" spans="4:10">
      <c r="D7951" s="385"/>
      <c r="J7951" s="394"/>
    </row>
    <row r="7952" spans="4:10">
      <c r="D7952" s="385"/>
      <c r="J7952" s="394"/>
    </row>
    <row r="7953" spans="4:10">
      <c r="D7953" s="385"/>
      <c r="J7953" s="394"/>
    </row>
    <row r="7954" spans="4:10">
      <c r="D7954" s="385"/>
      <c r="J7954" s="394"/>
    </row>
    <row r="7955" spans="4:10">
      <c r="D7955" s="385"/>
      <c r="J7955" s="394"/>
    </row>
    <row r="7956" spans="4:10">
      <c r="D7956" s="385"/>
      <c r="J7956" s="385"/>
    </row>
    <row r="7957" spans="4:10">
      <c r="D7957" s="385"/>
      <c r="J7957" s="394"/>
    </row>
    <row r="7958" spans="4:10">
      <c r="D7958" s="385"/>
      <c r="J7958" s="394"/>
    </row>
    <row r="7959" spans="4:10">
      <c r="D7959" s="385"/>
      <c r="J7959" s="394"/>
    </row>
    <row r="7960" spans="4:10">
      <c r="D7960" s="385"/>
      <c r="J7960" s="394"/>
    </row>
    <row r="7961" spans="4:10">
      <c r="D7961" s="385"/>
      <c r="J7961" s="394"/>
    </row>
    <row r="7962" spans="4:10">
      <c r="D7962" s="385"/>
      <c r="J7962" s="385"/>
    </row>
    <row r="7963" spans="4:10">
      <c r="D7963" s="385"/>
      <c r="J7963" s="385"/>
    </row>
    <row r="7964" spans="4:10">
      <c r="D7964" s="385"/>
      <c r="J7964" s="385"/>
    </row>
    <row r="7965" spans="4:10">
      <c r="D7965" s="385"/>
      <c r="J7965" s="394"/>
    </row>
    <row r="7966" spans="4:10">
      <c r="D7966" s="385"/>
      <c r="J7966" s="394"/>
    </row>
    <row r="7967" spans="4:10">
      <c r="D7967" s="385"/>
      <c r="J7967" s="394"/>
    </row>
    <row r="7968" spans="4:10">
      <c r="D7968" s="385"/>
      <c r="J7968" s="394"/>
    </row>
    <row r="7969" spans="4:10">
      <c r="D7969" s="385"/>
      <c r="J7969" s="394"/>
    </row>
    <row r="7970" spans="4:10">
      <c r="D7970" s="385"/>
      <c r="J7970" s="394"/>
    </row>
    <row r="7971" spans="4:10">
      <c r="D7971" s="385"/>
      <c r="J7971" s="394"/>
    </row>
    <row r="7972" spans="4:10">
      <c r="D7972" s="385"/>
      <c r="J7972" s="394"/>
    </row>
    <row r="7973" spans="4:10">
      <c r="D7973" s="385"/>
      <c r="J7973" s="394"/>
    </row>
    <row r="7974" spans="4:10">
      <c r="D7974" s="385"/>
      <c r="J7974" s="394"/>
    </row>
    <row r="7975" spans="4:10">
      <c r="D7975" s="385"/>
      <c r="J7975" s="394"/>
    </row>
    <row r="7976" spans="4:10">
      <c r="D7976" s="385"/>
      <c r="J7976" s="394"/>
    </row>
    <row r="7977" spans="4:10">
      <c r="D7977" s="385"/>
      <c r="J7977" s="385"/>
    </row>
    <row r="7978" spans="4:10">
      <c r="D7978" s="385"/>
      <c r="J7978" s="394"/>
    </row>
    <row r="7979" spans="4:10">
      <c r="D7979" s="385"/>
      <c r="J7979" s="394"/>
    </row>
    <row r="7980" spans="4:10">
      <c r="D7980" s="385"/>
      <c r="J7980" s="394"/>
    </row>
    <row r="7981" spans="4:10">
      <c r="D7981" s="385"/>
      <c r="J7981" s="394"/>
    </row>
    <row r="7982" spans="4:10">
      <c r="D7982" s="385"/>
      <c r="J7982" s="394"/>
    </row>
    <row r="7983" spans="4:10">
      <c r="D7983" s="385"/>
      <c r="J7983" s="394"/>
    </row>
    <row r="7984" spans="4:10">
      <c r="D7984" s="385"/>
      <c r="J7984" s="394"/>
    </row>
    <row r="7985" spans="4:10">
      <c r="D7985" s="385"/>
      <c r="J7985" s="394"/>
    </row>
    <row r="7986" spans="4:10">
      <c r="D7986" s="385"/>
      <c r="J7986" s="385"/>
    </row>
    <row r="7987" spans="4:10">
      <c r="D7987" s="385"/>
      <c r="J7987" s="394"/>
    </row>
    <row r="7988" spans="4:10">
      <c r="D7988" s="385"/>
      <c r="J7988" s="394"/>
    </row>
    <row r="7989" spans="4:10">
      <c r="D7989" s="385"/>
      <c r="J7989" s="394"/>
    </row>
    <row r="7990" spans="4:10">
      <c r="D7990" s="385"/>
      <c r="J7990" s="394"/>
    </row>
    <row r="7991" spans="4:10">
      <c r="D7991" s="385"/>
      <c r="J7991" s="394"/>
    </row>
    <row r="7992" spans="4:10">
      <c r="D7992" s="385"/>
      <c r="J7992" s="385"/>
    </row>
    <row r="7993" spans="4:10">
      <c r="D7993" s="385"/>
      <c r="J7993" s="385"/>
    </row>
    <row r="7994" spans="4:10">
      <c r="D7994" s="385"/>
      <c r="J7994" s="385"/>
    </row>
    <row r="7995" spans="4:10">
      <c r="D7995" s="385"/>
      <c r="J7995" s="394"/>
    </row>
    <row r="7996" spans="4:10">
      <c r="D7996" s="385"/>
      <c r="J7996" s="394"/>
    </row>
    <row r="7997" spans="4:10">
      <c r="D7997" s="385"/>
      <c r="J7997" s="394"/>
    </row>
    <row r="7998" spans="4:10">
      <c r="D7998" s="385"/>
      <c r="J7998" s="394"/>
    </row>
    <row r="7999" spans="4:10">
      <c r="D7999" s="385"/>
      <c r="J7999" s="394"/>
    </row>
    <row r="8000" spans="4:10">
      <c r="D8000" s="385"/>
      <c r="J8000" s="394"/>
    </row>
    <row r="8001" spans="4:10">
      <c r="D8001" s="385"/>
      <c r="J8001" s="394"/>
    </row>
    <row r="8002" spans="4:10">
      <c r="D8002" s="385"/>
      <c r="J8002" s="394"/>
    </row>
    <row r="8003" spans="4:10">
      <c r="D8003" s="385"/>
      <c r="J8003" s="394"/>
    </row>
    <row r="8004" spans="4:10">
      <c r="D8004" s="385"/>
      <c r="J8004" s="394"/>
    </row>
    <row r="8005" spans="4:10">
      <c r="D8005" s="385"/>
      <c r="J8005" s="394"/>
    </row>
    <row r="8006" spans="4:10">
      <c r="D8006" s="385"/>
      <c r="J8006" s="394"/>
    </row>
    <row r="8007" spans="4:10">
      <c r="D8007" s="385"/>
      <c r="J8007" s="385"/>
    </row>
    <row r="8008" spans="4:10">
      <c r="D8008" s="385"/>
      <c r="J8008" s="394"/>
    </row>
    <row r="8009" spans="4:10">
      <c r="D8009" s="385"/>
      <c r="J8009" s="394"/>
    </row>
    <row r="8010" spans="4:10">
      <c r="D8010" s="385"/>
      <c r="J8010" s="394"/>
    </row>
    <row r="8011" spans="4:10">
      <c r="D8011" s="385"/>
      <c r="J8011" s="394"/>
    </row>
    <row r="8012" spans="4:10">
      <c r="D8012" s="385"/>
      <c r="J8012" s="394"/>
    </row>
    <row r="8013" spans="4:10">
      <c r="D8013" s="385"/>
      <c r="J8013" s="394"/>
    </row>
    <row r="8014" spans="4:10">
      <c r="D8014" s="385"/>
      <c r="J8014" s="394"/>
    </row>
    <row r="8015" spans="4:10">
      <c r="D8015" s="385"/>
      <c r="J8015" s="394"/>
    </row>
    <row r="8016" spans="4:10">
      <c r="D8016" s="385"/>
      <c r="J8016" s="385"/>
    </row>
    <row r="8017" spans="4:10">
      <c r="D8017" s="385"/>
      <c r="J8017" s="394"/>
    </row>
    <row r="8018" spans="4:10">
      <c r="D8018" s="385"/>
      <c r="J8018" s="394"/>
    </row>
    <row r="8019" spans="4:10">
      <c r="D8019" s="385"/>
      <c r="J8019" s="394"/>
    </row>
    <row r="8020" spans="4:10">
      <c r="D8020" s="385"/>
      <c r="J8020" s="394"/>
    </row>
    <row r="8021" spans="4:10">
      <c r="D8021" s="385"/>
      <c r="J8021" s="394"/>
    </row>
    <row r="8022" spans="4:10">
      <c r="D8022" s="385"/>
      <c r="J8022" s="385"/>
    </row>
    <row r="8023" spans="4:10">
      <c r="D8023" s="385"/>
      <c r="J8023" s="385"/>
    </row>
    <row r="8024" spans="4:10">
      <c r="D8024" s="385"/>
      <c r="J8024" s="385"/>
    </row>
    <row r="8025" spans="4:10">
      <c r="D8025" s="385"/>
      <c r="J8025" s="394"/>
    </row>
    <row r="8026" spans="4:10">
      <c r="D8026" s="385"/>
      <c r="J8026" s="394"/>
    </row>
    <row r="8027" spans="4:10">
      <c r="D8027" s="385"/>
      <c r="J8027" s="394"/>
    </row>
    <row r="8028" spans="4:10">
      <c r="D8028" s="385"/>
      <c r="J8028" s="394"/>
    </row>
    <row r="8029" spans="4:10">
      <c r="D8029" s="385"/>
      <c r="J8029" s="394"/>
    </row>
    <row r="8030" spans="4:10">
      <c r="D8030" s="385"/>
      <c r="J8030" s="394"/>
    </row>
    <row r="8031" spans="4:10">
      <c r="D8031" s="385"/>
      <c r="J8031" s="394"/>
    </row>
    <row r="8032" spans="4:10">
      <c r="D8032" s="385"/>
      <c r="J8032" s="394"/>
    </row>
    <row r="8033" spans="4:10">
      <c r="D8033" s="385"/>
      <c r="J8033" s="394"/>
    </row>
    <row r="8034" spans="4:10">
      <c r="D8034" s="385"/>
      <c r="J8034" s="394"/>
    </row>
    <row r="8035" spans="4:10">
      <c r="D8035" s="385"/>
      <c r="J8035" s="394"/>
    </row>
    <row r="8036" spans="4:10">
      <c r="D8036" s="385"/>
      <c r="J8036" s="394"/>
    </row>
    <row r="8037" spans="4:10">
      <c r="D8037" s="385"/>
      <c r="J8037" s="385"/>
    </row>
    <row r="8038" spans="4:10">
      <c r="D8038" s="385"/>
      <c r="J8038" s="394"/>
    </row>
    <row r="8039" spans="4:10">
      <c r="D8039" s="385"/>
      <c r="J8039" s="394"/>
    </row>
    <row r="8040" spans="4:10">
      <c r="D8040" s="385"/>
      <c r="J8040" s="394"/>
    </row>
    <row r="8041" spans="4:10">
      <c r="D8041" s="385"/>
      <c r="J8041" s="394"/>
    </row>
    <row r="8042" spans="4:10">
      <c r="D8042" s="385"/>
      <c r="J8042" s="394"/>
    </row>
    <row r="8043" spans="4:10">
      <c r="D8043" s="385"/>
      <c r="J8043" s="394"/>
    </row>
    <row r="8044" spans="4:10">
      <c r="D8044" s="385"/>
      <c r="J8044" s="394"/>
    </row>
    <row r="8045" spans="4:10">
      <c r="D8045" s="385"/>
      <c r="J8045" s="394"/>
    </row>
    <row r="8046" spans="4:10">
      <c r="D8046" s="385"/>
      <c r="J8046" s="385"/>
    </row>
    <row r="8047" spans="4:10">
      <c r="D8047" s="385"/>
      <c r="J8047" s="394"/>
    </row>
    <row r="8048" spans="4:10">
      <c r="D8048" s="385"/>
      <c r="J8048" s="394"/>
    </row>
    <row r="8049" spans="4:10">
      <c r="D8049" s="385"/>
      <c r="J8049" s="394"/>
    </row>
    <row r="8050" spans="4:10">
      <c r="D8050" s="385"/>
      <c r="J8050" s="394"/>
    </row>
    <row r="8051" spans="4:10">
      <c r="D8051" s="385"/>
      <c r="J8051" s="394"/>
    </row>
    <row r="8052" spans="4:10">
      <c r="D8052" s="385"/>
      <c r="J8052" s="385"/>
    </row>
    <row r="8053" spans="4:10">
      <c r="D8053" s="385"/>
      <c r="J8053" s="385"/>
    </row>
    <row r="8054" spans="4:10">
      <c r="D8054" s="385"/>
      <c r="J8054" s="385"/>
    </row>
    <row r="8055" spans="4:10">
      <c r="D8055" s="385"/>
      <c r="J8055" s="394"/>
    </row>
    <row r="8056" spans="4:10">
      <c r="D8056" s="385"/>
      <c r="J8056" s="394"/>
    </row>
    <row r="8057" spans="4:10">
      <c r="D8057" s="385"/>
      <c r="J8057" s="394"/>
    </row>
    <row r="8058" spans="4:10">
      <c r="D8058" s="385"/>
      <c r="J8058" s="394"/>
    </row>
    <row r="8059" spans="4:10">
      <c r="D8059" s="385"/>
      <c r="J8059" s="394"/>
    </row>
    <row r="8060" spans="4:10">
      <c r="D8060" s="385"/>
      <c r="J8060" s="394"/>
    </row>
    <row r="8061" spans="4:10">
      <c r="D8061" s="385"/>
      <c r="J8061" s="394"/>
    </row>
    <row r="8062" spans="4:10">
      <c r="D8062" s="385"/>
      <c r="J8062" s="394"/>
    </row>
    <row r="8063" spans="4:10">
      <c r="D8063" s="385"/>
      <c r="J8063" s="394"/>
    </row>
    <row r="8064" spans="4:10">
      <c r="D8064" s="385"/>
      <c r="J8064" s="394"/>
    </row>
    <row r="8065" spans="4:10">
      <c r="D8065" s="385"/>
      <c r="J8065" s="394"/>
    </row>
    <row r="8066" spans="4:10">
      <c r="D8066" s="385"/>
      <c r="J8066" s="394"/>
    </row>
    <row r="8067" spans="4:10">
      <c r="D8067" s="385"/>
      <c r="J8067" s="385"/>
    </row>
    <row r="8068" spans="4:10">
      <c r="D8068" s="385"/>
      <c r="J8068" s="394"/>
    </row>
    <row r="8069" spans="4:10">
      <c r="D8069" s="385"/>
      <c r="J8069" s="394"/>
    </row>
    <row r="8070" spans="4:10">
      <c r="D8070" s="385"/>
      <c r="J8070" s="394"/>
    </row>
    <row r="8071" spans="4:10">
      <c r="D8071" s="385"/>
      <c r="J8071" s="394"/>
    </row>
    <row r="8072" spans="4:10">
      <c r="D8072" s="385"/>
      <c r="J8072" s="394"/>
    </row>
    <row r="8073" spans="4:10">
      <c r="D8073" s="385"/>
      <c r="J8073" s="394"/>
    </row>
    <row r="8074" spans="4:10">
      <c r="D8074" s="385"/>
      <c r="J8074" s="394"/>
    </row>
    <row r="8075" spans="4:10">
      <c r="D8075" s="385"/>
      <c r="J8075" s="394"/>
    </row>
    <row r="8076" spans="4:10">
      <c r="D8076" s="385"/>
      <c r="J8076" s="385"/>
    </row>
    <row r="8077" spans="4:10">
      <c r="D8077" s="385"/>
      <c r="J8077" s="394"/>
    </row>
    <row r="8078" spans="4:10">
      <c r="D8078" s="385"/>
      <c r="J8078" s="394"/>
    </row>
    <row r="8079" spans="4:10">
      <c r="D8079" s="385"/>
      <c r="J8079" s="394"/>
    </row>
    <row r="8080" spans="4:10">
      <c r="D8080" s="385"/>
      <c r="J8080" s="394"/>
    </row>
    <row r="8081" spans="4:10">
      <c r="D8081" s="385"/>
      <c r="J8081" s="394"/>
    </row>
    <row r="8082" spans="4:10">
      <c r="D8082" s="385"/>
      <c r="J8082" s="385"/>
    </row>
    <row r="8083" spans="4:10">
      <c r="D8083" s="385"/>
      <c r="J8083" s="385"/>
    </row>
    <row r="8084" spans="4:10">
      <c r="D8084" s="385"/>
      <c r="J8084" s="385"/>
    </row>
    <row r="8085" spans="4:10">
      <c r="D8085" s="385"/>
      <c r="J8085" s="394"/>
    </row>
    <row r="8086" spans="4:10">
      <c r="D8086" s="385"/>
      <c r="J8086" s="394"/>
    </row>
    <row r="8087" spans="4:10">
      <c r="D8087" s="385"/>
      <c r="J8087" s="394"/>
    </row>
    <row r="8088" spans="4:10">
      <c r="D8088" s="385"/>
      <c r="J8088" s="394"/>
    </row>
    <row r="8089" spans="4:10">
      <c r="D8089" s="385"/>
      <c r="J8089" s="394"/>
    </row>
    <row r="8090" spans="4:10">
      <c r="D8090" s="385"/>
      <c r="J8090" s="394"/>
    </row>
    <row r="8091" spans="4:10">
      <c r="D8091" s="385"/>
      <c r="J8091" s="394"/>
    </row>
    <row r="8092" spans="4:10">
      <c r="D8092" s="385"/>
      <c r="J8092" s="394"/>
    </row>
    <row r="8093" spans="4:10">
      <c r="D8093" s="385"/>
      <c r="J8093" s="394"/>
    </row>
    <row r="8094" spans="4:10">
      <c r="D8094" s="385"/>
      <c r="J8094" s="394"/>
    </row>
    <row r="8095" spans="4:10">
      <c r="D8095" s="385"/>
      <c r="J8095" s="394"/>
    </row>
    <row r="8096" spans="4:10">
      <c r="D8096" s="385"/>
      <c r="J8096" s="394"/>
    </row>
    <row r="8097" spans="4:10">
      <c r="D8097" s="385"/>
      <c r="J8097" s="385"/>
    </row>
    <row r="8098" spans="4:10">
      <c r="D8098" s="385"/>
      <c r="J8098" s="394"/>
    </row>
    <row r="8099" spans="4:10">
      <c r="D8099" s="385"/>
      <c r="J8099" s="394"/>
    </row>
    <row r="8100" spans="4:10">
      <c r="D8100" s="385"/>
      <c r="J8100" s="394"/>
    </row>
    <row r="8101" spans="4:10">
      <c r="D8101" s="385"/>
      <c r="J8101" s="394"/>
    </row>
    <row r="8102" spans="4:10">
      <c r="D8102" s="385"/>
      <c r="J8102" s="394"/>
    </row>
    <row r="8103" spans="4:10">
      <c r="D8103" s="385"/>
      <c r="J8103" s="394"/>
    </row>
    <row r="8104" spans="4:10">
      <c r="D8104" s="385"/>
      <c r="J8104" s="394"/>
    </row>
    <row r="8105" spans="4:10">
      <c r="D8105" s="385"/>
      <c r="J8105" s="394"/>
    </row>
    <row r="8106" spans="4:10">
      <c r="D8106" s="385"/>
      <c r="J8106" s="385"/>
    </row>
    <row r="8107" spans="4:10">
      <c r="D8107" s="385"/>
      <c r="J8107" s="394"/>
    </row>
    <row r="8108" spans="4:10">
      <c r="D8108" s="385"/>
      <c r="J8108" s="394"/>
    </row>
    <row r="8109" spans="4:10">
      <c r="D8109" s="385"/>
      <c r="J8109" s="394"/>
    </row>
    <row r="8110" spans="4:10">
      <c r="D8110" s="385"/>
      <c r="J8110" s="394"/>
    </row>
    <row r="8111" spans="4:10">
      <c r="D8111" s="385"/>
      <c r="J8111" s="394"/>
    </row>
    <row r="8112" spans="4:10">
      <c r="D8112" s="385"/>
      <c r="J8112" s="385"/>
    </row>
    <row r="8113" spans="4:10">
      <c r="D8113" s="385"/>
      <c r="J8113" s="385"/>
    </row>
    <row r="8114" spans="4:10">
      <c r="D8114" s="385"/>
      <c r="J8114" s="385"/>
    </row>
    <row r="8115" spans="4:10">
      <c r="D8115" s="385"/>
      <c r="J8115" s="394"/>
    </row>
    <row r="8116" spans="4:10">
      <c r="D8116" s="385"/>
      <c r="J8116" s="394"/>
    </row>
    <row r="8117" spans="4:10">
      <c r="D8117" s="385"/>
      <c r="J8117" s="394"/>
    </row>
    <row r="8118" spans="4:10">
      <c r="D8118" s="385"/>
      <c r="J8118" s="394"/>
    </row>
    <row r="8119" spans="4:10">
      <c r="D8119" s="385"/>
      <c r="J8119" s="394"/>
    </row>
    <row r="8120" spans="4:10">
      <c r="D8120" s="385"/>
      <c r="J8120" s="394"/>
    </row>
    <row r="8121" spans="4:10">
      <c r="D8121" s="385"/>
      <c r="J8121" s="394"/>
    </row>
    <row r="8122" spans="4:10">
      <c r="D8122" s="385"/>
      <c r="J8122" s="394"/>
    </row>
    <row r="8123" spans="4:10">
      <c r="D8123" s="385"/>
      <c r="J8123" s="394"/>
    </row>
    <row r="8124" spans="4:10">
      <c r="D8124" s="385"/>
      <c r="J8124" s="394"/>
    </row>
    <row r="8125" spans="4:10">
      <c r="D8125" s="385"/>
      <c r="J8125" s="394"/>
    </row>
    <row r="8126" spans="4:10">
      <c r="D8126" s="385"/>
      <c r="J8126" s="394"/>
    </row>
    <row r="8127" spans="4:10">
      <c r="D8127" s="385"/>
      <c r="J8127" s="385"/>
    </row>
    <row r="8128" spans="4:10">
      <c r="D8128" s="385"/>
      <c r="J8128" s="394"/>
    </row>
    <row r="8129" spans="4:10">
      <c r="D8129" s="385"/>
      <c r="J8129" s="394"/>
    </row>
    <row r="8130" spans="4:10">
      <c r="D8130" s="385"/>
      <c r="J8130" s="394"/>
    </row>
    <row r="8131" spans="4:10">
      <c r="D8131" s="385"/>
      <c r="J8131" s="394"/>
    </row>
    <row r="8132" spans="4:10">
      <c r="D8132" s="385"/>
      <c r="J8132" s="394"/>
    </row>
    <row r="8133" spans="4:10">
      <c r="D8133" s="385"/>
      <c r="J8133" s="394"/>
    </row>
    <row r="8134" spans="4:10">
      <c r="D8134" s="385"/>
      <c r="J8134" s="394"/>
    </row>
    <row r="8135" spans="4:10">
      <c r="D8135" s="385"/>
      <c r="J8135" s="394"/>
    </row>
    <row r="8136" spans="4:10">
      <c r="D8136" s="385"/>
      <c r="J8136" s="385"/>
    </row>
    <row r="8137" spans="4:10">
      <c r="D8137" s="385"/>
      <c r="J8137" s="394"/>
    </row>
    <row r="8138" spans="4:10">
      <c r="D8138" s="385"/>
      <c r="J8138" s="394"/>
    </row>
    <row r="8139" spans="4:10">
      <c r="D8139" s="385"/>
      <c r="J8139" s="394"/>
    </row>
    <row r="8140" spans="4:10">
      <c r="D8140" s="385"/>
      <c r="J8140" s="394"/>
    </row>
    <row r="8141" spans="4:10">
      <c r="D8141" s="385"/>
      <c r="J8141" s="394"/>
    </row>
    <row r="8142" spans="4:10">
      <c r="D8142" s="385"/>
      <c r="J8142" s="385"/>
    </row>
    <row r="8143" spans="4:10">
      <c r="D8143" s="385"/>
      <c r="J8143" s="385"/>
    </row>
    <row r="8144" spans="4:10">
      <c r="D8144" s="385"/>
      <c r="J8144" s="385"/>
    </row>
    <row r="8145" spans="4:10">
      <c r="D8145" s="385"/>
      <c r="J8145" s="394"/>
    </row>
    <row r="8146" spans="4:10">
      <c r="D8146" s="385"/>
      <c r="J8146" s="394"/>
    </row>
    <row r="8147" spans="4:10">
      <c r="D8147" s="385"/>
      <c r="J8147" s="394"/>
    </row>
    <row r="8148" spans="4:10">
      <c r="D8148" s="385"/>
      <c r="J8148" s="394"/>
    </row>
    <row r="8149" spans="4:10">
      <c r="D8149" s="385"/>
      <c r="J8149" s="394"/>
    </row>
    <row r="8150" spans="4:10">
      <c r="D8150" s="385"/>
      <c r="J8150" s="394"/>
    </row>
    <row r="8151" spans="4:10">
      <c r="D8151" s="385"/>
      <c r="J8151" s="394"/>
    </row>
    <row r="8152" spans="4:10">
      <c r="D8152" s="385"/>
      <c r="J8152" s="394"/>
    </row>
    <row r="8153" spans="4:10">
      <c r="D8153" s="385"/>
      <c r="J8153" s="394"/>
    </row>
    <row r="8154" spans="4:10">
      <c r="D8154" s="385"/>
      <c r="J8154" s="394"/>
    </row>
    <row r="8155" spans="4:10">
      <c r="D8155" s="385"/>
      <c r="J8155" s="394"/>
    </row>
    <row r="8156" spans="4:10">
      <c r="D8156" s="385"/>
      <c r="J8156" s="394"/>
    </row>
    <row r="8157" spans="4:10">
      <c r="D8157" s="385"/>
      <c r="J8157" s="385"/>
    </row>
    <row r="8158" spans="4:10">
      <c r="D8158" s="385"/>
      <c r="J8158" s="394"/>
    </row>
    <row r="8159" spans="4:10">
      <c r="D8159" s="385"/>
      <c r="J8159" s="394"/>
    </row>
    <row r="8160" spans="4:10">
      <c r="D8160" s="385"/>
      <c r="J8160" s="394"/>
    </row>
    <row r="8161" spans="4:10">
      <c r="D8161" s="385"/>
      <c r="J8161" s="394"/>
    </row>
    <row r="8162" spans="4:10">
      <c r="D8162" s="385"/>
      <c r="J8162" s="394"/>
    </row>
    <row r="8163" spans="4:10">
      <c r="D8163" s="385"/>
      <c r="J8163" s="394"/>
    </row>
    <row r="8164" spans="4:10">
      <c r="D8164" s="385"/>
      <c r="J8164" s="394"/>
    </row>
    <row r="8165" spans="4:10">
      <c r="D8165" s="385"/>
      <c r="J8165" s="394"/>
    </row>
    <row r="8166" spans="4:10">
      <c r="D8166" s="385"/>
      <c r="J8166" s="385"/>
    </row>
    <row r="8167" spans="4:10">
      <c r="D8167" s="385"/>
      <c r="J8167" s="394"/>
    </row>
    <row r="8168" spans="4:10">
      <c r="D8168" s="385"/>
      <c r="J8168" s="394"/>
    </row>
    <row r="8169" spans="4:10">
      <c r="D8169" s="385"/>
      <c r="J8169" s="394"/>
    </row>
    <row r="8170" spans="4:10">
      <c r="D8170" s="385"/>
      <c r="J8170" s="394"/>
    </row>
    <row r="8171" spans="4:10">
      <c r="D8171" s="385"/>
      <c r="J8171" s="394"/>
    </row>
    <row r="8172" spans="4:10">
      <c r="D8172" s="385"/>
      <c r="J8172" s="385"/>
    </row>
    <row r="8173" spans="4:10">
      <c r="D8173" s="385"/>
      <c r="J8173" s="385"/>
    </row>
    <row r="8174" spans="4:10">
      <c r="D8174" s="385"/>
      <c r="J8174" s="385"/>
    </row>
    <row r="8175" spans="4:10">
      <c r="D8175" s="385"/>
      <c r="J8175" s="394"/>
    </row>
    <row r="8176" spans="4:10">
      <c r="D8176" s="385"/>
      <c r="J8176" s="394"/>
    </row>
    <row r="8177" spans="4:10">
      <c r="D8177" s="385"/>
      <c r="J8177" s="394"/>
    </row>
    <row r="8178" spans="4:10">
      <c r="D8178" s="385"/>
      <c r="J8178" s="394"/>
    </row>
    <row r="8179" spans="4:10">
      <c r="D8179" s="385"/>
      <c r="J8179" s="394"/>
    </row>
    <row r="8180" spans="4:10">
      <c r="D8180" s="385"/>
      <c r="J8180" s="394"/>
    </row>
    <row r="8181" spans="4:10">
      <c r="D8181" s="385"/>
      <c r="J8181" s="394"/>
    </row>
    <row r="8182" spans="4:10">
      <c r="D8182" s="385"/>
      <c r="J8182" s="394"/>
    </row>
    <row r="8183" spans="4:10">
      <c r="D8183" s="385"/>
      <c r="J8183" s="394"/>
    </row>
    <row r="8184" spans="4:10">
      <c r="D8184" s="385"/>
      <c r="J8184" s="394"/>
    </row>
    <row r="8185" spans="4:10">
      <c r="D8185" s="385"/>
      <c r="J8185" s="394"/>
    </row>
    <row r="8186" spans="4:10">
      <c r="D8186" s="385"/>
      <c r="J8186" s="394"/>
    </row>
    <row r="8187" spans="4:10">
      <c r="D8187" s="385"/>
      <c r="J8187" s="385"/>
    </row>
    <row r="8188" spans="4:10">
      <c r="D8188" s="385"/>
      <c r="J8188" s="394"/>
    </row>
    <row r="8189" spans="4:10">
      <c r="D8189" s="385"/>
      <c r="J8189" s="394"/>
    </row>
    <row r="8190" spans="4:10">
      <c r="D8190" s="385"/>
      <c r="J8190" s="394"/>
    </row>
    <row r="8191" spans="4:10">
      <c r="D8191" s="385"/>
      <c r="J8191" s="394"/>
    </row>
    <row r="8192" spans="4:10">
      <c r="D8192" s="385"/>
      <c r="J8192" s="394"/>
    </row>
    <row r="8193" spans="4:10">
      <c r="D8193" s="385"/>
      <c r="J8193" s="394"/>
    </row>
    <row r="8194" spans="4:10">
      <c r="D8194" s="385"/>
      <c r="J8194" s="394"/>
    </row>
    <row r="8195" spans="4:10">
      <c r="D8195" s="385"/>
      <c r="J8195" s="394"/>
    </row>
    <row r="8196" spans="4:10">
      <c r="D8196" s="385"/>
      <c r="J8196" s="385"/>
    </row>
    <row r="8197" spans="4:10">
      <c r="D8197" s="385"/>
      <c r="J8197" s="394"/>
    </row>
    <row r="8198" spans="4:10">
      <c r="D8198" s="385"/>
      <c r="J8198" s="394"/>
    </row>
    <row r="8199" spans="4:10">
      <c r="D8199" s="385"/>
      <c r="J8199" s="394"/>
    </row>
    <row r="8200" spans="4:10">
      <c r="D8200" s="385"/>
      <c r="J8200" s="394"/>
    </row>
    <row r="8201" spans="4:10">
      <c r="D8201" s="385"/>
      <c r="J8201" s="394"/>
    </row>
    <row r="8202" spans="4:10">
      <c r="D8202" s="385"/>
      <c r="J8202" s="385"/>
    </row>
    <row r="8203" spans="4:10">
      <c r="D8203" s="385"/>
      <c r="J8203" s="385"/>
    </row>
    <row r="8204" spans="4:10">
      <c r="D8204" s="385"/>
      <c r="J8204" s="385"/>
    </row>
    <row r="8205" spans="4:10">
      <c r="D8205" s="385"/>
      <c r="J8205" s="394"/>
    </row>
    <row r="8206" spans="4:10">
      <c r="D8206" s="385"/>
      <c r="J8206" s="394"/>
    </row>
    <row r="8207" spans="4:10">
      <c r="D8207" s="385"/>
      <c r="J8207" s="394"/>
    </row>
    <row r="8208" spans="4:10">
      <c r="D8208" s="385"/>
      <c r="J8208" s="394"/>
    </row>
    <row r="8209" spans="4:10">
      <c r="D8209" s="385"/>
      <c r="J8209" s="394"/>
    </row>
    <row r="8210" spans="4:10">
      <c r="D8210" s="385"/>
      <c r="J8210" s="394"/>
    </row>
    <row r="8211" spans="4:10">
      <c r="D8211" s="385"/>
      <c r="J8211" s="394"/>
    </row>
    <row r="8212" spans="4:10">
      <c r="D8212" s="385"/>
      <c r="J8212" s="394"/>
    </row>
    <row r="8213" spans="4:10">
      <c r="D8213" s="385"/>
      <c r="J8213" s="394"/>
    </row>
    <row r="8214" spans="4:10">
      <c r="D8214" s="385"/>
      <c r="J8214" s="394"/>
    </row>
    <row r="8215" spans="4:10">
      <c r="D8215" s="385"/>
      <c r="J8215" s="394"/>
    </row>
    <row r="8216" spans="4:10">
      <c r="D8216" s="385"/>
      <c r="J8216" s="394"/>
    </row>
    <row r="8217" spans="4:10">
      <c r="D8217" s="385"/>
      <c r="J8217" s="385"/>
    </row>
    <row r="8218" spans="4:10">
      <c r="D8218" s="385"/>
      <c r="J8218" s="394"/>
    </row>
    <row r="8219" spans="4:10">
      <c r="D8219" s="385"/>
      <c r="J8219" s="394"/>
    </row>
    <row r="8220" spans="4:10">
      <c r="D8220" s="385"/>
      <c r="J8220" s="394"/>
    </row>
    <row r="8221" spans="4:10">
      <c r="D8221" s="385"/>
      <c r="J8221" s="394"/>
    </row>
    <row r="8222" spans="4:10">
      <c r="D8222" s="385"/>
      <c r="J8222" s="394"/>
    </row>
    <row r="8223" spans="4:10">
      <c r="D8223" s="385"/>
      <c r="J8223" s="394"/>
    </row>
    <row r="8224" spans="4:10">
      <c r="D8224" s="385"/>
      <c r="J8224" s="394"/>
    </row>
    <row r="8225" spans="4:10">
      <c r="D8225" s="385"/>
      <c r="J8225" s="394"/>
    </row>
    <row r="8226" spans="4:10">
      <c r="D8226" s="385"/>
      <c r="J8226" s="385"/>
    </row>
    <row r="8227" spans="4:10">
      <c r="D8227" s="385"/>
      <c r="J8227" s="394"/>
    </row>
    <row r="8228" spans="4:10">
      <c r="D8228" s="385"/>
      <c r="J8228" s="394"/>
    </row>
    <row r="8229" spans="4:10">
      <c r="D8229" s="385"/>
      <c r="J8229" s="394"/>
    </row>
    <row r="8230" spans="4:10">
      <c r="D8230" s="385"/>
      <c r="J8230" s="394"/>
    </row>
    <row r="8231" spans="4:10">
      <c r="D8231" s="385"/>
      <c r="J8231" s="394"/>
    </row>
    <row r="8232" spans="4:10">
      <c r="D8232" s="385"/>
      <c r="J8232" s="385"/>
    </row>
    <row r="8233" spans="4:10">
      <c r="D8233" s="385"/>
      <c r="J8233" s="385"/>
    </row>
    <row r="8234" spans="4:10">
      <c r="D8234" s="385"/>
      <c r="J8234" s="385"/>
    </row>
    <row r="8235" spans="4:10">
      <c r="D8235" s="385"/>
      <c r="J8235" s="394"/>
    </row>
    <row r="8236" spans="4:10">
      <c r="D8236" s="385"/>
      <c r="J8236" s="394"/>
    </row>
    <row r="8237" spans="4:10">
      <c r="D8237" s="385"/>
      <c r="J8237" s="394"/>
    </row>
    <row r="8238" spans="4:10">
      <c r="D8238" s="385"/>
      <c r="J8238" s="394"/>
    </row>
    <row r="8239" spans="4:10">
      <c r="D8239" s="385"/>
      <c r="J8239" s="394"/>
    </row>
    <row r="8240" spans="4:10">
      <c r="D8240" s="385"/>
      <c r="J8240" s="394"/>
    </row>
    <row r="8241" spans="4:10">
      <c r="D8241" s="385"/>
      <c r="J8241" s="394"/>
    </row>
    <row r="8242" spans="4:10">
      <c r="D8242" s="385"/>
      <c r="J8242" s="394"/>
    </row>
    <row r="8243" spans="4:10">
      <c r="D8243" s="385"/>
      <c r="J8243" s="394"/>
    </row>
    <row r="8244" spans="4:10">
      <c r="D8244" s="385"/>
      <c r="J8244" s="394"/>
    </row>
    <row r="8245" spans="4:10">
      <c r="D8245" s="385"/>
      <c r="J8245" s="394"/>
    </row>
    <row r="8246" spans="4:10">
      <c r="D8246" s="385"/>
      <c r="J8246" s="394"/>
    </row>
    <row r="8247" spans="4:10">
      <c r="D8247" s="385"/>
      <c r="J8247" s="385"/>
    </row>
    <row r="8248" spans="4:10">
      <c r="D8248" s="385"/>
      <c r="J8248" s="394"/>
    </row>
    <row r="8249" spans="4:10">
      <c r="D8249" s="385"/>
      <c r="J8249" s="394"/>
    </row>
    <row r="8250" spans="4:10">
      <c r="D8250" s="385"/>
      <c r="J8250" s="394"/>
    </row>
    <row r="8251" spans="4:10">
      <c r="D8251" s="385"/>
      <c r="J8251" s="394"/>
    </row>
    <row r="8252" spans="4:10">
      <c r="D8252" s="385"/>
      <c r="J8252" s="394"/>
    </row>
    <row r="8253" spans="4:10">
      <c r="D8253" s="385"/>
      <c r="J8253" s="394"/>
    </row>
    <row r="8254" spans="4:10">
      <c r="D8254" s="385"/>
      <c r="J8254" s="394"/>
    </row>
    <row r="8255" spans="4:10">
      <c r="D8255" s="385"/>
      <c r="J8255" s="394"/>
    </row>
    <row r="8256" spans="4:10">
      <c r="D8256" s="385"/>
      <c r="J8256" s="385"/>
    </row>
    <row r="8257" spans="4:10">
      <c r="D8257" s="385"/>
      <c r="J8257" s="394"/>
    </row>
    <row r="8258" spans="4:10">
      <c r="D8258" s="385"/>
      <c r="J8258" s="394"/>
    </row>
    <row r="8259" spans="4:10">
      <c r="D8259" s="385"/>
      <c r="J8259" s="394"/>
    </row>
    <row r="8260" spans="4:10">
      <c r="D8260" s="385"/>
      <c r="J8260" s="394"/>
    </row>
    <row r="8261" spans="4:10">
      <c r="D8261" s="385"/>
      <c r="J8261" s="394"/>
    </row>
    <row r="8262" spans="4:10">
      <c r="D8262" s="385"/>
      <c r="J8262" s="385"/>
    </row>
    <row r="8263" spans="4:10">
      <c r="D8263" s="385"/>
      <c r="J8263" s="385"/>
    </row>
    <row r="8264" spans="4:10">
      <c r="D8264" s="385"/>
      <c r="J8264" s="385"/>
    </row>
    <row r="8265" spans="4:10">
      <c r="D8265" s="385"/>
      <c r="J8265" s="394"/>
    </row>
    <row r="8266" spans="4:10">
      <c r="D8266" s="385"/>
      <c r="J8266" s="394"/>
    </row>
    <row r="8267" spans="4:10">
      <c r="D8267" s="385"/>
      <c r="J8267" s="394"/>
    </row>
    <row r="8268" spans="4:10">
      <c r="D8268" s="385"/>
      <c r="J8268" s="394"/>
    </row>
    <row r="8269" spans="4:10">
      <c r="D8269" s="385"/>
      <c r="J8269" s="394"/>
    </row>
    <row r="8270" spans="4:10">
      <c r="D8270" s="385"/>
      <c r="J8270" s="394"/>
    </row>
    <row r="8271" spans="4:10">
      <c r="D8271" s="385"/>
      <c r="J8271" s="394"/>
    </row>
    <row r="8272" spans="4:10">
      <c r="D8272" s="385"/>
      <c r="J8272" s="394"/>
    </row>
    <row r="8273" spans="4:10">
      <c r="D8273" s="385"/>
      <c r="J8273" s="394"/>
    </row>
    <row r="8274" spans="4:10">
      <c r="D8274" s="385"/>
      <c r="J8274" s="394"/>
    </row>
    <row r="8275" spans="4:10">
      <c r="D8275" s="385"/>
      <c r="J8275" s="394"/>
    </row>
    <row r="8276" spans="4:10">
      <c r="D8276" s="385"/>
      <c r="J8276" s="394"/>
    </row>
    <row r="8277" spans="4:10">
      <c r="D8277" s="385"/>
      <c r="J8277" s="385"/>
    </row>
    <row r="8278" spans="4:10">
      <c r="D8278" s="385"/>
      <c r="J8278" s="394"/>
    </row>
    <row r="8279" spans="4:10">
      <c r="D8279" s="385"/>
      <c r="J8279" s="394"/>
    </row>
    <row r="8280" spans="4:10">
      <c r="D8280" s="385"/>
      <c r="J8280" s="394"/>
    </row>
    <row r="8281" spans="4:10">
      <c r="D8281" s="385"/>
      <c r="J8281" s="394"/>
    </row>
    <row r="8282" spans="4:10">
      <c r="D8282" s="385"/>
      <c r="J8282" s="394"/>
    </row>
    <row r="8283" spans="4:10">
      <c r="D8283" s="385"/>
      <c r="J8283" s="394"/>
    </row>
    <row r="8284" spans="4:10">
      <c r="D8284" s="385"/>
      <c r="J8284" s="394"/>
    </row>
    <row r="8285" spans="4:10">
      <c r="D8285" s="385"/>
      <c r="J8285" s="394"/>
    </row>
    <row r="8286" spans="4:10">
      <c r="D8286" s="385"/>
      <c r="J8286" s="385"/>
    </row>
    <row r="8287" spans="4:10">
      <c r="D8287" s="385"/>
      <c r="J8287" s="394"/>
    </row>
    <row r="8288" spans="4:10">
      <c r="D8288" s="385"/>
      <c r="J8288" s="394"/>
    </row>
    <row r="8289" spans="4:10">
      <c r="D8289" s="385"/>
      <c r="J8289" s="394"/>
    </row>
    <row r="8290" spans="4:10">
      <c r="D8290" s="385"/>
      <c r="J8290" s="394"/>
    </row>
    <row r="8291" spans="4:10">
      <c r="D8291" s="385"/>
      <c r="J8291" s="394"/>
    </row>
    <row r="8292" spans="4:10">
      <c r="D8292" s="385"/>
      <c r="J8292" s="385"/>
    </row>
    <row r="8293" spans="4:10">
      <c r="D8293" s="385"/>
      <c r="J8293" s="385"/>
    </row>
    <row r="8294" spans="4:10">
      <c r="D8294" s="385"/>
      <c r="J8294" s="385"/>
    </row>
    <row r="8295" spans="4:10">
      <c r="D8295" s="385"/>
      <c r="J8295" s="394"/>
    </row>
    <row r="8296" spans="4:10">
      <c r="D8296" s="385"/>
      <c r="J8296" s="394"/>
    </row>
    <row r="8297" spans="4:10">
      <c r="D8297" s="385"/>
      <c r="J8297" s="394"/>
    </row>
    <row r="8298" spans="4:10">
      <c r="D8298" s="385"/>
      <c r="J8298" s="394"/>
    </row>
    <row r="8299" spans="4:10">
      <c r="D8299" s="385"/>
      <c r="J8299" s="394"/>
    </row>
    <row r="8300" spans="4:10">
      <c r="D8300" s="385"/>
      <c r="J8300" s="394"/>
    </row>
    <row r="8301" spans="4:10">
      <c r="D8301" s="385"/>
      <c r="J8301" s="394"/>
    </row>
    <row r="8302" spans="4:10">
      <c r="D8302" s="385"/>
      <c r="J8302" s="394"/>
    </row>
    <row r="8303" spans="4:10">
      <c r="D8303" s="385"/>
      <c r="J8303" s="394"/>
    </row>
    <row r="8304" spans="4:10">
      <c r="D8304" s="385"/>
      <c r="J8304" s="394"/>
    </row>
    <row r="8305" spans="4:10">
      <c r="D8305" s="385"/>
      <c r="J8305" s="394"/>
    </row>
    <row r="8306" spans="4:10">
      <c r="D8306" s="385"/>
      <c r="J8306" s="394"/>
    </row>
    <row r="8307" spans="4:10">
      <c r="D8307" s="385"/>
      <c r="J8307" s="385"/>
    </row>
    <row r="8308" spans="4:10">
      <c r="D8308" s="385"/>
      <c r="J8308" s="394"/>
    </row>
    <row r="8309" spans="4:10">
      <c r="D8309" s="385"/>
      <c r="J8309" s="394"/>
    </row>
    <row r="8310" spans="4:10">
      <c r="D8310" s="385"/>
      <c r="J8310" s="394"/>
    </row>
    <row r="8311" spans="4:10">
      <c r="D8311" s="385"/>
      <c r="J8311" s="394"/>
    </row>
    <row r="8312" spans="4:10">
      <c r="D8312" s="385"/>
      <c r="J8312" s="394"/>
    </row>
    <row r="8313" spans="4:10">
      <c r="D8313" s="385"/>
      <c r="J8313" s="394"/>
    </row>
    <row r="8314" spans="4:10">
      <c r="D8314" s="385"/>
      <c r="J8314" s="394"/>
    </row>
    <row r="8315" spans="4:10">
      <c r="D8315" s="385"/>
      <c r="J8315" s="394"/>
    </row>
    <row r="8316" spans="4:10">
      <c r="D8316" s="385"/>
      <c r="J8316" s="385"/>
    </row>
    <row r="8317" spans="4:10">
      <c r="D8317" s="385"/>
      <c r="J8317" s="394"/>
    </row>
    <row r="8318" spans="4:10">
      <c r="D8318" s="385"/>
      <c r="J8318" s="394"/>
    </row>
    <row r="8319" spans="4:10">
      <c r="D8319" s="385"/>
      <c r="J8319" s="394"/>
    </row>
    <row r="8320" spans="4:10">
      <c r="D8320" s="385"/>
      <c r="J8320" s="394"/>
    </row>
    <row r="8321" spans="4:10">
      <c r="D8321" s="385"/>
      <c r="J8321" s="394"/>
    </row>
    <row r="8322" spans="4:10">
      <c r="D8322" s="385"/>
      <c r="J8322" s="385"/>
    </row>
    <row r="8323" spans="4:10">
      <c r="D8323" s="385"/>
      <c r="J8323" s="385"/>
    </row>
    <row r="8324" spans="4:10">
      <c r="D8324" s="385"/>
      <c r="J8324" s="385"/>
    </row>
    <row r="8325" spans="4:10">
      <c r="D8325" s="385"/>
      <c r="J8325" s="394"/>
    </row>
    <row r="8326" spans="4:10">
      <c r="D8326" s="385"/>
      <c r="J8326" s="394"/>
    </row>
    <row r="8327" spans="4:10">
      <c r="D8327" s="385"/>
      <c r="J8327" s="394"/>
    </row>
    <row r="8328" spans="4:10">
      <c r="D8328" s="385"/>
      <c r="J8328" s="394"/>
    </row>
    <row r="8329" spans="4:10">
      <c r="D8329" s="385"/>
      <c r="J8329" s="394"/>
    </row>
    <row r="8330" spans="4:10">
      <c r="D8330" s="385"/>
      <c r="J8330" s="394"/>
    </row>
    <row r="8331" spans="4:10">
      <c r="D8331" s="385"/>
      <c r="J8331" s="394"/>
    </row>
    <row r="8332" spans="4:10">
      <c r="D8332" s="385"/>
      <c r="J8332" s="394"/>
    </row>
    <row r="8333" spans="4:10">
      <c r="D8333" s="385"/>
      <c r="J8333" s="394"/>
    </row>
    <row r="8334" spans="4:10">
      <c r="D8334" s="385"/>
      <c r="J8334" s="394"/>
    </row>
    <row r="8335" spans="4:10">
      <c r="D8335" s="385"/>
      <c r="J8335" s="394"/>
    </row>
    <row r="8336" spans="4:10">
      <c r="D8336" s="385"/>
      <c r="J8336" s="394"/>
    </row>
    <row r="8337" spans="4:10">
      <c r="D8337" s="385"/>
      <c r="J8337" s="385"/>
    </row>
    <row r="8338" spans="4:10">
      <c r="D8338" s="385"/>
      <c r="J8338" s="394"/>
    </row>
    <row r="8339" spans="4:10">
      <c r="D8339" s="385"/>
      <c r="J8339" s="394"/>
    </row>
    <row r="8340" spans="4:10">
      <c r="D8340" s="385"/>
      <c r="J8340" s="394"/>
    </row>
    <row r="8341" spans="4:10">
      <c r="D8341" s="385"/>
      <c r="J8341" s="394"/>
    </row>
    <row r="8342" spans="4:10">
      <c r="D8342" s="385"/>
      <c r="J8342" s="394"/>
    </row>
    <row r="8343" spans="4:10">
      <c r="D8343" s="385"/>
      <c r="J8343" s="394"/>
    </row>
    <row r="8344" spans="4:10">
      <c r="D8344" s="385"/>
      <c r="J8344" s="394"/>
    </row>
    <row r="8345" spans="4:10">
      <c r="D8345" s="385"/>
      <c r="J8345" s="394"/>
    </row>
    <row r="8346" spans="4:10">
      <c r="D8346" s="385"/>
      <c r="J8346" s="385"/>
    </row>
    <row r="8347" spans="4:10">
      <c r="D8347" s="385"/>
      <c r="J8347" s="394"/>
    </row>
    <row r="8348" spans="4:10">
      <c r="D8348" s="385"/>
      <c r="J8348" s="394"/>
    </row>
    <row r="8349" spans="4:10">
      <c r="D8349" s="385"/>
      <c r="J8349" s="394"/>
    </row>
    <row r="8350" spans="4:10">
      <c r="D8350" s="385"/>
      <c r="J8350" s="394"/>
    </row>
    <row r="8351" spans="4:10">
      <c r="D8351" s="385"/>
      <c r="J8351" s="394"/>
    </row>
    <row r="8352" spans="4:10">
      <c r="D8352" s="385"/>
      <c r="J8352" s="385"/>
    </row>
    <row r="8353" spans="4:10">
      <c r="D8353" s="385"/>
      <c r="J8353" s="385"/>
    </row>
    <row r="8354" spans="4:10">
      <c r="D8354" s="385"/>
      <c r="J8354" s="385"/>
    </row>
    <row r="8355" spans="4:10">
      <c r="D8355" s="385"/>
      <c r="J8355" s="394"/>
    </row>
    <row r="8356" spans="4:10">
      <c r="D8356" s="385"/>
      <c r="J8356" s="394"/>
    </row>
    <row r="8357" spans="4:10">
      <c r="D8357" s="385"/>
      <c r="J8357" s="394"/>
    </row>
    <row r="8358" spans="4:10">
      <c r="D8358" s="385"/>
      <c r="J8358" s="394"/>
    </row>
    <row r="8359" spans="4:10">
      <c r="D8359" s="385"/>
      <c r="J8359" s="394"/>
    </row>
    <row r="8360" spans="4:10">
      <c r="D8360" s="385"/>
      <c r="J8360" s="394"/>
    </row>
    <row r="8361" spans="4:10">
      <c r="D8361" s="385"/>
      <c r="J8361" s="394"/>
    </row>
    <row r="8362" spans="4:10">
      <c r="D8362" s="385"/>
      <c r="J8362" s="394"/>
    </row>
    <row r="8363" spans="4:10">
      <c r="D8363" s="385"/>
      <c r="J8363" s="394"/>
    </row>
    <row r="8364" spans="4:10">
      <c r="D8364" s="385"/>
      <c r="J8364" s="394"/>
    </row>
    <row r="8365" spans="4:10">
      <c r="D8365" s="385"/>
      <c r="J8365" s="394"/>
    </row>
    <row r="8366" spans="4:10">
      <c r="D8366" s="385"/>
      <c r="J8366" s="394"/>
    </row>
    <row r="8367" spans="4:10">
      <c r="D8367" s="385"/>
      <c r="J8367" s="385"/>
    </row>
    <row r="8368" spans="4:10">
      <c r="D8368" s="385"/>
      <c r="J8368" s="394"/>
    </row>
    <row r="8369" spans="4:10">
      <c r="D8369" s="385"/>
      <c r="J8369" s="394"/>
    </row>
    <row r="8370" spans="4:10">
      <c r="D8370" s="385"/>
      <c r="J8370" s="394"/>
    </row>
    <row r="8371" spans="4:10">
      <c r="D8371" s="385"/>
      <c r="J8371" s="394"/>
    </row>
    <row r="8372" spans="4:10">
      <c r="D8372" s="385"/>
      <c r="J8372" s="394"/>
    </row>
    <row r="8373" spans="4:10">
      <c r="D8373" s="385"/>
      <c r="J8373" s="394"/>
    </row>
    <row r="8374" spans="4:10">
      <c r="D8374" s="385"/>
      <c r="J8374" s="394"/>
    </row>
    <row r="8375" spans="4:10">
      <c r="D8375" s="385"/>
      <c r="J8375" s="394"/>
    </row>
    <row r="8376" spans="4:10">
      <c r="D8376" s="385"/>
      <c r="J8376" s="385"/>
    </row>
    <row r="8377" spans="4:10">
      <c r="D8377" s="385"/>
      <c r="J8377" s="394"/>
    </row>
    <row r="8378" spans="4:10">
      <c r="D8378" s="385"/>
      <c r="J8378" s="394"/>
    </row>
    <row r="8379" spans="4:10">
      <c r="D8379" s="385"/>
      <c r="J8379" s="394"/>
    </row>
    <row r="8380" spans="4:10">
      <c r="D8380" s="385"/>
      <c r="J8380" s="394"/>
    </row>
    <row r="8381" spans="4:10">
      <c r="D8381" s="385"/>
      <c r="J8381" s="394"/>
    </row>
    <row r="8382" spans="4:10">
      <c r="D8382" s="385"/>
      <c r="J8382" s="385"/>
    </row>
    <row r="8383" spans="4:10">
      <c r="D8383" s="385"/>
      <c r="J8383" s="385"/>
    </row>
    <row r="8384" spans="4:10">
      <c r="D8384" s="385"/>
      <c r="J8384" s="385"/>
    </row>
    <row r="8385" spans="4:10">
      <c r="D8385" s="385"/>
      <c r="J8385" s="394"/>
    </row>
    <row r="8386" spans="4:10">
      <c r="D8386" s="385"/>
      <c r="J8386" s="394"/>
    </row>
    <row r="8387" spans="4:10">
      <c r="D8387" s="385"/>
      <c r="J8387" s="394"/>
    </row>
    <row r="8388" spans="4:10">
      <c r="D8388" s="385"/>
      <c r="J8388" s="394"/>
    </row>
    <row r="8389" spans="4:10">
      <c r="D8389" s="385"/>
      <c r="J8389" s="394"/>
    </row>
    <row r="8390" spans="4:10">
      <c r="D8390" s="385"/>
      <c r="J8390" s="394"/>
    </row>
    <row r="8391" spans="4:10">
      <c r="D8391" s="385"/>
      <c r="J8391" s="394"/>
    </row>
    <row r="8392" spans="4:10">
      <c r="D8392" s="385"/>
      <c r="J8392" s="394"/>
    </row>
    <row r="8393" spans="4:10">
      <c r="D8393" s="385"/>
      <c r="J8393" s="394"/>
    </row>
    <row r="8394" spans="4:10">
      <c r="D8394" s="385"/>
      <c r="J8394" s="394"/>
    </row>
    <row r="8395" spans="4:10">
      <c r="D8395" s="385"/>
      <c r="J8395" s="394"/>
    </row>
    <row r="8396" spans="4:10">
      <c r="D8396" s="385"/>
      <c r="J8396" s="394"/>
    </row>
    <row r="8397" spans="4:10">
      <c r="D8397" s="385"/>
      <c r="J8397" s="385"/>
    </row>
    <row r="8398" spans="4:10">
      <c r="D8398" s="385"/>
      <c r="J8398" s="394"/>
    </row>
    <row r="8399" spans="4:10">
      <c r="D8399" s="385"/>
      <c r="J8399" s="394"/>
    </row>
    <row r="8400" spans="4:10">
      <c r="D8400" s="385"/>
      <c r="J8400" s="394"/>
    </row>
    <row r="8401" spans="4:10">
      <c r="D8401" s="385"/>
      <c r="J8401" s="394"/>
    </row>
    <row r="8402" spans="4:10">
      <c r="D8402" s="385"/>
      <c r="J8402" s="394"/>
    </row>
    <row r="8403" spans="4:10">
      <c r="D8403" s="385"/>
      <c r="J8403" s="394"/>
    </row>
    <row r="8404" spans="4:10">
      <c r="D8404" s="385"/>
      <c r="J8404" s="394"/>
    </row>
    <row r="8405" spans="4:10">
      <c r="D8405" s="385"/>
      <c r="J8405" s="394"/>
    </row>
    <row r="8406" spans="4:10">
      <c r="D8406" s="385"/>
      <c r="J8406" s="385"/>
    </row>
    <row r="8407" spans="4:10">
      <c r="D8407" s="385"/>
      <c r="J8407" s="394"/>
    </row>
    <row r="8408" spans="4:10">
      <c r="D8408" s="385"/>
      <c r="J8408" s="394"/>
    </row>
    <row r="8409" spans="4:10">
      <c r="D8409" s="385"/>
      <c r="J8409" s="394"/>
    </row>
    <row r="8410" spans="4:10">
      <c r="D8410" s="385"/>
      <c r="J8410" s="394"/>
    </row>
    <row r="8411" spans="4:10">
      <c r="D8411" s="385"/>
      <c r="J8411" s="394"/>
    </row>
    <row r="8412" spans="4:10">
      <c r="D8412" s="385"/>
      <c r="J8412" s="385"/>
    </row>
    <row r="8413" spans="4:10">
      <c r="D8413" s="385"/>
      <c r="J8413" s="385"/>
    </row>
    <row r="8414" spans="4:10">
      <c r="D8414" s="385"/>
      <c r="J8414" s="385"/>
    </row>
    <row r="8415" spans="4:10">
      <c r="D8415" s="385"/>
      <c r="J8415" s="394"/>
    </row>
    <row r="8416" spans="4:10">
      <c r="D8416" s="385"/>
      <c r="J8416" s="394"/>
    </row>
    <row r="8417" spans="4:10">
      <c r="D8417" s="385"/>
      <c r="J8417" s="394"/>
    </row>
    <row r="8418" spans="4:10">
      <c r="D8418" s="385"/>
      <c r="J8418" s="394"/>
    </row>
    <row r="8419" spans="4:10">
      <c r="D8419" s="385"/>
      <c r="J8419" s="394"/>
    </row>
    <row r="8420" spans="4:10">
      <c r="D8420" s="385"/>
      <c r="J8420" s="394"/>
    </row>
    <row r="8421" spans="4:10">
      <c r="D8421" s="385"/>
      <c r="J8421" s="394"/>
    </row>
    <row r="8422" spans="4:10">
      <c r="D8422" s="385"/>
      <c r="J8422" s="394"/>
    </row>
    <row r="8423" spans="4:10">
      <c r="D8423" s="385"/>
      <c r="J8423" s="394"/>
    </row>
    <row r="8424" spans="4:10">
      <c r="D8424" s="385"/>
      <c r="J8424" s="394"/>
    </row>
    <row r="8425" spans="4:10">
      <c r="D8425" s="385"/>
      <c r="J8425" s="394"/>
    </row>
    <row r="8426" spans="4:10">
      <c r="D8426" s="385"/>
      <c r="J8426" s="394"/>
    </row>
    <row r="8427" spans="4:10">
      <c r="D8427" s="385"/>
      <c r="J8427" s="385"/>
    </row>
    <row r="8428" spans="4:10">
      <c r="D8428" s="385"/>
      <c r="J8428" s="394"/>
    </row>
    <row r="8429" spans="4:10">
      <c r="D8429" s="385"/>
      <c r="J8429" s="394"/>
    </row>
    <row r="8430" spans="4:10">
      <c r="D8430" s="385"/>
      <c r="J8430" s="394"/>
    </row>
    <row r="8431" spans="4:10">
      <c r="D8431" s="385"/>
      <c r="J8431" s="394"/>
    </row>
    <row r="8432" spans="4:10">
      <c r="D8432" s="385"/>
      <c r="J8432" s="394"/>
    </row>
    <row r="8433" spans="4:10">
      <c r="D8433" s="385"/>
      <c r="J8433" s="394"/>
    </row>
    <row r="8434" spans="4:10">
      <c r="D8434" s="385"/>
      <c r="J8434" s="394"/>
    </row>
    <row r="8435" spans="4:10">
      <c r="D8435" s="385"/>
      <c r="J8435" s="394"/>
    </row>
    <row r="8436" spans="4:10">
      <c r="D8436" s="385"/>
      <c r="J8436" s="385"/>
    </row>
    <row r="8437" spans="4:10">
      <c r="D8437" s="385"/>
      <c r="J8437" s="394"/>
    </row>
    <row r="8438" spans="4:10">
      <c r="D8438" s="385"/>
      <c r="J8438" s="394"/>
    </row>
    <row r="8439" spans="4:10">
      <c r="D8439" s="385"/>
      <c r="J8439" s="394"/>
    </row>
    <row r="8440" spans="4:10">
      <c r="D8440" s="385"/>
      <c r="J8440" s="394"/>
    </row>
    <row r="8441" spans="4:10">
      <c r="D8441" s="385"/>
      <c r="J8441" s="394"/>
    </row>
    <row r="8442" spans="4:10">
      <c r="D8442" s="385"/>
      <c r="J8442" s="385"/>
    </row>
    <row r="8443" spans="4:10">
      <c r="D8443" s="385"/>
      <c r="J8443" s="385"/>
    </row>
    <row r="8444" spans="4:10">
      <c r="D8444" s="385"/>
      <c r="J8444" s="385"/>
    </row>
    <row r="8445" spans="4:10">
      <c r="D8445" s="385"/>
      <c r="J8445" s="394"/>
    </row>
    <row r="8446" spans="4:10">
      <c r="D8446" s="385"/>
      <c r="J8446" s="394"/>
    </row>
    <row r="8447" spans="4:10">
      <c r="D8447" s="385"/>
      <c r="J8447" s="394"/>
    </row>
    <row r="8448" spans="4:10">
      <c r="D8448" s="385"/>
      <c r="J8448" s="394"/>
    </row>
    <row r="8449" spans="4:10">
      <c r="D8449" s="385"/>
      <c r="J8449" s="394"/>
    </row>
    <row r="8450" spans="4:10">
      <c r="D8450" s="385"/>
      <c r="J8450" s="394"/>
    </row>
    <row r="8451" spans="4:10">
      <c r="D8451" s="385"/>
      <c r="J8451" s="394"/>
    </row>
    <row r="8452" spans="4:10">
      <c r="D8452" s="385"/>
      <c r="J8452" s="394"/>
    </row>
    <row r="8453" spans="4:10">
      <c r="D8453" s="385"/>
      <c r="J8453" s="394"/>
    </row>
    <row r="8454" spans="4:10">
      <c r="D8454" s="385"/>
      <c r="J8454" s="394"/>
    </row>
    <row r="8455" spans="4:10">
      <c r="D8455" s="385"/>
      <c r="J8455" s="394"/>
    </row>
    <row r="8456" spans="4:10">
      <c r="D8456" s="385"/>
      <c r="J8456" s="394"/>
    </row>
    <row r="8457" spans="4:10">
      <c r="D8457" s="385"/>
      <c r="J8457" s="385"/>
    </row>
    <row r="8458" spans="4:10">
      <c r="D8458" s="385"/>
      <c r="J8458" s="394"/>
    </row>
    <row r="8459" spans="4:10">
      <c r="D8459" s="385"/>
      <c r="J8459" s="394"/>
    </row>
    <row r="8460" spans="4:10">
      <c r="D8460" s="385"/>
      <c r="J8460" s="394"/>
    </row>
    <row r="8461" spans="4:10">
      <c r="D8461" s="385"/>
      <c r="J8461" s="394"/>
    </row>
    <row r="8462" spans="4:10">
      <c r="D8462" s="385"/>
      <c r="J8462" s="394"/>
    </row>
    <row r="8463" spans="4:10">
      <c r="D8463" s="385"/>
      <c r="J8463" s="394"/>
    </row>
    <row r="8464" spans="4:10">
      <c r="D8464" s="385"/>
      <c r="J8464" s="394"/>
    </row>
    <row r="8465" spans="4:10">
      <c r="D8465" s="385"/>
      <c r="J8465" s="394"/>
    </row>
    <row r="8466" spans="4:10">
      <c r="D8466" s="385"/>
      <c r="J8466" s="385"/>
    </row>
    <row r="8467" spans="4:10">
      <c r="D8467" s="385"/>
      <c r="J8467" s="394"/>
    </row>
    <row r="8468" spans="4:10">
      <c r="D8468" s="385"/>
      <c r="J8468" s="394"/>
    </row>
    <row r="8469" spans="4:10">
      <c r="D8469" s="385"/>
      <c r="J8469" s="394"/>
    </row>
    <row r="8470" spans="4:10">
      <c r="D8470" s="385"/>
      <c r="J8470" s="394"/>
    </row>
    <row r="8471" spans="4:10">
      <c r="D8471" s="385"/>
      <c r="J8471" s="394"/>
    </row>
    <row r="8472" spans="4:10">
      <c r="D8472" s="385"/>
      <c r="J8472" s="385"/>
    </row>
    <row r="8473" spans="4:10">
      <c r="D8473" s="385"/>
      <c r="J8473" s="385"/>
    </row>
    <row r="8474" spans="4:10">
      <c r="D8474" s="385"/>
      <c r="J8474" s="385"/>
    </row>
    <row r="8475" spans="4:10">
      <c r="D8475" s="385"/>
      <c r="J8475" s="394"/>
    </row>
    <row r="8476" spans="4:10">
      <c r="D8476" s="385"/>
      <c r="J8476" s="394"/>
    </row>
    <row r="8477" spans="4:10">
      <c r="D8477" s="385"/>
      <c r="J8477" s="394"/>
    </row>
    <row r="8478" spans="4:10">
      <c r="D8478" s="385"/>
      <c r="J8478" s="394"/>
    </row>
    <row r="8479" spans="4:10">
      <c r="D8479" s="385"/>
      <c r="J8479" s="394"/>
    </row>
    <row r="8480" spans="4:10">
      <c r="D8480" s="385"/>
      <c r="J8480" s="394"/>
    </row>
    <row r="8481" spans="4:10">
      <c r="D8481" s="385"/>
      <c r="J8481" s="394"/>
    </row>
    <row r="8482" spans="4:10">
      <c r="D8482" s="385"/>
      <c r="J8482" s="394"/>
    </row>
    <row r="8483" spans="4:10">
      <c r="D8483" s="385"/>
      <c r="J8483" s="394"/>
    </row>
    <row r="8484" spans="4:10">
      <c r="D8484" s="385"/>
      <c r="J8484" s="394"/>
    </row>
    <row r="8485" spans="4:10">
      <c r="D8485" s="385"/>
      <c r="J8485" s="394"/>
    </row>
    <row r="8486" spans="4:10">
      <c r="D8486" s="385"/>
      <c r="J8486" s="394"/>
    </row>
    <row r="8487" spans="4:10">
      <c r="D8487" s="385"/>
      <c r="J8487" s="385"/>
    </row>
    <row r="8488" spans="4:10">
      <c r="D8488" s="385"/>
      <c r="J8488" s="394"/>
    </row>
    <row r="8489" spans="4:10">
      <c r="D8489" s="385"/>
      <c r="J8489" s="394"/>
    </row>
    <row r="8490" spans="4:10">
      <c r="D8490" s="385"/>
      <c r="J8490" s="394"/>
    </row>
    <row r="8491" spans="4:10">
      <c r="D8491" s="385"/>
      <c r="J8491" s="394"/>
    </row>
    <row r="8492" spans="4:10">
      <c r="D8492" s="385"/>
      <c r="J8492" s="394"/>
    </row>
    <row r="8493" spans="4:10">
      <c r="D8493" s="385"/>
      <c r="J8493" s="394"/>
    </row>
    <row r="8494" spans="4:10">
      <c r="D8494" s="385"/>
      <c r="J8494" s="394"/>
    </row>
    <row r="8495" spans="4:10">
      <c r="D8495" s="385"/>
      <c r="J8495" s="394"/>
    </row>
    <row r="8496" spans="4:10">
      <c r="D8496" s="385"/>
      <c r="J8496" s="385"/>
    </row>
    <row r="8497" spans="4:10">
      <c r="D8497" s="385"/>
      <c r="J8497" s="394"/>
    </row>
    <row r="8498" spans="4:10">
      <c r="D8498" s="385"/>
      <c r="J8498" s="394"/>
    </row>
    <row r="8499" spans="4:10">
      <c r="D8499" s="385"/>
      <c r="J8499" s="394"/>
    </row>
    <row r="8500" spans="4:10">
      <c r="D8500" s="385"/>
      <c r="J8500" s="394"/>
    </row>
    <row r="8501" spans="4:10">
      <c r="D8501" s="385"/>
      <c r="J8501" s="394"/>
    </row>
    <row r="8502" spans="4:10">
      <c r="D8502" s="385"/>
      <c r="J8502" s="385"/>
    </row>
    <row r="8503" spans="4:10">
      <c r="D8503" s="385"/>
      <c r="J8503" s="385"/>
    </row>
    <row r="8504" spans="4:10">
      <c r="D8504" s="385"/>
      <c r="J8504" s="385"/>
    </row>
    <row r="8505" spans="4:10">
      <c r="D8505" s="385"/>
      <c r="J8505" s="394"/>
    </row>
    <row r="8506" spans="4:10">
      <c r="D8506" s="385"/>
      <c r="J8506" s="394"/>
    </row>
    <row r="8507" spans="4:10">
      <c r="D8507" s="385"/>
      <c r="J8507" s="394"/>
    </row>
    <row r="8508" spans="4:10">
      <c r="D8508" s="385"/>
      <c r="J8508" s="394"/>
    </row>
    <row r="8509" spans="4:10">
      <c r="D8509" s="385"/>
      <c r="J8509" s="394"/>
    </row>
    <row r="8510" spans="4:10">
      <c r="D8510" s="385"/>
      <c r="J8510" s="394"/>
    </row>
    <row r="8511" spans="4:10">
      <c r="D8511" s="385"/>
      <c r="J8511" s="394"/>
    </row>
    <row r="8512" spans="4:10">
      <c r="D8512" s="385"/>
      <c r="J8512" s="394"/>
    </row>
    <row r="8513" spans="4:10">
      <c r="D8513" s="385"/>
      <c r="J8513" s="394"/>
    </row>
    <row r="8514" spans="4:10">
      <c r="D8514" s="385"/>
      <c r="J8514" s="394"/>
    </row>
    <row r="8515" spans="4:10">
      <c r="D8515" s="385"/>
      <c r="J8515" s="394"/>
    </row>
    <row r="8516" spans="4:10">
      <c r="D8516" s="385"/>
      <c r="J8516" s="394"/>
    </row>
    <row r="8517" spans="4:10">
      <c r="D8517" s="385"/>
      <c r="J8517" s="385"/>
    </row>
    <row r="8518" spans="4:10">
      <c r="D8518" s="385"/>
      <c r="J8518" s="394"/>
    </row>
    <row r="8519" spans="4:10">
      <c r="D8519" s="385"/>
      <c r="J8519" s="394"/>
    </row>
    <row r="8520" spans="4:10">
      <c r="D8520" s="385"/>
      <c r="J8520" s="394"/>
    </row>
    <row r="8521" spans="4:10">
      <c r="D8521" s="385"/>
      <c r="J8521" s="394"/>
    </row>
    <row r="8522" spans="4:10">
      <c r="D8522" s="385"/>
      <c r="J8522" s="394"/>
    </row>
    <row r="8523" spans="4:10">
      <c r="D8523" s="385"/>
      <c r="J8523" s="394"/>
    </row>
    <row r="8524" spans="4:10">
      <c r="D8524" s="385"/>
      <c r="J8524" s="394"/>
    </row>
    <row r="8525" spans="4:10">
      <c r="D8525" s="385"/>
      <c r="J8525" s="394"/>
    </row>
    <row r="8526" spans="4:10">
      <c r="D8526" s="385"/>
      <c r="J8526" s="385"/>
    </row>
    <row r="8527" spans="4:10">
      <c r="D8527" s="385"/>
      <c r="J8527" s="394"/>
    </row>
    <row r="8528" spans="4:10">
      <c r="D8528" s="385"/>
      <c r="J8528" s="394"/>
    </row>
    <row r="8529" spans="4:10">
      <c r="D8529" s="385"/>
      <c r="J8529" s="394"/>
    </row>
    <row r="8530" spans="4:10">
      <c r="D8530" s="385"/>
      <c r="J8530" s="394"/>
    </row>
    <row r="8531" spans="4:10">
      <c r="D8531" s="385"/>
      <c r="J8531" s="394"/>
    </row>
    <row r="8532" spans="4:10">
      <c r="D8532" s="385"/>
      <c r="J8532" s="385"/>
    </row>
    <row r="8533" spans="4:10">
      <c r="D8533" s="385"/>
      <c r="J8533" s="385"/>
    </row>
    <row r="8534" spans="4:10">
      <c r="D8534" s="385"/>
      <c r="J8534" s="385"/>
    </row>
    <row r="8535" spans="4:10">
      <c r="D8535" s="385"/>
      <c r="J8535" s="394"/>
    </row>
    <row r="8536" spans="4:10">
      <c r="D8536" s="385"/>
      <c r="J8536" s="394"/>
    </row>
    <row r="8537" spans="4:10">
      <c r="D8537" s="385"/>
      <c r="J8537" s="394"/>
    </row>
    <row r="8538" spans="4:10">
      <c r="D8538" s="385"/>
      <c r="J8538" s="394"/>
    </row>
    <row r="8539" spans="4:10">
      <c r="D8539" s="385"/>
      <c r="J8539" s="394"/>
    </row>
    <row r="8540" spans="4:10">
      <c r="D8540" s="385"/>
      <c r="J8540" s="394"/>
    </row>
    <row r="8541" spans="4:10">
      <c r="D8541" s="385"/>
      <c r="J8541" s="394"/>
    </row>
    <row r="8542" spans="4:10">
      <c r="D8542" s="385"/>
      <c r="J8542" s="394"/>
    </row>
    <row r="8543" spans="4:10">
      <c r="D8543" s="385"/>
      <c r="J8543" s="394"/>
    </row>
    <row r="8544" spans="4:10">
      <c r="D8544" s="385"/>
      <c r="J8544" s="394"/>
    </row>
    <row r="8545" spans="4:10">
      <c r="D8545" s="385"/>
      <c r="J8545" s="394"/>
    </row>
    <row r="8546" spans="4:10">
      <c r="D8546" s="385"/>
      <c r="J8546" s="394"/>
    </row>
    <row r="8547" spans="4:10">
      <c r="D8547" s="385"/>
      <c r="J8547" s="385"/>
    </row>
    <row r="8548" spans="4:10">
      <c r="D8548" s="385"/>
      <c r="J8548" s="394"/>
    </row>
    <row r="8549" spans="4:10">
      <c r="D8549" s="385"/>
      <c r="J8549" s="394"/>
    </row>
    <row r="8550" spans="4:10">
      <c r="D8550" s="385"/>
      <c r="J8550" s="394"/>
    </row>
    <row r="8551" spans="4:10">
      <c r="D8551" s="385"/>
      <c r="J8551" s="394"/>
    </row>
    <row r="8552" spans="4:10">
      <c r="D8552" s="385"/>
      <c r="J8552" s="394"/>
    </row>
    <row r="8553" spans="4:10">
      <c r="D8553" s="385"/>
      <c r="J8553" s="394"/>
    </row>
    <row r="8554" spans="4:10">
      <c r="D8554" s="385"/>
      <c r="J8554" s="394"/>
    </row>
    <row r="8555" spans="4:10">
      <c r="D8555" s="385"/>
      <c r="J8555" s="394"/>
    </row>
    <row r="8556" spans="4:10">
      <c r="D8556" s="385"/>
      <c r="J8556" s="385"/>
    </row>
    <row r="8557" spans="4:10">
      <c r="D8557" s="385"/>
      <c r="J8557" s="394"/>
    </row>
    <row r="8558" spans="4:10">
      <c r="D8558" s="385"/>
      <c r="J8558" s="394"/>
    </row>
    <row r="8559" spans="4:10">
      <c r="D8559" s="385"/>
      <c r="J8559" s="394"/>
    </row>
    <row r="8560" spans="4:10">
      <c r="D8560" s="385"/>
      <c r="J8560" s="394"/>
    </row>
    <row r="8561" spans="4:10">
      <c r="D8561" s="385"/>
      <c r="J8561" s="394"/>
    </row>
    <row r="8562" spans="4:10">
      <c r="D8562" s="385"/>
      <c r="J8562" s="385"/>
    </row>
    <row r="8563" spans="4:10">
      <c r="D8563" s="385"/>
      <c r="J8563" s="385"/>
    </row>
    <row r="8564" spans="4:10">
      <c r="D8564" s="385"/>
      <c r="J8564" s="385"/>
    </row>
    <row r="8565" spans="4:10">
      <c r="D8565" s="385"/>
      <c r="J8565" s="394"/>
    </row>
    <row r="8566" spans="4:10">
      <c r="D8566" s="385"/>
      <c r="J8566" s="394"/>
    </row>
    <row r="8567" spans="4:10">
      <c r="D8567" s="385"/>
      <c r="J8567" s="394"/>
    </row>
    <row r="8568" spans="4:10">
      <c r="D8568" s="385"/>
      <c r="J8568" s="394"/>
    </row>
    <row r="8569" spans="4:10">
      <c r="D8569" s="385"/>
      <c r="J8569" s="394"/>
    </row>
    <row r="8570" spans="4:10">
      <c r="D8570" s="385"/>
      <c r="J8570" s="394"/>
    </row>
    <row r="8571" spans="4:10">
      <c r="D8571" s="385"/>
      <c r="J8571" s="394"/>
    </row>
    <row r="8572" spans="4:10">
      <c r="D8572" s="385"/>
      <c r="J8572" s="394"/>
    </row>
    <row r="8573" spans="4:10">
      <c r="D8573" s="385"/>
      <c r="J8573" s="394"/>
    </row>
    <row r="8574" spans="4:10">
      <c r="D8574" s="385"/>
      <c r="J8574" s="394"/>
    </row>
    <row r="8575" spans="4:10">
      <c r="D8575" s="385"/>
      <c r="J8575" s="394"/>
    </row>
    <row r="8576" spans="4:10">
      <c r="D8576" s="385"/>
      <c r="J8576" s="394"/>
    </row>
    <row r="8577" spans="4:10">
      <c r="D8577" s="385"/>
      <c r="J8577" s="385"/>
    </row>
    <row r="8578" spans="4:10">
      <c r="D8578" s="385"/>
      <c r="J8578" s="394"/>
    </row>
    <row r="8579" spans="4:10">
      <c r="D8579" s="385"/>
      <c r="J8579" s="394"/>
    </row>
    <row r="8580" spans="4:10">
      <c r="D8580" s="385"/>
      <c r="J8580" s="394"/>
    </row>
    <row r="8581" spans="4:10">
      <c r="D8581" s="385"/>
      <c r="J8581" s="394"/>
    </row>
    <row r="8582" spans="4:10">
      <c r="D8582" s="385"/>
      <c r="J8582" s="394"/>
    </row>
    <row r="8583" spans="4:10">
      <c r="D8583" s="385"/>
      <c r="J8583" s="394"/>
    </row>
    <row r="8584" spans="4:10">
      <c r="D8584" s="385"/>
      <c r="J8584" s="394"/>
    </row>
    <row r="8585" spans="4:10">
      <c r="D8585" s="385"/>
      <c r="J8585" s="394"/>
    </row>
    <row r="8586" spans="4:10">
      <c r="D8586" s="385"/>
      <c r="J8586" s="385"/>
    </row>
    <row r="8587" spans="4:10">
      <c r="D8587" s="385"/>
      <c r="J8587" s="394"/>
    </row>
    <row r="8588" spans="4:10">
      <c r="D8588" s="385"/>
      <c r="J8588" s="394"/>
    </row>
    <row r="8589" spans="4:10">
      <c r="D8589" s="385"/>
      <c r="J8589" s="394"/>
    </row>
    <row r="8590" spans="4:10">
      <c r="D8590" s="385"/>
      <c r="J8590" s="394"/>
    </row>
    <row r="8591" spans="4:10">
      <c r="D8591" s="385"/>
      <c r="J8591" s="394"/>
    </row>
    <row r="8592" spans="4:10">
      <c r="D8592" s="385"/>
      <c r="J8592" s="385"/>
    </row>
    <row r="8593" spans="4:10">
      <c r="D8593" s="385"/>
      <c r="J8593" s="385"/>
    </row>
    <row r="8594" spans="4:10">
      <c r="D8594" s="385"/>
      <c r="J8594" s="385"/>
    </row>
    <row r="8595" spans="4:10">
      <c r="D8595" s="385"/>
      <c r="J8595" s="394"/>
    </row>
    <row r="8596" spans="4:10">
      <c r="D8596" s="385"/>
      <c r="J8596" s="394"/>
    </row>
    <row r="8597" spans="4:10">
      <c r="D8597" s="385"/>
      <c r="J8597" s="394"/>
    </row>
    <row r="8598" spans="4:10">
      <c r="D8598" s="385"/>
      <c r="J8598" s="394"/>
    </row>
    <row r="8599" spans="4:10">
      <c r="D8599" s="385"/>
      <c r="J8599" s="394"/>
    </row>
    <row r="8600" spans="4:10">
      <c r="D8600" s="385"/>
      <c r="J8600" s="394"/>
    </row>
    <row r="8601" spans="4:10">
      <c r="D8601" s="385"/>
      <c r="J8601" s="394"/>
    </row>
    <row r="8602" spans="4:10">
      <c r="D8602" s="385"/>
      <c r="J8602" s="394"/>
    </row>
    <row r="8603" spans="4:10">
      <c r="D8603" s="385"/>
      <c r="J8603" s="394"/>
    </row>
    <row r="8604" spans="4:10">
      <c r="D8604" s="385"/>
      <c r="J8604" s="394"/>
    </row>
    <row r="8605" spans="4:10">
      <c r="D8605" s="385"/>
      <c r="J8605" s="394"/>
    </row>
    <row r="8606" spans="4:10">
      <c r="D8606" s="385"/>
      <c r="J8606" s="394"/>
    </row>
    <row r="8607" spans="4:10">
      <c r="D8607" s="385"/>
      <c r="J8607" s="385"/>
    </row>
    <row r="8608" spans="4:10">
      <c r="D8608" s="385"/>
      <c r="J8608" s="394"/>
    </row>
    <row r="8609" spans="4:10">
      <c r="D8609" s="385"/>
      <c r="J8609" s="394"/>
    </row>
    <row r="8610" spans="4:10">
      <c r="D8610" s="385"/>
      <c r="J8610" s="394"/>
    </row>
    <row r="8611" spans="4:10">
      <c r="D8611" s="385"/>
      <c r="J8611" s="394"/>
    </row>
    <row r="8612" spans="4:10">
      <c r="D8612" s="385"/>
      <c r="J8612" s="394"/>
    </row>
    <row r="8613" spans="4:10">
      <c r="D8613" s="385"/>
      <c r="J8613" s="394"/>
    </row>
    <row r="8614" spans="4:10">
      <c r="D8614" s="385"/>
      <c r="J8614" s="394"/>
    </row>
    <row r="8615" spans="4:10">
      <c r="D8615" s="385"/>
      <c r="J8615" s="394"/>
    </row>
    <row r="8616" spans="4:10">
      <c r="D8616" s="385"/>
      <c r="J8616" s="385"/>
    </row>
    <row r="8617" spans="4:10">
      <c r="D8617" s="385"/>
      <c r="J8617" s="394"/>
    </row>
    <row r="8618" spans="4:10">
      <c r="D8618" s="385"/>
      <c r="J8618" s="394"/>
    </row>
    <row r="8619" spans="4:10">
      <c r="D8619" s="385"/>
      <c r="J8619" s="394"/>
    </row>
    <row r="8620" spans="4:10">
      <c r="D8620" s="385"/>
      <c r="J8620" s="394"/>
    </row>
    <row r="8621" spans="4:10">
      <c r="D8621" s="385"/>
      <c r="J8621" s="394"/>
    </row>
    <row r="8622" spans="4:10">
      <c r="D8622" s="385"/>
      <c r="J8622" s="385"/>
    </row>
    <row r="8623" spans="4:10">
      <c r="D8623" s="385"/>
      <c r="J8623" s="385"/>
    </row>
    <row r="8624" spans="4:10">
      <c r="D8624" s="385"/>
      <c r="J8624" s="385"/>
    </row>
    <row r="8625" spans="4:10">
      <c r="D8625" s="385"/>
      <c r="J8625" s="394"/>
    </row>
    <row r="8626" spans="4:10">
      <c r="D8626" s="385"/>
      <c r="J8626" s="394"/>
    </row>
    <row r="8627" spans="4:10">
      <c r="D8627" s="385"/>
      <c r="J8627" s="394"/>
    </row>
    <row r="8628" spans="4:10">
      <c r="D8628" s="385"/>
      <c r="J8628" s="394"/>
    </row>
    <row r="8629" spans="4:10">
      <c r="D8629" s="385"/>
      <c r="J8629" s="394"/>
    </row>
    <row r="8630" spans="4:10">
      <c r="D8630" s="385"/>
      <c r="J8630" s="394"/>
    </row>
    <row r="8631" spans="4:10">
      <c r="D8631" s="385"/>
      <c r="J8631" s="394"/>
    </row>
    <row r="8632" spans="4:10">
      <c r="D8632" s="385"/>
      <c r="J8632" s="394"/>
    </row>
    <row r="8633" spans="4:10">
      <c r="D8633" s="385"/>
      <c r="J8633" s="394"/>
    </row>
    <row r="8634" spans="4:10">
      <c r="D8634" s="385"/>
      <c r="J8634" s="394"/>
    </row>
    <row r="8635" spans="4:10">
      <c r="D8635" s="385"/>
      <c r="J8635" s="394"/>
    </row>
    <row r="8636" spans="4:10">
      <c r="D8636" s="385"/>
      <c r="J8636" s="394"/>
    </row>
    <row r="8637" spans="4:10">
      <c r="D8637" s="385"/>
      <c r="J8637" s="385"/>
    </row>
    <row r="8638" spans="4:10">
      <c r="D8638" s="385"/>
      <c r="J8638" s="394"/>
    </row>
    <row r="8639" spans="4:10">
      <c r="D8639" s="385"/>
      <c r="J8639" s="394"/>
    </row>
    <row r="8640" spans="4:10">
      <c r="D8640" s="385"/>
      <c r="J8640" s="394"/>
    </row>
    <row r="8641" spans="4:10">
      <c r="D8641" s="385"/>
      <c r="J8641" s="394"/>
    </row>
    <row r="8642" spans="4:10">
      <c r="D8642" s="385"/>
      <c r="J8642" s="394"/>
    </row>
    <row r="8643" spans="4:10">
      <c r="D8643" s="385"/>
      <c r="J8643" s="394"/>
    </row>
    <row r="8644" spans="4:10">
      <c r="D8644" s="385"/>
      <c r="J8644" s="394"/>
    </row>
    <row r="8645" spans="4:10">
      <c r="D8645" s="385"/>
      <c r="J8645" s="394"/>
    </row>
    <row r="8646" spans="4:10">
      <c r="D8646" s="385"/>
      <c r="J8646" s="385"/>
    </row>
    <row r="8647" spans="4:10">
      <c r="D8647" s="385"/>
      <c r="J8647" s="394"/>
    </row>
    <row r="8648" spans="4:10">
      <c r="D8648" s="385"/>
      <c r="J8648" s="394"/>
    </row>
    <row r="8649" spans="4:10">
      <c r="D8649" s="385"/>
      <c r="J8649" s="394"/>
    </row>
    <row r="8650" spans="4:10">
      <c r="D8650" s="385"/>
      <c r="J8650" s="394"/>
    </row>
    <row r="8651" spans="4:10">
      <c r="D8651" s="385"/>
      <c r="J8651" s="394"/>
    </row>
    <row r="8652" spans="4:10">
      <c r="D8652" s="385"/>
      <c r="J8652" s="385"/>
    </row>
    <row r="8653" spans="4:10">
      <c r="D8653" s="385"/>
      <c r="J8653" s="385"/>
    </row>
    <row r="8654" spans="4:10">
      <c r="D8654" s="385"/>
      <c r="J8654" s="385"/>
    </row>
    <row r="8655" spans="4:10">
      <c r="D8655" s="385"/>
      <c r="J8655" s="394"/>
    </row>
    <row r="8656" spans="4:10">
      <c r="D8656" s="385"/>
      <c r="J8656" s="394"/>
    </row>
    <row r="8657" spans="4:10">
      <c r="D8657" s="385"/>
      <c r="J8657" s="394"/>
    </row>
    <row r="8658" spans="4:10">
      <c r="D8658" s="385"/>
      <c r="J8658" s="394"/>
    </row>
    <row r="8659" spans="4:10">
      <c r="D8659" s="385"/>
      <c r="J8659" s="394"/>
    </row>
    <row r="8660" spans="4:10">
      <c r="D8660" s="385"/>
      <c r="J8660" s="394"/>
    </row>
    <row r="8661" spans="4:10">
      <c r="D8661" s="385"/>
      <c r="J8661" s="394"/>
    </row>
    <row r="8662" spans="4:10">
      <c r="D8662" s="385"/>
      <c r="J8662" s="394"/>
    </row>
    <row r="8663" spans="4:10">
      <c r="D8663" s="385"/>
      <c r="J8663" s="394"/>
    </row>
    <row r="8664" spans="4:10">
      <c r="D8664" s="385"/>
      <c r="J8664" s="394"/>
    </row>
    <row r="8665" spans="4:10">
      <c r="D8665" s="385"/>
      <c r="J8665" s="394"/>
    </row>
    <row r="8666" spans="4:10">
      <c r="D8666" s="385"/>
      <c r="J8666" s="394"/>
    </row>
    <row r="8667" spans="4:10">
      <c r="D8667" s="385"/>
      <c r="J8667" s="385"/>
    </row>
    <row r="8668" spans="4:10">
      <c r="D8668" s="385"/>
      <c r="J8668" s="394"/>
    </row>
    <row r="8669" spans="4:10">
      <c r="D8669" s="385"/>
      <c r="J8669" s="394"/>
    </row>
    <row r="8670" spans="4:10">
      <c r="D8670" s="385"/>
      <c r="J8670" s="394"/>
    </row>
    <row r="8671" spans="4:10">
      <c r="D8671" s="385"/>
      <c r="J8671" s="394"/>
    </row>
    <row r="8672" spans="4:10">
      <c r="D8672" s="385"/>
      <c r="J8672" s="394"/>
    </row>
    <row r="8673" spans="4:10">
      <c r="D8673" s="385"/>
      <c r="J8673" s="394"/>
    </row>
    <row r="8674" spans="4:10">
      <c r="D8674" s="385"/>
      <c r="J8674" s="394"/>
    </row>
    <row r="8675" spans="4:10">
      <c r="D8675" s="385"/>
      <c r="J8675" s="394"/>
    </row>
    <row r="8676" spans="4:10">
      <c r="D8676" s="385"/>
      <c r="J8676" s="385"/>
    </row>
    <row r="8677" spans="4:10">
      <c r="D8677" s="385"/>
      <c r="J8677" s="394"/>
    </row>
    <row r="8678" spans="4:10">
      <c r="D8678" s="385"/>
      <c r="J8678" s="394"/>
    </row>
    <row r="8679" spans="4:10">
      <c r="D8679" s="385"/>
      <c r="J8679" s="394"/>
    </row>
    <row r="8680" spans="4:10">
      <c r="D8680" s="385"/>
      <c r="J8680" s="394"/>
    </row>
    <row r="8681" spans="4:10">
      <c r="D8681" s="385"/>
      <c r="J8681" s="394"/>
    </row>
    <row r="8682" spans="4:10">
      <c r="D8682" s="385"/>
      <c r="J8682" s="385"/>
    </row>
    <row r="8683" spans="4:10">
      <c r="D8683" s="385"/>
      <c r="J8683" s="385"/>
    </row>
    <row r="8684" spans="4:10">
      <c r="D8684" s="385"/>
      <c r="J8684" s="385"/>
    </row>
    <row r="8685" spans="4:10">
      <c r="D8685" s="385"/>
      <c r="J8685" s="394"/>
    </row>
    <row r="8686" spans="4:10">
      <c r="D8686" s="385"/>
      <c r="J8686" s="394"/>
    </row>
    <row r="8687" spans="4:10">
      <c r="D8687" s="385"/>
      <c r="J8687" s="394"/>
    </row>
    <row r="8688" spans="4:10">
      <c r="D8688" s="385"/>
      <c r="J8688" s="394"/>
    </row>
    <row r="8689" spans="4:10">
      <c r="D8689" s="385"/>
      <c r="J8689" s="394"/>
    </row>
    <row r="8690" spans="4:10">
      <c r="D8690" s="385"/>
      <c r="J8690" s="394"/>
    </row>
    <row r="8691" spans="4:10">
      <c r="D8691" s="385"/>
      <c r="J8691" s="394"/>
    </row>
    <row r="8692" spans="4:10">
      <c r="D8692" s="385"/>
      <c r="J8692" s="394"/>
    </row>
    <row r="8693" spans="4:10">
      <c r="D8693" s="385"/>
      <c r="J8693" s="394"/>
    </row>
    <row r="8694" spans="4:10">
      <c r="D8694" s="385"/>
      <c r="J8694" s="394"/>
    </row>
    <row r="8695" spans="4:10">
      <c r="D8695" s="385"/>
      <c r="J8695" s="394"/>
    </row>
    <row r="8696" spans="4:10">
      <c r="D8696" s="385"/>
      <c r="J8696" s="394"/>
    </row>
    <row r="8697" spans="4:10">
      <c r="D8697" s="385"/>
      <c r="J8697" s="385"/>
    </row>
    <row r="8698" spans="4:10">
      <c r="D8698" s="385"/>
      <c r="J8698" s="394"/>
    </row>
    <row r="8699" spans="4:10">
      <c r="D8699" s="385"/>
      <c r="J8699" s="394"/>
    </row>
    <row r="8700" spans="4:10">
      <c r="D8700" s="385"/>
      <c r="J8700" s="394"/>
    </row>
    <row r="8701" spans="4:10">
      <c r="D8701" s="385"/>
      <c r="J8701" s="394"/>
    </row>
    <row r="8702" spans="4:10">
      <c r="D8702" s="385"/>
      <c r="J8702" s="394"/>
    </row>
    <row r="8703" spans="4:10">
      <c r="D8703" s="385"/>
      <c r="J8703" s="394"/>
    </row>
    <row r="8704" spans="4:10">
      <c r="D8704" s="385"/>
      <c r="J8704" s="394"/>
    </row>
    <row r="8705" spans="4:10">
      <c r="D8705" s="385"/>
      <c r="J8705" s="394"/>
    </row>
    <row r="8706" spans="4:10">
      <c r="D8706" s="385"/>
      <c r="J8706" s="385"/>
    </row>
    <row r="8707" spans="4:10">
      <c r="D8707" s="385"/>
      <c r="J8707" s="394"/>
    </row>
    <row r="8708" spans="4:10">
      <c r="D8708" s="385"/>
      <c r="J8708" s="394"/>
    </row>
    <row r="8709" spans="4:10">
      <c r="D8709" s="385"/>
      <c r="J8709" s="394"/>
    </row>
    <row r="8710" spans="4:10">
      <c r="D8710" s="385"/>
      <c r="J8710" s="394"/>
    </row>
    <row r="8711" spans="4:10">
      <c r="D8711" s="385"/>
      <c r="J8711" s="394"/>
    </row>
    <row r="8712" spans="4:10">
      <c r="D8712" s="385"/>
      <c r="J8712" s="385"/>
    </row>
    <row r="8713" spans="4:10">
      <c r="D8713" s="385"/>
      <c r="J8713" s="385"/>
    </row>
    <row r="8714" spans="4:10">
      <c r="D8714" s="385"/>
      <c r="J8714" s="385"/>
    </row>
    <row r="8715" spans="4:10">
      <c r="D8715" s="385"/>
      <c r="J8715" s="394"/>
    </row>
    <row r="8716" spans="4:10">
      <c r="D8716" s="385"/>
      <c r="J8716" s="394"/>
    </row>
    <row r="8717" spans="4:10">
      <c r="D8717" s="385"/>
      <c r="J8717" s="394"/>
    </row>
    <row r="8718" spans="4:10">
      <c r="D8718" s="385"/>
      <c r="J8718" s="394"/>
    </row>
    <row r="8719" spans="4:10">
      <c r="D8719" s="385"/>
      <c r="J8719" s="394"/>
    </row>
    <row r="8720" spans="4:10">
      <c r="D8720" s="385"/>
      <c r="J8720" s="394"/>
    </row>
    <row r="8721" spans="4:10">
      <c r="D8721" s="385"/>
      <c r="J8721" s="394"/>
    </row>
    <row r="8722" spans="4:10">
      <c r="D8722" s="385"/>
      <c r="J8722" s="394"/>
    </row>
    <row r="8723" spans="4:10">
      <c r="D8723" s="385"/>
      <c r="J8723" s="394"/>
    </row>
    <row r="8724" spans="4:10">
      <c r="D8724" s="385"/>
      <c r="J8724" s="394"/>
    </row>
    <row r="8725" spans="4:10">
      <c r="D8725" s="385"/>
      <c r="J8725" s="394"/>
    </row>
    <row r="8726" spans="4:10">
      <c r="D8726" s="385"/>
      <c r="J8726" s="394"/>
    </row>
    <row r="8727" spans="4:10">
      <c r="D8727" s="385"/>
      <c r="J8727" s="385"/>
    </row>
    <row r="8728" spans="4:10">
      <c r="D8728" s="385"/>
      <c r="J8728" s="394"/>
    </row>
    <row r="8729" spans="4:10">
      <c r="D8729" s="385"/>
      <c r="J8729" s="394"/>
    </row>
    <row r="8730" spans="4:10">
      <c r="D8730" s="385"/>
      <c r="J8730" s="394"/>
    </row>
    <row r="8731" spans="4:10">
      <c r="D8731" s="385"/>
      <c r="J8731" s="394"/>
    </row>
    <row r="8732" spans="4:10">
      <c r="D8732" s="385"/>
      <c r="J8732" s="394"/>
    </row>
    <row r="8733" spans="4:10">
      <c r="D8733" s="385"/>
      <c r="J8733" s="394"/>
    </row>
    <row r="8734" spans="4:10">
      <c r="D8734" s="385"/>
      <c r="J8734" s="394"/>
    </row>
    <row r="8735" spans="4:10">
      <c r="D8735" s="385"/>
      <c r="J8735" s="394"/>
    </row>
    <row r="8736" spans="4:10">
      <c r="D8736" s="385"/>
      <c r="J8736" s="385"/>
    </row>
    <row r="8737" spans="4:10">
      <c r="D8737" s="385"/>
      <c r="J8737" s="394"/>
    </row>
    <row r="8738" spans="4:10">
      <c r="D8738" s="385"/>
      <c r="J8738" s="394"/>
    </row>
    <row r="8739" spans="4:10">
      <c r="D8739" s="385"/>
      <c r="J8739" s="394"/>
    </row>
    <row r="8740" spans="4:10">
      <c r="D8740" s="385"/>
      <c r="J8740" s="394"/>
    </row>
    <row r="8741" spans="4:10">
      <c r="D8741" s="385"/>
      <c r="J8741" s="394"/>
    </row>
    <row r="8742" spans="4:10">
      <c r="D8742" s="385"/>
      <c r="J8742" s="385"/>
    </row>
    <row r="8743" spans="4:10">
      <c r="D8743" s="385"/>
      <c r="J8743" s="385"/>
    </row>
    <row r="8744" spans="4:10">
      <c r="D8744" s="385"/>
      <c r="J8744" s="385"/>
    </row>
    <row r="8745" spans="4:10">
      <c r="D8745" s="385"/>
      <c r="J8745" s="394"/>
    </row>
    <row r="8746" spans="4:10">
      <c r="D8746" s="385"/>
      <c r="J8746" s="394"/>
    </row>
    <row r="8747" spans="4:10">
      <c r="D8747" s="385"/>
      <c r="J8747" s="394"/>
    </row>
    <row r="8748" spans="4:10">
      <c r="D8748" s="385"/>
      <c r="J8748" s="394"/>
    </row>
    <row r="8749" spans="4:10">
      <c r="D8749" s="385"/>
      <c r="J8749" s="394"/>
    </row>
    <row r="8750" spans="4:10">
      <c r="D8750" s="385"/>
      <c r="J8750" s="394"/>
    </row>
    <row r="8751" spans="4:10">
      <c r="D8751" s="385"/>
      <c r="J8751" s="394"/>
    </row>
    <row r="8752" spans="4:10">
      <c r="D8752" s="385"/>
      <c r="J8752" s="394"/>
    </row>
    <row r="8753" spans="4:10">
      <c r="D8753" s="385"/>
      <c r="J8753" s="394"/>
    </row>
    <row r="8754" spans="4:10">
      <c r="D8754" s="385"/>
      <c r="J8754" s="394"/>
    </row>
    <row r="8755" spans="4:10">
      <c r="D8755" s="385"/>
      <c r="J8755" s="394"/>
    </row>
    <row r="8756" spans="4:10">
      <c r="D8756" s="385"/>
      <c r="J8756" s="394"/>
    </row>
    <row r="8757" spans="4:10">
      <c r="D8757" s="385"/>
      <c r="J8757" s="385"/>
    </row>
    <row r="8758" spans="4:10">
      <c r="D8758" s="385"/>
      <c r="J8758" s="394"/>
    </row>
    <row r="8759" spans="4:10">
      <c r="D8759" s="385"/>
      <c r="J8759" s="394"/>
    </row>
    <row r="8760" spans="4:10">
      <c r="D8760" s="385"/>
      <c r="J8760" s="394"/>
    </row>
    <row r="8761" spans="4:10">
      <c r="D8761" s="385"/>
      <c r="J8761" s="394"/>
    </row>
    <row r="8762" spans="4:10">
      <c r="D8762" s="385"/>
      <c r="J8762" s="394"/>
    </row>
    <row r="8763" spans="4:10">
      <c r="D8763" s="385"/>
      <c r="J8763" s="394"/>
    </row>
    <row r="8764" spans="4:10">
      <c r="D8764" s="385"/>
      <c r="J8764" s="394"/>
    </row>
    <row r="8765" spans="4:10">
      <c r="D8765" s="385"/>
      <c r="J8765" s="394"/>
    </row>
    <row r="8766" spans="4:10">
      <c r="D8766" s="385"/>
      <c r="J8766" s="385"/>
    </row>
    <row r="8767" spans="4:10">
      <c r="D8767" s="385"/>
      <c r="J8767" s="394"/>
    </row>
    <row r="8768" spans="4:10">
      <c r="D8768" s="385"/>
      <c r="J8768" s="394"/>
    </row>
    <row r="8769" spans="4:10">
      <c r="D8769" s="385"/>
      <c r="J8769" s="394"/>
    </row>
    <row r="8770" spans="4:10">
      <c r="D8770" s="385"/>
      <c r="J8770" s="394"/>
    </row>
    <row r="8771" spans="4:10">
      <c r="D8771" s="385"/>
      <c r="J8771" s="394"/>
    </row>
    <row r="8772" spans="4:10">
      <c r="D8772" s="385"/>
      <c r="J8772" s="385"/>
    </row>
    <row r="8773" spans="4:10">
      <c r="D8773" s="385"/>
      <c r="J8773" s="385"/>
    </row>
    <row r="8774" spans="4:10">
      <c r="D8774" s="385"/>
      <c r="J8774" s="385"/>
    </row>
    <row r="8775" spans="4:10">
      <c r="D8775" s="385"/>
      <c r="J8775" s="394"/>
    </row>
    <row r="8776" spans="4:10">
      <c r="D8776" s="385"/>
      <c r="J8776" s="394"/>
    </row>
    <row r="8777" spans="4:10">
      <c r="D8777" s="385"/>
      <c r="J8777" s="394"/>
    </row>
    <row r="8778" spans="4:10">
      <c r="D8778" s="385"/>
      <c r="J8778" s="394"/>
    </row>
    <row r="8779" spans="4:10">
      <c r="D8779" s="385"/>
      <c r="J8779" s="394"/>
    </row>
    <row r="8780" spans="4:10">
      <c r="D8780" s="385"/>
      <c r="J8780" s="394"/>
    </row>
    <row r="8781" spans="4:10">
      <c r="D8781" s="385"/>
      <c r="J8781" s="394"/>
    </row>
    <row r="8782" spans="4:10">
      <c r="D8782" s="385"/>
      <c r="J8782" s="394"/>
    </row>
    <row r="8783" spans="4:10">
      <c r="D8783" s="385"/>
      <c r="J8783" s="394"/>
    </row>
    <row r="8784" spans="4:10">
      <c r="D8784" s="385"/>
      <c r="J8784" s="394"/>
    </row>
    <row r="8785" spans="4:10">
      <c r="D8785" s="385"/>
      <c r="J8785" s="394"/>
    </row>
    <row r="8786" spans="4:10">
      <c r="D8786" s="385"/>
      <c r="J8786" s="394"/>
    </row>
    <row r="8787" spans="4:10">
      <c r="D8787" s="385"/>
      <c r="J8787" s="385"/>
    </row>
    <row r="8788" spans="4:10">
      <c r="D8788" s="385"/>
      <c r="J8788" s="394"/>
    </row>
    <row r="8789" spans="4:10">
      <c r="D8789" s="385"/>
      <c r="J8789" s="394"/>
    </row>
    <row r="8790" spans="4:10">
      <c r="D8790" s="385"/>
      <c r="J8790" s="394"/>
    </row>
    <row r="8791" spans="4:10">
      <c r="D8791" s="385"/>
      <c r="J8791" s="394"/>
    </row>
    <row r="8792" spans="4:10">
      <c r="D8792" s="385"/>
      <c r="J8792" s="394"/>
    </row>
    <row r="8793" spans="4:10">
      <c r="D8793" s="385"/>
      <c r="J8793" s="394"/>
    </row>
    <row r="8794" spans="4:10">
      <c r="D8794" s="385"/>
      <c r="J8794" s="394"/>
    </row>
    <row r="8795" spans="4:10">
      <c r="D8795" s="385"/>
      <c r="J8795" s="394"/>
    </row>
    <row r="8796" spans="4:10">
      <c r="D8796" s="385"/>
      <c r="J8796" s="385"/>
    </row>
    <row r="8797" spans="4:10">
      <c r="D8797" s="385"/>
      <c r="J8797" s="394"/>
    </row>
    <row r="8798" spans="4:10">
      <c r="D8798" s="385"/>
      <c r="J8798" s="394"/>
    </row>
    <row r="8799" spans="4:10">
      <c r="D8799" s="385"/>
      <c r="J8799" s="394"/>
    </row>
    <row r="8800" spans="4:10">
      <c r="D8800" s="385"/>
      <c r="J8800" s="394"/>
    </row>
    <row r="8801" spans="4:10">
      <c r="D8801" s="385"/>
      <c r="J8801" s="394"/>
    </row>
    <row r="8802" spans="4:10">
      <c r="D8802" s="385"/>
      <c r="J8802" s="385"/>
    </row>
    <row r="8803" spans="4:10">
      <c r="D8803" s="385"/>
      <c r="J8803" s="385"/>
    </row>
    <row r="8804" spans="4:10">
      <c r="D8804" s="385"/>
      <c r="J8804" s="385"/>
    </row>
    <row r="8805" spans="4:10">
      <c r="D8805" s="385"/>
      <c r="J8805" s="394"/>
    </row>
    <row r="8806" spans="4:10">
      <c r="D8806" s="385"/>
      <c r="J8806" s="394"/>
    </row>
    <row r="8807" spans="4:10">
      <c r="D8807" s="385"/>
      <c r="J8807" s="394"/>
    </row>
    <row r="8808" spans="4:10">
      <c r="D8808" s="385"/>
      <c r="J8808" s="394"/>
    </row>
    <row r="8809" spans="4:10">
      <c r="D8809" s="385"/>
      <c r="J8809" s="394"/>
    </row>
    <row r="8810" spans="4:10">
      <c r="D8810" s="385"/>
      <c r="J8810" s="394"/>
    </row>
    <row r="8811" spans="4:10">
      <c r="D8811" s="385"/>
      <c r="J8811" s="394"/>
    </row>
    <row r="8812" spans="4:10">
      <c r="D8812" s="385"/>
      <c r="J8812" s="394"/>
    </row>
    <row r="8813" spans="4:10">
      <c r="D8813" s="385"/>
      <c r="J8813" s="394"/>
    </row>
    <row r="8814" spans="4:10">
      <c r="D8814" s="385"/>
      <c r="J8814" s="394"/>
    </row>
    <row r="8815" spans="4:10">
      <c r="D8815" s="385"/>
      <c r="J8815" s="394"/>
    </row>
    <row r="8816" spans="4:10">
      <c r="D8816" s="385"/>
      <c r="J8816" s="394"/>
    </row>
    <row r="8817" spans="4:10">
      <c r="D8817" s="385"/>
      <c r="J8817" s="385"/>
    </row>
    <row r="8818" spans="4:10">
      <c r="D8818" s="385"/>
      <c r="J8818" s="394"/>
    </row>
    <row r="8819" spans="4:10">
      <c r="D8819" s="385"/>
      <c r="J8819" s="394"/>
    </row>
    <row r="8820" spans="4:10">
      <c r="D8820" s="385"/>
      <c r="J8820" s="394"/>
    </row>
    <row r="8821" spans="4:10">
      <c r="D8821" s="385"/>
      <c r="J8821" s="394"/>
    </row>
    <row r="8822" spans="4:10">
      <c r="D8822" s="385"/>
      <c r="J8822" s="394"/>
    </row>
    <row r="8823" spans="4:10">
      <c r="D8823" s="385"/>
      <c r="J8823" s="394"/>
    </row>
    <row r="8824" spans="4:10">
      <c r="D8824" s="385"/>
      <c r="J8824" s="394"/>
    </row>
    <row r="8825" spans="4:10">
      <c r="D8825" s="385"/>
      <c r="J8825" s="394"/>
    </row>
    <row r="8826" spans="4:10">
      <c r="D8826" s="385"/>
      <c r="J8826" s="385"/>
    </row>
    <row r="8827" spans="4:10">
      <c r="D8827" s="385"/>
      <c r="J8827" s="394"/>
    </row>
    <row r="8828" spans="4:10">
      <c r="D8828" s="385"/>
      <c r="J8828" s="394"/>
    </row>
    <row r="8829" spans="4:10">
      <c r="D8829" s="385"/>
      <c r="J8829" s="394"/>
    </row>
    <row r="8830" spans="4:10">
      <c r="D8830" s="385"/>
      <c r="J8830" s="394"/>
    </row>
    <row r="8831" spans="4:10">
      <c r="D8831" s="385"/>
      <c r="J8831" s="394"/>
    </row>
    <row r="8832" spans="4:10">
      <c r="D8832" s="385"/>
      <c r="J8832" s="385"/>
    </row>
    <row r="8833" spans="4:10">
      <c r="D8833" s="385"/>
      <c r="J8833" s="385"/>
    </row>
    <row r="8834" spans="4:10">
      <c r="D8834" s="385"/>
      <c r="J8834" s="385"/>
    </row>
    <row r="8835" spans="4:10">
      <c r="D8835" s="385"/>
      <c r="J8835" s="394"/>
    </row>
    <row r="8836" spans="4:10">
      <c r="D8836" s="385"/>
      <c r="J8836" s="394"/>
    </row>
    <row r="8837" spans="4:10">
      <c r="D8837" s="385"/>
      <c r="J8837" s="394"/>
    </row>
    <row r="8838" spans="4:10">
      <c r="D8838" s="385"/>
      <c r="J8838" s="394"/>
    </row>
    <row r="8839" spans="4:10">
      <c r="D8839" s="385"/>
      <c r="J8839" s="394"/>
    </row>
    <row r="8840" spans="4:10">
      <c r="D8840" s="385"/>
      <c r="J8840" s="394"/>
    </row>
    <row r="8841" spans="4:10">
      <c r="D8841" s="385"/>
      <c r="J8841" s="394"/>
    </row>
    <row r="8842" spans="4:10">
      <c r="D8842" s="385"/>
      <c r="J8842" s="394"/>
    </row>
    <row r="8843" spans="4:10">
      <c r="D8843" s="385"/>
      <c r="J8843" s="394"/>
    </row>
    <row r="8844" spans="4:10">
      <c r="D8844" s="385"/>
      <c r="J8844" s="394"/>
    </row>
    <row r="8845" spans="4:10">
      <c r="D8845" s="385"/>
      <c r="J8845" s="394"/>
    </row>
    <row r="8846" spans="4:10">
      <c r="D8846" s="385"/>
      <c r="J8846" s="394"/>
    </row>
    <row r="8847" spans="4:10">
      <c r="D8847" s="385"/>
      <c r="J8847" s="385"/>
    </row>
    <row r="8848" spans="4:10">
      <c r="D8848" s="385"/>
      <c r="J8848" s="394"/>
    </row>
    <row r="8849" spans="4:10">
      <c r="D8849" s="385"/>
      <c r="J8849" s="394"/>
    </row>
    <row r="8850" spans="4:10">
      <c r="D8850" s="385"/>
      <c r="J8850" s="394"/>
    </row>
    <row r="8851" spans="4:10">
      <c r="D8851" s="385"/>
      <c r="J8851" s="394"/>
    </row>
    <row r="8852" spans="4:10">
      <c r="D8852" s="385"/>
      <c r="J8852" s="394"/>
    </row>
    <row r="8853" spans="4:10">
      <c r="D8853" s="385"/>
      <c r="J8853" s="394"/>
    </row>
    <row r="8854" spans="4:10">
      <c r="D8854" s="385"/>
      <c r="J8854" s="394"/>
    </row>
    <row r="8855" spans="4:10">
      <c r="D8855" s="385"/>
      <c r="J8855" s="394"/>
    </row>
    <row r="8856" spans="4:10">
      <c r="D8856" s="385"/>
      <c r="J8856" s="385"/>
    </row>
    <row r="8857" spans="4:10">
      <c r="D8857" s="385"/>
      <c r="J8857" s="394"/>
    </row>
    <row r="8858" spans="4:10">
      <c r="D8858" s="385"/>
      <c r="J8858" s="394"/>
    </row>
    <row r="8859" spans="4:10">
      <c r="D8859" s="385"/>
      <c r="J8859" s="394"/>
    </row>
    <row r="8860" spans="4:10">
      <c r="D8860" s="385"/>
      <c r="J8860" s="394"/>
    </row>
    <row r="8861" spans="4:10">
      <c r="D8861" s="385"/>
      <c r="J8861" s="394"/>
    </row>
    <row r="8862" spans="4:10">
      <c r="D8862" s="385"/>
      <c r="J8862" s="385"/>
    </row>
    <row r="8863" spans="4:10">
      <c r="D8863" s="385"/>
      <c r="J8863" s="385"/>
    </row>
    <row r="8864" spans="4:10">
      <c r="D8864" s="385"/>
      <c r="J8864" s="385"/>
    </row>
    <row r="8865" spans="4:10">
      <c r="D8865" s="385"/>
      <c r="J8865" s="394"/>
    </row>
    <row r="8866" spans="4:10">
      <c r="D8866" s="385"/>
      <c r="J8866" s="394"/>
    </row>
    <row r="8867" spans="4:10">
      <c r="D8867" s="385"/>
      <c r="J8867" s="394"/>
    </row>
    <row r="8868" spans="4:10">
      <c r="D8868" s="385"/>
      <c r="J8868" s="394"/>
    </row>
    <row r="8869" spans="4:10">
      <c r="D8869" s="385"/>
      <c r="J8869" s="394"/>
    </row>
    <row r="8870" spans="4:10">
      <c r="D8870" s="385"/>
      <c r="J8870" s="394"/>
    </row>
    <row r="8871" spans="4:10">
      <c r="D8871" s="385"/>
      <c r="J8871" s="394"/>
    </row>
    <row r="8872" spans="4:10">
      <c r="D8872" s="385"/>
      <c r="J8872" s="394"/>
    </row>
    <row r="8873" spans="4:10">
      <c r="D8873" s="385"/>
      <c r="J8873" s="394"/>
    </row>
    <row r="8874" spans="4:10">
      <c r="D8874" s="385"/>
      <c r="J8874" s="394"/>
    </row>
    <row r="8875" spans="4:10">
      <c r="D8875" s="385"/>
      <c r="J8875" s="394"/>
    </row>
    <row r="8876" spans="4:10">
      <c r="D8876" s="385"/>
      <c r="J8876" s="394"/>
    </row>
    <row r="8877" spans="4:10">
      <c r="D8877" s="385"/>
      <c r="J8877" s="385"/>
    </row>
    <row r="8878" spans="4:10">
      <c r="D8878" s="385"/>
      <c r="J8878" s="394"/>
    </row>
    <row r="8879" spans="4:10">
      <c r="D8879" s="385"/>
      <c r="J8879" s="394"/>
    </row>
    <row r="8880" spans="4:10">
      <c r="D8880" s="385"/>
      <c r="J8880" s="394"/>
    </row>
    <row r="8881" spans="4:10">
      <c r="D8881" s="385"/>
      <c r="J8881" s="394"/>
    </row>
    <row r="8882" spans="4:10">
      <c r="D8882" s="385"/>
      <c r="J8882" s="394"/>
    </row>
    <row r="8883" spans="4:10">
      <c r="D8883" s="385"/>
      <c r="J8883" s="394"/>
    </row>
    <row r="8884" spans="4:10">
      <c r="D8884" s="385"/>
      <c r="J8884" s="394"/>
    </row>
    <row r="8885" spans="4:10">
      <c r="D8885" s="385"/>
      <c r="J8885" s="394"/>
    </row>
    <row r="8886" spans="4:10">
      <c r="D8886" s="385"/>
      <c r="J8886" s="385"/>
    </row>
    <row r="8887" spans="4:10">
      <c r="D8887" s="385"/>
      <c r="J8887" s="394"/>
    </row>
    <row r="8888" spans="4:10">
      <c r="D8888" s="385"/>
      <c r="J8888" s="394"/>
    </row>
    <row r="8889" spans="4:10">
      <c r="D8889" s="385"/>
      <c r="J8889" s="394"/>
    </row>
    <row r="8890" spans="4:10">
      <c r="D8890" s="385"/>
      <c r="J8890" s="394"/>
    </row>
    <row r="8891" spans="4:10">
      <c r="D8891" s="385"/>
      <c r="J8891" s="394"/>
    </row>
    <row r="8892" spans="4:10">
      <c r="D8892" s="385"/>
      <c r="J8892" s="385"/>
    </row>
    <row r="8893" spans="4:10">
      <c r="D8893" s="385"/>
      <c r="J8893" s="385"/>
    </row>
    <row r="8894" spans="4:10">
      <c r="D8894" s="385"/>
      <c r="J8894" s="385"/>
    </row>
    <row r="8895" spans="4:10">
      <c r="D8895" s="385"/>
      <c r="J8895" s="394"/>
    </row>
    <row r="8896" spans="4:10">
      <c r="D8896" s="385"/>
      <c r="J8896" s="394"/>
    </row>
    <row r="8897" spans="4:10">
      <c r="D8897" s="385"/>
      <c r="J8897" s="394"/>
    </row>
    <row r="8898" spans="4:10">
      <c r="D8898" s="385"/>
      <c r="J8898" s="394"/>
    </row>
    <row r="8899" spans="4:10">
      <c r="D8899" s="385"/>
      <c r="J8899" s="394"/>
    </row>
    <row r="8900" spans="4:10">
      <c r="D8900" s="385"/>
      <c r="J8900" s="394"/>
    </row>
    <row r="8901" spans="4:10">
      <c r="D8901" s="385"/>
      <c r="J8901" s="394"/>
    </row>
    <row r="8902" spans="4:10">
      <c r="D8902" s="385"/>
      <c r="J8902" s="394"/>
    </row>
    <row r="8903" spans="4:10">
      <c r="D8903" s="385"/>
      <c r="J8903" s="394"/>
    </row>
    <row r="8904" spans="4:10">
      <c r="D8904" s="385"/>
      <c r="J8904" s="394"/>
    </row>
    <row r="8905" spans="4:10">
      <c r="D8905" s="385"/>
      <c r="J8905" s="394"/>
    </row>
    <row r="8906" spans="4:10">
      <c r="D8906" s="385"/>
      <c r="J8906" s="394"/>
    </row>
    <row r="8907" spans="4:10">
      <c r="D8907" s="385"/>
      <c r="J8907" s="385"/>
    </row>
    <row r="8908" spans="4:10">
      <c r="D8908" s="385"/>
      <c r="J8908" s="394"/>
    </row>
    <row r="8909" spans="4:10">
      <c r="D8909" s="385"/>
      <c r="J8909" s="394"/>
    </row>
    <row r="8910" spans="4:10">
      <c r="D8910" s="385"/>
      <c r="J8910" s="394"/>
    </row>
    <row r="8911" spans="4:10">
      <c r="D8911" s="385"/>
      <c r="J8911" s="394"/>
    </row>
    <row r="8912" spans="4:10">
      <c r="D8912" s="385"/>
      <c r="J8912" s="394"/>
    </row>
    <row r="8913" spans="4:10">
      <c r="D8913" s="385"/>
      <c r="J8913" s="394"/>
    </row>
    <row r="8914" spans="4:10">
      <c r="D8914" s="385"/>
      <c r="J8914" s="394"/>
    </row>
    <row r="8915" spans="4:10">
      <c r="D8915" s="385"/>
      <c r="J8915" s="394"/>
    </row>
    <row r="8916" spans="4:10">
      <c r="D8916" s="385"/>
      <c r="J8916" s="385"/>
    </row>
    <row r="8917" spans="4:10">
      <c r="D8917" s="385"/>
      <c r="J8917" s="394"/>
    </row>
    <row r="8918" spans="4:10">
      <c r="D8918" s="385"/>
      <c r="J8918" s="394"/>
    </row>
    <row r="8919" spans="4:10">
      <c r="D8919" s="385"/>
      <c r="J8919" s="394"/>
    </row>
    <row r="8920" spans="4:10">
      <c r="D8920" s="385"/>
      <c r="J8920" s="394"/>
    </row>
    <row r="8921" spans="4:10">
      <c r="D8921" s="385"/>
      <c r="J8921" s="394"/>
    </row>
    <row r="8922" spans="4:10">
      <c r="D8922" s="385"/>
      <c r="J8922" s="385"/>
    </row>
    <row r="8923" spans="4:10">
      <c r="D8923" s="385"/>
      <c r="J8923" s="385"/>
    </row>
    <row r="8924" spans="4:10">
      <c r="D8924" s="385"/>
      <c r="J8924" s="385"/>
    </row>
    <row r="8925" spans="4:10">
      <c r="D8925" s="385"/>
      <c r="J8925" s="394"/>
    </row>
    <row r="8926" spans="4:10">
      <c r="D8926" s="385"/>
      <c r="J8926" s="394"/>
    </row>
    <row r="8927" spans="4:10">
      <c r="D8927" s="385"/>
      <c r="J8927" s="394"/>
    </row>
    <row r="8928" spans="4:10">
      <c r="D8928" s="385"/>
      <c r="J8928" s="394"/>
    </row>
    <row r="8929" spans="4:10">
      <c r="D8929" s="385"/>
      <c r="J8929" s="394"/>
    </row>
    <row r="8930" spans="4:10">
      <c r="D8930" s="385"/>
      <c r="J8930" s="394"/>
    </row>
    <row r="8931" spans="4:10">
      <c r="D8931" s="385"/>
      <c r="J8931" s="394"/>
    </row>
    <row r="8932" spans="4:10">
      <c r="D8932" s="385"/>
      <c r="J8932" s="394"/>
    </row>
    <row r="8933" spans="4:10">
      <c r="D8933" s="385"/>
      <c r="J8933" s="394"/>
    </row>
    <row r="8934" spans="4:10">
      <c r="D8934" s="385"/>
      <c r="J8934" s="394"/>
    </row>
    <row r="8935" spans="4:10">
      <c r="D8935" s="385"/>
      <c r="J8935" s="394"/>
    </row>
    <row r="8936" spans="4:10">
      <c r="D8936" s="385"/>
      <c r="J8936" s="394"/>
    </row>
    <row r="8937" spans="4:10">
      <c r="D8937" s="385"/>
      <c r="J8937" s="385"/>
    </row>
    <row r="8938" spans="4:10">
      <c r="D8938" s="385"/>
      <c r="J8938" s="394"/>
    </row>
    <row r="8939" spans="4:10">
      <c r="D8939" s="385"/>
      <c r="J8939" s="394"/>
    </row>
    <row r="8940" spans="4:10">
      <c r="D8940" s="385"/>
      <c r="J8940" s="394"/>
    </row>
    <row r="8941" spans="4:10">
      <c r="D8941" s="385"/>
      <c r="J8941" s="394"/>
    </row>
    <row r="8942" spans="4:10">
      <c r="D8942" s="385"/>
      <c r="J8942" s="394"/>
    </row>
    <row r="8943" spans="4:10">
      <c r="D8943" s="385"/>
      <c r="J8943" s="394"/>
    </row>
    <row r="8944" spans="4:10">
      <c r="D8944" s="385"/>
      <c r="J8944" s="394"/>
    </row>
    <row r="8945" spans="4:10">
      <c r="D8945" s="385"/>
      <c r="J8945" s="394"/>
    </row>
    <row r="8946" spans="4:10">
      <c r="D8946" s="385"/>
      <c r="J8946" s="385"/>
    </row>
    <row r="8947" spans="4:10">
      <c r="D8947" s="385"/>
      <c r="J8947" s="394"/>
    </row>
    <row r="8948" spans="4:10">
      <c r="D8948" s="385"/>
      <c r="J8948" s="394"/>
    </row>
    <row r="8949" spans="4:10">
      <c r="D8949" s="385"/>
      <c r="J8949" s="394"/>
    </row>
    <row r="8950" spans="4:10">
      <c r="D8950" s="385"/>
      <c r="J8950" s="394"/>
    </row>
    <row r="8951" spans="4:10">
      <c r="D8951" s="385"/>
      <c r="J8951" s="394"/>
    </row>
    <row r="8952" spans="4:10">
      <c r="D8952" s="385"/>
      <c r="J8952" s="385"/>
    </row>
    <row r="8953" spans="4:10">
      <c r="D8953" s="385"/>
      <c r="J8953" s="385"/>
    </row>
    <row r="8954" spans="4:10">
      <c r="D8954" s="385"/>
      <c r="J8954" s="385"/>
    </row>
    <row r="8955" spans="4:10">
      <c r="D8955" s="385"/>
      <c r="J8955" s="394"/>
    </row>
    <row r="8956" spans="4:10">
      <c r="D8956" s="385"/>
      <c r="J8956" s="394"/>
    </row>
    <row r="8957" spans="4:10">
      <c r="D8957" s="385"/>
      <c r="J8957" s="394"/>
    </row>
    <row r="8958" spans="4:10">
      <c r="D8958" s="385"/>
      <c r="J8958" s="394"/>
    </row>
    <row r="8959" spans="4:10">
      <c r="D8959" s="385"/>
      <c r="J8959" s="394"/>
    </row>
    <row r="8960" spans="4:10">
      <c r="D8960" s="385"/>
      <c r="J8960" s="394"/>
    </row>
    <row r="8961" spans="4:10">
      <c r="D8961" s="385"/>
      <c r="J8961" s="394"/>
    </row>
    <row r="8962" spans="4:10">
      <c r="D8962" s="385"/>
      <c r="J8962" s="394"/>
    </row>
    <row r="8963" spans="4:10">
      <c r="D8963" s="385"/>
      <c r="J8963" s="394"/>
    </row>
    <row r="8964" spans="4:10">
      <c r="D8964" s="385"/>
      <c r="J8964" s="394"/>
    </row>
    <row r="8965" spans="4:10">
      <c r="D8965" s="385"/>
      <c r="J8965" s="394"/>
    </row>
    <row r="8966" spans="4:10">
      <c r="D8966" s="385"/>
      <c r="J8966" s="394"/>
    </row>
    <row r="8967" spans="4:10">
      <c r="D8967" s="385"/>
      <c r="J8967" s="385"/>
    </row>
    <row r="8968" spans="4:10">
      <c r="D8968" s="385"/>
      <c r="J8968" s="394"/>
    </row>
    <row r="8969" spans="4:10">
      <c r="D8969" s="385"/>
      <c r="J8969" s="394"/>
    </row>
    <row r="8970" spans="4:10">
      <c r="D8970" s="385"/>
      <c r="J8970" s="394"/>
    </row>
    <row r="8971" spans="4:10">
      <c r="D8971" s="385"/>
      <c r="J8971" s="394"/>
    </row>
    <row r="8972" spans="4:10">
      <c r="D8972" s="385"/>
      <c r="J8972" s="394"/>
    </row>
    <row r="8973" spans="4:10">
      <c r="D8973" s="385"/>
      <c r="J8973" s="394"/>
    </row>
    <row r="8974" spans="4:10">
      <c r="D8974" s="385"/>
      <c r="J8974" s="394"/>
    </row>
    <row r="8975" spans="4:10">
      <c r="D8975" s="385"/>
      <c r="J8975" s="394"/>
    </row>
    <row r="8976" spans="4:10">
      <c r="D8976" s="385"/>
      <c r="J8976" s="385"/>
    </row>
    <row r="8977" spans="4:10">
      <c r="D8977" s="385"/>
      <c r="J8977" s="394"/>
    </row>
    <row r="8978" spans="4:10">
      <c r="D8978" s="385"/>
      <c r="J8978" s="394"/>
    </row>
    <row r="8979" spans="4:10">
      <c r="D8979" s="385"/>
      <c r="J8979" s="394"/>
    </row>
    <row r="8980" spans="4:10">
      <c r="D8980" s="385"/>
      <c r="J8980" s="394"/>
    </row>
    <row r="8981" spans="4:10">
      <c r="D8981" s="385"/>
      <c r="J8981" s="394"/>
    </row>
    <row r="8982" spans="4:10">
      <c r="D8982" s="385"/>
      <c r="J8982" s="385"/>
    </row>
    <row r="8983" spans="4:10">
      <c r="D8983" s="385"/>
      <c r="J8983" s="385"/>
    </row>
    <row r="8984" spans="4:10">
      <c r="D8984" s="385"/>
      <c r="J8984" s="385"/>
    </row>
    <row r="8985" spans="4:10">
      <c r="D8985" s="385"/>
      <c r="J8985" s="394"/>
    </row>
    <row r="8986" spans="4:10">
      <c r="D8986" s="385"/>
      <c r="J8986" s="394"/>
    </row>
    <row r="8987" spans="4:10">
      <c r="D8987" s="385"/>
      <c r="J8987" s="394"/>
    </row>
    <row r="8988" spans="4:10">
      <c r="D8988" s="385"/>
      <c r="J8988" s="394"/>
    </row>
    <row r="8989" spans="4:10">
      <c r="D8989" s="385"/>
      <c r="J8989" s="394"/>
    </row>
    <row r="8990" spans="4:10">
      <c r="D8990" s="385"/>
      <c r="J8990" s="394"/>
    </row>
    <row r="8991" spans="4:10">
      <c r="D8991" s="385"/>
      <c r="J8991" s="394"/>
    </row>
    <row r="8992" spans="4:10">
      <c r="D8992" s="385"/>
      <c r="J8992" s="394"/>
    </row>
    <row r="8993" spans="4:10">
      <c r="D8993" s="385"/>
      <c r="J8993" s="394"/>
    </row>
    <row r="8994" spans="4:10">
      <c r="D8994" s="385"/>
      <c r="J8994" s="394"/>
    </row>
    <row r="8995" spans="4:10">
      <c r="D8995" s="385"/>
      <c r="J8995" s="394"/>
    </row>
    <row r="8996" spans="4:10">
      <c r="D8996" s="385"/>
      <c r="J8996" s="394"/>
    </row>
    <row r="8997" spans="4:10">
      <c r="D8997" s="385"/>
      <c r="J8997" s="385"/>
    </row>
    <row r="8998" spans="4:10">
      <c r="D8998" s="385"/>
      <c r="J8998" s="394"/>
    </row>
    <row r="8999" spans="4:10">
      <c r="D8999" s="385"/>
      <c r="J8999" s="394"/>
    </row>
    <row r="9000" spans="4:10">
      <c r="D9000" s="385"/>
      <c r="J9000" s="394"/>
    </row>
    <row r="9001" spans="4:10">
      <c r="D9001" s="385"/>
      <c r="J9001" s="394"/>
    </row>
    <row r="9002" spans="4:10">
      <c r="D9002" s="385"/>
      <c r="J9002" s="394"/>
    </row>
    <row r="9003" spans="4:10">
      <c r="D9003" s="385"/>
      <c r="J9003" s="394"/>
    </row>
    <row r="9004" spans="4:10">
      <c r="D9004" s="385"/>
      <c r="J9004" s="394"/>
    </row>
    <row r="9005" spans="4:10">
      <c r="D9005" s="385"/>
      <c r="J9005" s="394"/>
    </row>
    <row r="9006" spans="4:10">
      <c r="D9006" s="385"/>
      <c r="J9006" s="385"/>
    </row>
    <row r="9007" spans="4:10">
      <c r="D9007" s="385"/>
      <c r="J9007" s="394"/>
    </row>
    <row r="9008" spans="4:10">
      <c r="D9008" s="385"/>
      <c r="J9008" s="394"/>
    </row>
    <row r="9009" spans="4:10">
      <c r="D9009" s="385"/>
      <c r="J9009" s="394"/>
    </row>
    <row r="9010" spans="4:10">
      <c r="D9010" s="385"/>
      <c r="J9010" s="394"/>
    </row>
    <row r="9011" spans="4:10">
      <c r="D9011" s="385"/>
      <c r="J9011" s="394"/>
    </row>
    <row r="9012" spans="4:10">
      <c r="D9012" s="385"/>
      <c r="J9012" s="385"/>
    </row>
    <row r="9013" spans="4:10">
      <c r="D9013" s="385"/>
      <c r="J9013" s="385"/>
    </row>
    <row r="9014" spans="4:10">
      <c r="D9014" s="385"/>
      <c r="J9014" s="385"/>
    </row>
    <row r="9015" spans="4:10">
      <c r="D9015" s="385"/>
      <c r="J9015" s="394"/>
    </row>
    <row r="9016" spans="4:10">
      <c r="D9016" s="385"/>
      <c r="J9016" s="394"/>
    </row>
    <row r="9017" spans="4:10">
      <c r="D9017" s="385"/>
      <c r="J9017" s="394"/>
    </row>
    <row r="9018" spans="4:10">
      <c r="D9018" s="385"/>
      <c r="J9018" s="394"/>
    </row>
    <row r="9019" spans="4:10">
      <c r="D9019" s="385"/>
      <c r="J9019" s="394"/>
    </row>
    <row r="9020" spans="4:10">
      <c r="D9020" s="385"/>
      <c r="J9020" s="394"/>
    </row>
    <row r="9021" spans="4:10">
      <c r="D9021" s="385"/>
      <c r="J9021" s="394"/>
    </row>
    <row r="9022" spans="4:10">
      <c r="D9022" s="385"/>
      <c r="J9022" s="394"/>
    </row>
    <row r="9023" spans="4:10">
      <c r="D9023" s="385"/>
      <c r="J9023" s="394"/>
    </row>
    <row r="9024" spans="4:10">
      <c r="D9024" s="385"/>
      <c r="J9024" s="394"/>
    </row>
    <row r="9025" spans="4:10">
      <c r="D9025" s="385"/>
      <c r="J9025" s="394"/>
    </row>
    <row r="9026" spans="4:10">
      <c r="D9026" s="385"/>
      <c r="J9026" s="394"/>
    </row>
    <row r="9027" spans="4:10">
      <c r="D9027" s="385"/>
      <c r="J9027" s="385"/>
    </row>
    <row r="9028" spans="4:10">
      <c r="D9028" s="385"/>
      <c r="J9028" s="394"/>
    </row>
    <row r="9029" spans="4:10">
      <c r="D9029" s="385"/>
      <c r="J9029" s="394"/>
    </row>
    <row r="9030" spans="4:10">
      <c r="D9030" s="385"/>
      <c r="J9030" s="394"/>
    </row>
    <row r="9031" spans="4:10">
      <c r="D9031" s="385"/>
      <c r="J9031" s="394"/>
    </row>
    <row r="9032" spans="4:10">
      <c r="D9032" s="385"/>
      <c r="J9032" s="394"/>
    </row>
    <row r="9033" spans="4:10">
      <c r="D9033" s="385"/>
      <c r="J9033" s="394"/>
    </row>
    <row r="9034" spans="4:10">
      <c r="D9034" s="385"/>
      <c r="J9034" s="394"/>
    </row>
    <row r="9035" spans="4:10">
      <c r="D9035" s="385"/>
      <c r="J9035" s="394"/>
    </row>
    <row r="9036" spans="4:10">
      <c r="D9036" s="385"/>
      <c r="J9036" s="385"/>
    </row>
    <row r="9037" spans="4:10">
      <c r="D9037" s="385"/>
      <c r="J9037" s="394"/>
    </row>
    <row r="9038" spans="4:10">
      <c r="D9038" s="385"/>
      <c r="J9038" s="394"/>
    </row>
    <row r="9039" spans="4:10">
      <c r="D9039" s="385"/>
      <c r="J9039" s="394"/>
    </row>
    <row r="9040" spans="4:10">
      <c r="D9040" s="385"/>
      <c r="J9040" s="394"/>
    </row>
    <row r="9041" spans="4:10">
      <c r="D9041" s="385"/>
      <c r="J9041" s="394"/>
    </row>
    <row r="9042" spans="4:10">
      <c r="D9042" s="385"/>
      <c r="J9042" s="385"/>
    </row>
    <row r="9043" spans="4:10">
      <c r="D9043" s="385"/>
      <c r="J9043" s="385"/>
    </row>
    <row r="9044" spans="4:10">
      <c r="D9044" s="385"/>
      <c r="J9044" s="385"/>
    </row>
    <row r="9045" spans="4:10">
      <c r="D9045" s="385"/>
      <c r="J9045" s="394"/>
    </row>
    <row r="9046" spans="4:10">
      <c r="D9046" s="385"/>
      <c r="J9046" s="394"/>
    </row>
    <row r="9047" spans="4:10">
      <c r="D9047" s="385"/>
      <c r="J9047" s="394"/>
    </row>
    <row r="9048" spans="4:10">
      <c r="D9048" s="385"/>
      <c r="J9048" s="394"/>
    </row>
    <row r="9049" spans="4:10">
      <c r="D9049" s="385"/>
      <c r="J9049" s="394"/>
    </row>
    <row r="9050" spans="4:10">
      <c r="D9050" s="385"/>
      <c r="J9050" s="394"/>
    </row>
    <row r="9051" spans="4:10">
      <c r="D9051" s="385"/>
      <c r="J9051" s="394"/>
    </row>
    <row r="9052" spans="4:10">
      <c r="D9052" s="385"/>
      <c r="J9052" s="394"/>
    </row>
    <row r="9053" spans="4:10">
      <c r="D9053" s="385"/>
      <c r="J9053" s="394"/>
    </row>
    <row r="9054" spans="4:10">
      <c r="D9054" s="385"/>
      <c r="J9054" s="394"/>
    </row>
    <row r="9055" spans="4:10">
      <c r="D9055" s="385"/>
      <c r="J9055" s="394"/>
    </row>
    <row r="9056" spans="4:10">
      <c r="D9056" s="385"/>
      <c r="J9056" s="394"/>
    </row>
    <row r="9057" spans="4:10">
      <c r="D9057" s="385"/>
      <c r="J9057" s="385"/>
    </row>
    <row r="9058" spans="4:10">
      <c r="D9058" s="385"/>
      <c r="J9058" s="394"/>
    </row>
    <row r="9059" spans="4:10">
      <c r="D9059" s="385"/>
      <c r="J9059" s="394"/>
    </row>
    <row r="9060" spans="4:10">
      <c r="D9060" s="385"/>
      <c r="J9060" s="394"/>
    </row>
    <row r="9061" spans="4:10">
      <c r="D9061" s="385"/>
      <c r="J9061" s="394"/>
    </row>
    <row r="9062" spans="4:10">
      <c r="D9062" s="385"/>
      <c r="J9062" s="394"/>
    </row>
    <row r="9063" spans="4:10">
      <c r="D9063" s="385"/>
      <c r="J9063" s="394"/>
    </row>
    <row r="9064" spans="4:10">
      <c r="D9064" s="385"/>
      <c r="J9064" s="394"/>
    </row>
    <row r="9065" spans="4:10">
      <c r="D9065" s="385"/>
      <c r="J9065" s="394"/>
    </row>
    <row r="9066" spans="4:10">
      <c r="D9066" s="385"/>
      <c r="J9066" s="385"/>
    </row>
    <row r="9067" spans="4:10">
      <c r="D9067" s="385"/>
      <c r="J9067" s="394"/>
    </row>
    <row r="9068" spans="4:10">
      <c r="D9068" s="385"/>
      <c r="J9068" s="394"/>
    </row>
    <row r="9069" spans="4:10">
      <c r="D9069" s="385"/>
      <c r="J9069" s="394"/>
    </row>
    <row r="9070" spans="4:10">
      <c r="D9070" s="385"/>
      <c r="J9070" s="394"/>
    </row>
    <row r="9071" spans="4:10">
      <c r="D9071" s="385"/>
      <c r="J9071" s="394"/>
    </row>
    <row r="9072" spans="4:10">
      <c r="D9072" s="385"/>
      <c r="J9072" s="385"/>
    </row>
    <row r="9073" spans="4:10">
      <c r="D9073" s="385"/>
      <c r="J9073" s="385"/>
    </row>
    <row r="9074" spans="4:10">
      <c r="D9074" s="385"/>
      <c r="J9074" s="385"/>
    </row>
    <row r="9075" spans="4:10">
      <c r="D9075" s="385"/>
      <c r="J9075" s="394"/>
    </row>
    <row r="9076" spans="4:10">
      <c r="D9076" s="385"/>
      <c r="J9076" s="394"/>
    </row>
    <row r="9077" spans="4:10">
      <c r="D9077" s="385"/>
      <c r="J9077" s="394"/>
    </row>
    <row r="9078" spans="4:10">
      <c r="D9078" s="385"/>
      <c r="J9078" s="394"/>
    </row>
    <row r="9079" spans="4:10">
      <c r="D9079" s="385"/>
      <c r="J9079" s="394"/>
    </row>
    <row r="9080" spans="4:10">
      <c r="D9080" s="385"/>
      <c r="J9080" s="394"/>
    </row>
    <row r="9081" spans="4:10">
      <c r="D9081" s="385"/>
      <c r="J9081" s="394"/>
    </row>
    <row r="9082" spans="4:10">
      <c r="D9082" s="385"/>
      <c r="J9082" s="394"/>
    </row>
    <row r="9083" spans="4:10">
      <c r="D9083" s="385"/>
      <c r="J9083" s="394"/>
    </row>
    <row r="9084" spans="4:10">
      <c r="D9084" s="385"/>
      <c r="J9084" s="394"/>
    </row>
    <row r="9085" spans="4:10">
      <c r="D9085" s="385"/>
      <c r="J9085" s="394"/>
    </row>
    <row r="9086" spans="4:10">
      <c r="D9086" s="385"/>
      <c r="J9086" s="394"/>
    </row>
    <row r="9087" spans="4:10">
      <c r="D9087" s="385"/>
      <c r="J9087" s="385"/>
    </row>
    <row r="9088" spans="4:10">
      <c r="D9088" s="385"/>
      <c r="J9088" s="394"/>
    </row>
    <row r="9089" spans="4:10">
      <c r="D9089" s="385"/>
      <c r="J9089" s="394"/>
    </row>
    <row r="9090" spans="4:10">
      <c r="D9090" s="385"/>
      <c r="J9090" s="394"/>
    </row>
    <row r="9091" spans="4:10">
      <c r="D9091" s="385"/>
      <c r="J9091" s="394"/>
    </row>
    <row r="9092" spans="4:10">
      <c r="D9092" s="385"/>
      <c r="J9092" s="394"/>
    </row>
    <row r="9093" spans="4:10">
      <c r="D9093" s="385"/>
      <c r="J9093" s="394"/>
    </row>
    <row r="9094" spans="4:10">
      <c r="D9094" s="385"/>
      <c r="J9094" s="394"/>
    </row>
    <row r="9095" spans="4:10">
      <c r="D9095" s="385"/>
      <c r="J9095" s="394"/>
    </row>
    <row r="9096" spans="4:10">
      <c r="D9096" s="385"/>
      <c r="J9096" s="385"/>
    </row>
    <row r="9097" spans="4:10">
      <c r="D9097" s="385"/>
      <c r="J9097" s="394"/>
    </row>
    <row r="9098" spans="4:10">
      <c r="D9098" s="385"/>
      <c r="J9098" s="394"/>
    </row>
    <row r="9099" spans="4:10">
      <c r="D9099" s="385"/>
      <c r="J9099" s="394"/>
    </row>
    <row r="9100" spans="4:10">
      <c r="D9100" s="385"/>
      <c r="J9100" s="394"/>
    </row>
    <row r="9101" spans="4:10">
      <c r="D9101" s="385"/>
      <c r="J9101" s="394"/>
    </row>
    <row r="9102" spans="4:10">
      <c r="D9102" s="385"/>
      <c r="J9102" s="385"/>
    </row>
    <row r="9103" spans="4:10">
      <c r="D9103" s="385"/>
      <c r="J9103" s="385"/>
    </row>
    <row r="9104" spans="4:10">
      <c r="D9104" s="385"/>
      <c r="J9104" s="385"/>
    </row>
    <row r="9105" spans="4:10">
      <c r="D9105" s="385"/>
      <c r="J9105" s="394"/>
    </row>
    <row r="9106" spans="4:10">
      <c r="D9106" s="385"/>
      <c r="J9106" s="394"/>
    </row>
    <row r="9107" spans="4:10">
      <c r="D9107" s="385"/>
      <c r="J9107" s="394"/>
    </row>
    <row r="9108" spans="4:10">
      <c r="D9108" s="385"/>
      <c r="J9108" s="394"/>
    </row>
    <row r="9109" spans="4:10">
      <c r="D9109" s="385"/>
      <c r="J9109" s="394"/>
    </row>
    <row r="9110" spans="4:10">
      <c r="D9110" s="385"/>
      <c r="J9110" s="394"/>
    </row>
    <row r="9111" spans="4:10">
      <c r="D9111" s="385"/>
      <c r="J9111" s="394"/>
    </row>
    <row r="9112" spans="4:10">
      <c r="D9112" s="385"/>
      <c r="J9112" s="394"/>
    </row>
    <row r="9113" spans="4:10">
      <c r="D9113" s="385"/>
      <c r="J9113" s="394"/>
    </row>
    <row r="9114" spans="4:10">
      <c r="D9114" s="385"/>
      <c r="J9114" s="394"/>
    </row>
    <row r="9115" spans="4:10">
      <c r="D9115" s="385"/>
      <c r="J9115" s="394"/>
    </row>
    <row r="9116" spans="4:10">
      <c r="D9116" s="385"/>
      <c r="J9116" s="394"/>
    </row>
    <row r="9117" spans="4:10">
      <c r="D9117" s="385"/>
      <c r="J9117" s="385"/>
    </row>
    <row r="9118" spans="4:10">
      <c r="D9118" s="385"/>
      <c r="J9118" s="394"/>
    </row>
    <row r="9119" spans="4:10">
      <c r="D9119" s="385"/>
      <c r="J9119" s="394"/>
    </row>
    <row r="9120" spans="4:10">
      <c r="D9120" s="385"/>
      <c r="J9120" s="394"/>
    </row>
    <row r="9121" spans="4:10">
      <c r="D9121" s="385"/>
      <c r="J9121" s="394"/>
    </row>
    <row r="9122" spans="4:10">
      <c r="D9122" s="385"/>
      <c r="J9122" s="394"/>
    </row>
    <row r="9123" spans="4:10">
      <c r="D9123" s="385"/>
      <c r="J9123" s="394"/>
    </row>
    <row r="9124" spans="4:10">
      <c r="D9124" s="385"/>
      <c r="J9124" s="394"/>
    </row>
    <row r="9125" spans="4:10">
      <c r="D9125" s="385"/>
      <c r="J9125" s="394"/>
    </row>
    <row r="9126" spans="4:10">
      <c r="D9126" s="385"/>
      <c r="J9126" s="385"/>
    </row>
    <row r="9127" spans="4:10">
      <c r="D9127" s="385"/>
      <c r="J9127" s="394"/>
    </row>
    <row r="9128" spans="4:10">
      <c r="D9128" s="385"/>
      <c r="J9128" s="394"/>
    </row>
    <row r="9129" spans="4:10">
      <c r="D9129" s="385"/>
      <c r="J9129" s="394"/>
    </row>
    <row r="9130" spans="4:10">
      <c r="D9130" s="385"/>
      <c r="J9130" s="394"/>
    </row>
    <row r="9131" spans="4:10">
      <c r="D9131" s="385"/>
      <c r="J9131" s="394"/>
    </row>
    <row r="9132" spans="4:10">
      <c r="D9132" s="385"/>
      <c r="J9132" s="385"/>
    </row>
    <row r="9133" spans="4:10">
      <c r="D9133" s="385"/>
      <c r="J9133" s="385"/>
    </row>
    <row r="9134" spans="4:10">
      <c r="D9134" s="385"/>
      <c r="J9134" s="385"/>
    </row>
    <row r="9135" spans="4:10">
      <c r="D9135" s="385"/>
      <c r="J9135" s="394"/>
    </row>
    <row r="9136" spans="4:10">
      <c r="D9136" s="385"/>
      <c r="J9136" s="394"/>
    </row>
    <row r="9137" spans="4:10">
      <c r="D9137" s="385"/>
      <c r="J9137" s="394"/>
    </row>
    <row r="9138" spans="4:10">
      <c r="D9138" s="385"/>
      <c r="J9138" s="394"/>
    </row>
    <row r="9139" spans="4:10">
      <c r="D9139" s="385"/>
      <c r="J9139" s="394"/>
    </row>
    <row r="9140" spans="4:10">
      <c r="D9140" s="385"/>
      <c r="J9140" s="394"/>
    </row>
    <row r="9141" spans="4:10">
      <c r="D9141" s="385"/>
      <c r="J9141" s="394"/>
    </row>
    <row r="9142" spans="4:10">
      <c r="D9142" s="385"/>
      <c r="J9142" s="394"/>
    </row>
    <row r="9143" spans="4:10">
      <c r="D9143" s="385"/>
      <c r="J9143" s="394"/>
    </row>
    <row r="9144" spans="4:10">
      <c r="D9144" s="385"/>
      <c r="J9144" s="394"/>
    </row>
    <row r="9145" spans="4:10">
      <c r="D9145" s="385"/>
      <c r="J9145" s="394"/>
    </row>
    <row r="9146" spans="4:10">
      <c r="D9146" s="385"/>
      <c r="J9146" s="394"/>
    </row>
    <row r="9147" spans="4:10">
      <c r="D9147" s="385"/>
      <c r="J9147" s="385"/>
    </row>
    <row r="9148" spans="4:10">
      <c r="D9148" s="385"/>
      <c r="J9148" s="394"/>
    </row>
    <row r="9149" spans="4:10">
      <c r="D9149" s="385"/>
      <c r="J9149" s="394"/>
    </row>
    <row r="9150" spans="4:10">
      <c r="D9150" s="385"/>
      <c r="J9150" s="394"/>
    </row>
    <row r="9151" spans="4:10">
      <c r="D9151" s="385"/>
      <c r="J9151" s="394"/>
    </row>
    <row r="9152" spans="4:10">
      <c r="D9152" s="385"/>
      <c r="J9152" s="394"/>
    </row>
    <row r="9153" spans="4:10">
      <c r="D9153" s="385"/>
      <c r="J9153" s="394"/>
    </row>
    <row r="9154" spans="4:10">
      <c r="D9154" s="385"/>
      <c r="J9154" s="394"/>
    </row>
    <row r="9155" spans="4:10">
      <c r="D9155" s="385"/>
      <c r="J9155" s="394"/>
    </row>
    <row r="9156" spans="4:10">
      <c r="D9156" s="385"/>
      <c r="J9156" s="385"/>
    </row>
    <row r="9157" spans="4:10">
      <c r="D9157" s="385"/>
      <c r="J9157" s="394"/>
    </row>
    <row r="9158" spans="4:10">
      <c r="D9158" s="385"/>
      <c r="J9158" s="394"/>
    </row>
    <row r="9159" spans="4:10">
      <c r="D9159" s="385"/>
      <c r="J9159" s="394"/>
    </row>
    <row r="9160" spans="4:10">
      <c r="D9160" s="385"/>
      <c r="J9160" s="394"/>
    </row>
    <row r="9161" spans="4:10">
      <c r="D9161" s="385"/>
      <c r="J9161" s="394"/>
    </row>
    <row r="9162" spans="4:10">
      <c r="D9162" s="385"/>
      <c r="J9162" s="385"/>
    </row>
    <row r="9163" spans="4:10">
      <c r="D9163" s="385"/>
      <c r="J9163" s="385"/>
    </row>
    <row r="9164" spans="4:10">
      <c r="D9164" s="385"/>
      <c r="J9164" s="385"/>
    </row>
    <row r="9165" spans="4:10">
      <c r="D9165" s="385"/>
      <c r="J9165" s="394"/>
    </row>
    <row r="9166" spans="4:10">
      <c r="D9166" s="385"/>
      <c r="J9166" s="394"/>
    </row>
    <row r="9167" spans="4:10">
      <c r="D9167" s="385"/>
      <c r="J9167" s="394"/>
    </row>
    <row r="9168" spans="4:10">
      <c r="D9168" s="385"/>
      <c r="J9168" s="394"/>
    </row>
    <row r="9169" spans="4:10">
      <c r="D9169" s="385"/>
      <c r="J9169" s="394"/>
    </row>
    <row r="9170" spans="4:10">
      <c r="D9170" s="385"/>
      <c r="J9170" s="394"/>
    </row>
    <row r="9171" spans="4:10">
      <c r="D9171" s="385"/>
      <c r="J9171" s="394"/>
    </row>
    <row r="9172" spans="4:10">
      <c r="D9172" s="385"/>
      <c r="J9172" s="394"/>
    </row>
    <row r="9173" spans="4:10">
      <c r="D9173" s="385"/>
      <c r="J9173" s="394"/>
    </row>
    <row r="9174" spans="4:10">
      <c r="D9174" s="385"/>
      <c r="J9174" s="394"/>
    </row>
    <row r="9175" spans="4:10">
      <c r="D9175" s="385"/>
      <c r="J9175" s="394"/>
    </row>
    <row r="9176" spans="4:10">
      <c r="D9176" s="385"/>
      <c r="J9176" s="394"/>
    </row>
    <row r="9177" spans="4:10">
      <c r="D9177" s="385"/>
      <c r="J9177" s="385"/>
    </row>
    <row r="9178" spans="4:10">
      <c r="D9178" s="385"/>
      <c r="J9178" s="394"/>
    </row>
    <row r="9179" spans="4:10">
      <c r="D9179" s="385"/>
      <c r="J9179" s="394"/>
    </row>
    <row r="9180" spans="4:10">
      <c r="D9180" s="385"/>
      <c r="J9180" s="394"/>
    </row>
    <row r="9181" spans="4:10">
      <c r="D9181" s="385"/>
      <c r="J9181" s="394"/>
    </row>
    <row r="9182" spans="4:10">
      <c r="D9182" s="385"/>
      <c r="J9182" s="394"/>
    </row>
    <row r="9183" spans="4:10">
      <c r="D9183" s="385"/>
      <c r="J9183" s="394"/>
    </row>
    <row r="9184" spans="4:10">
      <c r="D9184" s="385"/>
      <c r="J9184" s="394"/>
    </row>
    <row r="9185" spans="4:10">
      <c r="D9185" s="385"/>
      <c r="J9185" s="394"/>
    </row>
    <row r="9186" spans="4:10">
      <c r="D9186" s="385"/>
      <c r="J9186" s="385"/>
    </row>
    <row r="9187" spans="4:10">
      <c r="D9187" s="385"/>
      <c r="J9187" s="394"/>
    </row>
    <row r="9188" spans="4:10">
      <c r="D9188" s="385"/>
      <c r="J9188" s="394"/>
    </row>
    <row r="9189" spans="4:10">
      <c r="D9189" s="385"/>
      <c r="J9189" s="394"/>
    </row>
    <row r="9190" spans="4:10">
      <c r="D9190" s="385"/>
      <c r="J9190" s="394"/>
    </row>
    <row r="9191" spans="4:10">
      <c r="D9191" s="385"/>
      <c r="J9191" s="394"/>
    </row>
    <row r="9192" spans="4:10">
      <c r="D9192" s="385"/>
      <c r="J9192" s="385"/>
    </row>
    <row r="9193" spans="4:10">
      <c r="D9193" s="385"/>
      <c r="J9193" s="385"/>
    </row>
    <row r="9194" spans="4:10">
      <c r="D9194" s="385"/>
      <c r="J9194" s="385"/>
    </row>
    <row r="9195" spans="4:10">
      <c r="D9195" s="385"/>
      <c r="J9195" s="394"/>
    </row>
    <row r="9196" spans="4:10">
      <c r="D9196" s="385"/>
      <c r="J9196" s="394"/>
    </row>
    <row r="9197" spans="4:10">
      <c r="D9197" s="385"/>
      <c r="J9197" s="394"/>
    </row>
    <row r="9198" spans="4:10">
      <c r="D9198" s="385"/>
      <c r="J9198" s="394"/>
    </row>
    <row r="9199" spans="4:10">
      <c r="D9199" s="385"/>
      <c r="J9199" s="394"/>
    </row>
    <row r="9200" spans="4:10">
      <c r="D9200" s="385"/>
      <c r="J9200" s="394"/>
    </row>
    <row r="9201" spans="4:10">
      <c r="D9201" s="385"/>
      <c r="J9201" s="394"/>
    </row>
    <row r="9202" spans="4:10">
      <c r="D9202" s="385"/>
      <c r="J9202" s="394"/>
    </row>
    <row r="9203" spans="4:10">
      <c r="D9203" s="385"/>
      <c r="J9203" s="394"/>
    </row>
    <row r="9204" spans="4:10">
      <c r="D9204" s="385"/>
      <c r="J9204" s="394"/>
    </row>
    <row r="9205" spans="4:10">
      <c r="D9205" s="385"/>
      <c r="J9205" s="394"/>
    </row>
    <row r="9206" spans="4:10">
      <c r="D9206" s="385"/>
      <c r="J9206" s="394"/>
    </row>
    <row r="9207" spans="4:10">
      <c r="D9207" s="385"/>
      <c r="J9207" s="385"/>
    </row>
    <row r="9208" spans="4:10">
      <c r="D9208" s="385"/>
      <c r="J9208" s="394"/>
    </row>
    <row r="9209" spans="4:10">
      <c r="D9209" s="385"/>
      <c r="J9209" s="394"/>
    </row>
    <row r="9210" spans="4:10">
      <c r="D9210" s="385"/>
      <c r="J9210" s="394"/>
    </row>
    <row r="9211" spans="4:10">
      <c r="D9211" s="385"/>
      <c r="J9211" s="394"/>
    </row>
    <row r="9212" spans="4:10">
      <c r="D9212" s="385"/>
      <c r="J9212" s="394"/>
    </row>
    <row r="9213" spans="4:10">
      <c r="D9213" s="385"/>
      <c r="J9213" s="394"/>
    </row>
    <row r="9214" spans="4:10">
      <c r="D9214" s="385"/>
      <c r="J9214" s="394"/>
    </row>
    <row r="9215" spans="4:10">
      <c r="D9215" s="385"/>
      <c r="J9215" s="394"/>
    </row>
    <row r="9216" spans="4:10">
      <c r="D9216" s="385"/>
      <c r="J9216" s="385"/>
    </row>
    <row r="9217" spans="4:10">
      <c r="D9217" s="385"/>
      <c r="J9217" s="394"/>
    </row>
    <row r="9218" spans="4:10">
      <c r="D9218" s="385"/>
      <c r="J9218" s="394"/>
    </row>
    <row r="9219" spans="4:10">
      <c r="D9219" s="385"/>
      <c r="J9219" s="394"/>
    </row>
    <row r="9220" spans="4:10">
      <c r="D9220" s="385"/>
      <c r="J9220" s="394"/>
    </row>
    <row r="9221" spans="4:10">
      <c r="D9221" s="385"/>
      <c r="J9221" s="394"/>
    </row>
    <row r="9222" spans="4:10">
      <c r="D9222" s="385"/>
      <c r="J9222" s="385"/>
    </row>
    <row r="9223" spans="4:10">
      <c r="D9223" s="385"/>
      <c r="J9223" s="385"/>
    </row>
    <row r="9224" spans="4:10">
      <c r="D9224" s="385"/>
      <c r="J9224" s="385"/>
    </row>
    <row r="9225" spans="4:10">
      <c r="D9225" s="385"/>
      <c r="J9225" s="394"/>
    </row>
    <row r="9226" spans="4:10">
      <c r="D9226" s="385"/>
      <c r="J9226" s="394"/>
    </row>
    <row r="9227" spans="4:10">
      <c r="D9227" s="385"/>
      <c r="J9227" s="394"/>
    </row>
    <row r="9228" spans="4:10">
      <c r="D9228" s="385"/>
      <c r="J9228" s="394"/>
    </row>
    <row r="9229" spans="4:10">
      <c r="D9229" s="385"/>
      <c r="J9229" s="394"/>
    </row>
    <row r="9230" spans="4:10">
      <c r="D9230" s="385"/>
      <c r="J9230" s="394"/>
    </row>
    <row r="9231" spans="4:10">
      <c r="D9231" s="385"/>
      <c r="J9231" s="394"/>
    </row>
    <row r="9232" spans="4:10">
      <c r="D9232" s="385"/>
      <c r="J9232" s="394"/>
    </row>
    <row r="9233" spans="4:10">
      <c r="D9233" s="385"/>
      <c r="J9233" s="394"/>
    </row>
    <row r="9234" spans="4:10">
      <c r="D9234" s="385"/>
      <c r="J9234" s="394"/>
    </row>
    <row r="9235" spans="4:10">
      <c r="D9235" s="385"/>
      <c r="J9235" s="394"/>
    </row>
    <row r="9236" spans="4:10">
      <c r="D9236" s="385"/>
      <c r="J9236" s="394"/>
    </row>
    <row r="9237" spans="4:10">
      <c r="D9237" s="385"/>
      <c r="J9237" s="385"/>
    </row>
    <row r="9238" spans="4:10">
      <c r="D9238" s="385"/>
      <c r="J9238" s="394"/>
    </row>
    <row r="9239" spans="4:10">
      <c r="D9239" s="385"/>
      <c r="J9239" s="394"/>
    </row>
    <row r="9240" spans="4:10">
      <c r="D9240" s="385"/>
      <c r="J9240" s="394"/>
    </row>
    <row r="9241" spans="4:10">
      <c r="D9241" s="385"/>
      <c r="J9241" s="394"/>
    </row>
    <row r="9242" spans="4:10">
      <c r="D9242" s="385"/>
      <c r="J9242" s="394"/>
    </row>
    <row r="9243" spans="4:10">
      <c r="D9243" s="385"/>
      <c r="J9243" s="394"/>
    </row>
    <row r="9244" spans="4:10">
      <c r="D9244" s="385"/>
      <c r="J9244" s="394"/>
    </row>
    <row r="9245" spans="4:10">
      <c r="D9245" s="385"/>
      <c r="J9245" s="394"/>
    </row>
    <row r="9246" spans="4:10">
      <c r="D9246" s="385"/>
      <c r="J9246" s="385"/>
    </row>
    <row r="9247" spans="4:10">
      <c r="D9247" s="385"/>
      <c r="J9247" s="394"/>
    </row>
    <row r="9248" spans="4:10">
      <c r="D9248" s="385"/>
      <c r="J9248" s="394"/>
    </row>
    <row r="9249" spans="4:10">
      <c r="D9249" s="385"/>
      <c r="J9249" s="394"/>
    </row>
    <row r="9250" spans="4:10">
      <c r="D9250" s="385"/>
      <c r="J9250" s="394"/>
    </row>
    <row r="9251" spans="4:10">
      <c r="D9251" s="385"/>
      <c r="J9251" s="394"/>
    </row>
    <row r="9252" spans="4:10">
      <c r="D9252" s="385"/>
      <c r="J9252" s="385"/>
    </row>
    <row r="9253" spans="4:10">
      <c r="D9253" s="385"/>
      <c r="J9253" s="385"/>
    </row>
    <row r="9254" spans="4:10">
      <c r="D9254" s="385"/>
      <c r="J9254" s="385"/>
    </row>
    <row r="9255" spans="4:10">
      <c r="D9255" s="385"/>
      <c r="J9255" s="394"/>
    </row>
    <row r="9256" spans="4:10">
      <c r="D9256" s="385"/>
      <c r="J9256" s="394"/>
    </row>
    <row r="9257" spans="4:10">
      <c r="D9257" s="385"/>
      <c r="J9257" s="394"/>
    </row>
    <row r="9258" spans="4:10">
      <c r="D9258" s="385"/>
      <c r="J9258" s="394"/>
    </row>
    <row r="9259" spans="4:10">
      <c r="D9259" s="385"/>
      <c r="J9259" s="394"/>
    </row>
    <row r="9260" spans="4:10">
      <c r="D9260" s="385"/>
      <c r="J9260" s="394"/>
    </row>
    <row r="9261" spans="4:10">
      <c r="D9261" s="385"/>
      <c r="J9261" s="394"/>
    </row>
    <row r="9262" spans="4:10">
      <c r="D9262" s="385"/>
      <c r="J9262" s="394"/>
    </row>
    <row r="9263" spans="4:10">
      <c r="D9263" s="385"/>
      <c r="J9263" s="394"/>
    </row>
    <row r="9264" spans="4:10">
      <c r="D9264" s="385"/>
      <c r="J9264" s="394"/>
    </row>
    <row r="9265" spans="4:10">
      <c r="D9265" s="385"/>
      <c r="J9265" s="394"/>
    </row>
    <row r="9266" spans="4:10">
      <c r="D9266" s="385"/>
      <c r="J9266" s="394"/>
    </row>
    <row r="9267" spans="4:10">
      <c r="D9267" s="385"/>
      <c r="J9267" s="385"/>
    </row>
    <row r="9268" spans="4:10">
      <c r="D9268" s="385"/>
      <c r="J9268" s="394"/>
    </row>
    <row r="9269" spans="4:10">
      <c r="D9269" s="385"/>
      <c r="J9269" s="394"/>
    </row>
    <row r="9270" spans="4:10">
      <c r="D9270" s="385"/>
      <c r="J9270" s="394"/>
    </row>
    <row r="9271" spans="4:10">
      <c r="D9271" s="385"/>
      <c r="J9271" s="394"/>
    </row>
    <row r="9272" spans="4:10">
      <c r="D9272" s="385"/>
      <c r="J9272" s="394"/>
    </row>
    <row r="9273" spans="4:10">
      <c r="D9273" s="385"/>
      <c r="J9273" s="394"/>
    </row>
    <row r="9274" spans="4:10">
      <c r="D9274" s="385"/>
      <c r="J9274" s="394"/>
    </row>
    <row r="9275" spans="4:10">
      <c r="D9275" s="385"/>
      <c r="J9275" s="394"/>
    </row>
    <row r="9276" spans="4:10">
      <c r="D9276" s="385"/>
      <c r="J9276" s="385"/>
    </row>
    <row r="9277" spans="4:10">
      <c r="D9277" s="385"/>
      <c r="J9277" s="394"/>
    </row>
    <row r="9278" spans="4:10">
      <c r="D9278" s="385"/>
      <c r="J9278" s="394"/>
    </row>
    <row r="9279" spans="4:10">
      <c r="D9279" s="385"/>
      <c r="J9279" s="394"/>
    </row>
    <row r="9280" spans="4:10">
      <c r="D9280" s="385"/>
      <c r="J9280" s="394"/>
    </row>
    <row r="9281" spans="4:10">
      <c r="D9281" s="385"/>
      <c r="J9281" s="394"/>
    </row>
    <row r="9282" spans="4:10">
      <c r="D9282" s="385"/>
      <c r="J9282" s="385"/>
    </row>
    <row r="9283" spans="4:10">
      <c r="D9283" s="385"/>
      <c r="J9283" s="385"/>
    </row>
    <row r="9284" spans="4:10">
      <c r="D9284" s="385"/>
      <c r="J9284" s="385"/>
    </row>
    <row r="9285" spans="4:10">
      <c r="D9285" s="385"/>
      <c r="J9285" s="394"/>
    </row>
    <row r="9286" spans="4:10">
      <c r="D9286" s="385"/>
      <c r="J9286" s="394"/>
    </row>
    <row r="9287" spans="4:10">
      <c r="D9287" s="385"/>
      <c r="J9287" s="394"/>
    </row>
    <row r="9288" spans="4:10">
      <c r="D9288" s="385"/>
      <c r="J9288" s="394"/>
    </row>
    <row r="9289" spans="4:10">
      <c r="D9289" s="385"/>
      <c r="J9289" s="394"/>
    </row>
    <row r="9290" spans="4:10">
      <c r="D9290" s="385"/>
      <c r="J9290" s="394"/>
    </row>
    <row r="9291" spans="4:10">
      <c r="D9291" s="385"/>
      <c r="J9291" s="394"/>
    </row>
    <row r="9292" spans="4:10">
      <c r="D9292" s="385"/>
      <c r="J9292" s="394"/>
    </row>
    <row r="9293" spans="4:10">
      <c r="D9293" s="385"/>
      <c r="J9293" s="394"/>
    </row>
    <row r="9294" spans="4:10">
      <c r="D9294" s="385"/>
      <c r="J9294" s="394"/>
    </row>
    <row r="9295" spans="4:10">
      <c r="D9295" s="385"/>
      <c r="J9295" s="394"/>
    </row>
    <row r="9296" spans="4:10">
      <c r="D9296" s="385"/>
      <c r="J9296" s="394"/>
    </row>
    <row r="9297" spans="4:10">
      <c r="D9297" s="385"/>
      <c r="J9297" s="385"/>
    </row>
    <row r="9298" spans="4:10">
      <c r="D9298" s="385"/>
      <c r="J9298" s="394"/>
    </row>
    <row r="9299" spans="4:10">
      <c r="D9299" s="385"/>
      <c r="J9299" s="394"/>
    </row>
    <row r="9300" spans="4:10">
      <c r="D9300" s="385"/>
      <c r="J9300" s="394"/>
    </row>
    <row r="9301" spans="4:10">
      <c r="D9301" s="385"/>
      <c r="J9301" s="394"/>
    </row>
    <row r="9302" spans="4:10">
      <c r="D9302" s="385"/>
      <c r="J9302" s="394"/>
    </row>
    <row r="9303" spans="4:10">
      <c r="D9303" s="385"/>
      <c r="J9303" s="394"/>
    </row>
    <row r="9304" spans="4:10">
      <c r="D9304" s="385"/>
      <c r="J9304" s="394"/>
    </row>
    <row r="9305" spans="4:10">
      <c r="D9305" s="385"/>
      <c r="J9305" s="394"/>
    </row>
    <row r="9306" spans="4:10">
      <c r="D9306" s="385"/>
      <c r="J9306" s="385"/>
    </row>
    <row r="9307" spans="4:10">
      <c r="D9307" s="385"/>
      <c r="J9307" s="394"/>
    </row>
    <row r="9308" spans="4:10">
      <c r="D9308" s="385"/>
      <c r="J9308" s="394"/>
    </row>
    <row r="9309" spans="4:10">
      <c r="D9309" s="385"/>
      <c r="J9309" s="394"/>
    </row>
    <row r="9310" spans="4:10">
      <c r="D9310" s="385"/>
      <c r="J9310" s="394"/>
    </row>
    <row r="9311" spans="4:10">
      <c r="D9311" s="385"/>
      <c r="J9311" s="394"/>
    </row>
    <row r="9312" spans="4:10">
      <c r="D9312" s="385"/>
      <c r="J9312" s="385"/>
    </row>
    <row r="9313" spans="4:10">
      <c r="D9313" s="385"/>
      <c r="J9313" s="385"/>
    </row>
    <row r="9314" spans="4:10">
      <c r="D9314" s="385"/>
      <c r="J9314" s="385"/>
    </row>
    <row r="9315" spans="4:10">
      <c r="D9315" s="385"/>
      <c r="J9315" s="394"/>
    </row>
    <row r="9316" spans="4:10">
      <c r="D9316" s="385"/>
      <c r="J9316" s="394"/>
    </row>
    <row r="9317" spans="4:10">
      <c r="D9317" s="385"/>
      <c r="J9317" s="394"/>
    </row>
    <row r="9318" spans="4:10">
      <c r="D9318" s="385"/>
      <c r="J9318" s="394"/>
    </row>
    <row r="9319" spans="4:10">
      <c r="D9319" s="385"/>
      <c r="J9319" s="394"/>
    </row>
    <row r="9320" spans="4:10">
      <c r="D9320" s="385"/>
      <c r="J9320" s="394"/>
    </row>
    <row r="9321" spans="4:10">
      <c r="D9321" s="385"/>
      <c r="J9321" s="394"/>
    </row>
    <row r="9322" spans="4:10">
      <c r="D9322" s="385"/>
      <c r="J9322" s="394"/>
    </row>
    <row r="9323" spans="4:10">
      <c r="D9323" s="385"/>
      <c r="J9323" s="394"/>
    </row>
    <row r="9324" spans="4:10">
      <c r="D9324" s="385"/>
      <c r="J9324" s="394"/>
    </row>
    <row r="9325" spans="4:10">
      <c r="D9325" s="385"/>
      <c r="J9325" s="394"/>
    </row>
    <row r="9326" spans="4:10">
      <c r="D9326" s="385"/>
      <c r="J9326" s="394"/>
    </row>
    <row r="9327" spans="4:10">
      <c r="D9327" s="385"/>
      <c r="J9327" s="385"/>
    </row>
    <row r="9328" spans="4:10">
      <c r="D9328" s="385"/>
      <c r="J9328" s="394"/>
    </row>
    <row r="9329" spans="4:10">
      <c r="D9329" s="385"/>
      <c r="J9329" s="394"/>
    </row>
    <row r="9330" spans="4:10">
      <c r="D9330" s="385"/>
      <c r="J9330" s="394"/>
    </row>
    <row r="9331" spans="4:10">
      <c r="D9331" s="385"/>
      <c r="J9331" s="394"/>
    </row>
    <row r="9332" spans="4:10">
      <c r="D9332" s="385"/>
      <c r="J9332" s="394"/>
    </row>
    <row r="9333" spans="4:10">
      <c r="D9333" s="385"/>
      <c r="J9333" s="394"/>
    </row>
  </sheetData>
  <autoFilter ref="A3:N2847" xr:uid="{04C3EA6C-2CE2-41D4-A659-E0A18FC23F20}">
    <sortState xmlns:xlrd2="http://schemas.microsoft.com/office/spreadsheetml/2017/richdata2" ref="A817:N2159">
      <sortCondition descending="1" ref="I3:I2847"/>
    </sortState>
  </autoFilter>
  <sortState xmlns:xlrd2="http://schemas.microsoft.com/office/spreadsheetml/2017/richdata2" ref="A4:L117">
    <sortCondition descending="1" ref="I4"/>
  </sortState>
  <phoneticPr fontId="29" type="noConversion"/>
  <conditionalFormatting sqref="E1">
    <cfRule type="notContainsBlanks" dxfId="231" priority="2">
      <formula>LEN(TRIM(E1))&gt;0</formula>
    </cfRule>
  </conditionalFormatting>
  <conditionalFormatting sqref="B2:B1048576">
    <cfRule type="duplicateValues" dxfId="230"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7677</v>
      </c>
      <c r="D1" s="255" t="s">
        <v>7679</v>
      </c>
      <c r="E1" s="255" t="s">
        <v>7678</v>
      </c>
      <c r="F1" s="291" t="s">
        <v>7993</v>
      </c>
      <c r="G1" s="290" t="s">
        <v>7877</v>
      </c>
      <c r="H1" s="311" t="s">
        <v>7896</v>
      </c>
    </row>
    <row r="2" spans="1:8" ht="28" customHeight="1">
      <c r="C2" s="36" t="s">
        <v>7708</v>
      </c>
      <c r="D2" s="49" t="s">
        <v>7707</v>
      </c>
      <c r="E2" s="253" t="s">
        <v>7680</v>
      </c>
    </row>
    <row r="3" spans="1:8" ht="28" customHeight="1">
      <c r="C3" s="36" t="s">
        <v>7713</v>
      </c>
      <c r="D3" s="49" t="s">
        <v>7712</v>
      </c>
      <c r="E3" s="95" t="s">
        <v>7681</v>
      </c>
      <c r="F3" s="95"/>
    </row>
    <row r="4" spans="1:8" ht="28" customHeight="1">
      <c r="C4" s="36" t="s">
        <v>7709</v>
      </c>
      <c r="D4" s="253" t="s">
        <v>7699</v>
      </c>
      <c r="E4" s="253" t="s">
        <v>7682</v>
      </c>
      <c r="F4" s="253"/>
    </row>
    <row r="5" spans="1:8" ht="28" customHeight="1">
      <c r="C5" s="36" t="s">
        <v>7710</v>
      </c>
      <c r="D5" s="49" t="s">
        <v>7700</v>
      </c>
      <c r="E5" s="253" t="s">
        <v>7683</v>
      </c>
      <c r="F5" s="253"/>
    </row>
    <row r="6" spans="1:8" ht="28" customHeight="1">
      <c r="C6" s="36" t="s">
        <v>7711</v>
      </c>
      <c r="D6" s="253" t="s">
        <v>7701</v>
      </c>
      <c r="E6" s="253" t="s">
        <v>7684</v>
      </c>
      <c r="F6" s="253"/>
    </row>
    <row r="7" spans="1:8" ht="28" customHeight="1">
      <c r="C7" s="36" t="s">
        <v>7714</v>
      </c>
      <c r="D7" s="49" t="s">
        <v>7702</v>
      </c>
      <c r="E7" s="253" t="s">
        <v>7685</v>
      </c>
      <c r="F7" s="253"/>
    </row>
    <row r="8" spans="1:8" ht="28" customHeight="1">
      <c r="C8" s="36" t="s">
        <v>7715</v>
      </c>
      <c r="D8" s="49" t="s">
        <v>7703</v>
      </c>
      <c r="E8" s="253" t="s">
        <v>7686</v>
      </c>
      <c r="F8" s="253"/>
      <c r="H8" s="38"/>
    </row>
    <row r="9" spans="1:8" ht="28" customHeight="1">
      <c r="C9" s="36" t="s">
        <v>7718</v>
      </c>
      <c r="D9" s="49" t="s">
        <v>7717</v>
      </c>
      <c r="E9" s="253" t="s">
        <v>7687</v>
      </c>
      <c r="F9" s="253"/>
    </row>
    <row r="10" spans="1:8" ht="28" customHeight="1">
      <c r="C10" s="36" t="s">
        <v>7716</v>
      </c>
      <c r="D10" s="49" t="s">
        <v>7704</v>
      </c>
      <c r="E10" s="253" t="s">
        <v>7688</v>
      </c>
      <c r="F10" s="253"/>
    </row>
    <row r="11" spans="1:8" ht="28" customHeight="1">
      <c r="C11" s="36" t="s">
        <v>7719</v>
      </c>
      <c r="D11" s="49" t="s">
        <v>7705</v>
      </c>
      <c r="E11" s="253" t="s">
        <v>7689</v>
      </c>
      <c r="F11" s="253"/>
    </row>
    <row r="12" spans="1:8" ht="28" customHeight="1">
      <c r="C12" s="36" t="s">
        <v>7720</v>
      </c>
      <c r="D12" s="49" t="s">
        <v>7691</v>
      </c>
      <c r="E12" s="253" t="s">
        <v>7690</v>
      </c>
      <c r="F12" s="253"/>
    </row>
    <row r="13" spans="1:8" ht="28" customHeight="1">
      <c r="C13" s="36" t="s">
        <v>7722</v>
      </c>
      <c r="D13" s="49" t="s">
        <v>7706</v>
      </c>
      <c r="E13" s="253" t="s">
        <v>7692</v>
      </c>
      <c r="F13" s="253"/>
    </row>
    <row r="14" spans="1:8" ht="28" customHeight="1">
      <c r="C14" s="36" t="s">
        <v>7721</v>
      </c>
      <c r="D14" s="49" t="s">
        <v>7694</v>
      </c>
      <c r="E14" s="253" t="s">
        <v>7693</v>
      </c>
      <c r="F14" s="253"/>
    </row>
    <row r="15" spans="1:8" ht="28" customHeight="1">
      <c r="C15" s="36" t="s">
        <v>7723</v>
      </c>
      <c r="D15" s="49" t="s">
        <v>7696</v>
      </c>
      <c r="E15" s="253" t="s">
        <v>7695</v>
      </c>
      <c r="F15" s="253"/>
    </row>
    <row r="16" spans="1:8" ht="28" customHeight="1">
      <c r="C16" s="36" t="s">
        <v>7724</v>
      </c>
      <c r="D16" s="49" t="s">
        <v>7698</v>
      </c>
      <c r="E16" s="253" t="s">
        <v>7697</v>
      </c>
      <c r="F16" s="253"/>
    </row>
    <row r="17" spans="3:6" ht="28" customHeight="1">
      <c r="C17" s="36" t="s">
        <v>7876</v>
      </c>
      <c r="D17" s="49" t="s">
        <v>7875</v>
      </c>
      <c r="E17" s="253" t="s">
        <v>7874</v>
      </c>
    </row>
    <row r="18" spans="3:6" ht="28" customHeight="1">
      <c r="C18" s="36" t="s">
        <v>7880</v>
      </c>
      <c r="D18" s="49" t="s">
        <v>7879</v>
      </c>
      <c r="E18" s="253" t="s">
        <v>7878</v>
      </c>
    </row>
    <row r="19" spans="3:6" ht="28" customHeight="1">
      <c r="C19" s="36" t="s">
        <v>7883</v>
      </c>
      <c r="D19" s="49" t="s">
        <v>7882</v>
      </c>
      <c r="E19" s="253" t="s">
        <v>7881</v>
      </c>
    </row>
    <row r="20" spans="3:6" ht="28" customHeight="1">
      <c r="C20" s="36" t="s">
        <v>7886</v>
      </c>
      <c r="D20" s="49" t="s">
        <v>7885</v>
      </c>
      <c r="E20" s="253" t="s">
        <v>7884</v>
      </c>
    </row>
    <row r="21" spans="3:6" ht="28" customHeight="1">
      <c r="C21" s="36" t="s">
        <v>7889</v>
      </c>
      <c r="D21" s="49" t="s">
        <v>7888</v>
      </c>
      <c r="E21" s="253" t="s">
        <v>7887</v>
      </c>
    </row>
    <row r="22" spans="3:6" ht="28" customHeight="1">
      <c r="C22" s="36" t="s">
        <v>7892</v>
      </c>
      <c r="D22" s="49" t="s">
        <v>7891</v>
      </c>
      <c r="E22" s="253" t="s">
        <v>7890</v>
      </c>
    </row>
    <row r="23" spans="3:6" ht="28" customHeight="1">
      <c r="C23" s="36" t="s">
        <v>7895</v>
      </c>
      <c r="D23" s="49" t="s">
        <v>7894</v>
      </c>
      <c r="E23" s="253" t="s">
        <v>7893</v>
      </c>
      <c r="F23" s="38"/>
    </row>
    <row r="24" spans="3:6" ht="28" customHeight="1">
      <c r="C24" s="36" t="s">
        <v>7899</v>
      </c>
      <c r="D24" s="49" t="s">
        <v>7898</v>
      </c>
      <c r="E24" s="253" t="s">
        <v>7897</v>
      </c>
    </row>
    <row r="25" spans="3:6" ht="28" customHeight="1">
      <c r="C25" s="36" t="s">
        <v>7902</v>
      </c>
      <c r="D25" s="49" t="s">
        <v>7901</v>
      </c>
      <c r="E25" s="253" t="s">
        <v>7900</v>
      </c>
    </row>
    <row r="26" spans="3:6" ht="28" customHeight="1">
      <c r="C26" s="36" t="s">
        <v>7905</v>
      </c>
      <c r="D26" s="49" t="s">
        <v>7904</v>
      </c>
      <c r="E26" s="253" t="s">
        <v>7903</v>
      </c>
    </row>
    <row r="27" spans="3:6" ht="28" customHeight="1">
      <c r="C27" s="36" t="s">
        <v>7908</v>
      </c>
      <c r="D27" s="49" t="s">
        <v>7907</v>
      </c>
      <c r="E27" s="253" t="s">
        <v>7906</v>
      </c>
    </row>
    <row r="28" spans="3:6" ht="28" customHeight="1">
      <c r="C28" s="36" t="s">
        <v>7911</v>
      </c>
      <c r="D28" s="49" t="s">
        <v>7910</v>
      </c>
      <c r="E28" s="253" t="s">
        <v>7909</v>
      </c>
    </row>
    <row r="29" spans="3:6" ht="28" customHeight="1">
      <c r="C29" s="312" t="s">
        <v>7914</v>
      </c>
      <c r="D29" s="253" t="s">
        <v>7913</v>
      </c>
      <c r="E29" s="253" t="s">
        <v>7912</v>
      </c>
    </row>
    <row r="30" spans="3:6" ht="28" customHeight="1">
      <c r="C30" s="36" t="s">
        <v>7917</v>
      </c>
      <c r="D30" s="49" t="s">
        <v>7916</v>
      </c>
      <c r="E30" s="253" t="s">
        <v>7915</v>
      </c>
    </row>
    <row r="31" spans="3:6" ht="28" customHeight="1">
      <c r="C31" s="36" t="s">
        <v>7920</v>
      </c>
      <c r="D31" s="49" t="s">
        <v>7919</v>
      </c>
      <c r="E31" s="253" t="s">
        <v>7918</v>
      </c>
    </row>
    <row r="32" spans="3:6" ht="28" customHeight="1">
      <c r="C32" s="36" t="s">
        <v>7923</v>
      </c>
      <c r="D32" s="49" t="s">
        <v>7922</v>
      </c>
      <c r="E32" s="253" t="s">
        <v>7921</v>
      </c>
    </row>
    <row r="33" spans="3:5" ht="28" customHeight="1">
      <c r="C33" s="36" t="s">
        <v>7926</v>
      </c>
      <c r="D33" s="49" t="s">
        <v>7925</v>
      </c>
      <c r="E33" s="253" t="s">
        <v>7924</v>
      </c>
    </row>
    <row r="34" spans="3:5" ht="28" customHeight="1">
      <c r="C34" s="36" t="s">
        <v>7929</v>
      </c>
      <c r="D34" s="49" t="s">
        <v>7928</v>
      </c>
      <c r="E34" s="253" t="s">
        <v>7927</v>
      </c>
    </row>
    <row r="35" spans="3:5" ht="28" customHeight="1">
      <c r="C35" s="36" t="s">
        <v>7932</v>
      </c>
      <c r="D35" s="49" t="s">
        <v>7931</v>
      </c>
      <c r="E35" s="253" t="s">
        <v>7930</v>
      </c>
    </row>
    <row r="36" spans="3:5" ht="28" customHeight="1">
      <c r="C36" s="36" t="s">
        <v>7935</v>
      </c>
      <c r="D36" s="49" t="s">
        <v>7934</v>
      </c>
      <c r="E36" s="253" t="s">
        <v>7933</v>
      </c>
    </row>
    <row r="37" spans="3:5" ht="28" customHeight="1">
      <c r="C37" s="36" t="s">
        <v>7938</v>
      </c>
      <c r="D37" s="49" t="s">
        <v>7937</v>
      </c>
      <c r="E37" s="253" t="s">
        <v>7936</v>
      </c>
    </row>
    <row r="38" spans="3:5" ht="28" customHeight="1">
      <c r="C38" s="36" t="s">
        <v>7941</v>
      </c>
      <c r="D38" s="49" t="s">
        <v>7940</v>
      </c>
      <c r="E38" s="253" t="s">
        <v>7939</v>
      </c>
    </row>
    <row r="39" spans="3:5" ht="28" customHeight="1">
      <c r="C39" s="36" t="s">
        <v>7944</v>
      </c>
      <c r="D39" s="49" t="s">
        <v>7943</v>
      </c>
      <c r="E39" s="253" t="s">
        <v>7942</v>
      </c>
    </row>
    <row r="40" spans="3:5" ht="28" customHeight="1">
      <c r="C40" s="36" t="s">
        <v>7947</v>
      </c>
      <c r="D40" s="49" t="s">
        <v>7946</v>
      </c>
      <c r="E40" s="253" t="s">
        <v>7945</v>
      </c>
    </row>
    <row r="41" spans="3:5" ht="28" customHeight="1">
      <c r="C41" s="36" t="s">
        <v>7950</v>
      </c>
      <c r="D41" s="49" t="s">
        <v>7949</v>
      </c>
      <c r="E41" s="253" t="s">
        <v>7948</v>
      </c>
    </row>
    <row r="42" spans="3:5" ht="28" customHeight="1">
      <c r="C42" s="36" t="s">
        <v>7953</v>
      </c>
      <c r="D42" s="49" t="s">
        <v>7952</v>
      </c>
      <c r="E42" s="253" t="s">
        <v>7951</v>
      </c>
    </row>
    <row r="43" spans="3:5" ht="28" customHeight="1">
      <c r="C43" s="36" t="s">
        <v>7955</v>
      </c>
      <c r="D43" s="253" t="s">
        <v>7959</v>
      </c>
      <c r="E43" s="253" t="s">
        <v>7954</v>
      </c>
    </row>
    <row r="44" spans="3:5" ht="28" customHeight="1">
      <c r="C44" s="36" t="s">
        <v>7958</v>
      </c>
      <c r="D44" s="49" t="s">
        <v>7957</v>
      </c>
      <c r="E44" s="253" t="s">
        <v>7956</v>
      </c>
    </row>
    <row r="45" spans="3:5" ht="28" customHeight="1">
      <c r="C45" s="36" t="s">
        <v>7962</v>
      </c>
      <c r="D45" s="49" t="s">
        <v>7961</v>
      </c>
      <c r="E45" s="253" t="s">
        <v>7960</v>
      </c>
    </row>
    <row r="46" spans="3:5" ht="28" customHeight="1">
      <c r="C46" s="36" t="s">
        <v>7965</v>
      </c>
      <c r="D46" s="49" t="s">
        <v>7964</v>
      </c>
      <c r="E46" s="253" t="s">
        <v>7963</v>
      </c>
    </row>
    <row r="47" spans="3:5" ht="28" customHeight="1">
      <c r="C47" s="36" t="s">
        <v>7968</v>
      </c>
      <c r="D47" s="49" t="s">
        <v>7967</v>
      </c>
      <c r="E47" s="253" t="s">
        <v>7966</v>
      </c>
    </row>
    <row r="48" spans="3:5" ht="28" customHeight="1">
      <c r="C48" s="36" t="s">
        <v>7971</v>
      </c>
      <c r="D48" s="49" t="s">
        <v>7970</v>
      </c>
      <c r="E48" s="253" t="s">
        <v>7969</v>
      </c>
    </row>
    <row r="49" spans="3:9" ht="28" customHeight="1">
      <c r="C49" s="36" t="s">
        <v>7977</v>
      </c>
      <c r="D49" s="49" t="s">
        <v>7976</v>
      </c>
      <c r="E49" s="253" t="s">
        <v>7975</v>
      </c>
    </row>
    <row r="50" spans="3:9" ht="28" customHeight="1">
      <c r="C50" s="36" t="s">
        <v>7974</v>
      </c>
      <c r="D50" s="49" t="s">
        <v>7973</v>
      </c>
      <c r="E50" s="253" t="s">
        <v>7972</v>
      </c>
    </row>
    <row r="51" spans="3:9" ht="28" customHeight="1">
      <c r="C51" s="36" t="s">
        <v>7980</v>
      </c>
      <c r="D51" s="49" t="s">
        <v>7979</v>
      </c>
      <c r="E51" s="253" t="s">
        <v>7978</v>
      </c>
    </row>
    <row r="52" spans="3:9" ht="28" customHeight="1">
      <c r="C52" s="36" t="s">
        <v>7983</v>
      </c>
      <c r="D52" s="49" t="s">
        <v>7982</v>
      </c>
      <c r="E52" s="253" t="s">
        <v>7981</v>
      </c>
    </row>
    <row r="53" spans="3:9" ht="28" customHeight="1">
      <c r="C53" s="36" t="s">
        <v>7986</v>
      </c>
      <c r="D53" s="49" t="s">
        <v>7985</v>
      </c>
      <c r="E53" s="253" t="s">
        <v>7984</v>
      </c>
      <c r="I53" s="38"/>
    </row>
    <row r="54" spans="3:9" ht="28" customHeight="1">
      <c r="C54" s="36" t="s">
        <v>7989</v>
      </c>
      <c r="D54" s="49" t="s">
        <v>7988</v>
      </c>
      <c r="E54" s="253" t="s">
        <v>7987</v>
      </c>
    </row>
    <row r="55" spans="3:9" ht="28" customHeight="1">
      <c r="C55" s="36" t="s">
        <v>7990</v>
      </c>
      <c r="D55" s="49" t="s">
        <v>7992</v>
      </c>
      <c r="E55" s="253" t="s">
        <v>7991</v>
      </c>
    </row>
    <row r="56" spans="3:9" ht="28" customHeight="1">
      <c r="C56" s="36" t="s">
        <v>7996</v>
      </c>
      <c r="D56" s="49" t="s">
        <v>7995</v>
      </c>
      <c r="E56" s="253" t="s">
        <v>7994</v>
      </c>
    </row>
    <row r="57" spans="3:9" ht="28" customHeight="1">
      <c r="C57" s="36" t="s">
        <v>7999</v>
      </c>
      <c r="D57" s="49" t="s">
        <v>7998</v>
      </c>
      <c r="E57" s="253" t="s">
        <v>7997</v>
      </c>
    </row>
    <row r="58" spans="3:9" ht="28" customHeight="1">
      <c r="C58" s="36" t="s">
        <v>8002</v>
      </c>
      <c r="D58" s="49" t="s">
        <v>8001</v>
      </c>
      <c r="E58" s="253" t="s">
        <v>8000</v>
      </c>
    </row>
    <row r="59" spans="3:9" ht="28" customHeight="1">
      <c r="C59" s="36" t="s">
        <v>8005</v>
      </c>
      <c r="D59" s="49" t="s">
        <v>8004</v>
      </c>
      <c r="E59" s="253" t="s">
        <v>8003</v>
      </c>
    </row>
    <row r="60" spans="3:9" ht="28" customHeight="1">
      <c r="C60" s="36" t="s">
        <v>8008</v>
      </c>
      <c r="D60" s="49" t="s">
        <v>8007</v>
      </c>
      <c r="E60" s="253" t="s">
        <v>8006</v>
      </c>
    </row>
    <row r="61" spans="3:9" ht="28" customHeight="1">
      <c r="C61" s="36" t="s">
        <v>8011</v>
      </c>
      <c r="D61" s="49" t="s">
        <v>8010</v>
      </c>
      <c r="E61" s="253" t="s">
        <v>8009</v>
      </c>
    </row>
    <row r="62" spans="3:9" ht="28" customHeight="1">
      <c r="C62" s="36" t="s">
        <v>8113</v>
      </c>
      <c r="D62" s="49" t="s">
        <v>8112</v>
      </c>
      <c r="E62" s="253" t="s">
        <v>8111</v>
      </c>
    </row>
    <row r="63" spans="3:9" ht="28" customHeight="1">
      <c r="C63" s="36" t="s">
        <v>8116</v>
      </c>
      <c r="D63" s="49" t="s">
        <v>8115</v>
      </c>
      <c r="E63" s="253" t="s">
        <v>8114</v>
      </c>
    </row>
    <row r="64" spans="3:9" ht="28" customHeight="1">
      <c r="C64" s="36" t="s">
        <v>8119</v>
      </c>
      <c r="D64" s="49" t="s">
        <v>8118</v>
      </c>
      <c r="E64" s="253" t="s">
        <v>8117</v>
      </c>
    </row>
    <row r="65" spans="3:5" ht="28" customHeight="1">
      <c r="C65" s="36" t="s">
        <v>8122</v>
      </c>
      <c r="D65" s="49" t="s">
        <v>8121</v>
      </c>
      <c r="E65" s="253" t="s">
        <v>8120</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3475</v>
      </c>
      <c r="B2" s="203" t="s">
        <v>3108</v>
      </c>
      <c r="C2" s="203" t="s">
        <v>3054</v>
      </c>
      <c r="D2" s="204" t="s">
        <v>3089</v>
      </c>
      <c r="E2" s="204" t="s">
        <v>3090</v>
      </c>
      <c r="F2" s="204" t="s">
        <v>3437</v>
      </c>
      <c r="G2" s="203" t="s">
        <v>3091</v>
      </c>
      <c r="H2" s="203" t="s">
        <v>3267</v>
      </c>
      <c r="I2" s="203" t="s">
        <v>3092</v>
      </c>
      <c r="J2" s="202" t="s">
        <v>3327</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7610</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7609</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7608</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7607</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7606</v>
      </c>
    </row>
    <row r="1117" spans="17:27">
      <c r="Q1117" s="185" t="s">
        <v>2671</v>
      </c>
      <c r="R1117" s="180" t="s">
        <v>2672</v>
      </c>
      <c r="S1117" s="180" t="s">
        <v>2673</v>
      </c>
      <c r="U1117" s="180" t="s">
        <v>2674</v>
      </c>
      <c r="X1117" s="180" t="s">
        <v>2675</v>
      </c>
      <c r="Y1117" s="180" t="s">
        <v>2676</v>
      </c>
      <c r="Z1117" s="184" t="s">
        <v>2677</v>
      </c>
      <c r="AA1117" s="180" t="s">
        <v>7605</v>
      </c>
    </row>
    <row r="1118" spans="17:27">
      <c r="Q1118" s="185"/>
      <c r="R1118" s="180" t="s">
        <v>2678</v>
      </c>
      <c r="S1118" s="180" t="s">
        <v>2679</v>
      </c>
      <c r="T1118" s="180" t="s">
        <v>2680</v>
      </c>
      <c r="U1118" s="180" t="s">
        <v>2681</v>
      </c>
      <c r="X1118" s="180" t="s">
        <v>2682</v>
      </c>
      <c r="Y1118" s="180" t="s">
        <v>2683</v>
      </c>
      <c r="Z1118" s="184" t="s">
        <v>2684</v>
      </c>
      <c r="AA1118" s="180" t="s">
        <v>7604</v>
      </c>
    </row>
    <row r="1119" spans="17:27">
      <c r="Q1119" s="185"/>
      <c r="R1119" s="180" t="s">
        <v>2686</v>
      </c>
      <c r="S1119" s="180" t="s">
        <v>2687</v>
      </c>
      <c r="T1119" s="180" t="s">
        <v>2688</v>
      </c>
      <c r="U1119" s="180" t="s">
        <v>2689</v>
      </c>
      <c r="X1119" s="180" t="s">
        <v>2690</v>
      </c>
      <c r="Y1119" s="180" t="s">
        <v>2691</v>
      </c>
      <c r="Z1119" s="184" t="s">
        <v>2692</v>
      </c>
      <c r="AA1119" s="180" t="s">
        <v>7603</v>
      </c>
    </row>
    <row r="1120" spans="17:27">
      <c r="Q1120" s="185"/>
      <c r="R1120" s="180" t="s">
        <v>2693</v>
      </c>
      <c r="S1120" s="180" t="s">
        <v>2694</v>
      </c>
      <c r="T1120" s="180" t="s">
        <v>2695</v>
      </c>
      <c r="U1120" s="180" t="s">
        <v>2696</v>
      </c>
      <c r="X1120" s="180" t="s">
        <v>2697</v>
      </c>
      <c r="Y1120" s="180" t="s">
        <v>2698</v>
      </c>
      <c r="Z1120" s="184" t="s">
        <v>2699</v>
      </c>
      <c r="AA1120" s="180" t="s">
        <v>7602</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120"/>
  <sheetViews>
    <sheetView zoomScale="99" zoomScaleNormal="99" workbookViewId="0">
      <pane ySplit="2" topLeftCell="A3" activePane="bottomLeft" state="frozen"/>
      <selection activeCell="H1" sqref="H1"/>
      <selection pane="bottomLeft" activeCell="E24" sqref="E24"/>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7623</v>
      </c>
      <c r="C1" s="207"/>
      <c r="D1" s="223" t="s">
        <v>7622</v>
      </c>
      <c r="E1" s="207"/>
      <c r="F1" s="207"/>
      <c r="G1" s="207"/>
      <c r="H1" s="207"/>
      <c r="I1" s="222">
        <v>45658</v>
      </c>
      <c r="J1" s="207" t="s">
        <v>7621</v>
      </c>
      <c r="K1" s="180" t="s">
        <v>7620</v>
      </c>
      <c r="Q1" s="206" t="s">
        <v>3325</v>
      </c>
    </row>
    <row r="2" spans="1:17" s="215" customFormat="1" ht="36.65" customHeight="1">
      <c r="A2" s="221" t="s">
        <v>3108</v>
      </c>
      <c r="B2" s="218" t="s">
        <v>3054</v>
      </c>
      <c r="C2" s="218" t="s">
        <v>3089</v>
      </c>
      <c r="D2" s="220" t="s">
        <v>3091</v>
      </c>
      <c r="E2" s="218" t="s">
        <v>7619</v>
      </c>
      <c r="F2" s="218" t="s">
        <v>7618</v>
      </c>
      <c r="G2" s="218" t="s">
        <v>7617</v>
      </c>
      <c r="H2" s="218" t="s">
        <v>7616</v>
      </c>
      <c r="I2" s="219" t="s">
        <v>7615</v>
      </c>
      <c r="J2" s="218">
        <v>118</v>
      </c>
      <c r="K2" s="215" t="s">
        <v>7614</v>
      </c>
      <c r="L2" s="215" t="s">
        <v>7613</v>
      </c>
      <c r="M2" s="217" t="s">
        <v>7612</v>
      </c>
      <c r="Q2" s="216" t="s">
        <v>7611</v>
      </c>
    </row>
    <row r="3" spans="1:17" ht="22.5" customHeight="1">
      <c r="A3" s="351" t="str">
        <f>HYPERLINK("https://house.link.lianjia.com/housedel/view?housedelCode=107115067253","新天地河滨花园")</f>
        <v>新天地河滨花园</v>
      </c>
      <c r="B3" s="214" t="s">
        <v>8347</v>
      </c>
      <c r="C3" s="212">
        <v>138.59</v>
      </c>
      <c r="D3" s="213" t="s">
        <v>12722</v>
      </c>
      <c r="E3" s="210">
        <v>1368</v>
      </c>
      <c r="F3" s="210">
        <v>1220</v>
      </c>
      <c r="G3" s="235">
        <v>8.8000000000000007</v>
      </c>
      <c r="H3" s="209">
        <v>19</v>
      </c>
      <c r="I3" s="208">
        <v>46096</v>
      </c>
      <c r="J3" s="207" t="s">
        <v>1460</v>
      </c>
      <c r="K3" s="180" t="s">
        <v>0</v>
      </c>
      <c r="Q3" s="206" t="e" cm="1">
        <f t="array" aca="1" ref="Q3" ca="1">INDIRECT("'成交草稿'!B" &amp; 5 + (ROW()-3)*13)</f>
        <v>#REF!</v>
      </c>
    </row>
    <row r="4" spans="1:17" ht="22.5" customHeight="1">
      <c r="A4" s="351" t="str">
        <f>HYPERLINK("https://house.link.lianjia.com/housedel/view?housedelCode=107113923881","新天地河滨花园")</f>
        <v>新天地河滨花园</v>
      </c>
      <c r="B4" s="214" t="s">
        <v>8347</v>
      </c>
      <c r="C4" s="212">
        <v>144.32</v>
      </c>
      <c r="D4" s="213" t="s">
        <v>12723</v>
      </c>
      <c r="E4" s="210">
        <v>1530</v>
      </c>
      <c r="F4" s="210">
        <v>1465</v>
      </c>
      <c r="G4" s="235">
        <v>10.199999999999999</v>
      </c>
      <c r="H4" s="209">
        <v>192</v>
      </c>
      <c r="I4" s="208">
        <v>46093</v>
      </c>
      <c r="J4" s="207" t="s">
        <v>1460</v>
      </c>
      <c r="K4" s="180" t="s">
        <v>0</v>
      </c>
      <c r="Q4" s="206" t="e" cm="1">
        <f t="array" aca="1" ref="Q4" ca="1">INDIRECT("'成交草稿'!B" &amp; 5 + (ROW()-3)*13)</f>
        <v>#REF!</v>
      </c>
    </row>
    <row r="5" spans="1:17" ht="22.5" customHeight="1">
      <c r="A5" s="351" t="str">
        <f>HYPERLINK("https://house.link.lianjia.com/housedel/view?housedelCode=107113588592","新天地河滨花园")</f>
        <v>新天地河滨花园</v>
      </c>
      <c r="B5" s="214" t="s">
        <v>8348</v>
      </c>
      <c r="C5" s="212">
        <v>87.5</v>
      </c>
      <c r="D5" s="213" t="s">
        <v>12724</v>
      </c>
      <c r="E5" s="210">
        <v>888</v>
      </c>
      <c r="F5" s="210">
        <v>773</v>
      </c>
      <c r="G5" s="235">
        <v>8.8000000000000007</v>
      </c>
      <c r="H5" s="209">
        <v>165</v>
      </c>
      <c r="I5" s="208">
        <v>46028</v>
      </c>
      <c r="J5" s="207" t="s">
        <v>1460</v>
      </c>
      <c r="K5" s="180" t="s">
        <v>0</v>
      </c>
      <c r="Q5" s="206" t="e" cm="1">
        <f t="array" aca="1" ref="Q5" ca="1">INDIRECT("'成交草稿'!B" &amp; 5 + (ROW()-3)*13)</f>
        <v>#REF!</v>
      </c>
    </row>
    <row r="6" spans="1:17" ht="22.5" customHeight="1">
      <c r="A6" s="351" t="str">
        <f>HYPERLINK("https://house.link.lianjia.com/housedel/view?housedelCode=107114074953","新天地河滨花园")</f>
        <v>新天地河滨花园</v>
      </c>
      <c r="B6" s="214" t="s">
        <v>12380</v>
      </c>
      <c r="C6" s="212">
        <v>162.91</v>
      </c>
      <c r="D6" s="213" t="s">
        <v>12724</v>
      </c>
      <c r="E6" s="210">
        <v>1398</v>
      </c>
      <c r="F6" s="210">
        <v>1358</v>
      </c>
      <c r="G6" s="235">
        <v>8.3000000000000007</v>
      </c>
      <c r="H6" s="209">
        <v>95</v>
      </c>
      <c r="I6" s="208">
        <v>46015</v>
      </c>
      <c r="J6" s="207" t="s">
        <v>1460</v>
      </c>
      <c r="K6" s="180" t="s">
        <v>0</v>
      </c>
      <c r="Q6" s="206" t="e" cm="1">
        <f t="array" aca="1" ref="Q6" ca="1">INDIRECT("'成交草稿'!B" &amp; 5 + (ROW()-3)*13)</f>
        <v>#REF!</v>
      </c>
    </row>
    <row r="7" spans="1:17" ht="22.5" customHeight="1">
      <c r="A7" s="351" t="str">
        <f>HYPERLINK("https://house.link.lianjia.com/housedel/view?housedelCode=107114285742","新天地河滨花园")</f>
        <v>新天地河滨花园</v>
      </c>
      <c r="B7" s="214" t="s">
        <v>12379</v>
      </c>
      <c r="C7" s="212">
        <v>83.77</v>
      </c>
      <c r="D7" s="213" t="s">
        <v>12725</v>
      </c>
      <c r="E7" s="210">
        <v>899</v>
      </c>
      <c r="F7" s="210">
        <v>840</v>
      </c>
      <c r="G7" s="235">
        <v>10</v>
      </c>
      <c r="H7" s="209">
        <v>12</v>
      </c>
      <c r="I7" s="208">
        <v>45962</v>
      </c>
      <c r="J7" s="207" t="s">
        <v>1460</v>
      </c>
      <c r="K7" s="180" t="s">
        <v>0</v>
      </c>
    </row>
    <row r="8" spans="1:17" ht="22.5" customHeight="1">
      <c r="A8" s="351" t="str">
        <f>HYPERLINK("https://house.link.lianjia.com/housedel/view?housedelCode=107114328522","新天地河滨花园")</f>
        <v>新天地河滨花园</v>
      </c>
      <c r="B8" s="207" t="s">
        <v>12726</v>
      </c>
      <c r="C8" s="212">
        <v>32.67</v>
      </c>
      <c r="D8" s="211" t="s">
        <v>12727</v>
      </c>
      <c r="E8" s="210">
        <v>45</v>
      </c>
      <c r="F8" s="210">
        <v>42</v>
      </c>
      <c r="G8" s="235">
        <v>1.3</v>
      </c>
      <c r="H8" s="209">
        <v>2</v>
      </c>
      <c r="I8" s="208">
        <v>45958</v>
      </c>
      <c r="J8" s="207" t="s">
        <v>1460</v>
      </c>
      <c r="K8" s="180" t="s">
        <v>0</v>
      </c>
    </row>
    <row r="9" spans="1:17" ht="22.5" customHeight="1">
      <c r="A9" s="351" t="str">
        <f>HYPERLINK("https://house.link.lianjia.com/housedel/view?housedelCode=107114109797","新天地河滨花园")</f>
        <v>新天地河滨花园</v>
      </c>
      <c r="B9" s="207" t="s">
        <v>8347</v>
      </c>
      <c r="C9" s="212">
        <v>146.38999999999999</v>
      </c>
      <c r="D9" s="211" t="s">
        <v>12728</v>
      </c>
      <c r="E9" s="210">
        <v>1199</v>
      </c>
      <c r="F9" s="210">
        <v>1090</v>
      </c>
      <c r="G9" s="235">
        <v>7.4</v>
      </c>
      <c r="H9" s="209">
        <v>33</v>
      </c>
      <c r="I9" s="208">
        <v>45957</v>
      </c>
      <c r="J9" s="207" t="s">
        <v>1460</v>
      </c>
      <c r="K9" s="180" t="s">
        <v>0</v>
      </c>
    </row>
    <row r="10" spans="1:17" ht="22.5" customHeight="1">
      <c r="A10" s="351" t="str">
        <f>HYPERLINK("https://house.link.lianjia.com/housedel/view?housedelCode=107113164665","新天地河滨花园")</f>
        <v>新天地河滨花园</v>
      </c>
      <c r="B10" s="207" t="s">
        <v>12384</v>
      </c>
      <c r="C10" s="212">
        <v>66.209999999999994</v>
      </c>
      <c r="D10" s="211" t="s">
        <v>12729</v>
      </c>
      <c r="E10" s="210">
        <v>778</v>
      </c>
      <c r="F10" s="210">
        <v>710</v>
      </c>
      <c r="G10" s="235">
        <v>10.7</v>
      </c>
      <c r="H10" s="209">
        <v>137</v>
      </c>
      <c r="I10" s="208">
        <v>45956</v>
      </c>
      <c r="J10" s="207" t="s">
        <v>1460</v>
      </c>
      <c r="K10" s="180" t="s">
        <v>0</v>
      </c>
    </row>
    <row r="11" spans="1:17" ht="22.5" customHeight="1">
      <c r="A11" s="351" t="str">
        <f>HYPERLINK("https://house.link.lianjia.com/housedel/view?housedelCode=107114027396","新天地河滨花园")</f>
        <v>新天地河滨花园</v>
      </c>
      <c r="B11" s="207" t="s">
        <v>12384</v>
      </c>
      <c r="C11" s="212">
        <v>74.61</v>
      </c>
      <c r="D11" s="211" t="s">
        <v>12730</v>
      </c>
      <c r="E11" s="210">
        <v>798</v>
      </c>
      <c r="F11" s="210">
        <v>732</v>
      </c>
      <c r="G11" s="235">
        <v>9.8000000000000007</v>
      </c>
      <c r="H11" s="209">
        <v>35</v>
      </c>
      <c r="I11" s="208">
        <v>45949</v>
      </c>
      <c r="J11" s="207" t="s">
        <v>1460</v>
      </c>
      <c r="K11" s="180" t="s">
        <v>0</v>
      </c>
    </row>
    <row r="12" spans="1:17" ht="22.5" customHeight="1">
      <c r="A12" s="351" t="str">
        <f>HYPERLINK("https://house.link.lianjia.com/housedel/view?housedelCode=107111164094","新天地河滨花园")</f>
        <v>新天地河滨花园</v>
      </c>
      <c r="B12" s="207" t="s">
        <v>8347</v>
      </c>
      <c r="C12" s="212">
        <v>144.32</v>
      </c>
      <c r="D12" s="211" t="s">
        <v>12731</v>
      </c>
      <c r="E12" s="210">
        <v>1650</v>
      </c>
      <c r="F12" s="210">
        <v>1595</v>
      </c>
      <c r="G12" s="235">
        <v>11.1</v>
      </c>
      <c r="H12" s="209">
        <v>311</v>
      </c>
      <c r="I12" s="208">
        <v>45900</v>
      </c>
      <c r="J12" s="207" t="s">
        <v>1460</v>
      </c>
      <c r="K12" s="180" t="s">
        <v>0</v>
      </c>
    </row>
    <row r="13" spans="1:17" ht="22.5" customHeight="1">
      <c r="A13" s="351" t="str">
        <f>HYPERLINK("https://house.link.lianjia.com/housedel/view?housedelCode=107113545738","新天地河滨花园")</f>
        <v>新天地河滨花园</v>
      </c>
      <c r="B13" s="207" t="s">
        <v>12726</v>
      </c>
      <c r="C13" s="212">
        <v>32.67</v>
      </c>
      <c r="D13" s="211" t="s">
        <v>12727</v>
      </c>
      <c r="E13" s="210">
        <v>45</v>
      </c>
      <c r="F13" s="210">
        <v>42</v>
      </c>
      <c r="G13" s="235">
        <v>1.3</v>
      </c>
      <c r="H13" s="209">
        <v>39</v>
      </c>
      <c r="I13" s="208">
        <v>45897</v>
      </c>
      <c r="J13" s="207" t="s">
        <v>1460</v>
      </c>
      <c r="K13" s="180" t="s">
        <v>0</v>
      </c>
    </row>
    <row r="14" spans="1:17" ht="22.5" customHeight="1">
      <c r="A14" s="351" t="str">
        <f>HYPERLINK("https://house.link.lianjia.com/housedel/view?housedelCode=107113316544","新天地河滨花园")</f>
        <v>新天地河滨花园</v>
      </c>
      <c r="B14" s="207" t="s">
        <v>12382</v>
      </c>
      <c r="C14" s="212">
        <v>117.58</v>
      </c>
      <c r="D14" s="211" t="s">
        <v>12732</v>
      </c>
      <c r="E14" s="210">
        <v>1250</v>
      </c>
      <c r="F14" s="210">
        <v>1238</v>
      </c>
      <c r="G14" s="235">
        <v>10.5</v>
      </c>
      <c r="H14" s="209">
        <v>51</v>
      </c>
      <c r="I14" s="208">
        <v>45885</v>
      </c>
      <c r="J14" s="207" t="s">
        <v>1460</v>
      </c>
      <c r="K14" s="180" t="s">
        <v>0</v>
      </c>
    </row>
    <row r="15" spans="1:17" ht="22.5" customHeight="1">
      <c r="A15" s="351" t="str">
        <f>HYPERLINK("https://house.link.lianjia.com/housedel/view?housedelCode=107113474899","新天地河滨花园")</f>
        <v>新天地河滨花园</v>
      </c>
      <c r="B15" s="207" t="s">
        <v>12383</v>
      </c>
      <c r="C15" s="212">
        <v>71.08</v>
      </c>
      <c r="D15" s="211" t="s">
        <v>12733</v>
      </c>
      <c r="E15" s="210">
        <v>790</v>
      </c>
      <c r="F15" s="210">
        <v>750</v>
      </c>
      <c r="G15" s="235">
        <v>10.6</v>
      </c>
      <c r="H15" s="209">
        <v>9</v>
      </c>
      <c r="I15" s="208">
        <v>45859</v>
      </c>
      <c r="J15" s="207" t="s">
        <v>1460</v>
      </c>
      <c r="K15" s="180" t="s">
        <v>0</v>
      </c>
    </row>
    <row r="16" spans="1:17" ht="22.5" customHeight="1">
      <c r="A16" s="351" t="str">
        <f>HYPERLINK("https://house.link.lianjia.com/housedel/view?housedelCode=107112182124","新天地河滨花园")</f>
        <v>新天地河滨花园</v>
      </c>
      <c r="B16" s="207" t="s">
        <v>8348</v>
      </c>
      <c r="C16" s="212">
        <v>89.73</v>
      </c>
      <c r="D16" s="211" t="s">
        <v>8438</v>
      </c>
      <c r="E16" s="210">
        <v>999</v>
      </c>
      <c r="F16" s="210">
        <v>963</v>
      </c>
      <c r="G16" s="235">
        <v>10.7</v>
      </c>
      <c r="H16" s="209">
        <v>103</v>
      </c>
      <c r="I16" s="208">
        <v>45821</v>
      </c>
      <c r="J16" s="207" t="s">
        <v>1460</v>
      </c>
      <c r="K16" s="180" t="s">
        <v>0</v>
      </c>
    </row>
    <row r="17" spans="1:11" ht="22.5" customHeight="1">
      <c r="A17" s="351" t="str">
        <f>HYPERLINK("https://house.link.lianjia.com/housedel/view?housedelCode=107112410552","新天地河滨花园")</f>
        <v>新天地河滨花园</v>
      </c>
      <c r="B17" s="207" t="s">
        <v>12382</v>
      </c>
      <c r="C17" s="212">
        <v>117.58</v>
      </c>
      <c r="D17" s="211" t="s">
        <v>12734</v>
      </c>
      <c r="E17" s="210">
        <v>1300</v>
      </c>
      <c r="F17" s="210">
        <v>1250</v>
      </c>
      <c r="G17" s="235">
        <v>10.6</v>
      </c>
      <c r="H17" s="209">
        <v>19</v>
      </c>
      <c r="I17" s="208">
        <v>45758</v>
      </c>
      <c r="J17" s="207" t="s">
        <v>1460</v>
      </c>
      <c r="K17" s="180" t="s">
        <v>0</v>
      </c>
    </row>
    <row r="18" spans="1:11" ht="22.5" customHeight="1">
      <c r="A18" s="351" t="str">
        <f>HYPERLINK("https://house.link.lianjia.com/housedel/view?housedelCode=107106880662","新天地河滨花园")</f>
        <v>新天地河滨花园</v>
      </c>
      <c r="B18" s="207" t="s">
        <v>12384</v>
      </c>
      <c r="C18" s="212">
        <v>74.61</v>
      </c>
      <c r="D18" s="211" t="s">
        <v>8434</v>
      </c>
      <c r="E18" s="210">
        <v>798</v>
      </c>
      <c r="F18" s="210">
        <v>760</v>
      </c>
      <c r="G18" s="235">
        <v>10.199999999999999</v>
      </c>
      <c r="H18" s="209">
        <v>705</v>
      </c>
      <c r="I18" s="208">
        <v>45729</v>
      </c>
      <c r="J18" s="207" t="s">
        <v>1460</v>
      </c>
      <c r="K18" s="180" t="s">
        <v>0</v>
      </c>
    </row>
    <row r="19" spans="1:11" ht="22.5" customHeight="1">
      <c r="A19" s="351" t="str">
        <f>HYPERLINK("https://house.link.lianjia.com/housedel/view?housedelCode=107110765910","新天地河滨花园")</f>
        <v>新天地河滨花园</v>
      </c>
      <c r="B19" s="207" t="s">
        <v>8347</v>
      </c>
      <c r="C19" s="212">
        <v>144.33000000000001</v>
      </c>
      <c r="D19" s="211" t="s">
        <v>12735</v>
      </c>
      <c r="E19" s="210">
        <v>1599</v>
      </c>
      <c r="F19" s="210">
        <v>1590</v>
      </c>
      <c r="G19" s="235">
        <v>11</v>
      </c>
      <c r="H19" s="209">
        <v>174</v>
      </c>
      <c r="I19" s="208">
        <v>45717</v>
      </c>
      <c r="J19" s="207" t="s">
        <v>1460</v>
      </c>
      <c r="K19" s="180" t="s">
        <v>0</v>
      </c>
    </row>
    <row r="20" spans="1:11" ht="22.5" customHeight="1">
      <c r="A20" s="351" t="str">
        <f>HYPERLINK("https://house.link.lianjia.com/housedel/view?housedelCode=107109560493","新天地河滨花园")</f>
        <v>新天地河滨花园</v>
      </c>
      <c r="B20" s="207" t="s">
        <v>12384</v>
      </c>
      <c r="C20" s="212">
        <v>71.08</v>
      </c>
      <c r="D20" s="211" t="s">
        <v>12736</v>
      </c>
      <c r="E20" s="210">
        <v>848</v>
      </c>
      <c r="F20" s="210">
        <v>788</v>
      </c>
      <c r="G20" s="235">
        <v>11.1</v>
      </c>
      <c r="H20" s="209">
        <v>260</v>
      </c>
      <c r="I20" s="208">
        <v>45663</v>
      </c>
      <c r="J20" s="207" t="s">
        <v>1460</v>
      </c>
      <c r="K20" s="180" t="s">
        <v>0</v>
      </c>
    </row>
    <row r="21" spans="1:11" ht="22.5" customHeight="1">
      <c r="A21" s="351" t="str">
        <f>HYPERLINK("https://house.link.lianjia.com/housedel/view?housedelCode=107111419448","新天地河滨花园")</f>
        <v>新天地河滨花园</v>
      </c>
      <c r="B21" s="207" t="s">
        <v>12384</v>
      </c>
      <c r="C21" s="212">
        <v>71.08</v>
      </c>
      <c r="D21" s="211" t="s">
        <v>12737</v>
      </c>
      <c r="E21" s="210">
        <v>788</v>
      </c>
      <c r="F21" s="210">
        <v>758</v>
      </c>
      <c r="G21" s="235">
        <v>10.7</v>
      </c>
      <c r="H21" s="209">
        <v>29</v>
      </c>
      <c r="I21" s="208">
        <v>45648</v>
      </c>
      <c r="J21" s="207" t="s">
        <v>1460</v>
      </c>
      <c r="K21" s="180" t="s">
        <v>0</v>
      </c>
    </row>
    <row r="22" spans="1:11" ht="22.5" customHeight="1">
      <c r="A22" s="351" t="str">
        <f>HYPERLINK("https://house.link.lianjia.com/housedel/view?housedelCode=107110058999","新天地河滨花园")</f>
        <v>新天地河滨花园</v>
      </c>
      <c r="B22" s="207" t="s">
        <v>12379</v>
      </c>
      <c r="C22" s="212">
        <v>74.72</v>
      </c>
      <c r="D22" s="211" t="s">
        <v>12738</v>
      </c>
      <c r="E22" s="210">
        <v>720</v>
      </c>
      <c r="F22" s="210">
        <v>650</v>
      </c>
      <c r="G22" s="235">
        <v>8.6999999999999993</v>
      </c>
      <c r="H22" s="209">
        <v>180</v>
      </c>
      <c r="I22" s="208">
        <v>45645</v>
      </c>
      <c r="J22" s="207" t="s">
        <v>1460</v>
      </c>
      <c r="K22" s="180" t="s">
        <v>0</v>
      </c>
    </row>
    <row r="23" spans="1:11" ht="22.5" customHeight="1">
      <c r="A23" s="351" t="str">
        <f>HYPERLINK("https://house.link.lianjia.com/housedel/view?housedelCode=107110667817","新天地河滨花园")</f>
        <v>新天地河滨花园</v>
      </c>
      <c r="B23" s="207" t="s">
        <v>12726</v>
      </c>
      <c r="C23" s="212">
        <v>32.67</v>
      </c>
      <c r="D23" s="211" t="s">
        <v>12739</v>
      </c>
      <c r="E23" s="210">
        <v>45</v>
      </c>
      <c r="F23" s="210">
        <v>40</v>
      </c>
      <c r="G23" s="235">
        <v>1.2</v>
      </c>
      <c r="H23" s="209">
        <v>73</v>
      </c>
      <c r="I23" s="208">
        <v>45606</v>
      </c>
      <c r="J23" s="207" t="s">
        <v>1460</v>
      </c>
      <c r="K23" s="180" t="s">
        <v>0</v>
      </c>
    </row>
    <row r="24" spans="1:11" ht="22.5" customHeight="1">
      <c r="A24" s="351" t="str">
        <f>HYPERLINK("https://house.link.lianjia.com/housedel/view?housedelCode=107109371490","新天地河滨花园")</f>
        <v>新天地河滨花园</v>
      </c>
      <c r="B24" s="207" t="s">
        <v>12386</v>
      </c>
      <c r="C24" s="212">
        <v>159.26</v>
      </c>
      <c r="D24" s="211" t="s">
        <v>12740</v>
      </c>
      <c r="E24" s="210">
        <v>1790</v>
      </c>
      <c r="F24" s="210">
        <v>1620</v>
      </c>
      <c r="G24" s="235">
        <v>10.199999999999999</v>
      </c>
      <c r="H24" s="209">
        <v>195</v>
      </c>
      <c r="I24" s="208">
        <v>45573</v>
      </c>
      <c r="J24" s="207" t="s">
        <v>1460</v>
      </c>
      <c r="K24" s="180" t="s">
        <v>0</v>
      </c>
    </row>
    <row r="25" spans="1:11" ht="22.5" customHeight="1">
      <c r="A25" s="351" t="str">
        <f>HYPERLINK("https://house.link.lianjia.com/housedel/view?housedelCode=107110795624","新天地河滨花园")</f>
        <v>新天地河滨花园</v>
      </c>
      <c r="B25" s="207" t="s">
        <v>12382</v>
      </c>
      <c r="C25" s="212">
        <v>117.58</v>
      </c>
      <c r="D25" s="211" t="s">
        <v>12741</v>
      </c>
      <c r="E25" s="210">
        <v>1199</v>
      </c>
      <c r="F25" s="210">
        <v>1115</v>
      </c>
      <c r="G25" s="235">
        <v>9.5</v>
      </c>
      <c r="H25" s="209">
        <v>17</v>
      </c>
      <c r="I25" s="208">
        <v>45563</v>
      </c>
      <c r="J25" s="207" t="s">
        <v>1460</v>
      </c>
      <c r="K25" s="180" t="s">
        <v>0</v>
      </c>
    </row>
    <row r="26" spans="1:11" ht="22.5" customHeight="1">
      <c r="A26" s="351" t="str">
        <f>HYPERLINK("https://house.link.lianjia.com/housedel/view?housedelCode=107110766544","新天地河滨花园")</f>
        <v>新天地河滨花园</v>
      </c>
      <c r="B26" s="207" t="s">
        <v>12379</v>
      </c>
      <c r="C26" s="212">
        <v>92.15</v>
      </c>
      <c r="D26" s="211" t="s">
        <v>12731</v>
      </c>
      <c r="E26" s="210">
        <v>1098</v>
      </c>
      <c r="F26" s="210">
        <v>985</v>
      </c>
      <c r="G26" s="235">
        <v>10.7</v>
      </c>
      <c r="H26" s="209">
        <v>11</v>
      </c>
      <c r="I26" s="208">
        <v>45554</v>
      </c>
      <c r="J26" s="207" t="s">
        <v>1460</v>
      </c>
      <c r="K26" s="180" t="s">
        <v>0</v>
      </c>
    </row>
    <row r="27" spans="1:11" ht="22.5" customHeight="1">
      <c r="A27" s="351" t="str">
        <f>HYPERLINK("https://house.link.lianjia.com/housedel/view?housedelCode=107110748888","新天地河滨花园")</f>
        <v>新天地河滨花园</v>
      </c>
      <c r="B27" s="207" t="s">
        <v>12726</v>
      </c>
      <c r="C27" s="212">
        <v>32.67</v>
      </c>
      <c r="D27" s="211" t="s">
        <v>12739</v>
      </c>
      <c r="E27" s="210">
        <v>50</v>
      </c>
      <c r="F27" s="210">
        <v>45</v>
      </c>
      <c r="G27" s="235">
        <v>1.4</v>
      </c>
      <c r="H27" s="209">
        <v>1</v>
      </c>
      <c r="I27" s="208">
        <v>45542</v>
      </c>
      <c r="J27" s="207" t="s">
        <v>1460</v>
      </c>
      <c r="K27" s="180" t="s">
        <v>0</v>
      </c>
    </row>
    <row r="28" spans="1:11" ht="22.5" customHeight="1">
      <c r="A28" s="351" t="str">
        <f>HYPERLINK("https://house.link.lianjia.com/housedel/view?housedelCode=107110605271","新天地河滨花园")</f>
        <v>新天地河滨花园</v>
      </c>
      <c r="B28" s="207" t="s">
        <v>8348</v>
      </c>
      <c r="C28" s="212">
        <v>91.33</v>
      </c>
      <c r="D28" s="211" t="s">
        <v>12742</v>
      </c>
      <c r="E28" s="210">
        <v>980</v>
      </c>
      <c r="F28" s="210">
        <v>902</v>
      </c>
      <c r="G28" s="235">
        <v>9.9</v>
      </c>
      <c r="H28" s="209">
        <v>14</v>
      </c>
      <c r="I28" s="208">
        <v>45542</v>
      </c>
      <c r="J28" s="207" t="s">
        <v>1460</v>
      </c>
      <c r="K28" s="180" t="s">
        <v>0</v>
      </c>
    </row>
    <row r="29" spans="1:11" ht="22.5" customHeight="1">
      <c r="A29" s="351" t="str">
        <f>HYPERLINK("https://house.link.lianjia.com/housedel/view?housedelCode=107107327680","新天地河滨花园")</f>
        <v>新天地河滨花园</v>
      </c>
      <c r="B29" s="207" t="s">
        <v>8411</v>
      </c>
      <c r="C29" s="212">
        <v>159.26</v>
      </c>
      <c r="D29" s="211" t="s">
        <v>12743</v>
      </c>
      <c r="E29" s="210">
        <v>1850</v>
      </c>
      <c r="F29" s="210">
        <v>1640</v>
      </c>
      <c r="G29" s="235">
        <v>10.3</v>
      </c>
      <c r="H29" s="209">
        <v>438</v>
      </c>
      <c r="I29" s="208">
        <v>45526</v>
      </c>
      <c r="J29" s="207" t="s">
        <v>1460</v>
      </c>
      <c r="K29" s="180" t="s">
        <v>0</v>
      </c>
    </row>
    <row r="30" spans="1:11" ht="22.5" customHeight="1">
      <c r="A30" s="351" t="str">
        <f>HYPERLINK("https://house.link.lianjia.com/housedel/view?housedelCode=107107836245","新天地河滨花园")</f>
        <v>新天地河滨花园</v>
      </c>
      <c r="B30" s="207" t="s">
        <v>12384</v>
      </c>
      <c r="C30" s="212">
        <v>66.209999999999994</v>
      </c>
      <c r="D30" s="211" t="s">
        <v>12725</v>
      </c>
      <c r="E30" s="210">
        <v>758</v>
      </c>
      <c r="F30" s="210">
        <v>720</v>
      </c>
      <c r="G30" s="235">
        <v>10.9</v>
      </c>
      <c r="H30" s="209">
        <v>323</v>
      </c>
      <c r="I30" s="208">
        <v>45480</v>
      </c>
      <c r="J30" s="207" t="s">
        <v>1460</v>
      </c>
      <c r="K30" s="180" t="s">
        <v>0</v>
      </c>
    </row>
    <row r="31" spans="1:11" ht="22.5" customHeight="1">
      <c r="A31" s="351" t="str">
        <f>HYPERLINK("https://house.link.lianjia.com/housedel/view?housedelCode=107109098370","新天地河滨花园")</f>
        <v>新天地河滨花园</v>
      </c>
      <c r="B31" s="207" t="s">
        <v>12384</v>
      </c>
      <c r="C31" s="212">
        <v>74.61</v>
      </c>
      <c r="D31" s="211" t="s">
        <v>8438</v>
      </c>
      <c r="E31" s="210">
        <v>798</v>
      </c>
      <c r="F31" s="210">
        <v>738</v>
      </c>
      <c r="G31" s="235">
        <v>9.9</v>
      </c>
      <c r="H31" s="209">
        <v>128</v>
      </c>
      <c r="I31" s="208">
        <v>45475</v>
      </c>
      <c r="J31" s="207" t="s">
        <v>1460</v>
      </c>
      <c r="K31" s="180" t="s">
        <v>0</v>
      </c>
    </row>
    <row r="32" spans="1:11" ht="22.5" customHeight="1">
      <c r="A32" s="351" t="str">
        <f>HYPERLINK("https://house.link.lianjia.com/housedel/view?housedelCode=107109646394","新天地河滨花园")</f>
        <v>新天地河滨花园</v>
      </c>
      <c r="B32" s="207" t="s">
        <v>12387</v>
      </c>
      <c r="C32" s="212">
        <v>138.59</v>
      </c>
      <c r="D32" s="211" t="s">
        <v>12744</v>
      </c>
      <c r="E32" s="210">
        <v>1600</v>
      </c>
      <c r="F32" s="210">
        <v>1546</v>
      </c>
      <c r="G32" s="235">
        <v>11.2</v>
      </c>
      <c r="H32" s="209">
        <v>54</v>
      </c>
      <c r="I32" s="208">
        <v>45469</v>
      </c>
      <c r="J32" s="207" t="s">
        <v>1460</v>
      </c>
      <c r="K32" s="180" t="s">
        <v>0</v>
      </c>
    </row>
    <row r="33" spans="1:11" ht="22.5" customHeight="1">
      <c r="A33" s="351" t="str">
        <f>HYPERLINK("https://house.link.lianjia.com/housedel/view?housedelCode=107108841716","新天地河滨花园")</f>
        <v>新天地河滨花园</v>
      </c>
      <c r="B33" s="207" t="s">
        <v>8348</v>
      </c>
      <c r="C33" s="212">
        <v>85.96</v>
      </c>
      <c r="D33" s="211" t="s">
        <v>8434</v>
      </c>
      <c r="E33" s="210">
        <v>950</v>
      </c>
      <c r="F33" s="210">
        <v>898</v>
      </c>
      <c r="G33" s="235">
        <v>10.4</v>
      </c>
      <c r="H33" s="209">
        <v>176</v>
      </c>
      <c r="I33" s="208">
        <v>45469</v>
      </c>
      <c r="J33" s="207" t="s">
        <v>1460</v>
      </c>
      <c r="K33" s="180" t="s">
        <v>0</v>
      </c>
    </row>
    <row r="34" spans="1:11" ht="22.5" customHeight="1">
      <c r="A34" s="351" t="str">
        <f>HYPERLINK("https://house.link.lianjia.com/housedel/view?housedelCode=107109620248","新天地河滨花园")</f>
        <v>新天地河滨花园</v>
      </c>
      <c r="B34" s="207" t="s">
        <v>12382</v>
      </c>
      <c r="C34" s="212">
        <v>117.58</v>
      </c>
      <c r="D34" s="211" t="s">
        <v>12745</v>
      </c>
      <c r="E34" s="210">
        <v>1269</v>
      </c>
      <c r="F34" s="210">
        <v>1200</v>
      </c>
      <c r="G34" s="235">
        <v>10.199999999999999</v>
      </c>
      <c r="H34" s="209">
        <v>55</v>
      </c>
      <c r="I34" s="208">
        <v>45465</v>
      </c>
      <c r="J34" s="207" t="s">
        <v>1460</v>
      </c>
      <c r="K34" s="180" t="s">
        <v>0</v>
      </c>
    </row>
    <row r="35" spans="1:11" ht="22.5" customHeight="1">
      <c r="A35" s="351" t="str">
        <f>HYPERLINK("https://house.link.lianjia.com/housedel/view?housedelCode=107109637862","新天地河滨花园")</f>
        <v>新天地河滨花园</v>
      </c>
      <c r="B35" s="207" t="s">
        <v>8348</v>
      </c>
      <c r="C35" s="212">
        <v>89.8</v>
      </c>
      <c r="D35" s="211" t="s">
        <v>12746</v>
      </c>
      <c r="E35" s="210">
        <v>1150</v>
      </c>
      <c r="F35" s="210">
        <v>1040</v>
      </c>
      <c r="G35" s="235">
        <v>11.6</v>
      </c>
      <c r="H35" s="209">
        <v>45</v>
      </c>
      <c r="I35" s="208">
        <v>45459</v>
      </c>
      <c r="J35" s="207" t="s">
        <v>1460</v>
      </c>
      <c r="K35" s="180" t="s">
        <v>0</v>
      </c>
    </row>
    <row r="36" spans="1:11" ht="22.5" customHeight="1">
      <c r="A36" s="351" t="str">
        <f>HYPERLINK("https://house.link.lianjia.com/housedel/view?housedelCode=107110006260","新天地河滨花园")</f>
        <v>新天地河滨花园</v>
      </c>
      <c r="B36" s="207" t="s">
        <v>12726</v>
      </c>
      <c r="C36" s="212">
        <v>32.67</v>
      </c>
      <c r="D36" s="211" t="s">
        <v>12739</v>
      </c>
      <c r="E36" s="210">
        <v>52</v>
      </c>
      <c r="F36" s="210">
        <v>52</v>
      </c>
      <c r="G36" s="235">
        <v>1.6</v>
      </c>
      <c r="H36" s="209">
        <v>1</v>
      </c>
      <c r="I36" s="208">
        <v>45459</v>
      </c>
      <c r="J36" s="207" t="s">
        <v>1460</v>
      </c>
      <c r="K36" s="180" t="s">
        <v>0</v>
      </c>
    </row>
    <row r="37" spans="1:11" ht="22.5" customHeight="1">
      <c r="A37" s="351" t="str">
        <f>HYPERLINK("https://house.link.lianjia.com/housedel/view?housedelCode=107109667289","新天地河滨花园")</f>
        <v>新天地河滨花园</v>
      </c>
      <c r="B37" s="207" t="s">
        <v>12379</v>
      </c>
      <c r="C37" s="212">
        <v>90.27</v>
      </c>
      <c r="D37" s="211" t="s">
        <v>12747</v>
      </c>
      <c r="E37" s="210">
        <v>1099</v>
      </c>
      <c r="F37" s="210">
        <v>988</v>
      </c>
      <c r="G37" s="235">
        <v>10.9</v>
      </c>
      <c r="H37" s="209">
        <v>39</v>
      </c>
      <c r="I37" s="208">
        <v>45456</v>
      </c>
      <c r="J37" s="207" t="s">
        <v>1460</v>
      </c>
      <c r="K37" s="180" t="s">
        <v>0</v>
      </c>
    </row>
    <row r="38" spans="1:11" ht="22.5" customHeight="1">
      <c r="A38" s="351" t="str">
        <f>HYPERLINK("https://house.link.lianjia.com/housedel/view?housedelCode=107108298796","新天地河滨花园")</f>
        <v>新天地河滨花园</v>
      </c>
      <c r="B38" s="207" t="s">
        <v>8347</v>
      </c>
      <c r="C38" s="212">
        <v>146.38999999999999</v>
      </c>
      <c r="D38" s="211" t="s">
        <v>12748</v>
      </c>
      <c r="E38" s="210">
        <v>1580</v>
      </c>
      <c r="F38" s="210">
        <v>1340</v>
      </c>
      <c r="G38" s="235">
        <v>9.1999999999999993</v>
      </c>
      <c r="H38" s="209">
        <v>233</v>
      </c>
      <c r="I38" s="208">
        <v>45451</v>
      </c>
      <c r="J38" s="207" t="s">
        <v>1460</v>
      </c>
      <c r="K38" s="180" t="s">
        <v>0</v>
      </c>
    </row>
    <row r="39" spans="1:11" ht="22.5" customHeight="1">
      <c r="A39" s="351" t="str">
        <f>HYPERLINK("https://house.link.lianjia.com/housedel/view?housedelCode=107107678952","新天地河滨花园")</f>
        <v>新天地河滨花园</v>
      </c>
      <c r="B39" s="207" t="s">
        <v>12382</v>
      </c>
      <c r="C39" s="212">
        <v>113.01</v>
      </c>
      <c r="D39" s="211" t="s">
        <v>12749</v>
      </c>
      <c r="E39" s="210">
        <v>1210</v>
      </c>
      <c r="F39" s="210">
        <v>1080</v>
      </c>
      <c r="G39" s="235">
        <v>9.6</v>
      </c>
      <c r="H39" s="209">
        <v>315</v>
      </c>
      <c r="I39" s="208">
        <v>45451</v>
      </c>
      <c r="J39" s="207" t="s">
        <v>1460</v>
      </c>
      <c r="K39" s="180" t="s">
        <v>0</v>
      </c>
    </row>
    <row r="40" spans="1:11" ht="22.5" customHeight="1">
      <c r="A40" s="351" t="str">
        <f>HYPERLINK("https://house.link.lianjia.com/housedel/view?housedelCode=107108289218","新天地河滨花园")</f>
        <v>新天地河滨花园</v>
      </c>
      <c r="B40" s="207" t="s">
        <v>8348</v>
      </c>
      <c r="C40" s="212">
        <v>118.78</v>
      </c>
      <c r="D40" s="211" t="s">
        <v>12750</v>
      </c>
      <c r="E40" s="210">
        <v>1350</v>
      </c>
      <c r="F40" s="210">
        <v>1230</v>
      </c>
      <c r="G40" s="235">
        <v>10.4</v>
      </c>
      <c r="H40" s="209">
        <v>229</v>
      </c>
      <c r="I40" s="208">
        <v>45446</v>
      </c>
      <c r="J40" s="207" t="s">
        <v>1460</v>
      </c>
      <c r="K40" s="180" t="s">
        <v>0</v>
      </c>
    </row>
    <row r="41" spans="1:11">
      <c r="A41" s="351" t="str">
        <f>HYPERLINK("https://house.link.lianjia.com/housedel/view?housedelCode=107109313051","新天地河滨花园")</f>
        <v>新天地河滨花园</v>
      </c>
      <c r="B41" s="207" t="s">
        <v>8348</v>
      </c>
      <c r="C41" s="212">
        <v>89.8</v>
      </c>
      <c r="D41" s="211" t="s">
        <v>8437</v>
      </c>
      <c r="E41" s="210">
        <v>1150</v>
      </c>
      <c r="F41" s="210">
        <v>1033</v>
      </c>
      <c r="G41" s="235">
        <v>11.5</v>
      </c>
      <c r="H41" s="209">
        <v>10</v>
      </c>
      <c r="I41" s="208">
        <v>45381</v>
      </c>
      <c r="J41" s="207" t="s">
        <v>1460</v>
      </c>
      <c r="K41" s="180" t="s">
        <v>0</v>
      </c>
    </row>
    <row r="42" spans="1:11">
      <c r="A42" s="351" t="str">
        <f>HYPERLINK("https://house.link.lianjia.com/housedel/view?housedelCode=107107348651","新天地河滨花园")</f>
        <v>新天地河滨花园</v>
      </c>
      <c r="B42" s="207" t="s">
        <v>8348</v>
      </c>
      <c r="C42" s="212">
        <v>88.6</v>
      </c>
      <c r="D42" s="211" t="s">
        <v>12723</v>
      </c>
      <c r="E42" s="210">
        <v>1080</v>
      </c>
      <c r="F42" s="210">
        <v>938</v>
      </c>
      <c r="G42" s="235">
        <v>10.6</v>
      </c>
      <c r="H42" s="209">
        <v>286</v>
      </c>
      <c r="I42" s="208">
        <v>45376</v>
      </c>
      <c r="J42" s="207" t="s">
        <v>1460</v>
      </c>
      <c r="K42" s="180" t="s">
        <v>0</v>
      </c>
    </row>
    <row r="43" spans="1:11">
      <c r="A43" s="351" t="str">
        <f>HYPERLINK("https://house.link.lianjia.com/housedel/view?housedelCode=107108267158","新天地河滨花园")</f>
        <v>新天地河滨花园</v>
      </c>
      <c r="B43" s="207" t="s">
        <v>8347</v>
      </c>
      <c r="C43" s="212">
        <v>138.59</v>
      </c>
      <c r="D43" s="211" t="s">
        <v>12734</v>
      </c>
      <c r="E43" s="210">
        <v>1650</v>
      </c>
      <c r="F43" s="210">
        <v>1550</v>
      </c>
      <c r="G43" s="235">
        <v>11.2</v>
      </c>
      <c r="H43" s="209">
        <v>151</v>
      </c>
      <c r="I43" s="208">
        <v>45365</v>
      </c>
      <c r="J43" s="207" t="s">
        <v>1460</v>
      </c>
      <c r="K43" s="180" t="s">
        <v>0</v>
      </c>
    </row>
    <row r="44" spans="1:11">
      <c r="A44" s="351" t="str">
        <f>HYPERLINK("https://house.link.lianjia.com/housedel/view?housedelCode=107104818596","新天地河滨花园")</f>
        <v>新天地河滨花园</v>
      </c>
      <c r="B44" s="207" t="s">
        <v>12384</v>
      </c>
      <c r="C44" s="212">
        <v>71.08</v>
      </c>
      <c r="D44" s="211" t="s">
        <v>12751</v>
      </c>
      <c r="E44" s="210">
        <v>810</v>
      </c>
      <c r="F44" s="210">
        <v>733</v>
      </c>
      <c r="G44" s="235">
        <v>10.3</v>
      </c>
      <c r="H44" s="209">
        <v>798</v>
      </c>
      <c r="I44" s="208">
        <v>45354</v>
      </c>
      <c r="J44" s="207" t="s">
        <v>1460</v>
      </c>
      <c r="K44" s="180" t="s">
        <v>0</v>
      </c>
    </row>
    <row r="45" spans="1:11">
      <c r="A45" s="351" t="str">
        <f>HYPERLINK("https://house.link.lianjia.com/housedel/view?housedelCode=107107054299","新天地河滨花园")</f>
        <v>新天地河滨花园</v>
      </c>
      <c r="B45" s="207" t="s">
        <v>8347</v>
      </c>
      <c r="C45" s="212">
        <v>143.47999999999999</v>
      </c>
      <c r="D45" s="211" t="s">
        <v>12752</v>
      </c>
      <c r="E45" s="210">
        <v>1750</v>
      </c>
      <c r="F45" s="210">
        <v>1660</v>
      </c>
      <c r="G45" s="235">
        <v>11.6</v>
      </c>
      <c r="H45" s="209">
        <v>275</v>
      </c>
      <c r="I45" s="208">
        <v>45325</v>
      </c>
      <c r="J45" s="207" t="s">
        <v>1460</v>
      </c>
      <c r="K45" s="180" t="s">
        <v>0</v>
      </c>
    </row>
    <row r="46" spans="1:11">
      <c r="A46" s="351" t="str">
        <f>HYPERLINK("https://house.link.lianjia.com/housedel/view?housedelCode=107108109078","新天地河滨花园")</f>
        <v>新天地河滨花园</v>
      </c>
      <c r="B46" s="207" t="s">
        <v>8348</v>
      </c>
      <c r="C46" s="212">
        <v>92.15</v>
      </c>
      <c r="D46" s="211" t="s">
        <v>12753</v>
      </c>
      <c r="E46" s="210">
        <v>1250</v>
      </c>
      <c r="F46" s="210">
        <v>1100</v>
      </c>
      <c r="G46" s="235">
        <v>11.9</v>
      </c>
      <c r="H46" s="209">
        <v>120</v>
      </c>
      <c r="I46" s="208">
        <v>45311</v>
      </c>
      <c r="J46" s="207" t="s">
        <v>1460</v>
      </c>
      <c r="K46" s="180" t="s">
        <v>0</v>
      </c>
    </row>
    <row r="47" spans="1:11">
      <c r="A47" s="351" t="str">
        <f>HYPERLINK("https://house.link.lianjia.com/housedel/view?housedelCode=107108885332","新天地河滨花园")</f>
        <v>新天地河滨花园</v>
      </c>
      <c r="B47" s="207" t="s">
        <v>12726</v>
      </c>
      <c r="C47" s="212">
        <v>32.67</v>
      </c>
      <c r="D47" s="211" t="s">
        <v>12739</v>
      </c>
      <c r="E47" s="210">
        <v>50</v>
      </c>
      <c r="F47" s="210">
        <v>50</v>
      </c>
      <c r="G47" s="235">
        <v>1.5</v>
      </c>
      <c r="H47" s="209">
        <v>3</v>
      </c>
      <c r="I47" s="208">
        <v>45303</v>
      </c>
      <c r="J47" s="207" t="s">
        <v>1460</v>
      </c>
      <c r="K47" s="180" t="s">
        <v>0</v>
      </c>
    </row>
    <row r="48" spans="1:11">
      <c r="A48" s="351" t="str">
        <f>HYPERLINK("https://house.link.lianjia.com/housedel/view?housedelCode=107108231261","新天地河滨花园")</f>
        <v>新天地河滨花园</v>
      </c>
      <c r="B48" s="207" t="s">
        <v>8347</v>
      </c>
      <c r="C48" s="212">
        <v>144.32</v>
      </c>
      <c r="D48" s="211" t="s">
        <v>12754</v>
      </c>
      <c r="E48" s="210">
        <v>1870</v>
      </c>
      <c r="F48" s="210">
        <v>1650</v>
      </c>
      <c r="G48" s="235">
        <v>11.4</v>
      </c>
      <c r="H48" s="209">
        <v>42</v>
      </c>
      <c r="I48" s="208">
        <v>45251</v>
      </c>
      <c r="J48" s="207" t="s">
        <v>1460</v>
      </c>
      <c r="K48" s="180" t="s">
        <v>0</v>
      </c>
    </row>
    <row r="49" spans="1:11">
      <c r="A49" s="351" t="str">
        <f>HYPERLINK("https://house.link.lianjia.com/housedel/view?housedelCode=107108053373","新天地河滨花园")</f>
        <v>新天地河滨花园</v>
      </c>
      <c r="B49" s="207" t="s">
        <v>12384</v>
      </c>
      <c r="C49" s="212">
        <v>74.61</v>
      </c>
      <c r="D49" s="211" t="s">
        <v>12755</v>
      </c>
      <c r="E49" s="210">
        <v>888</v>
      </c>
      <c r="F49" s="210">
        <v>760</v>
      </c>
      <c r="G49" s="235">
        <v>10.199999999999999</v>
      </c>
      <c r="H49" s="209">
        <v>38</v>
      </c>
      <c r="I49" s="208">
        <v>45222</v>
      </c>
      <c r="J49" s="207" t="s">
        <v>1460</v>
      </c>
      <c r="K49" s="180" t="s">
        <v>0</v>
      </c>
    </row>
    <row r="50" spans="1:11">
      <c r="A50" s="351" t="str">
        <f>HYPERLINK("https://house.link.lianjia.com/housedel/view?housedelCode=107107171080","新天地河滨花园")</f>
        <v>新天地河滨花园</v>
      </c>
      <c r="B50" s="207" t="s">
        <v>12379</v>
      </c>
      <c r="C50" s="212">
        <v>89.73</v>
      </c>
      <c r="D50" s="211" t="s">
        <v>12756</v>
      </c>
      <c r="E50" s="210">
        <v>1300</v>
      </c>
      <c r="F50" s="210">
        <v>1265</v>
      </c>
      <c r="G50" s="235">
        <v>14.1</v>
      </c>
      <c r="H50" s="209">
        <v>127</v>
      </c>
      <c r="I50" s="208">
        <v>45193</v>
      </c>
      <c r="J50" s="207" t="s">
        <v>1460</v>
      </c>
      <c r="K50" s="180" t="s">
        <v>0</v>
      </c>
    </row>
    <row r="51" spans="1:11">
      <c r="A51" s="351" t="str">
        <f>HYPERLINK("https://house.link.lianjia.com/housedel/view?housedelCode=107107489505","新天地河滨花园")</f>
        <v>新天地河滨花园</v>
      </c>
      <c r="B51" s="207" t="s">
        <v>8348</v>
      </c>
      <c r="C51" s="212">
        <v>117.15</v>
      </c>
      <c r="D51" s="211" t="s">
        <v>12757</v>
      </c>
      <c r="E51" s="210">
        <v>1300</v>
      </c>
      <c r="F51" s="210">
        <v>1215</v>
      </c>
      <c r="G51" s="235">
        <v>10.4</v>
      </c>
      <c r="H51" s="209">
        <v>9</v>
      </c>
      <c r="I51" s="208">
        <v>45118</v>
      </c>
      <c r="J51" s="207" t="s">
        <v>1460</v>
      </c>
      <c r="K51" s="180" t="s">
        <v>0</v>
      </c>
    </row>
    <row r="52" spans="1:11">
      <c r="A52" s="351" t="str">
        <f>HYPERLINK("https://house.link.lianjia.com/housedel/view?housedelCode=107106019758","新天地河滨花园")</f>
        <v>新天地河滨花园</v>
      </c>
      <c r="B52" s="207" t="s">
        <v>8347</v>
      </c>
      <c r="C52" s="212">
        <v>138.27000000000001</v>
      </c>
      <c r="D52" s="211" t="s">
        <v>12758</v>
      </c>
      <c r="E52" s="210">
        <v>1790</v>
      </c>
      <c r="F52" s="210">
        <v>1610</v>
      </c>
      <c r="G52" s="235">
        <v>11.6</v>
      </c>
      <c r="H52" s="209">
        <v>246</v>
      </c>
      <c r="I52" s="208">
        <v>45110</v>
      </c>
      <c r="J52" s="207" t="s">
        <v>1460</v>
      </c>
      <c r="K52" s="180" t="s">
        <v>0</v>
      </c>
    </row>
    <row r="53" spans="1:11">
      <c r="A53" s="351" t="str">
        <f>HYPERLINK("https://house.link.lianjia.com/housedel/view?housedelCode=107107173290","新天地河滨花园")</f>
        <v>新天地河滨花园</v>
      </c>
      <c r="B53" s="207" t="s">
        <v>8347</v>
      </c>
      <c r="C53" s="212">
        <v>144.32</v>
      </c>
      <c r="D53" s="211" t="s">
        <v>12759</v>
      </c>
      <c r="E53" s="210">
        <v>1980</v>
      </c>
      <c r="F53" s="210">
        <v>1810</v>
      </c>
      <c r="G53" s="235">
        <v>12.5</v>
      </c>
      <c r="H53" s="209">
        <v>31</v>
      </c>
      <c r="I53" s="208">
        <v>45098</v>
      </c>
      <c r="J53" s="207" t="s">
        <v>1460</v>
      </c>
      <c r="K53" s="180" t="s">
        <v>0</v>
      </c>
    </row>
    <row r="54" spans="1:11">
      <c r="A54" s="351" t="str">
        <f>HYPERLINK("https://house.link.lianjia.com/housedel/view?housedelCode=107106599713","新天地河滨花园")</f>
        <v>新天地河滨花园</v>
      </c>
      <c r="B54" s="207" t="s">
        <v>8348</v>
      </c>
      <c r="C54" s="212">
        <v>90</v>
      </c>
      <c r="D54" s="211" t="s">
        <v>12760</v>
      </c>
      <c r="E54" s="210">
        <v>1350</v>
      </c>
      <c r="F54" s="210">
        <v>1330</v>
      </c>
      <c r="G54" s="235">
        <v>14.8</v>
      </c>
      <c r="H54" s="209">
        <v>2</v>
      </c>
      <c r="I54" s="208">
        <v>44987</v>
      </c>
      <c r="J54" s="207" t="s">
        <v>1460</v>
      </c>
      <c r="K54" s="180" t="s">
        <v>0</v>
      </c>
    </row>
    <row r="55" spans="1:11">
      <c r="A55" s="351" t="str">
        <f>HYPERLINK("https://house.link.lianjia.com/housedel/view?housedelCode=107106126142","新天地河滨花园")</f>
        <v>新天地河滨花园</v>
      </c>
      <c r="B55" s="207" t="s">
        <v>12380</v>
      </c>
      <c r="C55" s="212">
        <v>159.26</v>
      </c>
      <c r="D55" s="211" t="s">
        <v>12761</v>
      </c>
      <c r="E55" s="210">
        <v>2025</v>
      </c>
      <c r="F55" s="210">
        <v>1958</v>
      </c>
      <c r="G55" s="235">
        <v>12.3</v>
      </c>
      <c r="H55" s="209">
        <v>10</v>
      </c>
      <c r="I55" s="208">
        <v>44895</v>
      </c>
      <c r="J55" s="207" t="s">
        <v>1460</v>
      </c>
      <c r="K55" s="180" t="s">
        <v>0</v>
      </c>
    </row>
    <row r="56" spans="1:11">
      <c r="A56" s="351" t="str">
        <f>HYPERLINK("https://house.link.lianjia.com/housedel/view?housedelCode=107105931251","新天地河滨花园")</f>
        <v>新天地河滨花园</v>
      </c>
      <c r="B56" s="207" t="s">
        <v>8348</v>
      </c>
      <c r="C56" s="212">
        <v>88.6</v>
      </c>
      <c r="D56" s="211" t="s">
        <v>12762</v>
      </c>
      <c r="E56" s="210">
        <v>1250</v>
      </c>
      <c r="F56" s="210">
        <v>1140</v>
      </c>
      <c r="G56" s="235">
        <v>12.9</v>
      </c>
      <c r="H56" s="209">
        <v>31</v>
      </c>
      <c r="I56" s="208">
        <v>44877</v>
      </c>
      <c r="J56" s="207" t="s">
        <v>1460</v>
      </c>
      <c r="K56" s="180" t="s">
        <v>0</v>
      </c>
    </row>
    <row r="57" spans="1:11">
      <c r="A57" s="351" t="str">
        <f>HYPERLINK("https://house.link.lianjia.com/housedel/view?housedelCode=107106060219","新天地河滨花园")</f>
        <v>新天地河滨花园</v>
      </c>
      <c r="B57" s="207" t="s">
        <v>12382</v>
      </c>
      <c r="C57" s="212">
        <v>121.42</v>
      </c>
      <c r="D57" s="211" t="s">
        <v>12745</v>
      </c>
      <c r="E57" s="210">
        <v>1750</v>
      </c>
      <c r="F57" s="210">
        <v>1697</v>
      </c>
      <c r="G57" s="235">
        <v>14</v>
      </c>
      <c r="H57" s="209">
        <v>2</v>
      </c>
      <c r="I57" s="208">
        <v>44873</v>
      </c>
      <c r="J57" s="207" t="s">
        <v>1460</v>
      </c>
      <c r="K57" s="180" t="s">
        <v>0</v>
      </c>
    </row>
    <row r="58" spans="1:11">
      <c r="A58" s="351" t="str">
        <f>HYPERLINK("https://house.link.lianjia.com/housedel/view?housedelCode=107105801844","新天地河滨花园")</f>
        <v>新天地河滨花园</v>
      </c>
      <c r="B58" s="207" t="s">
        <v>12384</v>
      </c>
      <c r="C58" s="212">
        <v>74.61</v>
      </c>
      <c r="D58" s="211" t="s">
        <v>12763</v>
      </c>
      <c r="E58" s="210">
        <v>1020</v>
      </c>
      <c r="F58" s="210">
        <v>1000</v>
      </c>
      <c r="G58" s="235">
        <v>13.4</v>
      </c>
      <c r="H58" s="209">
        <v>21</v>
      </c>
      <c r="I58" s="208">
        <v>44841</v>
      </c>
      <c r="J58" s="207" t="s">
        <v>1460</v>
      </c>
      <c r="K58" s="180" t="s">
        <v>0</v>
      </c>
    </row>
    <row r="59" spans="1:11">
      <c r="A59" s="351" t="str">
        <f>HYPERLINK("https://house.link.lianjia.com/housedel/view?housedelCode=107105250956","新天地河滨花园")</f>
        <v>新天地河滨花园</v>
      </c>
      <c r="B59" s="207" t="s">
        <v>12384</v>
      </c>
      <c r="C59" s="212">
        <v>71.08</v>
      </c>
      <c r="D59" s="211" t="s">
        <v>12764</v>
      </c>
      <c r="E59" s="210">
        <v>1038</v>
      </c>
      <c r="F59" s="210">
        <v>999</v>
      </c>
      <c r="G59" s="235">
        <v>14.1</v>
      </c>
      <c r="H59" s="209">
        <v>80</v>
      </c>
      <c r="I59" s="208">
        <v>44795</v>
      </c>
      <c r="J59" s="207" t="s">
        <v>1460</v>
      </c>
      <c r="K59" s="180" t="s">
        <v>0</v>
      </c>
    </row>
    <row r="60" spans="1:11">
      <c r="A60" s="351" t="str">
        <f>HYPERLINK("https://house.link.lianjia.com/housedel/view?housedelCode=107105378875","新天地河滨花园")</f>
        <v>新天地河滨花园</v>
      </c>
      <c r="B60" s="207" t="s">
        <v>12383</v>
      </c>
      <c r="C60" s="212">
        <v>74.510000000000005</v>
      </c>
      <c r="D60" s="211" t="s">
        <v>8436</v>
      </c>
      <c r="E60" s="210">
        <v>920</v>
      </c>
      <c r="F60" s="210">
        <v>876</v>
      </c>
      <c r="G60" s="235">
        <v>11.8</v>
      </c>
      <c r="H60" s="209">
        <v>49</v>
      </c>
      <c r="I60" s="208">
        <v>44787</v>
      </c>
      <c r="J60" s="207" t="s">
        <v>1460</v>
      </c>
      <c r="K60" s="180" t="s">
        <v>0</v>
      </c>
    </row>
    <row r="61" spans="1:11">
      <c r="A61" s="351" t="str">
        <f>HYPERLINK("https://house.link.lianjia.com/housedel/view?housedelCode=107105132867","新天地河滨花园")</f>
        <v>新天地河滨花园</v>
      </c>
      <c r="B61" s="207" t="s">
        <v>8348</v>
      </c>
      <c r="C61" s="212">
        <v>89.8</v>
      </c>
      <c r="D61" s="211" t="s">
        <v>12765</v>
      </c>
      <c r="E61" s="210">
        <v>1350</v>
      </c>
      <c r="F61" s="210">
        <v>1398</v>
      </c>
      <c r="G61" s="235">
        <v>15.6</v>
      </c>
      <c r="H61" s="209">
        <v>90</v>
      </c>
      <c r="I61" s="208">
        <v>44753</v>
      </c>
      <c r="J61" s="207" t="s">
        <v>1460</v>
      </c>
      <c r="K61" s="180" t="s">
        <v>0</v>
      </c>
    </row>
    <row r="62" spans="1:11">
      <c r="A62" s="351" t="str">
        <f>HYPERLINK("https://house.link.lianjia.com/housedel/view?housedelCode=107104342527","新天地河滨花园")</f>
        <v>新天地河滨花园</v>
      </c>
      <c r="B62" s="207" t="s">
        <v>8347</v>
      </c>
      <c r="C62" s="212">
        <v>143.19</v>
      </c>
      <c r="D62" s="211" t="s">
        <v>12766</v>
      </c>
      <c r="E62" s="210">
        <v>1790</v>
      </c>
      <c r="F62" s="210">
        <v>1790</v>
      </c>
      <c r="G62" s="235">
        <v>12.5</v>
      </c>
      <c r="H62" s="209">
        <v>272</v>
      </c>
      <c r="I62" s="208">
        <v>44697</v>
      </c>
      <c r="J62" s="207" t="s">
        <v>1460</v>
      </c>
      <c r="K62" s="180" t="s">
        <v>0</v>
      </c>
    </row>
    <row r="63" spans="1:11">
      <c r="A63" s="351" t="str">
        <f>HYPERLINK("https://house.link.lianjia.com/housedel/view?housedelCode=107101563356","新天地河滨花园")</f>
        <v>新天地河滨花园</v>
      </c>
      <c r="B63" s="207" t="s">
        <v>12767</v>
      </c>
      <c r="C63" s="212">
        <v>74.61</v>
      </c>
      <c r="D63" s="211" t="s">
        <v>12768</v>
      </c>
      <c r="E63" s="210">
        <v>705</v>
      </c>
      <c r="F63" s="210">
        <v>688</v>
      </c>
      <c r="G63" s="235">
        <v>9.1999999999999993</v>
      </c>
      <c r="H63" s="209">
        <v>108</v>
      </c>
      <c r="I63" s="208">
        <v>43775</v>
      </c>
      <c r="J63" s="207" t="s">
        <v>1460</v>
      </c>
      <c r="K63" s="180" t="s">
        <v>0</v>
      </c>
    </row>
    <row r="64" spans="1:11">
      <c r="A64" s="351" t="str">
        <f>HYPERLINK("https://house.link.lianjia.com/housedel/view?housedelCode=107100705629","新天地河滨花园")</f>
        <v>新天地河滨花园</v>
      </c>
      <c r="B64" s="207" t="s">
        <v>12384</v>
      </c>
      <c r="C64" s="212">
        <v>74.61</v>
      </c>
      <c r="D64" s="211" t="s">
        <v>8435</v>
      </c>
      <c r="E64" s="210">
        <v>718</v>
      </c>
      <c r="F64" s="210">
        <v>688</v>
      </c>
      <c r="G64" s="235">
        <v>9.1999999999999993</v>
      </c>
      <c r="H64" s="209">
        <v>348</v>
      </c>
      <c r="I64" s="208">
        <v>43728</v>
      </c>
      <c r="J64" s="207" t="s">
        <v>1460</v>
      </c>
      <c r="K64" s="180" t="s">
        <v>0</v>
      </c>
    </row>
    <row r="65" spans="1:11">
      <c r="A65" s="351" t="str">
        <f>HYPERLINK("https://house.link.lianjia.com/housedel/view?housedelCode=107101205968","新天地河滨花园")</f>
        <v>新天地河滨花园</v>
      </c>
      <c r="B65" s="207" t="s">
        <v>8347</v>
      </c>
      <c r="C65" s="212">
        <v>143.47999999999999</v>
      </c>
      <c r="D65" s="211" t="s">
        <v>12766</v>
      </c>
      <c r="E65" s="210">
        <v>1300</v>
      </c>
      <c r="F65" s="210">
        <v>1260</v>
      </c>
      <c r="G65" s="235">
        <v>8.8000000000000007</v>
      </c>
      <c r="H65" s="209">
        <v>112</v>
      </c>
      <c r="I65" s="208">
        <v>43675</v>
      </c>
      <c r="J65" s="207" t="s">
        <v>1460</v>
      </c>
      <c r="K65" s="180" t="s">
        <v>0</v>
      </c>
    </row>
    <row r="66" spans="1:11">
      <c r="A66" s="351" t="str">
        <f>HYPERLINK("https://house.link.lianjia.com/housedel/view?housedelCode=107101289469","新天地河滨花园")</f>
        <v>新天地河滨花园</v>
      </c>
      <c r="B66" s="207" t="s">
        <v>12383</v>
      </c>
      <c r="C66" s="212">
        <v>71.08</v>
      </c>
      <c r="D66" s="211" t="s">
        <v>12769</v>
      </c>
      <c r="E66" s="210">
        <v>695</v>
      </c>
      <c r="F66" s="210">
        <v>665</v>
      </c>
      <c r="G66" s="235">
        <v>9.4</v>
      </c>
      <c r="H66" s="209">
        <v>85</v>
      </c>
      <c r="I66" s="208">
        <v>43674</v>
      </c>
      <c r="J66" s="207" t="s">
        <v>1460</v>
      </c>
      <c r="K66" s="180" t="s">
        <v>0</v>
      </c>
    </row>
    <row r="67" spans="1:11">
      <c r="A67" s="351" t="str">
        <f>HYPERLINK("https://house.link.lianjia.com/housedel/view?housedelCode=107100649588","新天地河滨花园")</f>
        <v>新天地河滨花园</v>
      </c>
      <c r="B67" s="207" t="s">
        <v>8348</v>
      </c>
      <c r="C67" s="212">
        <v>89.8</v>
      </c>
      <c r="D67" s="211" t="s">
        <v>12770</v>
      </c>
      <c r="E67" s="210">
        <v>970</v>
      </c>
      <c r="F67" s="210">
        <v>935</v>
      </c>
      <c r="G67" s="235">
        <v>10.4</v>
      </c>
      <c r="H67" s="209">
        <v>310</v>
      </c>
      <c r="I67" s="208">
        <v>43668</v>
      </c>
      <c r="J67" s="207" t="s">
        <v>1460</v>
      </c>
      <c r="K67" s="180" t="s">
        <v>0</v>
      </c>
    </row>
    <row r="68" spans="1:11">
      <c r="A68" s="351" t="str">
        <f>HYPERLINK("https://house.link.lianjia.com/housedel/view?housedelCode=107101268320","新天地河滨花园")</f>
        <v>新天地河滨花园</v>
      </c>
      <c r="B68" s="207" t="s">
        <v>8348</v>
      </c>
      <c r="C68" s="212">
        <v>88.7</v>
      </c>
      <c r="D68" s="211" t="s">
        <v>12771</v>
      </c>
      <c r="E68" s="210">
        <v>900</v>
      </c>
      <c r="F68" s="210">
        <v>880</v>
      </c>
      <c r="G68" s="235">
        <v>9.9</v>
      </c>
      <c r="H68" s="209">
        <v>58</v>
      </c>
      <c r="I68" s="208">
        <v>43640</v>
      </c>
      <c r="J68" s="207" t="s">
        <v>1460</v>
      </c>
      <c r="K68" s="180" t="s">
        <v>0</v>
      </c>
    </row>
    <row r="69" spans="1:11">
      <c r="A69" s="351" t="str">
        <f>HYPERLINK("https://house.link.lianjia.com/housedel/view?housedelCode=107101216615","新天地河滨花园")</f>
        <v>新天地河滨花园</v>
      </c>
      <c r="B69" s="207" t="s">
        <v>8348</v>
      </c>
      <c r="C69" s="212">
        <v>92.15</v>
      </c>
      <c r="D69" s="211" t="s">
        <v>12772</v>
      </c>
      <c r="E69" s="210">
        <v>968</v>
      </c>
      <c r="F69" s="210">
        <v>960</v>
      </c>
      <c r="G69" s="235">
        <v>10.4</v>
      </c>
      <c r="H69" s="209">
        <v>7</v>
      </c>
      <c r="I69" s="208">
        <v>43573</v>
      </c>
      <c r="J69" s="207" t="s">
        <v>1460</v>
      </c>
      <c r="K69" s="180" t="s">
        <v>0</v>
      </c>
    </row>
    <row r="70" spans="1:11">
      <c r="A70" s="351" t="str">
        <f>HYPERLINK("https://house.link.lianjia.com/housedel/view?housedelCode=107101125264","新天地河滨花园")</f>
        <v>新天地河滨花园</v>
      </c>
      <c r="B70" s="207" t="s">
        <v>12384</v>
      </c>
      <c r="C70" s="212">
        <v>74.61</v>
      </c>
      <c r="D70" s="211" t="s">
        <v>12773</v>
      </c>
      <c r="E70" s="210">
        <v>680</v>
      </c>
      <c r="F70" s="210">
        <v>677.6</v>
      </c>
      <c r="G70" s="235">
        <v>9.1</v>
      </c>
      <c r="H70" s="209">
        <v>10</v>
      </c>
      <c r="I70" s="208">
        <v>43549</v>
      </c>
      <c r="J70" s="207" t="s">
        <v>1460</v>
      </c>
      <c r="K70" s="180" t="s">
        <v>0</v>
      </c>
    </row>
    <row r="71" spans="1:11">
      <c r="A71" s="351" t="str">
        <f>HYPERLINK("https://house.link.lianjia.com/housedel/view?housedelCode=107100287163","新天地河滨花园")</f>
        <v>新天地河滨花园</v>
      </c>
      <c r="B71" s="207" t="s">
        <v>8348</v>
      </c>
      <c r="C71" s="212">
        <v>87.77</v>
      </c>
      <c r="D71" s="211" t="s">
        <v>12774</v>
      </c>
      <c r="E71" s="210">
        <v>790</v>
      </c>
      <c r="F71" s="210">
        <v>765</v>
      </c>
      <c r="G71" s="235">
        <v>8.6999999999999993</v>
      </c>
      <c r="H71" s="209">
        <v>313</v>
      </c>
      <c r="I71" s="208">
        <v>43545</v>
      </c>
      <c r="J71" s="207" t="s">
        <v>1460</v>
      </c>
      <c r="K71" s="180" t="s">
        <v>0</v>
      </c>
    </row>
    <row r="72" spans="1:11">
      <c r="A72" s="351" t="str">
        <f>HYPERLINK("https://house.link.lianjia.com/housedel/view?housedelCode=107101024756","新天地河滨花园")</f>
        <v>新天地河滨花园</v>
      </c>
      <c r="B72" s="207" t="s">
        <v>12384</v>
      </c>
      <c r="C72" s="212">
        <v>74.61</v>
      </c>
      <c r="D72" s="211" t="s">
        <v>12775</v>
      </c>
      <c r="E72" s="210">
        <v>660</v>
      </c>
      <c r="F72" s="210">
        <v>638</v>
      </c>
      <c r="G72" s="235">
        <v>8.6</v>
      </c>
      <c r="H72" s="209">
        <v>29</v>
      </c>
      <c r="I72" s="208">
        <v>43541</v>
      </c>
      <c r="J72" s="207" t="s">
        <v>1460</v>
      </c>
      <c r="K72" s="180" t="s">
        <v>0</v>
      </c>
    </row>
    <row r="73" spans="1:11">
      <c r="A73" s="351" t="str">
        <f>HYPERLINK("https://house.link.lianjia.com/housedel/view?housedelCode=107101071733","新天地河滨花园")</f>
        <v>新天地河滨花园</v>
      </c>
      <c r="B73" s="207" t="s">
        <v>12379</v>
      </c>
      <c r="C73" s="212">
        <v>88.64</v>
      </c>
      <c r="D73" s="211" t="s">
        <v>12733</v>
      </c>
      <c r="E73" s="210">
        <v>918</v>
      </c>
      <c r="F73" s="210">
        <v>900</v>
      </c>
      <c r="G73" s="235">
        <v>10.199999999999999</v>
      </c>
      <c r="H73" s="209">
        <v>5</v>
      </c>
      <c r="I73" s="208">
        <v>43529</v>
      </c>
      <c r="J73" s="207" t="s">
        <v>1460</v>
      </c>
      <c r="K73" s="180" t="s">
        <v>0</v>
      </c>
    </row>
    <row r="74" spans="1:11">
      <c r="A74" s="351" t="str">
        <f>HYPERLINK("https://house.link.lianjia.com/housedel/view?housedelCode=107100134349","新天地河滨花园")</f>
        <v>新天地河滨花园</v>
      </c>
      <c r="B74" s="207" t="s">
        <v>8348</v>
      </c>
      <c r="C74" s="212">
        <v>88.64</v>
      </c>
      <c r="D74" s="211" t="s">
        <v>12743</v>
      </c>
      <c r="E74" s="210">
        <v>950</v>
      </c>
      <c r="F74" s="210">
        <v>940</v>
      </c>
      <c r="G74" s="235">
        <v>10.6</v>
      </c>
      <c r="H74" s="209">
        <v>80</v>
      </c>
      <c r="I74" s="208">
        <v>43262</v>
      </c>
      <c r="J74" s="207" t="s">
        <v>1460</v>
      </c>
      <c r="K74" s="180" t="s">
        <v>0</v>
      </c>
    </row>
    <row r="75" spans="1:11">
      <c r="A75" s="351" t="str">
        <f>HYPERLINK("https://house.link.lianjia.com/housedel/view?housedelCode=107000257243","新天地河滨花园")</f>
        <v>新天地河滨花园</v>
      </c>
      <c r="B75" s="207" t="s">
        <v>12382</v>
      </c>
      <c r="C75" s="212">
        <v>113.01</v>
      </c>
      <c r="D75" s="211" t="s">
        <v>12776</v>
      </c>
      <c r="E75" s="210">
        <v>1058</v>
      </c>
      <c r="F75" s="210">
        <v>995</v>
      </c>
      <c r="G75" s="235">
        <v>8.8000000000000007</v>
      </c>
      <c r="H75" s="209">
        <v>1949</v>
      </c>
      <c r="I75" s="208">
        <v>42863</v>
      </c>
      <c r="J75" s="207" t="s">
        <v>1460</v>
      </c>
      <c r="K75" s="180" t="s">
        <v>0</v>
      </c>
    </row>
    <row r="76" spans="1:11">
      <c r="A76" s="351" t="str">
        <f>HYPERLINK("https://house.link.lianjia.com/housedel/view?housedelCode=107000412083","新天地河滨花园")</f>
        <v>新天地河滨花园</v>
      </c>
      <c r="B76" s="207" t="s">
        <v>8348</v>
      </c>
      <c r="C76" s="212">
        <v>90.27</v>
      </c>
      <c r="D76" s="211" t="s">
        <v>8435</v>
      </c>
      <c r="E76" s="210">
        <v>960</v>
      </c>
      <c r="F76" s="210">
        <v>950</v>
      </c>
      <c r="G76" s="235">
        <v>10.5</v>
      </c>
      <c r="H76" s="209">
        <v>1657</v>
      </c>
      <c r="I76" s="208">
        <v>42852</v>
      </c>
      <c r="J76" s="207" t="s">
        <v>1460</v>
      </c>
      <c r="K76" s="180" t="s">
        <v>0</v>
      </c>
    </row>
    <row r="77" spans="1:11">
      <c r="A77" s="351" t="str">
        <f>HYPERLINK("https://house.link.lianjia.com/housedel/view?housedelCode=107010094374","新天地河滨花园")</f>
        <v>新天地河滨花园</v>
      </c>
      <c r="B77" s="207" t="s">
        <v>8347</v>
      </c>
      <c r="C77" s="212">
        <v>144.75</v>
      </c>
      <c r="D77" s="211" t="s">
        <v>12777</v>
      </c>
      <c r="E77" s="210">
        <v>1230</v>
      </c>
      <c r="F77" s="210">
        <v>1230</v>
      </c>
      <c r="G77" s="235">
        <v>8.5</v>
      </c>
      <c r="H77" s="209">
        <v>1807</v>
      </c>
      <c r="I77" s="208">
        <v>42721</v>
      </c>
      <c r="J77" s="207" t="s">
        <v>1460</v>
      </c>
      <c r="K77" s="180" t="s">
        <v>0</v>
      </c>
    </row>
    <row r="78" spans="1:11">
      <c r="A78" s="351" t="str">
        <f>HYPERLINK("https://house.link.lianjia.com/housedel/view?housedelCode=107010107785","新天地河滨花园")</f>
        <v>新天地河滨花园</v>
      </c>
      <c r="B78" s="207" t="s">
        <v>8348</v>
      </c>
      <c r="C78" s="212">
        <v>90.27</v>
      </c>
      <c r="D78" s="211" t="s">
        <v>12775</v>
      </c>
      <c r="E78" s="210">
        <v>900</v>
      </c>
      <c r="F78" s="210">
        <v>900</v>
      </c>
      <c r="G78" s="235">
        <v>10</v>
      </c>
      <c r="H78" s="209">
        <v>1137</v>
      </c>
      <c r="I78" s="208">
        <v>42678</v>
      </c>
      <c r="J78" s="207" t="s">
        <v>1460</v>
      </c>
      <c r="K78" s="180" t="s">
        <v>0</v>
      </c>
    </row>
    <row r="79" spans="1:11">
      <c r="A79" s="351" t="str">
        <f>HYPERLINK("https://house.link.lianjia.com/housedel/view?housedelCode=107010104352","新天地河滨花园")</f>
        <v>新天地河滨花园</v>
      </c>
      <c r="B79" s="207" t="s">
        <v>8347</v>
      </c>
      <c r="C79" s="212">
        <v>144.75</v>
      </c>
      <c r="D79" s="211" t="s">
        <v>12723</v>
      </c>
      <c r="E79" s="210">
        <v>1275</v>
      </c>
      <c r="F79" s="210">
        <v>1275</v>
      </c>
      <c r="G79" s="235">
        <v>8.8000000000000007</v>
      </c>
      <c r="H79" s="209">
        <v>1760</v>
      </c>
      <c r="I79" s="208">
        <v>42674</v>
      </c>
      <c r="J79" s="207" t="s">
        <v>1460</v>
      </c>
      <c r="K79" s="180" t="s">
        <v>0</v>
      </c>
    </row>
    <row r="80" spans="1:11">
      <c r="A80" s="351" t="str">
        <f>HYPERLINK("https://house.link.lianjia.com/housedel/view?housedelCode=107010099730","新天地河滨花园")</f>
        <v>新天地河滨花园</v>
      </c>
      <c r="B80" s="207" t="s">
        <v>8348</v>
      </c>
      <c r="C80" s="212">
        <v>85.96</v>
      </c>
      <c r="D80" s="211" t="s">
        <v>12778</v>
      </c>
      <c r="E80" s="210">
        <v>800</v>
      </c>
      <c r="F80" s="210">
        <v>810</v>
      </c>
      <c r="G80" s="235">
        <v>9.4</v>
      </c>
      <c r="H80" s="209">
        <v>1114</v>
      </c>
      <c r="I80" s="208">
        <v>42655</v>
      </c>
      <c r="J80" s="207" t="s">
        <v>1460</v>
      </c>
      <c r="K80" s="180" t="s">
        <v>0</v>
      </c>
    </row>
    <row r="81" spans="1:11">
      <c r="A81" s="351" t="str">
        <f>HYPERLINK("https://house.link.lianjia.com/housedel/view?housedelCode=107010079866","新天地河滨花园")</f>
        <v>新天地河滨花园</v>
      </c>
      <c r="B81" s="207" t="s">
        <v>12384</v>
      </c>
      <c r="C81" s="212">
        <v>74.61</v>
      </c>
      <c r="D81" s="211" t="s">
        <v>12779</v>
      </c>
      <c r="E81" s="210">
        <v>630</v>
      </c>
      <c r="F81" s="210">
        <v>618</v>
      </c>
      <c r="G81" s="235">
        <v>8.3000000000000007</v>
      </c>
      <c r="H81" s="209">
        <v>1010</v>
      </c>
      <c r="I81" s="208">
        <v>42551</v>
      </c>
      <c r="J81" s="207" t="s">
        <v>1460</v>
      </c>
      <c r="K81" s="180" t="s">
        <v>0</v>
      </c>
    </row>
    <row r="82" spans="1:11">
      <c r="A82" s="351" t="str">
        <f>HYPERLINK("https://house.link.lianjia.com/housedel/view?housedelCode=107010063211","新天地河滨花园")</f>
        <v>新天地河滨花园</v>
      </c>
      <c r="B82" s="207" t="s">
        <v>12379</v>
      </c>
      <c r="C82" s="212">
        <v>88.64</v>
      </c>
      <c r="D82" s="211" t="s">
        <v>12780</v>
      </c>
      <c r="E82" s="210">
        <v>660</v>
      </c>
      <c r="F82" s="210">
        <v>660</v>
      </c>
      <c r="G82" s="235">
        <v>7.4</v>
      </c>
      <c r="H82" s="209">
        <v>943</v>
      </c>
      <c r="I82" s="208">
        <v>42484</v>
      </c>
      <c r="J82" s="207" t="s">
        <v>1460</v>
      </c>
      <c r="K82" s="180" t="s">
        <v>0</v>
      </c>
    </row>
    <row r="83" spans="1:11">
      <c r="A83" s="351" t="str">
        <f>HYPERLINK("https://house.link.lianjia.com/housedel/view?housedelCode=107010065023","新天地河滨花园")</f>
        <v>新天地河滨花园</v>
      </c>
      <c r="B83" s="207" t="s">
        <v>12384</v>
      </c>
      <c r="C83" s="212">
        <v>71.08</v>
      </c>
      <c r="D83" s="211" t="s">
        <v>12780</v>
      </c>
      <c r="E83" s="210">
        <v>900</v>
      </c>
      <c r="F83" s="210">
        <v>535</v>
      </c>
      <c r="G83" s="235">
        <v>7.5</v>
      </c>
      <c r="H83" s="209">
        <v>924</v>
      </c>
      <c r="I83" s="208">
        <v>42465</v>
      </c>
      <c r="J83" s="207" t="s">
        <v>1460</v>
      </c>
      <c r="K83" s="180" t="s">
        <v>0</v>
      </c>
    </row>
    <row r="84" spans="1:11">
      <c r="A84" s="351" t="str">
        <f>HYPERLINK("https://house.link.lianjia.com/housedel/view?housedelCode=107010070616","新天地河滨花园")</f>
        <v>新天地河滨花园</v>
      </c>
      <c r="B84" s="207" t="s">
        <v>12380</v>
      </c>
      <c r="C84" s="212">
        <v>159.26</v>
      </c>
      <c r="D84" s="211" t="s">
        <v>12781</v>
      </c>
      <c r="E84" s="210">
        <v>950</v>
      </c>
      <c r="F84" s="210">
        <v>880</v>
      </c>
      <c r="G84" s="235">
        <v>5.5</v>
      </c>
      <c r="H84" s="209">
        <v>912</v>
      </c>
      <c r="I84" s="208">
        <v>42453</v>
      </c>
      <c r="J84" s="207" t="s">
        <v>1460</v>
      </c>
      <c r="K84" s="180" t="s">
        <v>0</v>
      </c>
    </row>
    <row r="85" spans="1:11">
      <c r="A85" s="351" t="str">
        <f>HYPERLINK("https://house.link.lianjia.com/housedel/view?housedelCode=107010067146","新天地河滨花园")</f>
        <v>新天地河滨花园</v>
      </c>
      <c r="B85" s="207" t="s">
        <v>12380</v>
      </c>
      <c r="C85" s="212">
        <v>162.91</v>
      </c>
      <c r="D85" s="211" t="s">
        <v>12724</v>
      </c>
      <c r="E85" s="210">
        <v>980</v>
      </c>
      <c r="F85" s="210">
        <v>965</v>
      </c>
      <c r="G85" s="235">
        <v>5.9</v>
      </c>
      <c r="H85" s="209">
        <v>1533</v>
      </c>
      <c r="I85" s="208">
        <v>42447</v>
      </c>
      <c r="J85" s="207" t="s">
        <v>1460</v>
      </c>
      <c r="K85" s="180" t="s">
        <v>0</v>
      </c>
    </row>
    <row r="86" spans="1:11">
      <c r="A86" s="351" t="str">
        <f>HYPERLINK("https://house.link.lianjia.com/housedel/view?housedelCode=107010046591","新天地河滨花园")</f>
        <v>新天地河滨花园</v>
      </c>
      <c r="B86" s="207" t="s">
        <v>8348</v>
      </c>
      <c r="C86" s="212">
        <v>85.96</v>
      </c>
      <c r="D86" s="211" t="s">
        <v>12730</v>
      </c>
      <c r="E86" s="210">
        <v>632</v>
      </c>
      <c r="F86" s="210">
        <v>632</v>
      </c>
      <c r="G86" s="235">
        <v>7.4</v>
      </c>
      <c r="H86" s="209">
        <v>1239</v>
      </c>
      <c r="I86" s="208">
        <v>42445</v>
      </c>
      <c r="J86" s="207" t="s">
        <v>1460</v>
      </c>
      <c r="K86" s="180" t="s">
        <v>0</v>
      </c>
    </row>
    <row r="87" spans="1:11">
      <c r="A87" s="351" t="str">
        <f>HYPERLINK("https://house.link.lianjia.com/housedel/view?housedelCode=107010052090","新天地河滨花园")</f>
        <v>新天地河滨花园</v>
      </c>
      <c r="B87" s="207" t="s">
        <v>8348</v>
      </c>
      <c r="C87" s="212">
        <v>88.6</v>
      </c>
      <c r="D87" s="211" t="s">
        <v>12782</v>
      </c>
      <c r="E87" s="210">
        <v>668</v>
      </c>
      <c r="F87" s="210">
        <v>668</v>
      </c>
      <c r="G87" s="235">
        <v>7.5</v>
      </c>
      <c r="H87" s="209">
        <v>1171</v>
      </c>
      <c r="I87" s="208">
        <v>42390</v>
      </c>
      <c r="J87" s="207" t="s">
        <v>1460</v>
      </c>
      <c r="K87" s="180" t="s">
        <v>0</v>
      </c>
    </row>
    <row r="88" spans="1:11">
      <c r="A88" s="351" t="str">
        <f>HYPERLINK("https://house.link.lianjia.com/housedel/view?housedelCode=107010042165","新天地河滨花园")</f>
        <v>新天地河滨花园</v>
      </c>
      <c r="B88" s="207" t="s">
        <v>12384</v>
      </c>
      <c r="C88" s="212">
        <v>71.08</v>
      </c>
      <c r="D88" s="211" t="s">
        <v>12769</v>
      </c>
      <c r="E88" s="210">
        <v>460</v>
      </c>
      <c r="F88" s="210">
        <v>460</v>
      </c>
      <c r="G88" s="235">
        <v>6.5</v>
      </c>
      <c r="H88" s="209">
        <v>809</v>
      </c>
      <c r="I88" s="208">
        <v>42350</v>
      </c>
      <c r="J88" s="207" t="s">
        <v>1460</v>
      </c>
      <c r="K88" s="180" t="s">
        <v>0</v>
      </c>
    </row>
    <row r="89" spans="1:11">
      <c r="A89" s="351" t="str">
        <f>HYPERLINK("https://house.link.lianjia.com/housedel/view?housedelCode=107010042117","新天地河滨花园")</f>
        <v>新天地河滨花园</v>
      </c>
      <c r="B89" s="207" t="s">
        <v>8348</v>
      </c>
      <c r="C89" s="212">
        <v>117.23</v>
      </c>
      <c r="D89" s="211" t="s">
        <v>12783</v>
      </c>
      <c r="E89" s="210">
        <v>720</v>
      </c>
      <c r="F89" s="210">
        <v>720</v>
      </c>
      <c r="G89" s="235">
        <v>6.1</v>
      </c>
      <c r="H89" s="209">
        <v>1434</v>
      </c>
      <c r="I89" s="208">
        <v>42348</v>
      </c>
      <c r="J89" s="207" t="s">
        <v>1460</v>
      </c>
      <c r="K89" s="180" t="s">
        <v>0</v>
      </c>
    </row>
    <row r="90" spans="1:11">
      <c r="A90" s="351" t="str">
        <f>HYPERLINK("https://house.link.lianjia.com/housedel/view?housedelCode=107010038038","新天地河滨花园")</f>
        <v>新天地河滨花园</v>
      </c>
      <c r="B90" s="207" t="s">
        <v>8348</v>
      </c>
      <c r="C90" s="212">
        <v>88.43</v>
      </c>
      <c r="D90" s="211" t="s">
        <v>12784</v>
      </c>
      <c r="E90" s="210">
        <v>590</v>
      </c>
      <c r="F90" s="210">
        <v>590</v>
      </c>
      <c r="G90" s="235">
        <v>6.7</v>
      </c>
      <c r="H90" s="209">
        <v>1415</v>
      </c>
      <c r="I90" s="208">
        <v>42329</v>
      </c>
      <c r="J90" s="207" t="s">
        <v>1460</v>
      </c>
      <c r="K90" s="180" t="s">
        <v>0</v>
      </c>
    </row>
    <row r="91" spans="1:11">
      <c r="A91" s="351" t="str">
        <f>HYPERLINK("https://house.link.lianjia.com/housedel/view?housedelCode=107010032436","新天地河滨花园")</f>
        <v>新天地河滨花园</v>
      </c>
      <c r="B91" s="207" t="s">
        <v>8348</v>
      </c>
      <c r="C91" s="212">
        <v>90.27</v>
      </c>
      <c r="D91" s="211" t="s">
        <v>12768</v>
      </c>
      <c r="E91" s="210">
        <v>610</v>
      </c>
      <c r="F91" s="210">
        <v>602</v>
      </c>
      <c r="G91" s="235">
        <v>6.7</v>
      </c>
      <c r="H91" s="209">
        <v>1105</v>
      </c>
      <c r="I91" s="208">
        <v>42300</v>
      </c>
      <c r="J91" s="207" t="s">
        <v>1460</v>
      </c>
      <c r="K91" s="180" t="s">
        <v>0</v>
      </c>
    </row>
    <row r="92" spans="1:11">
      <c r="A92" s="351" t="str">
        <f>HYPERLINK("https://house.link.lianjia.com/housedel/view?housedelCode=107010025786","新天地河滨花园")</f>
        <v>新天地河滨花园</v>
      </c>
      <c r="B92" s="207" t="s">
        <v>8348</v>
      </c>
      <c r="C92" s="212">
        <v>89.73</v>
      </c>
      <c r="D92" s="211" t="s">
        <v>12785</v>
      </c>
      <c r="E92" s="210">
        <v>600</v>
      </c>
      <c r="F92" s="210">
        <v>590</v>
      </c>
      <c r="G92" s="235">
        <v>6.6</v>
      </c>
      <c r="H92" s="209">
        <v>726</v>
      </c>
      <c r="I92" s="208">
        <v>42267</v>
      </c>
      <c r="J92" s="207" t="s">
        <v>1460</v>
      </c>
      <c r="K92" s="180" t="s">
        <v>0</v>
      </c>
    </row>
    <row r="93" spans="1:11">
      <c r="A93" s="351" t="str">
        <f>HYPERLINK("https://house.link.lianjia.com/housedel/view?housedelCode=107010022670","新天地河滨花园")</f>
        <v>新天地河滨花园</v>
      </c>
      <c r="B93" s="207" t="s">
        <v>12379</v>
      </c>
      <c r="C93" s="212">
        <v>83.77</v>
      </c>
      <c r="D93" s="211" t="s">
        <v>12725</v>
      </c>
      <c r="E93" s="210">
        <v>580</v>
      </c>
      <c r="F93" s="210">
        <v>580</v>
      </c>
      <c r="G93" s="235">
        <v>6.9</v>
      </c>
      <c r="H93" s="209">
        <v>1042</v>
      </c>
      <c r="I93" s="208">
        <v>42237</v>
      </c>
      <c r="J93" s="207" t="s">
        <v>1460</v>
      </c>
      <c r="K93" s="180" t="s">
        <v>0</v>
      </c>
    </row>
    <row r="94" spans="1:11">
      <c r="A94" s="351" t="str">
        <f>HYPERLINK("https://house.link.lianjia.com/housedel/view?housedelCode=107010020289","新天地河滨花园")</f>
        <v>新天地河滨花园</v>
      </c>
      <c r="B94" s="207" t="s">
        <v>8347</v>
      </c>
      <c r="C94" s="212">
        <v>143.19</v>
      </c>
      <c r="D94" s="211" t="s">
        <v>12724</v>
      </c>
      <c r="E94" s="210">
        <v>725</v>
      </c>
      <c r="F94" s="210">
        <v>725</v>
      </c>
      <c r="G94" s="235">
        <v>5.0999999999999996</v>
      </c>
      <c r="H94" s="209">
        <v>1305</v>
      </c>
      <c r="I94" s="208">
        <v>42219</v>
      </c>
      <c r="J94" s="207" t="s">
        <v>1460</v>
      </c>
      <c r="K94" s="180" t="s">
        <v>0</v>
      </c>
    </row>
    <row r="95" spans="1:11">
      <c r="A95" s="351" t="str">
        <f>HYPERLINK("https://house.link.lianjia.com/housedel/view?housedelCode=107010016282","新天地河滨花园")</f>
        <v>新天地河滨花园</v>
      </c>
      <c r="B95" s="207" t="s">
        <v>8348</v>
      </c>
      <c r="C95" s="212">
        <v>90</v>
      </c>
      <c r="D95" s="211" t="s">
        <v>12760</v>
      </c>
      <c r="E95" s="210">
        <v>700</v>
      </c>
      <c r="F95" s="210">
        <v>535</v>
      </c>
      <c r="G95" s="235">
        <v>5.9</v>
      </c>
      <c r="H95" s="209">
        <v>973</v>
      </c>
      <c r="I95" s="208">
        <v>42168</v>
      </c>
      <c r="J95" s="207" t="s">
        <v>1460</v>
      </c>
      <c r="K95" s="180" t="s">
        <v>0</v>
      </c>
    </row>
    <row r="96" spans="1:11">
      <c r="A96" s="351" t="str">
        <f>HYPERLINK("https://house.link.lianjia.com/housedel/view?housedelCode=107010013068","新天地河滨花园")</f>
        <v>新天地河滨花园</v>
      </c>
      <c r="B96" s="207" t="s">
        <v>12384</v>
      </c>
      <c r="C96" s="212">
        <v>74.61</v>
      </c>
      <c r="D96" s="211" t="s">
        <v>12770</v>
      </c>
      <c r="E96" s="210">
        <v>920</v>
      </c>
      <c r="F96" s="210">
        <v>408</v>
      </c>
      <c r="G96" s="235">
        <v>5.5</v>
      </c>
      <c r="H96" s="209">
        <v>622</v>
      </c>
      <c r="I96" s="208">
        <v>42163</v>
      </c>
      <c r="J96" s="207" t="s">
        <v>1460</v>
      </c>
      <c r="K96" s="180" t="s">
        <v>0</v>
      </c>
    </row>
    <row r="97" spans="1:11">
      <c r="A97" s="351" t="str">
        <f>HYPERLINK("https://house.link.lianjia.com/housedel/view?housedelCode=107010014851","新天地河滨花园")</f>
        <v>新天地河滨花园</v>
      </c>
      <c r="B97" s="207" t="s">
        <v>8348</v>
      </c>
      <c r="C97" s="212">
        <v>87.77</v>
      </c>
      <c r="D97" s="211" t="s">
        <v>12786</v>
      </c>
      <c r="E97" s="210">
        <v>950</v>
      </c>
      <c r="F97" s="210">
        <v>473</v>
      </c>
      <c r="G97" s="235">
        <v>5.4</v>
      </c>
      <c r="H97" s="209">
        <v>1231</v>
      </c>
      <c r="I97" s="208">
        <v>42145</v>
      </c>
      <c r="J97" s="207" t="s">
        <v>1460</v>
      </c>
      <c r="K97" s="180" t="s">
        <v>0</v>
      </c>
    </row>
    <row r="98" spans="1:11">
      <c r="A98" s="351" t="str">
        <f>HYPERLINK("https://house.link.lianjia.com/housedel/view?housedelCode=107010012980","新天地河滨花园")</f>
        <v>新天地河滨花园</v>
      </c>
      <c r="B98" s="207" t="s">
        <v>8347</v>
      </c>
      <c r="C98" s="212">
        <v>140.71</v>
      </c>
      <c r="D98" s="211" t="s">
        <v>12787</v>
      </c>
      <c r="E98" s="210">
        <v>580</v>
      </c>
      <c r="F98" s="210">
        <v>578</v>
      </c>
      <c r="G98" s="235">
        <v>4.0999999999999996</v>
      </c>
      <c r="H98" s="209">
        <v>1220</v>
      </c>
      <c r="I98" s="208">
        <v>42134</v>
      </c>
      <c r="J98" s="207" t="s">
        <v>1460</v>
      </c>
      <c r="K98" s="180" t="s">
        <v>0</v>
      </c>
    </row>
    <row r="99" spans="1:11">
      <c r="A99" s="351" t="str">
        <f>HYPERLINK("https://house.link.lianjia.com/housedel/view?housedelCode=107010014180","新天地河滨花园")</f>
        <v>新天地河滨花园</v>
      </c>
      <c r="B99" s="207" t="s">
        <v>8348</v>
      </c>
      <c r="C99" s="212">
        <v>88.43</v>
      </c>
      <c r="D99" s="211" t="s">
        <v>12772</v>
      </c>
      <c r="E99" s="210">
        <v>460</v>
      </c>
      <c r="F99" s="210">
        <v>460</v>
      </c>
      <c r="G99" s="235">
        <v>5.2</v>
      </c>
      <c r="H99" s="209">
        <v>1215</v>
      </c>
      <c r="I99" s="208">
        <v>42129</v>
      </c>
      <c r="J99" s="207" t="s">
        <v>1460</v>
      </c>
      <c r="K99" s="180" t="s">
        <v>0</v>
      </c>
    </row>
    <row r="100" spans="1:11">
      <c r="A100" s="351" t="str">
        <f>HYPERLINK("https://house.link.lianjia.com/housedel/view?housedelCode=107010011781","新天地河滨花园")</f>
        <v>新天地河滨花园</v>
      </c>
      <c r="B100" s="207" t="s">
        <v>8348</v>
      </c>
      <c r="C100" s="212">
        <v>89.73</v>
      </c>
      <c r="D100" s="211" t="s">
        <v>12768</v>
      </c>
      <c r="E100" s="210">
        <v>0</v>
      </c>
      <c r="F100" s="210">
        <v>495</v>
      </c>
      <c r="G100" s="235">
        <v>5.5</v>
      </c>
      <c r="H100" s="209">
        <v>909</v>
      </c>
      <c r="I100" s="208">
        <v>42104</v>
      </c>
      <c r="J100" s="207" t="s">
        <v>1460</v>
      </c>
      <c r="K100" s="180" t="s">
        <v>0</v>
      </c>
    </row>
    <row r="101" spans="1:11">
      <c r="A101" s="351" t="str">
        <f>HYPERLINK("https://house.link.lianjia.com/housedel/view?housedelCode=107010009791","新天地河滨花园")</f>
        <v>新天地河滨花园</v>
      </c>
      <c r="B101" s="207" t="s">
        <v>8348</v>
      </c>
      <c r="C101" s="212">
        <v>88.43</v>
      </c>
      <c r="D101" s="211" t="s">
        <v>12788</v>
      </c>
      <c r="E101" s="210">
        <v>450</v>
      </c>
      <c r="F101" s="210">
        <v>443.5</v>
      </c>
      <c r="G101" s="235">
        <v>5</v>
      </c>
      <c r="H101" s="209">
        <v>786</v>
      </c>
      <c r="I101" s="208">
        <v>41985</v>
      </c>
      <c r="J101" s="207" t="s">
        <v>1460</v>
      </c>
      <c r="K101" s="180" t="s">
        <v>0</v>
      </c>
    </row>
    <row r="102" spans="1:11">
      <c r="A102" s="351" t="str">
        <f>HYPERLINK("https://house.link.lianjia.com/housedel/view?housedelCode=107010006009","新天地河滨花园")</f>
        <v>新天地河滨花园</v>
      </c>
      <c r="B102" s="207" t="s">
        <v>12384</v>
      </c>
      <c r="C102" s="212">
        <v>71.08</v>
      </c>
      <c r="D102" s="211" t="s">
        <v>12764</v>
      </c>
      <c r="E102" s="210">
        <v>0</v>
      </c>
      <c r="F102" s="210">
        <v>449</v>
      </c>
      <c r="G102" s="235">
        <v>6.3</v>
      </c>
      <c r="H102" s="209">
        <v>490</v>
      </c>
      <c r="I102" s="208">
        <v>41685</v>
      </c>
      <c r="J102" s="207" t="s">
        <v>1460</v>
      </c>
      <c r="K102" s="180" t="s">
        <v>0</v>
      </c>
    </row>
    <row r="103" spans="1:11">
      <c r="A103" s="351" t="str">
        <f>HYPERLINK("https://house.link.lianjia.com/housedel/view?housedelCode=107010005163","新天地河滨花园")</f>
        <v>新天地河滨花园</v>
      </c>
      <c r="B103" s="207" t="s">
        <v>12789</v>
      </c>
      <c r="C103" s="212">
        <v>143.91</v>
      </c>
      <c r="D103" s="211" t="s">
        <v>12742</v>
      </c>
      <c r="E103" s="210">
        <v>655</v>
      </c>
      <c r="F103" s="210">
        <v>672</v>
      </c>
      <c r="G103" s="235">
        <v>4.7</v>
      </c>
      <c r="H103" s="209">
        <v>396</v>
      </c>
      <c r="I103" s="208">
        <v>41594</v>
      </c>
      <c r="J103" s="207" t="s">
        <v>1460</v>
      </c>
      <c r="K103" s="180" t="s">
        <v>0</v>
      </c>
    </row>
    <row r="104" spans="1:11">
      <c r="A104" s="351" t="str">
        <f>HYPERLINK("https://house.link.lianjia.com/housedel/view?housedelCode=107010003376","新天地河滨花园")</f>
        <v>新天地河滨花园</v>
      </c>
      <c r="B104" s="207" t="s">
        <v>8347</v>
      </c>
      <c r="C104" s="212">
        <v>145</v>
      </c>
      <c r="D104" s="211" t="s">
        <v>12753</v>
      </c>
      <c r="E104" s="210">
        <v>618</v>
      </c>
      <c r="F104" s="210">
        <v>663</v>
      </c>
      <c r="G104" s="235">
        <v>4.5999999999999996</v>
      </c>
      <c r="H104" s="209">
        <v>530</v>
      </c>
      <c r="I104" s="208">
        <v>41444</v>
      </c>
      <c r="J104" s="207" t="s">
        <v>1460</v>
      </c>
      <c r="K104" s="180" t="s">
        <v>0</v>
      </c>
    </row>
    <row r="105" spans="1:11">
      <c r="A105" s="351" t="str">
        <f>HYPERLINK("https://house.link.lianjia.com/housedel/view?housedelCode=107010002846","新天地河滨花园")</f>
        <v>新天地河滨花园</v>
      </c>
      <c r="B105" s="207" t="s">
        <v>8348</v>
      </c>
      <c r="C105" s="212">
        <v>117.23</v>
      </c>
      <c r="D105" s="211" t="s">
        <v>12790</v>
      </c>
      <c r="E105" s="210">
        <v>460</v>
      </c>
      <c r="F105" s="210">
        <v>460</v>
      </c>
      <c r="G105" s="235">
        <v>3.9</v>
      </c>
      <c r="H105" s="209">
        <v>447</v>
      </c>
      <c r="I105" s="208">
        <v>41361</v>
      </c>
      <c r="J105" s="207" t="s">
        <v>1460</v>
      </c>
      <c r="K105" s="180" t="s">
        <v>0</v>
      </c>
    </row>
    <row r="106" spans="1:11">
      <c r="A106" s="351" t="str">
        <f>HYPERLINK("https://house.link.lianjia.com/housedel/view?housedelCode=107010003003","新天地河滨花园")</f>
        <v>新天地河滨花园</v>
      </c>
      <c r="B106" s="207" t="s">
        <v>12379</v>
      </c>
      <c r="C106" s="212">
        <v>87.5</v>
      </c>
      <c r="D106" s="211" t="s">
        <v>12766</v>
      </c>
      <c r="E106" s="210">
        <v>432</v>
      </c>
      <c r="F106" s="210">
        <v>432</v>
      </c>
      <c r="G106" s="235">
        <v>4.9000000000000004</v>
      </c>
      <c r="H106" s="209">
        <v>447</v>
      </c>
      <c r="I106" s="208">
        <v>41361</v>
      </c>
      <c r="J106" s="207" t="s">
        <v>1460</v>
      </c>
      <c r="K106" s="180" t="s">
        <v>0</v>
      </c>
    </row>
    <row r="107" spans="1:11">
      <c r="A107" s="351" t="str">
        <f>HYPERLINK("https://house.link.lianjia.com/housedel/view?housedelCode=107010002120","新天地河滨花园")</f>
        <v>新天地河滨花园</v>
      </c>
      <c r="B107" s="207" t="s">
        <v>8347</v>
      </c>
      <c r="C107" s="212">
        <v>144.32</v>
      </c>
      <c r="D107" s="211" t="s">
        <v>12791</v>
      </c>
      <c r="E107" s="210">
        <v>10000</v>
      </c>
      <c r="F107" s="210">
        <v>650</v>
      </c>
      <c r="G107" s="235">
        <v>4.5</v>
      </c>
      <c r="H107" s="209">
        <v>443</v>
      </c>
      <c r="I107" s="208">
        <v>41357</v>
      </c>
      <c r="J107" s="207" t="s">
        <v>1460</v>
      </c>
      <c r="K107" s="180" t="s">
        <v>0</v>
      </c>
    </row>
    <row r="108" spans="1:11">
      <c r="A108" s="351" t="str">
        <f>HYPERLINK("https://house.link.lianjia.com/housedel/view?housedelCode=107010002585","新天地河滨花园")</f>
        <v>新天地河滨花园</v>
      </c>
      <c r="B108" s="207" t="s">
        <v>8348</v>
      </c>
      <c r="C108" s="212">
        <v>88.64</v>
      </c>
      <c r="D108" s="211" t="s">
        <v>12792</v>
      </c>
      <c r="E108" s="210">
        <v>427</v>
      </c>
      <c r="F108" s="210">
        <v>427</v>
      </c>
      <c r="G108" s="235">
        <v>4.8</v>
      </c>
      <c r="H108" s="209">
        <v>157</v>
      </c>
      <c r="I108" s="208">
        <v>41352</v>
      </c>
      <c r="J108" s="207" t="s">
        <v>1460</v>
      </c>
      <c r="K108" s="180" t="s">
        <v>0</v>
      </c>
    </row>
    <row r="109" spans="1:11">
      <c r="A109" s="351" t="str">
        <f>HYPERLINK("https://house.link.lianjia.com/housedel/view?housedelCode=107010002447","新天地河滨花园")</f>
        <v>新天地河滨花园</v>
      </c>
      <c r="B109" s="207" t="s">
        <v>12384</v>
      </c>
      <c r="C109" s="212">
        <v>66.209999999999994</v>
      </c>
      <c r="D109" s="211" t="s">
        <v>12793</v>
      </c>
      <c r="E109" s="210">
        <v>310</v>
      </c>
      <c r="F109" s="210">
        <v>319</v>
      </c>
      <c r="G109" s="235">
        <v>4.8</v>
      </c>
      <c r="H109" s="209">
        <v>129</v>
      </c>
      <c r="I109" s="208">
        <v>41352</v>
      </c>
      <c r="J109" s="207" t="s">
        <v>1460</v>
      </c>
      <c r="K109" s="180" t="s">
        <v>0</v>
      </c>
    </row>
    <row r="110" spans="1:11">
      <c r="A110" s="351" t="str">
        <f>HYPERLINK("https://house.link.lianjia.com/housedel/view?housedelCode=107010002625","新天地河滨花园")</f>
        <v>新天地河滨花园</v>
      </c>
      <c r="B110" s="207" t="s">
        <v>12384</v>
      </c>
      <c r="C110" s="212">
        <v>74.61</v>
      </c>
      <c r="D110" s="211" t="s">
        <v>8434</v>
      </c>
      <c r="E110" s="210">
        <v>312</v>
      </c>
      <c r="F110" s="210">
        <v>312</v>
      </c>
      <c r="G110" s="235">
        <v>4.2</v>
      </c>
      <c r="H110" s="209">
        <v>133</v>
      </c>
      <c r="I110" s="208">
        <v>41352</v>
      </c>
      <c r="J110" s="207" t="s">
        <v>1460</v>
      </c>
      <c r="K110" s="180" t="s">
        <v>0</v>
      </c>
    </row>
    <row r="111" spans="1:11">
      <c r="A111" s="351" t="str">
        <f>HYPERLINK("https://house.link.lianjia.com/housedel/view?housedelCode=107010002385","新天地河滨花园")</f>
        <v>新天地河滨花园</v>
      </c>
      <c r="B111" s="207" t="s">
        <v>8347</v>
      </c>
      <c r="C111" s="212">
        <v>176.87</v>
      </c>
      <c r="D111" s="211" t="s">
        <v>12794</v>
      </c>
      <c r="E111" s="210">
        <v>980</v>
      </c>
      <c r="F111" s="210">
        <v>700</v>
      </c>
      <c r="G111" s="235">
        <v>4</v>
      </c>
      <c r="H111" s="209">
        <v>429</v>
      </c>
      <c r="I111" s="208">
        <v>41343</v>
      </c>
      <c r="J111" s="207" t="s">
        <v>1460</v>
      </c>
      <c r="K111" s="180" t="s">
        <v>0</v>
      </c>
    </row>
    <row r="112" spans="1:11">
      <c r="A112" s="351" t="str">
        <f>HYPERLINK("https://house.link.lianjia.com/housedel/view?housedelCode=107010001933","新天地河滨花园")</f>
        <v>新天地河滨花园</v>
      </c>
      <c r="B112" s="207" t="s">
        <v>8347</v>
      </c>
      <c r="C112" s="212">
        <v>138.59</v>
      </c>
      <c r="D112" s="211" t="s">
        <v>12795</v>
      </c>
      <c r="E112" s="210">
        <v>565</v>
      </c>
      <c r="F112" s="210">
        <v>565</v>
      </c>
      <c r="G112" s="235">
        <v>4.0999999999999996</v>
      </c>
      <c r="H112" s="209">
        <v>367</v>
      </c>
      <c r="I112" s="208">
        <v>41281</v>
      </c>
      <c r="J112" s="207" t="s">
        <v>1460</v>
      </c>
      <c r="K112" s="180" t="s">
        <v>0</v>
      </c>
    </row>
    <row r="113" spans="1:11">
      <c r="A113" s="351" t="str">
        <f>HYPERLINK("https://house.link.lianjia.com/housedel/view?housedelCode=107010001876","新天地河滨花园")</f>
        <v>新天地河滨花园</v>
      </c>
      <c r="B113" s="207" t="s">
        <v>8348</v>
      </c>
      <c r="C113" s="212">
        <v>88.7</v>
      </c>
      <c r="D113" s="211" t="s">
        <v>12762</v>
      </c>
      <c r="E113" s="210">
        <v>366</v>
      </c>
      <c r="F113" s="210">
        <v>366</v>
      </c>
      <c r="G113" s="235">
        <v>4.0999999999999996</v>
      </c>
      <c r="H113" s="209">
        <v>359</v>
      </c>
      <c r="I113" s="208">
        <v>41273</v>
      </c>
      <c r="J113" s="207" t="s">
        <v>1460</v>
      </c>
      <c r="K113" s="180" t="s">
        <v>0</v>
      </c>
    </row>
    <row r="114" spans="1:11">
      <c r="A114" s="351" t="str">
        <f>HYPERLINK("https://house.link.lianjia.com/housedel/view?housedelCode=107010001786","新天地河滨花园")</f>
        <v>新天地河滨花园</v>
      </c>
      <c r="B114" s="207" t="s">
        <v>12382</v>
      </c>
      <c r="C114" s="212">
        <v>113.01</v>
      </c>
      <c r="D114" s="211" t="s">
        <v>12796</v>
      </c>
      <c r="E114" s="210">
        <v>10000</v>
      </c>
      <c r="F114" s="210">
        <v>515</v>
      </c>
      <c r="G114" s="235">
        <v>4.5999999999999996</v>
      </c>
      <c r="H114" s="209">
        <v>75</v>
      </c>
      <c r="I114" s="208">
        <v>41270</v>
      </c>
      <c r="J114" s="207" t="s">
        <v>1460</v>
      </c>
      <c r="K114" s="180" t="s">
        <v>0</v>
      </c>
    </row>
    <row r="115" spans="1:11">
      <c r="A115" s="351" t="str">
        <f>HYPERLINK("https://house.link.lianjia.com/housedel/view?housedelCode=107010001821","新天地河滨花园")</f>
        <v>新天地河滨花园</v>
      </c>
      <c r="B115" s="207" t="s">
        <v>8348</v>
      </c>
      <c r="C115" s="212">
        <v>88.43</v>
      </c>
      <c r="D115" s="211" t="s">
        <v>12797</v>
      </c>
      <c r="E115" s="210">
        <v>935</v>
      </c>
      <c r="F115" s="210">
        <v>375</v>
      </c>
      <c r="G115" s="235">
        <v>4.2</v>
      </c>
      <c r="H115" s="209">
        <v>354</v>
      </c>
      <c r="I115" s="208">
        <v>41268</v>
      </c>
      <c r="J115" s="207" t="s">
        <v>1460</v>
      </c>
      <c r="K115" s="180" t="s">
        <v>0</v>
      </c>
    </row>
    <row r="116" spans="1:11">
      <c r="A116" s="351" t="str">
        <f>HYPERLINK("https://house.link.lianjia.com/housedel/view?housedelCode=107010001406","新天地河滨花园")</f>
        <v>新天地河滨花园</v>
      </c>
      <c r="B116" s="207" t="s">
        <v>12382</v>
      </c>
      <c r="C116" s="212">
        <v>113.01</v>
      </c>
      <c r="D116" s="211" t="s">
        <v>12798</v>
      </c>
      <c r="E116" s="210">
        <v>430</v>
      </c>
      <c r="F116" s="210">
        <v>430</v>
      </c>
      <c r="G116" s="235">
        <v>3.8</v>
      </c>
      <c r="H116" s="209">
        <v>336</v>
      </c>
      <c r="I116" s="208">
        <v>41250</v>
      </c>
      <c r="J116" s="207" t="s">
        <v>1460</v>
      </c>
      <c r="K116" s="180" t="s">
        <v>0</v>
      </c>
    </row>
    <row r="117" spans="1:11">
      <c r="A117" s="351" t="str">
        <f>HYPERLINK("https://house.link.lianjia.com/housedel/view?housedelCode=107010000248","新天地河滨花园")</f>
        <v>新天地河滨花园</v>
      </c>
      <c r="B117" s="207" t="s">
        <v>8347</v>
      </c>
      <c r="C117" s="212">
        <v>143.47999999999999</v>
      </c>
      <c r="D117" s="211" t="s">
        <v>12752</v>
      </c>
      <c r="E117" s="210">
        <v>588</v>
      </c>
      <c r="F117" s="210">
        <v>588</v>
      </c>
      <c r="G117" s="235">
        <v>4.0999999999999996</v>
      </c>
      <c r="H117" s="209">
        <v>327</v>
      </c>
      <c r="I117" s="208">
        <v>41241</v>
      </c>
      <c r="J117" s="207" t="s">
        <v>1460</v>
      </c>
      <c r="K117" s="180" t="s">
        <v>0</v>
      </c>
    </row>
    <row r="118" spans="1:11">
      <c r="A118" s="351" t="str">
        <f>HYPERLINK("https://house.link.lianjia.com/housedel/view?housedelCode=107010000199","新天地河滨花园")</f>
        <v>新天地河滨花园</v>
      </c>
      <c r="B118" s="207" t="s">
        <v>12382</v>
      </c>
      <c r="C118" s="212">
        <v>117.58</v>
      </c>
      <c r="D118" s="211" t="s">
        <v>12799</v>
      </c>
      <c r="E118" s="210">
        <v>416.7</v>
      </c>
      <c r="F118" s="210">
        <v>416.7</v>
      </c>
      <c r="G118" s="235">
        <v>3.5</v>
      </c>
      <c r="H118" s="209">
        <v>310</v>
      </c>
      <c r="I118" s="208">
        <v>41224</v>
      </c>
      <c r="J118" s="207" t="s">
        <v>1460</v>
      </c>
      <c r="K118" s="180" t="s">
        <v>0</v>
      </c>
    </row>
    <row r="119" spans="1:11">
      <c r="A119" s="351" t="str">
        <f>HYPERLINK("https://house.link.lianjia.com/housedel/view?housedelCode=107010001146","新天地河滨花园")</f>
        <v>新天地河滨花园</v>
      </c>
      <c r="B119" s="207" t="s">
        <v>8348</v>
      </c>
      <c r="C119" s="212">
        <v>117.58</v>
      </c>
      <c r="D119" s="211" t="s">
        <v>12800</v>
      </c>
      <c r="E119" s="210">
        <v>0</v>
      </c>
      <c r="F119" s="210">
        <v>456</v>
      </c>
      <c r="G119" s="235">
        <v>3.9</v>
      </c>
      <c r="H119" s="209">
        <v>284</v>
      </c>
      <c r="I119" s="208">
        <v>41198</v>
      </c>
      <c r="J119" s="207" t="s">
        <v>1460</v>
      </c>
      <c r="K119" s="180" t="s">
        <v>0</v>
      </c>
    </row>
    <row r="120" spans="1:11">
      <c r="A120" s="351" t="str">
        <f>HYPERLINK("https://house.link.lianjia.com/housedel/view?housedelCode=107010000742","新天地河滨花园")</f>
        <v>新天地河滨花园</v>
      </c>
      <c r="B120" s="207" t="s">
        <v>8348</v>
      </c>
      <c r="C120" s="212">
        <v>113.01</v>
      </c>
      <c r="D120" s="211" t="s">
        <v>12801</v>
      </c>
      <c r="E120" s="210">
        <v>421</v>
      </c>
      <c r="F120" s="210">
        <v>421</v>
      </c>
      <c r="G120" s="235">
        <v>3.7</v>
      </c>
      <c r="H120" s="209">
        <v>203</v>
      </c>
      <c r="I120" s="208">
        <v>41117</v>
      </c>
      <c r="J120" s="207" t="s">
        <v>1460</v>
      </c>
      <c r="K120" s="180" t="s">
        <v>0</v>
      </c>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14"/>
  <sheetViews>
    <sheetView workbookViewId="0"/>
  </sheetViews>
  <sheetFormatPr defaultRowHeight="14"/>
  <cols>
    <col min="1" max="1" width="8.6640625" customWidth="1"/>
    <col min="2" max="6" width="32" customWidth="1"/>
  </cols>
  <sheetData>
    <row r="1" spans="1:3">
      <c r="A1" t="s">
        <v>12802</v>
      </c>
      <c r="B1" t="s">
        <v>12803</v>
      </c>
      <c r="C1" t="s">
        <v>12804</v>
      </c>
    </row>
    <row r="2" spans="1:3">
      <c r="A2" s="414">
        <v>2012</v>
      </c>
      <c r="B2">
        <v>3.99</v>
      </c>
      <c r="C2">
        <v>8</v>
      </c>
    </row>
    <row r="3" spans="1:3">
      <c r="A3" s="414">
        <v>2013</v>
      </c>
      <c r="B3">
        <v>4.45</v>
      </c>
      <c r="C3">
        <v>10</v>
      </c>
    </row>
    <row r="4" spans="1:3">
      <c r="A4" s="414">
        <v>2014</v>
      </c>
      <c r="B4">
        <v>5.65</v>
      </c>
      <c r="C4">
        <v>2</v>
      </c>
    </row>
    <row r="5" spans="1:3">
      <c r="A5" s="414">
        <v>2015</v>
      </c>
      <c r="B5">
        <v>5.86</v>
      </c>
      <c r="C5">
        <v>13</v>
      </c>
    </row>
    <row r="6" spans="1:3">
      <c r="A6" s="414">
        <v>2016</v>
      </c>
      <c r="B6">
        <v>7.84</v>
      </c>
      <c r="C6">
        <v>11</v>
      </c>
    </row>
    <row r="7" spans="1:3">
      <c r="A7" s="414">
        <v>2017</v>
      </c>
      <c r="B7">
        <v>9.65</v>
      </c>
      <c r="C7">
        <v>2</v>
      </c>
    </row>
    <row r="8" spans="1:3">
      <c r="A8" s="414">
        <v>2018</v>
      </c>
      <c r="B8">
        <v>10.6</v>
      </c>
      <c r="C8">
        <v>1</v>
      </c>
    </row>
    <row r="9" spans="1:3">
      <c r="A9" s="414">
        <v>2019</v>
      </c>
      <c r="B9">
        <v>9.4499999999999993</v>
      </c>
      <c r="C9">
        <v>11</v>
      </c>
    </row>
    <row r="10" spans="1:3">
      <c r="A10" s="414">
        <v>2022</v>
      </c>
      <c r="B10">
        <v>13.32</v>
      </c>
      <c r="C10">
        <v>8</v>
      </c>
    </row>
    <row r="11" spans="1:3">
      <c r="A11" s="414">
        <v>2023</v>
      </c>
      <c r="B11">
        <v>12.14</v>
      </c>
      <c r="C11">
        <v>7</v>
      </c>
    </row>
    <row r="12" spans="1:3">
      <c r="A12" s="414">
        <v>2024</v>
      </c>
      <c r="B12">
        <v>9.15</v>
      </c>
      <c r="C12">
        <v>27</v>
      </c>
    </row>
    <row r="13" spans="1:3">
      <c r="A13" s="414">
        <v>2025</v>
      </c>
      <c r="B13">
        <v>8.9700000000000006</v>
      </c>
      <c r="C13">
        <v>15</v>
      </c>
    </row>
    <row r="14" spans="1:3">
      <c r="A14" s="414">
        <v>2026</v>
      </c>
      <c r="B14">
        <v>9.27</v>
      </c>
      <c r="C14">
        <v>3</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5" t="s">
        <v>9697</v>
      </c>
      <c r="B1" s="375" t="s">
        <v>9698</v>
      </c>
      <c r="C1" s="375" t="s">
        <v>9699</v>
      </c>
      <c r="D1" s="375" t="s">
        <v>9700</v>
      </c>
      <c r="E1" s="375" t="s">
        <v>9701</v>
      </c>
      <c r="F1" s="375" t="s">
        <v>9702</v>
      </c>
      <c r="G1" s="375" t="s">
        <v>9703</v>
      </c>
    </row>
    <row r="2" spans="1:7">
      <c r="A2">
        <v>1</v>
      </c>
      <c r="B2" s="376">
        <v>46108</v>
      </c>
      <c r="C2" t="s">
        <v>9704</v>
      </c>
      <c r="D2" t="s">
        <v>9705</v>
      </c>
      <c r="E2" t="s">
        <v>9706</v>
      </c>
      <c r="F2" t="s">
        <v>9707</v>
      </c>
      <c r="G2" t="s">
        <v>9708</v>
      </c>
    </row>
    <row r="3" spans="1:7">
      <c r="A3">
        <v>2</v>
      </c>
      <c r="B3" s="376">
        <v>46108</v>
      </c>
      <c r="C3" t="s">
        <v>9709</v>
      </c>
      <c r="D3" t="s">
        <v>9710</v>
      </c>
      <c r="E3" t="s">
        <v>9711</v>
      </c>
      <c r="F3" t="s">
        <v>9712</v>
      </c>
      <c r="G3" t="s">
        <v>9713</v>
      </c>
    </row>
    <row r="4" spans="1:7">
      <c r="A4">
        <v>3</v>
      </c>
      <c r="B4" s="376">
        <v>46108</v>
      </c>
      <c r="C4" t="s">
        <v>9714</v>
      </c>
      <c r="D4" t="s">
        <v>9710</v>
      </c>
      <c r="E4" t="s">
        <v>9715</v>
      </c>
      <c r="F4" t="s">
        <v>9716</v>
      </c>
      <c r="G4" t="s">
        <v>9717</v>
      </c>
    </row>
    <row r="5" spans="1:7">
      <c r="A5">
        <v>4</v>
      </c>
      <c r="B5" s="376">
        <v>46108</v>
      </c>
      <c r="C5" t="s">
        <v>9718</v>
      </c>
      <c r="D5" t="s">
        <v>9705</v>
      </c>
      <c r="E5" t="s">
        <v>9719</v>
      </c>
      <c r="F5" t="s">
        <v>9720</v>
      </c>
      <c r="G5" t="s">
        <v>9721</v>
      </c>
    </row>
    <row r="6" spans="1:7">
      <c r="A6">
        <v>5</v>
      </c>
      <c r="B6" s="376">
        <v>46108</v>
      </c>
      <c r="C6" t="s">
        <v>9722</v>
      </c>
      <c r="D6" t="s">
        <v>9710</v>
      </c>
      <c r="E6" t="s">
        <v>9723</v>
      </c>
      <c r="F6" t="s">
        <v>9724</v>
      </c>
      <c r="G6" t="s">
        <v>9725</v>
      </c>
    </row>
    <row r="7" spans="1:7">
      <c r="A7">
        <v>6</v>
      </c>
      <c r="B7" s="376">
        <v>46108</v>
      </c>
      <c r="C7" t="s">
        <v>9726</v>
      </c>
      <c r="D7" t="s">
        <v>9705</v>
      </c>
      <c r="E7" t="s">
        <v>9727</v>
      </c>
      <c r="F7" t="s">
        <v>9728</v>
      </c>
      <c r="G7" t="s">
        <v>9729</v>
      </c>
    </row>
    <row r="8" spans="1:7">
      <c r="A8">
        <v>7</v>
      </c>
      <c r="B8" s="376">
        <v>46108</v>
      </c>
      <c r="C8" t="s">
        <v>9730</v>
      </c>
      <c r="D8" t="s">
        <v>9731</v>
      </c>
      <c r="E8" t="s">
        <v>9732</v>
      </c>
      <c r="F8" t="s">
        <v>9733</v>
      </c>
      <c r="G8" t="s">
        <v>9734</v>
      </c>
    </row>
    <row r="9" spans="1:7">
      <c r="A9">
        <v>8</v>
      </c>
      <c r="B9" s="376">
        <v>46108</v>
      </c>
      <c r="C9" t="s">
        <v>9735</v>
      </c>
      <c r="D9" t="s">
        <v>9705</v>
      </c>
      <c r="E9" t="s">
        <v>9736</v>
      </c>
      <c r="F9" t="s">
        <v>9737</v>
      </c>
      <c r="G9" t="s">
        <v>9738</v>
      </c>
    </row>
    <row r="10" spans="1:7">
      <c r="A10">
        <v>9</v>
      </c>
      <c r="B10" s="376">
        <v>46108</v>
      </c>
      <c r="C10" t="s">
        <v>9739</v>
      </c>
      <c r="D10" t="s">
        <v>9710</v>
      </c>
      <c r="E10" t="s">
        <v>9740</v>
      </c>
      <c r="F10" t="s">
        <v>9741</v>
      </c>
      <c r="G10" t="s">
        <v>9742</v>
      </c>
    </row>
    <row r="11" spans="1:7">
      <c r="A11">
        <v>10</v>
      </c>
      <c r="B11" s="376">
        <v>46108</v>
      </c>
      <c r="C11" t="s">
        <v>9743</v>
      </c>
      <c r="D11" t="s">
        <v>9744</v>
      </c>
      <c r="E11" t="s">
        <v>9745</v>
      </c>
      <c r="F11" t="s">
        <v>9746</v>
      </c>
      <c r="G11" t="s">
        <v>9747</v>
      </c>
    </row>
    <row r="12" spans="1:7">
      <c r="A12">
        <v>11</v>
      </c>
      <c r="B12" s="376">
        <v>46109</v>
      </c>
      <c r="C12" t="s">
        <v>9748</v>
      </c>
      <c r="D12" t="s">
        <v>9731</v>
      </c>
      <c r="E12" t="s">
        <v>9749</v>
      </c>
      <c r="F12" t="s">
        <v>9750</v>
      </c>
      <c r="G12" t="s">
        <v>9751</v>
      </c>
    </row>
    <row r="13" spans="1:7">
      <c r="A13">
        <v>12</v>
      </c>
      <c r="B13" s="376">
        <v>46109</v>
      </c>
      <c r="C13" t="s">
        <v>9752</v>
      </c>
      <c r="D13" t="s">
        <v>9731</v>
      </c>
      <c r="E13" t="s">
        <v>9753</v>
      </c>
      <c r="F13" t="s">
        <v>9754</v>
      </c>
      <c r="G13" t="s">
        <v>9755</v>
      </c>
    </row>
    <row r="14" spans="1:7">
      <c r="A14">
        <v>13</v>
      </c>
      <c r="B14" s="376">
        <v>46109</v>
      </c>
      <c r="C14" t="s">
        <v>9756</v>
      </c>
      <c r="D14" t="s">
        <v>9710</v>
      </c>
      <c r="E14" t="s">
        <v>9757</v>
      </c>
      <c r="F14" t="s">
        <v>9758</v>
      </c>
      <c r="G14" t="s">
        <v>9759</v>
      </c>
    </row>
    <row r="15" spans="1:7">
      <c r="A15">
        <v>14</v>
      </c>
      <c r="B15" s="376">
        <v>46109</v>
      </c>
      <c r="C15" t="s">
        <v>9760</v>
      </c>
      <c r="D15" t="s">
        <v>9744</v>
      </c>
      <c r="E15" t="s">
        <v>9761</v>
      </c>
      <c r="F15" t="s">
        <v>9762</v>
      </c>
      <c r="G15" t="s">
        <v>9763</v>
      </c>
    </row>
    <row r="16" spans="1:7">
      <c r="A16">
        <v>15</v>
      </c>
      <c r="B16" s="376">
        <v>46109</v>
      </c>
      <c r="C16" t="s">
        <v>9764</v>
      </c>
      <c r="D16" t="s">
        <v>9705</v>
      </c>
      <c r="E16" t="s">
        <v>9765</v>
      </c>
      <c r="F16" t="s">
        <v>9766</v>
      </c>
      <c r="G16" t="s">
        <v>9767</v>
      </c>
    </row>
    <row r="17" spans="1:7">
      <c r="A17">
        <v>16</v>
      </c>
      <c r="B17" s="376">
        <v>46109</v>
      </c>
      <c r="C17" t="s">
        <v>9768</v>
      </c>
      <c r="D17" t="s">
        <v>9705</v>
      </c>
      <c r="E17" t="s">
        <v>9769</v>
      </c>
      <c r="F17" t="s">
        <v>9770</v>
      </c>
      <c r="G17" t="s">
        <v>9771</v>
      </c>
    </row>
    <row r="18" spans="1:7">
      <c r="A18">
        <v>17</v>
      </c>
      <c r="B18" s="376">
        <v>46109</v>
      </c>
      <c r="C18" t="s">
        <v>9772</v>
      </c>
      <c r="D18" t="s">
        <v>9710</v>
      </c>
      <c r="E18" t="s">
        <v>9773</v>
      </c>
      <c r="F18" t="s">
        <v>9774</v>
      </c>
      <c r="G18" t="s">
        <v>9775</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9776</v>
      </c>
      <c r="B1" t="s">
        <v>9777</v>
      </c>
      <c r="C1" t="s">
        <v>9778</v>
      </c>
      <c r="D1" t="s">
        <v>9779</v>
      </c>
      <c r="E1" t="s">
        <v>9780</v>
      </c>
      <c r="F1" t="s">
        <v>9781</v>
      </c>
    </row>
    <row r="2" spans="1:6">
      <c r="A2">
        <v>1</v>
      </c>
      <c r="B2" s="376">
        <v>46108</v>
      </c>
      <c r="C2" t="s">
        <v>9782</v>
      </c>
      <c r="D2" t="s">
        <v>9783</v>
      </c>
      <c r="E2" t="s">
        <v>9784</v>
      </c>
      <c r="F2" t="s">
        <v>9785</v>
      </c>
    </row>
    <row r="3" spans="1:6">
      <c r="A3">
        <v>2</v>
      </c>
      <c r="B3" s="376">
        <v>46108</v>
      </c>
      <c r="C3" t="s">
        <v>9786</v>
      </c>
      <c r="D3" t="s">
        <v>9787</v>
      </c>
      <c r="E3" t="s">
        <v>9788</v>
      </c>
    </row>
    <row r="4" spans="1:6">
      <c r="A4">
        <v>3</v>
      </c>
      <c r="B4" s="376">
        <v>46108</v>
      </c>
      <c r="C4" t="s">
        <v>9789</v>
      </c>
      <c r="D4" t="s">
        <v>9790</v>
      </c>
      <c r="E4" t="s">
        <v>9791</v>
      </c>
    </row>
    <row r="5" spans="1:6">
      <c r="A5">
        <v>4</v>
      </c>
      <c r="B5" s="376">
        <v>46109</v>
      </c>
      <c r="C5" t="s">
        <v>9792</v>
      </c>
      <c r="D5" t="s">
        <v>9783</v>
      </c>
      <c r="E5" t="s">
        <v>9791</v>
      </c>
      <c r="F5" t="s">
        <v>9793</v>
      </c>
    </row>
    <row r="6" spans="1:6">
      <c r="A6">
        <v>5</v>
      </c>
      <c r="B6" s="376">
        <v>46109</v>
      </c>
      <c r="C6" t="s">
        <v>9794</v>
      </c>
      <c r="D6" t="s">
        <v>9783</v>
      </c>
      <c r="E6" t="s">
        <v>9795</v>
      </c>
      <c r="F6" t="s">
        <v>9796</v>
      </c>
    </row>
    <row r="7" spans="1:6">
      <c r="A7">
        <v>6</v>
      </c>
      <c r="B7" s="376">
        <v>46109</v>
      </c>
      <c r="C7" t="s">
        <v>9797</v>
      </c>
      <c r="D7" t="s">
        <v>9798</v>
      </c>
      <c r="E7" t="s">
        <v>9799</v>
      </c>
      <c r="F7" t="s">
        <v>9800</v>
      </c>
    </row>
    <row r="8" spans="1:6">
      <c r="A8">
        <v>7</v>
      </c>
      <c r="B8" s="376">
        <v>46109</v>
      </c>
      <c r="C8" t="s">
        <v>9801</v>
      </c>
      <c r="D8" t="s">
        <v>9798</v>
      </c>
      <c r="E8" t="s">
        <v>9799</v>
      </c>
      <c r="F8" t="s">
        <v>9802</v>
      </c>
    </row>
    <row r="9" spans="1:6">
      <c r="A9">
        <v>8</v>
      </c>
      <c r="B9" s="376">
        <v>46109</v>
      </c>
      <c r="C9" t="s">
        <v>9803</v>
      </c>
      <c r="D9" t="s">
        <v>9798</v>
      </c>
      <c r="E9" t="s">
        <v>9799</v>
      </c>
      <c r="F9" t="s">
        <v>9802</v>
      </c>
    </row>
    <row r="10" spans="1:6">
      <c r="A10">
        <v>9</v>
      </c>
      <c r="B10" s="376">
        <v>46109</v>
      </c>
      <c r="C10" t="s">
        <v>9804</v>
      </c>
      <c r="D10" t="s">
        <v>9798</v>
      </c>
      <c r="E10" t="s">
        <v>9799</v>
      </c>
      <c r="F10" t="s">
        <v>9805</v>
      </c>
    </row>
    <row r="11" spans="1:6">
      <c r="A11">
        <v>10</v>
      </c>
      <c r="B11" s="376">
        <v>46110</v>
      </c>
      <c r="C11" t="s">
        <v>9806</v>
      </c>
      <c r="D11" t="s">
        <v>9798</v>
      </c>
      <c r="E11" t="s">
        <v>9799</v>
      </c>
      <c r="F11" t="s">
        <v>9800</v>
      </c>
    </row>
    <row r="12" spans="1:6">
      <c r="A12">
        <v>11</v>
      </c>
      <c r="B12" s="376">
        <v>46110</v>
      </c>
      <c r="C12" t="s">
        <v>9807</v>
      </c>
      <c r="D12" t="s">
        <v>9787</v>
      </c>
      <c r="E12" t="s">
        <v>9805</v>
      </c>
      <c r="F12" t="s">
        <v>9808</v>
      </c>
    </row>
    <row r="13" spans="1:6">
      <c r="A13">
        <v>12</v>
      </c>
      <c r="B13" s="376">
        <v>46110</v>
      </c>
      <c r="C13" t="s">
        <v>9809</v>
      </c>
      <c r="D13" t="s">
        <v>9783</v>
      </c>
      <c r="E13" t="s">
        <v>9788</v>
      </c>
      <c r="F13" t="s">
        <v>9800</v>
      </c>
    </row>
    <row r="14" spans="1:6">
      <c r="A14">
        <v>13</v>
      </c>
      <c r="B14" s="376">
        <v>46110</v>
      </c>
      <c r="C14" t="s">
        <v>9810</v>
      </c>
      <c r="D14" t="s">
        <v>9783</v>
      </c>
      <c r="E14" t="s">
        <v>9805</v>
      </c>
    </row>
    <row r="15" spans="1:6">
      <c r="A15">
        <v>14</v>
      </c>
      <c r="B15" s="376">
        <v>46110</v>
      </c>
      <c r="C15" t="s">
        <v>9811</v>
      </c>
      <c r="D15" t="s">
        <v>9783</v>
      </c>
      <c r="E15" t="s">
        <v>9784</v>
      </c>
      <c r="F15" t="s">
        <v>9800</v>
      </c>
    </row>
    <row r="16" spans="1:6">
      <c r="A16">
        <v>15</v>
      </c>
      <c r="B16" s="376">
        <v>46110</v>
      </c>
      <c r="C16" t="s">
        <v>9812</v>
      </c>
      <c r="D16" t="s">
        <v>9783</v>
      </c>
      <c r="E16" t="s">
        <v>9813</v>
      </c>
    </row>
    <row r="17" spans="1:6">
      <c r="A17">
        <v>16</v>
      </c>
      <c r="B17" s="376">
        <v>46110</v>
      </c>
      <c r="C17" t="s">
        <v>9814</v>
      </c>
      <c r="D17" t="s">
        <v>9783</v>
      </c>
      <c r="E17" t="s">
        <v>9795</v>
      </c>
      <c r="F17" t="s">
        <v>9796</v>
      </c>
    </row>
    <row r="18" spans="1:6">
      <c r="A18">
        <v>17</v>
      </c>
      <c r="B18" s="376">
        <v>46110</v>
      </c>
      <c r="C18" t="s">
        <v>9815</v>
      </c>
      <c r="D18" t="s">
        <v>9783</v>
      </c>
      <c r="E18" t="s">
        <v>9795</v>
      </c>
      <c r="F18" t="s">
        <v>9796</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7362</v>
      </c>
      <c r="B1" s="151">
        <v>2026</v>
      </c>
    </row>
    <row r="2" spans="1:2">
      <c r="A2" s="151" t="s">
        <v>3484</v>
      </c>
      <c r="B2" s="151">
        <v>2026</v>
      </c>
    </row>
    <row r="3" spans="1:2">
      <c r="A3" s="151" t="s">
        <v>7320</v>
      </c>
      <c r="B3" s="151" t="s">
        <v>7527</v>
      </c>
    </row>
    <row r="4" spans="1:2">
      <c r="A4" s="151" t="s">
        <v>7361</v>
      </c>
      <c r="B4" s="151">
        <v>2025</v>
      </c>
    </row>
    <row r="5" spans="1:2">
      <c r="A5" s="151" t="s">
        <v>7360</v>
      </c>
      <c r="B5" s="151">
        <v>2025</v>
      </c>
    </row>
    <row r="6" spans="1:2">
      <c r="A6" s="151" t="s">
        <v>7334</v>
      </c>
      <c r="B6" s="151" t="s">
        <v>7528</v>
      </c>
    </row>
    <row r="7" spans="1:2">
      <c r="A7" s="151" t="s">
        <v>7359</v>
      </c>
      <c r="B7" s="151">
        <v>2025</v>
      </c>
    </row>
    <row r="8" spans="1:2">
      <c r="A8" s="151" t="s">
        <v>7328</v>
      </c>
      <c r="B8" s="151" t="s">
        <v>7528</v>
      </c>
    </row>
    <row r="9" spans="1:2">
      <c r="A9" s="151" t="s">
        <v>7358</v>
      </c>
      <c r="B9" s="151">
        <v>2025</v>
      </c>
    </row>
    <row r="10" spans="1:2">
      <c r="A10" s="151" t="s">
        <v>7338</v>
      </c>
      <c r="B10" s="151" t="s">
        <v>7528</v>
      </c>
    </row>
    <row r="11" spans="1:2">
      <c r="A11" s="151" t="s">
        <v>7357</v>
      </c>
      <c r="B11" s="151">
        <v>2025</v>
      </c>
    </row>
    <row r="12" spans="1:2">
      <c r="A12" s="151" t="s">
        <v>7356</v>
      </c>
      <c r="B12" s="151">
        <v>2025</v>
      </c>
    </row>
    <row r="13" spans="1:2">
      <c r="A13" s="151" t="s">
        <v>7337</v>
      </c>
      <c r="B13" s="151" t="s">
        <v>7528</v>
      </c>
    </row>
    <row r="14" spans="1:2">
      <c r="A14" s="151" t="s">
        <v>7355</v>
      </c>
      <c r="B14" s="151">
        <v>2024</v>
      </c>
    </row>
    <row r="15" spans="1:2">
      <c r="A15" s="151" t="s">
        <v>7354</v>
      </c>
      <c r="B15" s="151">
        <v>2024</v>
      </c>
    </row>
    <row r="16" spans="1:2">
      <c r="A16" s="151" t="s">
        <v>7353</v>
      </c>
      <c r="B16" s="151">
        <v>2024</v>
      </c>
    </row>
    <row r="17" spans="1:2">
      <c r="A17" s="151" t="s">
        <v>7352</v>
      </c>
      <c r="B17" s="151">
        <v>2024</v>
      </c>
    </row>
    <row r="18" spans="1:2">
      <c r="A18" s="151" t="s">
        <v>7351</v>
      </c>
      <c r="B18" s="151">
        <v>2024</v>
      </c>
    </row>
    <row r="19" spans="1:2">
      <c r="A19" s="151" t="s">
        <v>7350</v>
      </c>
      <c r="B19" s="151">
        <v>2024</v>
      </c>
    </row>
    <row r="20" spans="1:2">
      <c r="A20" s="151" t="s">
        <v>7349</v>
      </c>
      <c r="B20" s="151">
        <v>2024</v>
      </c>
    </row>
    <row r="21" spans="1:2">
      <c r="A21" s="151" t="s">
        <v>7348</v>
      </c>
      <c r="B21" s="151">
        <v>2024</v>
      </c>
    </row>
    <row r="22" spans="1:2">
      <c r="A22" s="151" t="s">
        <v>7347</v>
      </c>
      <c r="B22" s="151">
        <v>2024</v>
      </c>
    </row>
    <row r="23" spans="1:2">
      <c r="A23" s="151" t="s">
        <v>7346</v>
      </c>
      <c r="B23" s="151">
        <v>2024</v>
      </c>
    </row>
    <row r="24" spans="1:2">
      <c r="A24" s="151" t="s">
        <v>7345</v>
      </c>
      <c r="B24" s="151">
        <v>2024</v>
      </c>
    </row>
    <row r="25" spans="1:2">
      <c r="A25" s="151" t="s">
        <v>7344</v>
      </c>
      <c r="B25" s="151">
        <v>2024</v>
      </c>
    </row>
    <row r="26" spans="1:2">
      <c r="A26" s="151" t="s">
        <v>7310</v>
      </c>
      <c r="B26" s="151" t="s">
        <v>7522</v>
      </c>
    </row>
    <row r="27" spans="1:2">
      <c r="A27" s="151" t="s">
        <v>7343</v>
      </c>
      <c r="B27" s="151">
        <v>2024</v>
      </c>
    </row>
    <row r="28" spans="1:2">
      <c r="A28" s="151" t="s">
        <v>7342</v>
      </c>
      <c r="B28" s="151">
        <v>2024</v>
      </c>
    </row>
    <row r="29" spans="1:2">
      <c r="A29" s="151" t="s">
        <v>7341</v>
      </c>
      <c r="B29" s="151">
        <v>2024</v>
      </c>
    </row>
    <row r="30" spans="1:2">
      <c r="A30" s="151" t="s">
        <v>7236</v>
      </c>
      <c r="B30" s="151" t="s">
        <v>7529</v>
      </c>
    </row>
    <row r="31" spans="1:2">
      <c r="A31" s="151" t="s">
        <v>7340</v>
      </c>
      <c r="B31" s="151">
        <v>2024</v>
      </c>
    </row>
    <row r="32" spans="1:2">
      <c r="A32" s="151" t="s">
        <v>7339</v>
      </c>
      <c r="B32" s="151">
        <v>2024</v>
      </c>
    </row>
    <row r="33" spans="1:2">
      <c r="A33" s="151" t="s">
        <v>7299</v>
      </c>
      <c r="B33" s="151" t="s">
        <v>7522</v>
      </c>
    </row>
    <row r="34" spans="1:2">
      <c r="A34" s="151" t="s">
        <v>7336</v>
      </c>
      <c r="B34" s="151">
        <v>2024</v>
      </c>
    </row>
    <row r="35" spans="1:2">
      <c r="A35" s="151" t="s">
        <v>7335</v>
      </c>
      <c r="B35" s="151">
        <v>2024</v>
      </c>
    </row>
    <row r="36" spans="1:2">
      <c r="A36" s="151" t="s">
        <v>7333</v>
      </c>
      <c r="B36" s="151">
        <v>2024</v>
      </c>
    </row>
    <row r="37" spans="1:2">
      <c r="A37" s="151" t="s">
        <v>7332</v>
      </c>
      <c r="B37" s="151">
        <v>2024</v>
      </c>
    </row>
    <row r="38" spans="1:2">
      <c r="A38" s="151" t="s">
        <v>7311</v>
      </c>
      <c r="B38" s="151" t="s">
        <v>7522</v>
      </c>
    </row>
    <row r="39" spans="1:2">
      <c r="A39" s="151" t="s">
        <v>7331</v>
      </c>
      <c r="B39" s="151">
        <v>2024</v>
      </c>
    </row>
    <row r="40" spans="1:2">
      <c r="A40" s="151" t="s">
        <v>7330</v>
      </c>
      <c r="B40" s="151">
        <v>2024</v>
      </c>
    </row>
    <row r="41" spans="1:2">
      <c r="A41" s="151" t="s">
        <v>7329</v>
      </c>
      <c r="B41" s="151">
        <v>2024</v>
      </c>
    </row>
    <row r="42" spans="1:2">
      <c r="A42" s="151" t="s">
        <v>7327</v>
      </c>
      <c r="B42" s="151">
        <v>2024</v>
      </c>
    </row>
    <row r="43" spans="1:2">
      <c r="A43" s="151" t="s">
        <v>7326</v>
      </c>
      <c r="B43" s="151">
        <v>2024</v>
      </c>
    </row>
    <row r="44" spans="1:2">
      <c r="A44" s="151" t="s">
        <v>7325</v>
      </c>
      <c r="B44" s="151">
        <v>2024</v>
      </c>
    </row>
    <row r="45" spans="1:2">
      <c r="A45" s="151" t="s">
        <v>7324</v>
      </c>
      <c r="B45" s="151">
        <v>2024</v>
      </c>
    </row>
    <row r="46" spans="1:2">
      <c r="A46" s="151" t="s">
        <v>7323</v>
      </c>
      <c r="B46" s="151">
        <v>2024</v>
      </c>
    </row>
    <row r="47" spans="1:2">
      <c r="A47" s="151" t="s">
        <v>7099</v>
      </c>
      <c r="B47" s="151" t="s">
        <v>7530</v>
      </c>
    </row>
    <row r="48" spans="1:2">
      <c r="A48" s="151" t="s">
        <v>7322</v>
      </c>
      <c r="B48" s="151">
        <v>2024</v>
      </c>
    </row>
    <row r="49" spans="1:2">
      <c r="A49" s="151" t="s">
        <v>7321</v>
      </c>
      <c r="B49" s="151">
        <v>2023</v>
      </c>
    </row>
    <row r="50" spans="1:2">
      <c r="A50" s="151" t="s">
        <v>7319</v>
      </c>
      <c r="B50" s="151">
        <v>2023</v>
      </c>
    </row>
    <row r="51" spans="1:2">
      <c r="A51" s="151" t="s">
        <v>7318</v>
      </c>
      <c r="B51" s="151">
        <v>2023</v>
      </c>
    </row>
    <row r="52" spans="1:2">
      <c r="A52" s="151" t="s">
        <v>7280</v>
      </c>
      <c r="B52" s="151" t="s">
        <v>7520</v>
      </c>
    </row>
    <row r="53" spans="1:2">
      <c r="A53" s="151" t="s">
        <v>7317</v>
      </c>
      <c r="B53" s="151">
        <v>2023</v>
      </c>
    </row>
    <row r="54" spans="1:2">
      <c r="A54" s="151" t="s">
        <v>7316</v>
      </c>
      <c r="B54" s="151">
        <v>2023</v>
      </c>
    </row>
    <row r="55" spans="1:2">
      <c r="A55" s="151" t="s">
        <v>7315</v>
      </c>
      <c r="B55" s="151">
        <v>2023</v>
      </c>
    </row>
    <row r="56" spans="1:2">
      <c r="A56" s="151" t="s">
        <v>7314</v>
      </c>
      <c r="B56" s="151">
        <v>2023</v>
      </c>
    </row>
    <row r="57" spans="1:2">
      <c r="A57" s="151" t="s">
        <v>7313</v>
      </c>
      <c r="B57" s="151">
        <v>2023</v>
      </c>
    </row>
    <row r="58" spans="1:2">
      <c r="A58" s="151" t="s">
        <v>7265</v>
      </c>
      <c r="B58" s="151" t="s">
        <v>7520</v>
      </c>
    </row>
    <row r="59" spans="1:2">
      <c r="A59" s="151" t="s">
        <v>7312</v>
      </c>
      <c r="B59" s="151">
        <v>2023</v>
      </c>
    </row>
    <row r="60" spans="1:2">
      <c r="A60" s="151" t="s">
        <v>6857</v>
      </c>
      <c r="B60" s="151" t="s">
        <v>7531</v>
      </c>
    </row>
    <row r="61" spans="1:2">
      <c r="A61" s="151" t="s">
        <v>7229</v>
      </c>
      <c r="B61" s="151" t="s">
        <v>7532</v>
      </c>
    </row>
    <row r="62" spans="1:2">
      <c r="A62" s="151" t="s">
        <v>7309</v>
      </c>
      <c r="B62" s="151">
        <v>2023</v>
      </c>
    </row>
    <row r="63" spans="1:2">
      <c r="A63" s="151" t="s">
        <v>7308</v>
      </c>
      <c r="B63" s="151">
        <v>2023</v>
      </c>
    </row>
    <row r="64" spans="1:2">
      <c r="A64" s="151" t="s">
        <v>7307</v>
      </c>
      <c r="B64" s="151">
        <v>2023</v>
      </c>
    </row>
    <row r="65" spans="1:15">
      <c r="A65" s="151" t="s">
        <v>7306</v>
      </c>
      <c r="B65" s="151">
        <v>2023</v>
      </c>
    </row>
    <row r="66" spans="1:15">
      <c r="A66" s="151" t="s">
        <v>7292</v>
      </c>
      <c r="B66" s="151" t="s">
        <v>7520</v>
      </c>
    </row>
    <row r="67" spans="1:15">
      <c r="A67" s="151" t="s">
        <v>7305</v>
      </c>
      <c r="B67" s="151">
        <v>2023</v>
      </c>
      <c r="E67" s="156" t="s">
        <v>0</v>
      </c>
      <c r="F67" s="156" t="s">
        <v>2</v>
      </c>
      <c r="G67" s="156" t="s">
        <v>11</v>
      </c>
      <c r="H67" s="156" t="s">
        <v>5</v>
      </c>
      <c r="I67" s="156" t="s">
        <v>8</v>
      </c>
      <c r="J67" s="156" t="s">
        <v>3093</v>
      </c>
      <c r="K67" s="156" t="s">
        <v>3094</v>
      </c>
      <c r="L67" s="156" t="s">
        <v>1463</v>
      </c>
      <c r="M67" s="156" t="s">
        <v>3095</v>
      </c>
      <c r="N67" s="156" t="s">
        <v>3096</v>
      </c>
      <c r="O67" s="156" t="s">
        <v>3468</v>
      </c>
    </row>
    <row r="68" spans="1:15">
      <c r="A68" s="151" t="s">
        <v>7304</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7026</v>
      </c>
      <c r="B69" s="151" t="s">
        <v>7519</v>
      </c>
      <c r="E69" s="150" t="s">
        <v>2138</v>
      </c>
      <c r="F69" s="150" t="s">
        <v>2611</v>
      </c>
      <c r="G69" s="150" t="s">
        <v>2612</v>
      </c>
      <c r="H69" s="150" t="s">
        <v>2613</v>
      </c>
      <c r="I69" s="150" t="s">
        <v>2614</v>
      </c>
      <c r="J69" s="150" t="s">
        <v>2615</v>
      </c>
      <c r="K69" s="150" t="s">
        <v>2616</v>
      </c>
      <c r="L69" s="150" t="s">
        <v>2617</v>
      </c>
      <c r="M69" s="150" t="s">
        <v>2618</v>
      </c>
      <c r="N69" s="150" t="s">
        <v>2619</v>
      </c>
      <c r="O69" s="150" t="s">
        <v>7589</v>
      </c>
    </row>
    <row r="70" spans="1:15">
      <c r="A70" s="151" t="s">
        <v>6484</v>
      </c>
      <c r="B70" s="151" t="s">
        <v>7533</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5580</v>
      </c>
      <c r="B71" s="151" t="s">
        <v>7534</v>
      </c>
      <c r="E71" s="150" t="s">
        <v>2139</v>
      </c>
      <c r="F71" s="150" t="s">
        <v>2627</v>
      </c>
      <c r="G71" s="150" t="s">
        <v>2637</v>
      </c>
      <c r="H71" s="150" t="s">
        <v>2630</v>
      </c>
      <c r="I71" s="150" t="s">
        <v>2621</v>
      </c>
      <c r="J71" s="150" t="s">
        <v>2631</v>
      </c>
      <c r="K71" s="150" t="s">
        <v>2632</v>
      </c>
      <c r="L71" s="150" t="s">
        <v>2633</v>
      </c>
      <c r="M71" s="150" t="s">
        <v>2642</v>
      </c>
      <c r="N71" s="150" t="s">
        <v>2635</v>
      </c>
      <c r="O71" s="150" t="s">
        <v>7590</v>
      </c>
    </row>
    <row r="72" spans="1:15">
      <c r="A72" s="151" t="s">
        <v>7303</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7591</v>
      </c>
    </row>
    <row r="73" spans="1:15">
      <c r="A73" s="151" t="s">
        <v>7112</v>
      </c>
      <c r="B73" s="151" t="s">
        <v>7535</v>
      </c>
      <c r="E73" s="150" t="s">
        <v>2134</v>
      </c>
      <c r="F73" s="150" t="s">
        <v>2644</v>
      </c>
      <c r="G73" s="150" t="s">
        <v>2654</v>
      </c>
      <c r="H73" s="150" t="s">
        <v>1787</v>
      </c>
      <c r="I73" s="150" t="s">
        <v>2656</v>
      </c>
      <c r="J73" s="150" t="s">
        <v>2647</v>
      </c>
      <c r="K73" s="150" t="s">
        <v>2648</v>
      </c>
      <c r="L73" s="150" t="s">
        <v>2649</v>
      </c>
      <c r="M73" s="150" t="s">
        <v>2660</v>
      </c>
      <c r="N73" s="150" t="s">
        <v>2651</v>
      </c>
      <c r="O73" s="150" t="s">
        <v>7592</v>
      </c>
    </row>
    <row r="74" spans="1:15">
      <c r="A74" s="151" t="s">
        <v>7302</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7588</v>
      </c>
    </row>
    <row r="75" spans="1:15">
      <c r="A75" s="151" t="s">
        <v>7301</v>
      </c>
      <c r="B75" s="151">
        <v>2023</v>
      </c>
      <c r="E75" s="150" t="s">
        <v>2662</v>
      </c>
      <c r="F75" s="150" t="s">
        <v>2663</v>
      </c>
      <c r="G75" s="150" t="s">
        <v>2673</v>
      </c>
      <c r="H75" s="150" t="s">
        <v>2665</v>
      </c>
      <c r="I75" s="150" t="s">
        <v>2674</v>
      </c>
      <c r="K75" s="150" t="s">
        <v>2667</v>
      </c>
      <c r="L75" s="150" t="s">
        <v>2668</v>
      </c>
      <c r="M75" s="150" t="s">
        <v>2676</v>
      </c>
      <c r="N75" s="150" t="s">
        <v>2670</v>
      </c>
      <c r="O75" s="150" t="s">
        <v>7593</v>
      </c>
    </row>
    <row r="76" spans="1:15">
      <c r="A76" s="151" t="s">
        <v>7286</v>
      </c>
      <c r="B76" s="151" t="s">
        <v>7520</v>
      </c>
      <c r="E76" s="150" t="s">
        <v>2671</v>
      </c>
      <c r="F76" s="150" t="s">
        <v>2672</v>
      </c>
      <c r="G76" s="150" t="s">
        <v>2679</v>
      </c>
      <c r="H76" s="150" t="s">
        <v>2680</v>
      </c>
      <c r="I76" s="150" t="s">
        <v>2681</v>
      </c>
      <c r="L76" s="150" t="s">
        <v>2675</v>
      </c>
      <c r="M76" s="150" t="s">
        <v>2683</v>
      </c>
      <c r="N76" s="150" t="s">
        <v>2677</v>
      </c>
      <c r="O76" s="150" t="s">
        <v>7594</v>
      </c>
    </row>
    <row r="77" spans="1:15">
      <c r="A77" s="151" t="s">
        <v>7269</v>
      </c>
      <c r="B77" s="151" t="s">
        <v>7520</v>
      </c>
      <c r="F77" s="150" t="s">
        <v>2678</v>
      </c>
      <c r="G77" s="150" t="s">
        <v>2687</v>
      </c>
      <c r="H77" s="150" t="s">
        <v>2688</v>
      </c>
      <c r="I77" s="150" t="s">
        <v>2689</v>
      </c>
      <c r="L77" s="150" t="s">
        <v>2682</v>
      </c>
      <c r="M77" s="150" t="s">
        <v>2691</v>
      </c>
      <c r="N77" s="150" t="s">
        <v>2684</v>
      </c>
      <c r="O77" s="150" t="s">
        <v>7595</v>
      </c>
    </row>
    <row r="78" spans="1:15">
      <c r="A78" s="151" t="s">
        <v>7300</v>
      </c>
      <c r="B78" s="151">
        <v>2023</v>
      </c>
      <c r="F78" s="150" t="s">
        <v>2686</v>
      </c>
      <c r="G78" s="150" t="s">
        <v>2694</v>
      </c>
      <c r="H78" s="150" t="s">
        <v>2695</v>
      </c>
      <c r="I78" s="150" t="s">
        <v>2696</v>
      </c>
      <c r="L78" s="150" t="s">
        <v>2690</v>
      </c>
      <c r="M78" s="150" t="s">
        <v>2698</v>
      </c>
      <c r="N78" s="150" t="s">
        <v>2692</v>
      </c>
      <c r="O78" s="150" t="s">
        <v>7596</v>
      </c>
    </row>
    <row r="79" spans="1:15">
      <c r="A79" s="151" t="s">
        <v>7171</v>
      </c>
      <c r="B79" s="151" t="s">
        <v>7521</v>
      </c>
      <c r="F79" s="150" t="s">
        <v>2693</v>
      </c>
      <c r="G79" s="150" t="s">
        <v>2700</v>
      </c>
      <c r="H79" s="150" t="s">
        <v>2701</v>
      </c>
      <c r="I79" s="150" t="s">
        <v>2702</v>
      </c>
      <c r="L79" s="150" t="s">
        <v>2697</v>
      </c>
      <c r="M79" s="150" t="s">
        <v>2704</v>
      </c>
      <c r="N79" s="150" t="s">
        <v>2699</v>
      </c>
      <c r="O79" s="150" t="s">
        <v>3099</v>
      </c>
    </row>
    <row r="80" spans="1:15">
      <c r="A80" s="151" t="s">
        <v>7298</v>
      </c>
      <c r="B80" s="151">
        <v>2022</v>
      </c>
      <c r="G80" s="150" t="s">
        <v>2705</v>
      </c>
      <c r="I80" s="150" t="s">
        <v>2706</v>
      </c>
      <c r="L80" s="150" t="s">
        <v>2703</v>
      </c>
      <c r="M80" s="150" t="s">
        <v>2708</v>
      </c>
    </row>
    <row r="81" spans="1:12">
      <c r="A81" s="151" t="s">
        <v>7297</v>
      </c>
      <c r="B81" s="151">
        <v>2022</v>
      </c>
      <c r="G81" s="150" t="s">
        <v>2709</v>
      </c>
      <c r="I81" s="150" t="s">
        <v>2710</v>
      </c>
      <c r="L81" s="150" t="s">
        <v>2707</v>
      </c>
    </row>
    <row r="82" spans="1:12">
      <c r="A82" s="151" t="s">
        <v>7296</v>
      </c>
      <c r="B82" s="151">
        <v>2022</v>
      </c>
      <c r="G82" s="150" t="s">
        <v>2712</v>
      </c>
      <c r="I82" s="150" t="s">
        <v>2713</v>
      </c>
      <c r="L82" s="150" t="s">
        <v>2711</v>
      </c>
    </row>
    <row r="83" spans="1:12">
      <c r="A83" s="151" t="s">
        <v>7295</v>
      </c>
      <c r="B83" s="151">
        <v>2022</v>
      </c>
      <c r="G83" s="150" t="s">
        <v>2685</v>
      </c>
      <c r="L83" s="150" t="s">
        <v>2714</v>
      </c>
    </row>
    <row r="84" spans="1:12">
      <c r="A84" s="151" t="s">
        <v>7253</v>
      </c>
      <c r="B84" s="151" t="s">
        <v>7515</v>
      </c>
      <c r="G84" s="150" t="s">
        <v>2716</v>
      </c>
      <c r="L84" s="150" t="s">
        <v>2715</v>
      </c>
    </row>
    <row r="85" spans="1:12">
      <c r="A85" s="151" t="s">
        <v>7294</v>
      </c>
      <c r="B85" s="151">
        <v>2022</v>
      </c>
      <c r="G85" s="150" t="s">
        <v>2718</v>
      </c>
      <c r="L85" s="150" t="s">
        <v>2717</v>
      </c>
    </row>
    <row r="86" spans="1:12">
      <c r="A86" s="151" t="s">
        <v>7218</v>
      </c>
      <c r="B86" s="151" t="s">
        <v>7518</v>
      </c>
      <c r="G86" s="150" t="s">
        <v>2720</v>
      </c>
      <c r="L86" s="150" t="s">
        <v>2719</v>
      </c>
    </row>
    <row r="87" spans="1:12">
      <c r="A87" s="151" t="s">
        <v>7205</v>
      </c>
      <c r="B87" s="151" t="s">
        <v>7518</v>
      </c>
      <c r="L87" s="150" t="s">
        <v>2721</v>
      </c>
    </row>
    <row r="88" spans="1:12">
      <c r="A88" s="151" t="s">
        <v>7293</v>
      </c>
      <c r="B88" s="151">
        <v>2022</v>
      </c>
      <c r="L88" s="150" t="s">
        <v>2722</v>
      </c>
    </row>
    <row r="89" spans="1:12">
      <c r="A89" s="151" t="s">
        <v>7261</v>
      </c>
      <c r="B89" s="151" t="s">
        <v>7515</v>
      </c>
      <c r="L89" s="150" t="s">
        <v>2723</v>
      </c>
    </row>
    <row r="90" spans="1:12">
      <c r="A90" s="151" t="s">
        <v>6459</v>
      </c>
      <c r="B90" s="151" t="s">
        <v>7516</v>
      </c>
      <c r="L90" s="150" t="s">
        <v>2724</v>
      </c>
    </row>
    <row r="91" spans="1:12">
      <c r="A91" s="151" t="s">
        <v>7291</v>
      </c>
      <c r="B91" s="151">
        <v>2022</v>
      </c>
    </row>
    <row r="92" spans="1:12">
      <c r="A92" s="151" t="s">
        <v>7233</v>
      </c>
      <c r="B92" s="151" t="s">
        <v>7515</v>
      </c>
    </row>
    <row r="93" spans="1:12">
      <c r="A93" s="151" t="s">
        <v>7181</v>
      </c>
      <c r="B93" s="151" t="s">
        <v>7518</v>
      </c>
    </row>
    <row r="94" spans="1:12">
      <c r="A94" s="151" t="s">
        <v>6892</v>
      </c>
      <c r="B94" s="151" t="s">
        <v>7517</v>
      </c>
    </row>
    <row r="95" spans="1:12">
      <c r="A95" s="151" t="s">
        <v>1699</v>
      </c>
      <c r="B95" s="151">
        <v>2022</v>
      </c>
    </row>
    <row r="96" spans="1:12">
      <c r="A96" s="151" t="s">
        <v>7290</v>
      </c>
      <c r="B96" s="151">
        <v>2022</v>
      </c>
    </row>
    <row r="97" spans="1:2">
      <c r="A97" s="151" t="s">
        <v>7289</v>
      </c>
      <c r="B97" s="151">
        <v>2022</v>
      </c>
    </row>
    <row r="98" spans="1:2">
      <c r="A98" s="151" t="s">
        <v>7288</v>
      </c>
      <c r="B98" s="151">
        <v>2022</v>
      </c>
    </row>
    <row r="99" spans="1:2">
      <c r="A99" s="151" t="s">
        <v>7287</v>
      </c>
      <c r="B99" s="151">
        <v>2022</v>
      </c>
    </row>
    <row r="100" spans="1:2">
      <c r="A100" s="151" t="s">
        <v>7285</v>
      </c>
      <c r="B100" s="151">
        <v>2022</v>
      </c>
    </row>
    <row r="101" spans="1:2">
      <c r="A101" s="151" t="s">
        <v>7524</v>
      </c>
      <c r="B101" s="151">
        <v>2022</v>
      </c>
    </row>
    <row r="102" spans="1:2">
      <c r="A102" s="151" t="s">
        <v>7284</v>
      </c>
      <c r="B102" s="151">
        <v>2022</v>
      </c>
    </row>
    <row r="103" spans="1:2">
      <c r="A103" s="151" t="s">
        <v>7283</v>
      </c>
      <c r="B103" s="151">
        <v>2022</v>
      </c>
    </row>
    <row r="104" spans="1:2">
      <c r="A104" s="151" t="s">
        <v>7282</v>
      </c>
      <c r="B104" s="151">
        <v>2022</v>
      </c>
    </row>
    <row r="105" spans="1:2">
      <c r="A105" s="151" t="s">
        <v>7281</v>
      </c>
      <c r="B105" s="151">
        <v>2022</v>
      </c>
    </row>
    <row r="106" spans="1:2">
      <c r="A106" s="151" t="s">
        <v>6920</v>
      </c>
      <c r="B106" s="151" t="s">
        <v>7517</v>
      </c>
    </row>
    <row r="107" spans="1:2">
      <c r="A107" s="151" t="s">
        <v>7279</v>
      </c>
      <c r="B107" s="151">
        <v>2022</v>
      </c>
    </row>
    <row r="108" spans="1:2">
      <c r="A108" s="151" t="s">
        <v>7242</v>
      </c>
      <c r="B108" s="151" t="s">
        <v>7515</v>
      </c>
    </row>
    <row r="109" spans="1:2">
      <c r="A109" s="151" t="s">
        <v>7278</v>
      </c>
      <c r="B109" s="151">
        <v>2022</v>
      </c>
    </row>
    <row r="110" spans="1:2">
      <c r="A110" s="151" t="s">
        <v>7277</v>
      </c>
      <c r="B110" s="151">
        <v>2022</v>
      </c>
    </row>
    <row r="111" spans="1:2">
      <c r="A111" s="151" t="s">
        <v>7276</v>
      </c>
      <c r="B111" s="151">
        <v>2022</v>
      </c>
    </row>
    <row r="112" spans="1:2">
      <c r="A112" s="151" t="s">
        <v>7246</v>
      </c>
      <c r="B112" s="151" t="s">
        <v>7515</v>
      </c>
    </row>
    <row r="113" spans="1:2">
      <c r="A113" s="151" t="s">
        <v>7275</v>
      </c>
      <c r="B113" s="151">
        <v>2022</v>
      </c>
    </row>
    <row r="114" spans="1:2">
      <c r="A114" s="151" t="s">
        <v>7274</v>
      </c>
      <c r="B114" s="151">
        <v>2022</v>
      </c>
    </row>
    <row r="115" spans="1:2">
      <c r="A115" s="151" t="s">
        <v>7273</v>
      </c>
      <c r="B115" s="151">
        <v>2022</v>
      </c>
    </row>
    <row r="116" spans="1:2">
      <c r="A116" s="151" t="s">
        <v>7272</v>
      </c>
      <c r="B116" s="151">
        <v>2022</v>
      </c>
    </row>
    <row r="117" spans="1:2">
      <c r="A117" s="151" t="s">
        <v>7234</v>
      </c>
      <c r="B117" s="151" t="s">
        <v>7515</v>
      </c>
    </row>
    <row r="118" spans="1:2">
      <c r="A118" s="151" t="s">
        <v>7240</v>
      </c>
      <c r="B118" s="151" t="s">
        <v>7515</v>
      </c>
    </row>
    <row r="119" spans="1:2">
      <c r="A119" s="151" t="s">
        <v>6950</v>
      </c>
      <c r="B119" s="151" t="s">
        <v>7517</v>
      </c>
    </row>
    <row r="120" spans="1:2">
      <c r="A120" s="151" t="s">
        <v>7271</v>
      </c>
      <c r="B120" s="151">
        <v>2022</v>
      </c>
    </row>
    <row r="121" spans="1:2">
      <c r="A121" s="151" t="s">
        <v>7270</v>
      </c>
      <c r="B121" s="151">
        <v>2022</v>
      </c>
    </row>
    <row r="122" spans="1:2">
      <c r="A122" s="151" t="s">
        <v>5940</v>
      </c>
      <c r="B122" s="151" t="s">
        <v>7536</v>
      </c>
    </row>
    <row r="123" spans="1:2">
      <c r="A123" s="151" t="s">
        <v>7268</v>
      </c>
      <c r="B123" s="151">
        <v>2022</v>
      </c>
    </row>
    <row r="124" spans="1:2">
      <c r="A124" s="151" t="s">
        <v>6418</v>
      </c>
      <c r="B124" s="151" t="s">
        <v>7516</v>
      </c>
    </row>
    <row r="125" spans="1:2">
      <c r="A125" s="151" t="s">
        <v>7224</v>
      </c>
      <c r="B125" s="151" t="s">
        <v>7515</v>
      </c>
    </row>
    <row r="126" spans="1:2">
      <c r="A126" s="151" t="s">
        <v>7235</v>
      </c>
      <c r="B126" s="151" t="s">
        <v>7515</v>
      </c>
    </row>
    <row r="127" spans="1:2">
      <c r="A127" s="151" t="s">
        <v>7267</v>
      </c>
      <c r="B127" s="151">
        <v>2022</v>
      </c>
    </row>
    <row r="128" spans="1:2">
      <c r="A128" s="151" t="s">
        <v>7228</v>
      </c>
      <c r="B128" s="151" t="s">
        <v>7515</v>
      </c>
    </row>
    <row r="129" spans="1:2">
      <c r="A129" s="151" t="s">
        <v>7266</v>
      </c>
      <c r="B129" s="151">
        <v>2022</v>
      </c>
    </row>
    <row r="130" spans="1:2">
      <c r="A130" s="151" t="s">
        <v>6902</v>
      </c>
      <c r="B130" s="151" t="s">
        <v>7537</v>
      </c>
    </row>
    <row r="131" spans="1:2">
      <c r="A131" s="151" t="s">
        <v>6988</v>
      </c>
      <c r="B131" s="151" t="s">
        <v>7537</v>
      </c>
    </row>
    <row r="132" spans="1:2">
      <c r="A132" s="151" t="s">
        <v>6667</v>
      </c>
      <c r="B132" s="151" t="s">
        <v>7538</v>
      </c>
    </row>
    <row r="133" spans="1:2">
      <c r="A133" s="151" t="s">
        <v>7198</v>
      </c>
      <c r="B133" s="151" t="s">
        <v>7511</v>
      </c>
    </row>
    <row r="134" spans="1:2">
      <c r="A134" s="151" t="s">
        <v>7192</v>
      </c>
      <c r="B134" s="151" t="s">
        <v>7511</v>
      </c>
    </row>
    <row r="135" spans="1:2">
      <c r="A135" s="151" t="s">
        <v>7194</v>
      </c>
      <c r="B135" s="151" t="s">
        <v>7511</v>
      </c>
    </row>
    <row r="136" spans="1:2">
      <c r="A136" s="151" t="s">
        <v>7216</v>
      </c>
      <c r="B136" s="151" t="s">
        <v>7511</v>
      </c>
    </row>
    <row r="137" spans="1:2">
      <c r="A137" s="151" t="s">
        <v>7087</v>
      </c>
      <c r="B137" s="151" t="s">
        <v>7539</v>
      </c>
    </row>
    <row r="138" spans="1:2">
      <c r="A138" s="151" t="s">
        <v>7201</v>
      </c>
      <c r="B138" s="151" t="s">
        <v>7511</v>
      </c>
    </row>
    <row r="139" spans="1:2">
      <c r="A139" s="151" t="s">
        <v>7199</v>
      </c>
      <c r="B139" s="151" t="s">
        <v>7511</v>
      </c>
    </row>
    <row r="140" spans="1:2">
      <c r="A140" s="151" t="s">
        <v>7185</v>
      </c>
      <c r="B140" s="151" t="s">
        <v>7511</v>
      </c>
    </row>
    <row r="141" spans="1:2">
      <c r="A141" s="151" t="s">
        <v>7166</v>
      </c>
      <c r="B141" s="151" t="s">
        <v>7511</v>
      </c>
    </row>
    <row r="142" spans="1:2">
      <c r="A142" s="151" t="s">
        <v>7197</v>
      </c>
      <c r="B142" s="151" t="s">
        <v>7511</v>
      </c>
    </row>
    <row r="143" spans="1:2">
      <c r="A143" s="151" t="s">
        <v>7264</v>
      </c>
      <c r="B143" s="151">
        <v>2021</v>
      </c>
    </row>
    <row r="144" spans="1:2">
      <c r="A144" s="151" t="s">
        <v>7107</v>
      </c>
      <c r="B144" s="151" t="s">
        <v>7539</v>
      </c>
    </row>
    <row r="145" spans="1:2">
      <c r="A145" s="151" t="s">
        <v>7263</v>
      </c>
      <c r="B145" s="151">
        <v>2021</v>
      </c>
    </row>
    <row r="146" spans="1:2">
      <c r="A146" s="151" t="s">
        <v>7262</v>
      </c>
      <c r="B146" s="151">
        <v>2021</v>
      </c>
    </row>
    <row r="147" spans="1:2">
      <c r="A147" s="151" t="s">
        <v>7260</v>
      </c>
      <c r="B147" s="151">
        <v>2021</v>
      </c>
    </row>
    <row r="148" spans="1:2">
      <c r="A148" s="151" t="s">
        <v>7179</v>
      </c>
      <c r="B148" s="151" t="s">
        <v>7511</v>
      </c>
    </row>
    <row r="149" spans="1:2">
      <c r="A149" s="151" t="s">
        <v>7206</v>
      </c>
      <c r="B149" s="151" t="s">
        <v>7511</v>
      </c>
    </row>
    <row r="150" spans="1:2">
      <c r="A150" s="151" t="s">
        <v>7259</v>
      </c>
      <c r="B150" s="151">
        <v>2021</v>
      </c>
    </row>
    <row r="151" spans="1:2">
      <c r="A151" s="151" t="s">
        <v>7258</v>
      </c>
      <c r="B151" s="151">
        <v>2021</v>
      </c>
    </row>
    <row r="152" spans="1:2">
      <c r="A152" s="151" t="s">
        <v>7257</v>
      </c>
      <c r="B152" s="151">
        <v>2021</v>
      </c>
    </row>
    <row r="153" spans="1:2">
      <c r="A153" s="151" t="s">
        <v>7256</v>
      </c>
      <c r="B153" s="151">
        <v>2021</v>
      </c>
    </row>
    <row r="154" spans="1:2">
      <c r="A154" s="151" t="s">
        <v>7255</v>
      </c>
      <c r="B154" s="151">
        <v>2021</v>
      </c>
    </row>
    <row r="155" spans="1:2">
      <c r="A155" s="151" t="s">
        <v>7254</v>
      </c>
      <c r="B155" s="151">
        <v>2021</v>
      </c>
    </row>
    <row r="156" spans="1:2">
      <c r="A156" s="151" t="s">
        <v>7168</v>
      </c>
      <c r="B156" s="151" t="s">
        <v>7511</v>
      </c>
    </row>
    <row r="157" spans="1:2">
      <c r="A157" s="151" t="s">
        <v>5704</v>
      </c>
      <c r="B157" s="151" t="s">
        <v>7512</v>
      </c>
    </row>
    <row r="158" spans="1:2">
      <c r="A158" s="151" t="s">
        <v>7252</v>
      </c>
      <c r="B158" s="151">
        <v>2021</v>
      </c>
    </row>
    <row r="159" spans="1:2">
      <c r="A159" s="151" t="s">
        <v>7251</v>
      </c>
      <c r="B159" s="151">
        <v>2021</v>
      </c>
    </row>
    <row r="160" spans="1:2">
      <c r="A160" s="151" t="s">
        <v>7250</v>
      </c>
      <c r="B160" s="151">
        <v>2021</v>
      </c>
    </row>
    <row r="161" spans="1:2">
      <c r="A161" s="151" t="s">
        <v>7249</v>
      </c>
      <c r="B161" s="151">
        <v>2021</v>
      </c>
    </row>
    <row r="162" spans="1:2">
      <c r="A162" s="151" t="s">
        <v>6794</v>
      </c>
      <c r="B162" s="151" t="s">
        <v>7513</v>
      </c>
    </row>
    <row r="163" spans="1:2">
      <c r="A163" s="151" t="s">
        <v>7248</v>
      </c>
      <c r="B163" s="151">
        <v>2021</v>
      </c>
    </row>
    <row r="164" spans="1:2">
      <c r="A164" s="151" t="s">
        <v>7178</v>
      </c>
      <c r="B164" s="151" t="s">
        <v>7511</v>
      </c>
    </row>
    <row r="165" spans="1:2">
      <c r="A165" s="151" t="s">
        <v>6720</v>
      </c>
      <c r="B165" s="151" t="s">
        <v>7540</v>
      </c>
    </row>
    <row r="166" spans="1:2">
      <c r="A166" s="151" t="s">
        <v>6815</v>
      </c>
      <c r="B166" s="151" t="s">
        <v>7513</v>
      </c>
    </row>
    <row r="167" spans="1:2">
      <c r="A167" s="151" t="s">
        <v>7247</v>
      </c>
      <c r="B167" s="151">
        <v>2021</v>
      </c>
    </row>
    <row r="168" spans="1:2">
      <c r="A168" s="151" t="s">
        <v>7245</v>
      </c>
      <c r="B168" s="151">
        <v>2021</v>
      </c>
    </row>
    <row r="169" spans="1:2">
      <c r="A169" s="151" t="s">
        <v>7244</v>
      </c>
      <c r="B169" s="151">
        <v>2021</v>
      </c>
    </row>
    <row r="170" spans="1:2">
      <c r="A170" s="151" t="s">
        <v>7169</v>
      </c>
      <c r="B170" s="151" t="s">
        <v>7511</v>
      </c>
    </row>
    <row r="171" spans="1:2">
      <c r="A171" s="151" t="s">
        <v>7243</v>
      </c>
      <c r="B171" s="151">
        <v>2021</v>
      </c>
    </row>
    <row r="172" spans="1:2">
      <c r="A172" s="151" t="s">
        <v>7241</v>
      </c>
      <c r="B172" s="151">
        <v>2021</v>
      </c>
    </row>
    <row r="173" spans="1:2">
      <c r="A173" s="151" t="s">
        <v>7239</v>
      </c>
      <c r="B173" s="151">
        <v>2021</v>
      </c>
    </row>
    <row r="174" spans="1:2">
      <c r="A174" s="151" t="s">
        <v>6636</v>
      </c>
      <c r="B174" s="151" t="s">
        <v>7538</v>
      </c>
    </row>
    <row r="175" spans="1:2">
      <c r="A175" s="151" t="s">
        <v>7238</v>
      </c>
      <c r="B175" s="151">
        <v>2021</v>
      </c>
    </row>
    <row r="176" spans="1:2">
      <c r="A176" s="151" t="s">
        <v>7237</v>
      </c>
      <c r="B176" s="151">
        <v>2021</v>
      </c>
    </row>
    <row r="177" spans="1:2">
      <c r="A177" s="151" t="s">
        <v>7232</v>
      </c>
      <c r="B177" s="151">
        <v>2021</v>
      </c>
    </row>
    <row r="178" spans="1:2">
      <c r="A178" s="151" t="s">
        <v>7231</v>
      </c>
      <c r="B178" s="151">
        <v>2021</v>
      </c>
    </row>
    <row r="179" spans="1:2">
      <c r="A179" s="151" t="s">
        <v>7230</v>
      </c>
      <c r="B179" s="151">
        <v>2021</v>
      </c>
    </row>
    <row r="180" spans="1:2">
      <c r="A180" s="151" t="s">
        <v>7130</v>
      </c>
      <c r="B180" s="151" t="s">
        <v>7514</v>
      </c>
    </row>
    <row r="181" spans="1:2">
      <c r="A181" s="151" t="s">
        <v>7214</v>
      </c>
      <c r="B181" s="151" t="s">
        <v>7511</v>
      </c>
    </row>
    <row r="182" spans="1:2">
      <c r="A182" s="151" t="s">
        <v>7131</v>
      </c>
      <c r="B182" s="151" t="s">
        <v>7514</v>
      </c>
    </row>
    <row r="183" spans="1:2">
      <c r="A183" s="151" t="s">
        <v>7227</v>
      </c>
      <c r="B183" s="151">
        <v>2021</v>
      </c>
    </row>
    <row r="184" spans="1:2">
      <c r="A184" s="151" t="s">
        <v>7183</v>
      </c>
      <c r="B184" s="151" t="s">
        <v>7511</v>
      </c>
    </row>
    <row r="185" spans="1:2">
      <c r="A185" s="151" t="s">
        <v>7226</v>
      </c>
      <c r="B185" s="151">
        <v>2021</v>
      </c>
    </row>
    <row r="186" spans="1:2">
      <c r="A186" s="151" t="s">
        <v>7225</v>
      </c>
      <c r="B186" s="151">
        <v>2021</v>
      </c>
    </row>
    <row r="187" spans="1:2">
      <c r="A187" s="151" t="s">
        <v>7118</v>
      </c>
      <c r="B187" s="151" t="s">
        <v>7514</v>
      </c>
    </row>
    <row r="188" spans="1:2">
      <c r="A188" s="151" t="s">
        <v>7139</v>
      </c>
      <c r="B188" s="151" t="s">
        <v>7514</v>
      </c>
    </row>
    <row r="189" spans="1:2">
      <c r="A189" s="151" t="s">
        <v>7223</v>
      </c>
      <c r="B189" s="151">
        <v>2021</v>
      </c>
    </row>
    <row r="190" spans="1:2">
      <c r="A190" s="151" t="s">
        <v>7222</v>
      </c>
      <c r="B190" s="151">
        <v>2021</v>
      </c>
    </row>
    <row r="191" spans="1:2">
      <c r="A191" s="151" t="s">
        <v>7167</v>
      </c>
      <c r="B191" s="151" t="s">
        <v>7511</v>
      </c>
    </row>
    <row r="192" spans="1:2">
      <c r="A192" s="151" t="s">
        <v>7204</v>
      </c>
      <c r="B192" s="151" t="s">
        <v>7511</v>
      </c>
    </row>
    <row r="193" spans="1:2">
      <c r="A193" s="151" t="s">
        <v>7221</v>
      </c>
      <c r="B193" s="151">
        <v>2021</v>
      </c>
    </row>
    <row r="194" spans="1:2">
      <c r="A194" s="151" t="s">
        <v>7220</v>
      </c>
      <c r="B194" s="151">
        <v>2021</v>
      </c>
    </row>
    <row r="195" spans="1:2">
      <c r="A195" s="151" t="s">
        <v>6740</v>
      </c>
      <c r="B195" s="151" t="s">
        <v>7540</v>
      </c>
    </row>
    <row r="196" spans="1:2">
      <c r="A196" s="151" t="s">
        <v>2017</v>
      </c>
      <c r="B196" s="151" t="s">
        <v>7507</v>
      </c>
    </row>
    <row r="197" spans="1:2">
      <c r="A197" s="151" t="s">
        <v>7151</v>
      </c>
      <c r="B197" s="151" t="s">
        <v>7506</v>
      </c>
    </row>
    <row r="198" spans="1:2">
      <c r="A198" s="151" t="s">
        <v>2108</v>
      </c>
      <c r="B198" s="151" t="s">
        <v>7510</v>
      </c>
    </row>
    <row r="199" spans="1:2">
      <c r="A199" s="151" t="s">
        <v>7219</v>
      </c>
      <c r="B199" s="151">
        <v>2020</v>
      </c>
    </row>
    <row r="200" spans="1:2">
      <c r="A200" s="151" t="s">
        <v>7217</v>
      </c>
      <c r="B200" s="151">
        <v>2020</v>
      </c>
    </row>
    <row r="201" spans="1:2">
      <c r="A201" s="151" t="s">
        <v>7215</v>
      </c>
      <c r="B201" s="151">
        <v>2020</v>
      </c>
    </row>
    <row r="202" spans="1:2">
      <c r="A202" s="151" t="s">
        <v>6979</v>
      </c>
      <c r="B202" s="151" t="s">
        <v>7541</v>
      </c>
    </row>
    <row r="203" spans="1:2">
      <c r="A203" s="151" t="s">
        <v>7213</v>
      </c>
      <c r="B203" s="151">
        <v>2020</v>
      </c>
    </row>
    <row r="204" spans="1:2">
      <c r="A204" s="151" t="s">
        <v>7212</v>
      </c>
      <c r="B204" s="151">
        <v>2020</v>
      </c>
    </row>
    <row r="205" spans="1:2">
      <c r="A205" s="151" t="s">
        <v>7211</v>
      </c>
      <c r="B205" s="151">
        <v>2020</v>
      </c>
    </row>
    <row r="206" spans="1:2">
      <c r="A206" s="151" t="s">
        <v>7156</v>
      </c>
      <c r="B206" s="151" t="s">
        <v>7506</v>
      </c>
    </row>
    <row r="207" spans="1:2">
      <c r="A207" s="151" t="s">
        <v>7210</v>
      </c>
      <c r="B207" s="151">
        <v>2020</v>
      </c>
    </row>
    <row r="208" spans="1:2">
      <c r="A208" s="151" t="s">
        <v>7209</v>
      </c>
      <c r="B208" s="151">
        <v>2020</v>
      </c>
    </row>
    <row r="209" spans="1:2">
      <c r="A209" s="151" t="s">
        <v>7208</v>
      </c>
      <c r="B209" s="151">
        <v>2020</v>
      </c>
    </row>
    <row r="210" spans="1:2">
      <c r="A210" s="151" t="s">
        <v>7090</v>
      </c>
      <c r="B210" s="151" t="s">
        <v>7507</v>
      </c>
    </row>
    <row r="211" spans="1:2">
      <c r="A211" s="151" t="s">
        <v>7207</v>
      </c>
      <c r="B211" s="151">
        <v>2020</v>
      </c>
    </row>
    <row r="212" spans="1:2">
      <c r="A212" s="151" t="s">
        <v>7015</v>
      </c>
      <c r="B212" s="151" t="s">
        <v>7510</v>
      </c>
    </row>
    <row r="213" spans="1:2">
      <c r="A213" s="151" t="s">
        <v>7036</v>
      </c>
      <c r="B213" s="151" t="s">
        <v>7510</v>
      </c>
    </row>
    <row r="214" spans="1:2">
      <c r="A214" s="151" t="s">
        <v>7203</v>
      </c>
      <c r="B214" s="151">
        <v>2020</v>
      </c>
    </row>
    <row r="215" spans="1:2">
      <c r="A215" s="151" t="s">
        <v>7202</v>
      </c>
      <c r="B215" s="151">
        <v>2020</v>
      </c>
    </row>
    <row r="216" spans="1:2">
      <c r="A216" s="151" t="s">
        <v>7200</v>
      </c>
      <c r="B216" s="151">
        <v>2020</v>
      </c>
    </row>
    <row r="217" spans="1:2">
      <c r="A217" s="151" t="s">
        <v>7122</v>
      </c>
      <c r="B217" s="151" t="s">
        <v>7506</v>
      </c>
    </row>
    <row r="218" spans="1:2">
      <c r="A218" s="151" t="s">
        <v>6728</v>
      </c>
      <c r="B218" s="151" t="s">
        <v>7509</v>
      </c>
    </row>
    <row r="219" spans="1:2">
      <c r="A219" s="151" t="s">
        <v>7196</v>
      </c>
      <c r="B219" s="151">
        <v>2020</v>
      </c>
    </row>
    <row r="220" spans="1:2">
      <c r="A220" s="151" t="s">
        <v>7195</v>
      </c>
      <c r="B220" s="151">
        <v>2020</v>
      </c>
    </row>
    <row r="221" spans="1:2">
      <c r="A221" s="151" t="s">
        <v>7193</v>
      </c>
      <c r="B221" s="151">
        <v>2020</v>
      </c>
    </row>
    <row r="222" spans="1:2">
      <c r="A222" s="151" t="s">
        <v>7140</v>
      </c>
      <c r="B222" s="151" t="s">
        <v>7506</v>
      </c>
    </row>
    <row r="223" spans="1:2">
      <c r="A223" s="151" t="s">
        <v>7191</v>
      </c>
      <c r="B223" s="151">
        <v>2020</v>
      </c>
    </row>
    <row r="224" spans="1:2">
      <c r="A224" s="151" t="s">
        <v>7039</v>
      </c>
      <c r="B224" s="151" t="s">
        <v>7510</v>
      </c>
    </row>
    <row r="225" spans="1:2">
      <c r="A225" s="151" t="s">
        <v>7190</v>
      </c>
      <c r="B225" s="151">
        <v>2020</v>
      </c>
    </row>
    <row r="226" spans="1:2">
      <c r="A226" s="151" t="s">
        <v>2031</v>
      </c>
      <c r="B226" s="151" t="s">
        <v>7542</v>
      </c>
    </row>
    <row r="227" spans="1:2">
      <c r="A227" s="151" t="s">
        <v>7189</v>
      </c>
      <c r="B227" s="151">
        <v>2020</v>
      </c>
    </row>
    <row r="228" spans="1:2">
      <c r="A228" s="151" t="s">
        <v>7188</v>
      </c>
      <c r="B228" s="151">
        <v>2020</v>
      </c>
    </row>
    <row r="229" spans="1:2">
      <c r="A229" s="151" t="s">
        <v>7187</v>
      </c>
      <c r="B229" s="151">
        <v>2020</v>
      </c>
    </row>
    <row r="230" spans="1:2">
      <c r="A230" s="151" t="s">
        <v>7186</v>
      </c>
      <c r="B230" s="151">
        <v>2020</v>
      </c>
    </row>
    <row r="231" spans="1:2">
      <c r="A231" s="151" t="s">
        <v>7184</v>
      </c>
      <c r="B231" s="151">
        <v>2020</v>
      </c>
    </row>
    <row r="232" spans="1:2">
      <c r="A232" s="151" t="s">
        <v>6926</v>
      </c>
      <c r="B232" s="151" t="s">
        <v>7541</v>
      </c>
    </row>
    <row r="233" spans="1:2">
      <c r="A233" s="151" t="s">
        <v>6935</v>
      </c>
      <c r="B233" s="151" t="s">
        <v>7541</v>
      </c>
    </row>
    <row r="234" spans="1:2">
      <c r="A234" s="151" t="s">
        <v>6500</v>
      </c>
      <c r="B234" s="151" t="s">
        <v>7508</v>
      </c>
    </row>
    <row r="235" spans="1:2">
      <c r="A235" s="151" t="s">
        <v>7182</v>
      </c>
      <c r="B235" s="151">
        <v>2020</v>
      </c>
    </row>
    <row r="236" spans="1:2">
      <c r="A236" s="151" t="s">
        <v>7164</v>
      </c>
      <c r="B236" s="151" t="s">
        <v>7506</v>
      </c>
    </row>
    <row r="237" spans="1:2">
      <c r="A237" s="151" t="s">
        <v>7157</v>
      </c>
      <c r="B237" s="151" t="s">
        <v>7506</v>
      </c>
    </row>
    <row r="238" spans="1:2">
      <c r="A238" s="151" t="s">
        <v>7180</v>
      </c>
      <c r="B238" s="151">
        <v>2020</v>
      </c>
    </row>
    <row r="239" spans="1:2">
      <c r="A239" s="151" t="s">
        <v>7525</v>
      </c>
      <c r="B239" s="151">
        <v>2020</v>
      </c>
    </row>
    <row r="240" spans="1:2">
      <c r="A240" s="151" t="s">
        <v>7177</v>
      </c>
      <c r="B240" s="151">
        <v>2020</v>
      </c>
    </row>
    <row r="241" spans="1:2">
      <c r="A241" s="151" t="s">
        <v>6897</v>
      </c>
      <c r="B241" s="151" t="s">
        <v>7541</v>
      </c>
    </row>
    <row r="242" spans="1:2">
      <c r="A242" s="151" t="s">
        <v>7526</v>
      </c>
      <c r="B242" s="151">
        <v>2020</v>
      </c>
    </row>
    <row r="243" spans="1:2">
      <c r="A243" s="151" t="s">
        <v>7176</v>
      </c>
      <c r="B243" s="151">
        <v>2020</v>
      </c>
    </row>
    <row r="244" spans="1:2">
      <c r="A244" s="151" t="s">
        <v>7032</v>
      </c>
      <c r="B244" s="151" t="s">
        <v>7510</v>
      </c>
    </row>
    <row r="245" spans="1:2">
      <c r="A245" s="151" t="s">
        <v>7175</v>
      </c>
      <c r="B245" s="151">
        <v>2020</v>
      </c>
    </row>
    <row r="246" spans="1:2">
      <c r="A246" s="151" t="s">
        <v>7001</v>
      </c>
      <c r="B246" s="151" t="s">
        <v>7510</v>
      </c>
    </row>
    <row r="247" spans="1:2">
      <c r="A247" s="151" t="s">
        <v>7174</v>
      </c>
      <c r="B247" s="151">
        <v>2020</v>
      </c>
    </row>
    <row r="248" spans="1:2">
      <c r="A248" s="151" t="s">
        <v>7173</v>
      </c>
      <c r="B248" s="151">
        <v>2020</v>
      </c>
    </row>
    <row r="249" spans="1:2">
      <c r="A249" s="151" t="s">
        <v>7172</v>
      </c>
      <c r="B249" s="151">
        <v>2020</v>
      </c>
    </row>
    <row r="250" spans="1:2">
      <c r="A250" s="151" t="s">
        <v>7101</v>
      </c>
      <c r="B250" s="151" t="s">
        <v>7507</v>
      </c>
    </row>
    <row r="251" spans="1:2">
      <c r="A251" s="151" t="s">
        <v>7170</v>
      </c>
      <c r="B251" s="151">
        <v>2020</v>
      </c>
    </row>
    <row r="252" spans="1:2">
      <c r="A252" s="151" t="s">
        <v>7161</v>
      </c>
      <c r="B252" s="151" t="s">
        <v>7506</v>
      </c>
    </row>
    <row r="253" spans="1:2">
      <c r="A253" s="151" t="s">
        <v>7133</v>
      </c>
      <c r="B253" s="151" t="s">
        <v>7506</v>
      </c>
    </row>
    <row r="254" spans="1:2">
      <c r="A254" s="151" t="s">
        <v>7165</v>
      </c>
      <c r="B254" s="151">
        <v>2020</v>
      </c>
    </row>
    <row r="255" spans="1:2">
      <c r="A255" s="151" t="s">
        <v>7163</v>
      </c>
      <c r="B255" s="151">
        <v>2019</v>
      </c>
    </row>
    <row r="256" spans="1:2">
      <c r="A256" s="151" t="s">
        <v>7162</v>
      </c>
      <c r="B256" s="151">
        <v>2019</v>
      </c>
    </row>
    <row r="257" spans="1:2">
      <c r="A257" s="151" t="s">
        <v>7160</v>
      </c>
      <c r="B257" s="151">
        <v>2019</v>
      </c>
    </row>
    <row r="258" spans="1:2">
      <c r="A258" s="151" t="s">
        <v>7159</v>
      </c>
      <c r="B258" s="151">
        <v>2019</v>
      </c>
    </row>
    <row r="259" spans="1:2">
      <c r="A259" s="151" t="s">
        <v>7116</v>
      </c>
      <c r="B259" s="151" t="s">
        <v>7501</v>
      </c>
    </row>
    <row r="260" spans="1:2">
      <c r="A260" s="151" t="s">
        <v>7158</v>
      </c>
      <c r="B260" s="151">
        <v>2019</v>
      </c>
    </row>
    <row r="261" spans="1:2">
      <c r="A261" s="151" t="s">
        <v>7002</v>
      </c>
      <c r="B261" s="151" t="s">
        <v>7502</v>
      </c>
    </row>
    <row r="262" spans="1:2">
      <c r="A262" s="151" t="s">
        <v>7083</v>
      </c>
      <c r="B262" s="151" t="s">
        <v>7501</v>
      </c>
    </row>
    <row r="263" spans="1:2">
      <c r="A263" s="151" t="s">
        <v>1956</v>
      </c>
      <c r="B263" s="151" t="s">
        <v>7543</v>
      </c>
    </row>
    <row r="264" spans="1:2">
      <c r="A264" s="151" t="s">
        <v>7155</v>
      </c>
      <c r="B264" s="151">
        <v>2019</v>
      </c>
    </row>
    <row r="265" spans="1:2">
      <c r="A265" s="151" t="s">
        <v>7154</v>
      </c>
      <c r="B265" s="151">
        <v>2019</v>
      </c>
    </row>
    <row r="266" spans="1:2">
      <c r="A266" s="151" t="s">
        <v>7153</v>
      </c>
      <c r="B266" s="151">
        <v>2019</v>
      </c>
    </row>
    <row r="267" spans="1:2">
      <c r="A267" s="151" t="s">
        <v>4852</v>
      </c>
      <c r="B267" s="151" t="s">
        <v>7544</v>
      </c>
    </row>
    <row r="268" spans="1:2">
      <c r="A268" s="151" t="s">
        <v>7096</v>
      </c>
      <c r="B268" s="151" t="s">
        <v>7501</v>
      </c>
    </row>
    <row r="269" spans="1:2">
      <c r="A269" s="151" t="s">
        <v>7152</v>
      </c>
      <c r="B269" s="151">
        <v>2019</v>
      </c>
    </row>
    <row r="270" spans="1:2">
      <c r="A270" s="151" t="s">
        <v>7150</v>
      </c>
      <c r="B270" s="151">
        <v>2019</v>
      </c>
    </row>
    <row r="271" spans="1:2">
      <c r="A271" s="151" t="s">
        <v>7149</v>
      </c>
      <c r="B271" s="151">
        <v>2019</v>
      </c>
    </row>
    <row r="272" spans="1:2">
      <c r="A272" s="151" t="s">
        <v>7148</v>
      </c>
      <c r="B272" s="151">
        <v>2019</v>
      </c>
    </row>
    <row r="273" spans="1:2">
      <c r="A273" s="151" t="s">
        <v>7147</v>
      </c>
      <c r="B273" s="151">
        <v>2019</v>
      </c>
    </row>
    <row r="274" spans="1:2">
      <c r="A274" s="151" t="s">
        <v>2040</v>
      </c>
      <c r="B274" s="151">
        <v>2019</v>
      </c>
    </row>
    <row r="275" spans="1:2">
      <c r="A275" s="151" t="s">
        <v>6676</v>
      </c>
      <c r="B275" s="151" t="s">
        <v>7505</v>
      </c>
    </row>
    <row r="276" spans="1:2">
      <c r="A276" s="151" t="s">
        <v>7146</v>
      </c>
      <c r="B276" s="151">
        <v>2019</v>
      </c>
    </row>
    <row r="277" spans="1:2">
      <c r="A277" s="151" t="s">
        <v>7145</v>
      </c>
      <c r="B277" s="151">
        <v>2019</v>
      </c>
    </row>
    <row r="278" spans="1:2">
      <c r="A278" s="151" t="s">
        <v>6752</v>
      </c>
      <c r="B278" s="151" t="s">
        <v>7545</v>
      </c>
    </row>
    <row r="279" spans="1:2">
      <c r="A279" s="151" t="s">
        <v>7004</v>
      </c>
      <c r="B279" s="151" t="s">
        <v>7502</v>
      </c>
    </row>
    <row r="280" spans="1:2">
      <c r="A280" s="151" t="s">
        <v>7144</v>
      </c>
      <c r="B280" s="151">
        <v>2019</v>
      </c>
    </row>
    <row r="281" spans="1:2">
      <c r="A281" s="151" t="s">
        <v>7143</v>
      </c>
      <c r="B281" s="151">
        <v>2019</v>
      </c>
    </row>
    <row r="282" spans="1:2">
      <c r="A282" s="151" t="s">
        <v>7142</v>
      </c>
      <c r="B282" s="151">
        <v>2019</v>
      </c>
    </row>
    <row r="283" spans="1:2">
      <c r="A283" s="151" t="s">
        <v>7141</v>
      </c>
      <c r="B283" s="151">
        <v>2019</v>
      </c>
    </row>
    <row r="284" spans="1:2">
      <c r="A284" s="151" t="s">
        <v>7114</v>
      </c>
      <c r="B284" s="151" t="s">
        <v>7501</v>
      </c>
    </row>
    <row r="285" spans="1:2">
      <c r="A285" s="151" t="s">
        <v>7098</v>
      </c>
      <c r="B285" s="151" t="s">
        <v>7501</v>
      </c>
    </row>
    <row r="286" spans="1:2">
      <c r="A286" s="151" t="s">
        <v>7138</v>
      </c>
      <c r="B286" s="151">
        <v>2019</v>
      </c>
    </row>
    <row r="287" spans="1:2">
      <c r="A287" s="151" t="s">
        <v>7137</v>
      </c>
      <c r="B287" s="151">
        <v>2019</v>
      </c>
    </row>
    <row r="288" spans="1:2">
      <c r="A288" s="151" t="s">
        <v>6965</v>
      </c>
      <c r="B288" s="151" t="s">
        <v>7503</v>
      </c>
    </row>
    <row r="289" spans="1:2">
      <c r="A289" s="151" t="s">
        <v>7136</v>
      </c>
      <c r="B289" s="151">
        <v>2019</v>
      </c>
    </row>
    <row r="290" spans="1:2">
      <c r="A290" s="151" t="s">
        <v>7135</v>
      </c>
      <c r="B290" s="151">
        <v>2019</v>
      </c>
    </row>
    <row r="291" spans="1:2">
      <c r="A291" s="151" t="s">
        <v>7134</v>
      </c>
      <c r="B291" s="151">
        <v>2019</v>
      </c>
    </row>
    <row r="292" spans="1:2">
      <c r="A292" s="151" t="s">
        <v>6905</v>
      </c>
      <c r="B292" s="151" t="s">
        <v>7503</v>
      </c>
    </row>
    <row r="293" spans="1:2">
      <c r="A293" s="151" t="s">
        <v>6633</v>
      </c>
      <c r="B293" s="151" t="s">
        <v>7505</v>
      </c>
    </row>
    <row r="294" spans="1:2">
      <c r="A294" s="151" t="s">
        <v>7080</v>
      </c>
      <c r="B294" s="151" t="s">
        <v>7501</v>
      </c>
    </row>
    <row r="295" spans="1:2">
      <c r="A295" s="151" t="s">
        <v>6922</v>
      </c>
      <c r="B295" s="151" t="s">
        <v>7503</v>
      </c>
    </row>
    <row r="296" spans="1:2">
      <c r="A296" s="151" t="s">
        <v>6792</v>
      </c>
      <c r="B296" s="151" t="s">
        <v>7504</v>
      </c>
    </row>
    <row r="297" spans="1:2">
      <c r="A297" s="151" t="s">
        <v>7132</v>
      </c>
      <c r="B297" s="151">
        <v>2019</v>
      </c>
    </row>
    <row r="298" spans="1:2">
      <c r="A298" s="151" t="s">
        <v>6901</v>
      </c>
      <c r="B298" s="151" t="s">
        <v>7503</v>
      </c>
    </row>
    <row r="299" spans="1:2">
      <c r="A299" s="151" t="s">
        <v>6811</v>
      </c>
      <c r="B299" s="151" t="s">
        <v>7504</v>
      </c>
    </row>
    <row r="300" spans="1:2">
      <c r="A300" s="151" t="s">
        <v>5353</v>
      </c>
      <c r="B300" s="151" t="s">
        <v>7546</v>
      </c>
    </row>
    <row r="301" spans="1:2">
      <c r="A301" s="151" t="s">
        <v>7129</v>
      </c>
      <c r="B301" s="151">
        <v>2019</v>
      </c>
    </row>
    <row r="302" spans="1:2">
      <c r="A302" s="151" t="s">
        <v>7128</v>
      </c>
      <c r="B302" s="151">
        <v>2019</v>
      </c>
    </row>
    <row r="303" spans="1:2">
      <c r="A303" s="151" t="s">
        <v>7127</v>
      </c>
      <c r="B303" s="151">
        <v>2019</v>
      </c>
    </row>
    <row r="304" spans="1:2">
      <c r="A304" s="151" t="s">
        <v>7126</v>
      </c>
      <c r="B304" s="151">
        <v>2019</v>
      </c>
    </row>
    <row r="305" spans="1:2">
      <c r="A305" s="151" t="s">
        <v>7033</v>
      </c>
      <c r="B305" s="151" t="s">
        <v>7502</v>
      </c>
    </row>
    <row r="306" spans="1:2">
      <c r="A306" s="151" t="s">
        <v>7054</v>
      </c>
      <c r="B306" s="151" t="s">
        <v>7502</v>
      </c>
    </row>
    <row r="307" spans="1:2">
      <c r="A307" s="151" t="s">
        <v>7125</v>
      </c>
      <c r="B307" s="151">
        <v>2019</v>
      </c>
    </row>
    <row r="308" spans="1:2">
      <c r="A308" s="151" t="s">
        <v>6968</v>
      </c>
      <c r="B308" s="151" t="s">
        <v>7503</v>
      </c>
    </row>
    <row r="309" spans="1:2">
      <c r="A309" s="151" t="s">
        <v>7124</v>
      </c>
      <c r="B309" s="151">
        <v>2019</v>
      </c>
    </row>
    <row r="310" spans="1:2">
      <c r="A310" s="151" t="s">
        <v>7089</v>
      </c>
      <c r="B310" s="151" t="s">
        <v>7501</v>
      </c>
    </row>
    <row r="311" spans="1:2">
      <c r="A311" s="151" t="s">
        <v>7022</v>
      </c>
      <c r="B311" s="151" t="s">
        <v>7502</v>
      </c>
    </row>
    <row r="312" spans="1:2">
      <c r="A312" s="151" t="s">
        <v>7123</v>
      </c>
      <c r="B312" s="151">
        <v>2019</v>
      </c>
    </row>
    <row r="313" spans="1:2">
      <c r="A313" s="151" t="s">
        <v>7073</v>
      </c>
      <c r="B313" s="151" t="s">
        <v>7501</v>
      </c>
    </row>
    <row r="314" spans="1:2">
      <c r="A314" s="151" t="s">
        <v>7100</v>
      </c>
      <c r="B314" s="151" t="s">
        <v>7501</v>
      </c>
    </row>
    <row r="315" spans="1:2">
      <c r="A315" s="151" t="s">
        <v>7121</v>
      </c>
      <c r="B315" s="151">
        <v>2019</v>
      </c>
    </row>
    <row r="316" spans="1:2">
      <c r="A316" s="151" t="s">
        <v>7120</v>
      </c>
      <c r="B316" s="151">
        <v>2019</v>
      </c>
    </row>
    <row r="317" spans="1:2">
      <c r="A317" s="151" t="s">
        <v>7119</v>
      </c>
      <c r="B317" s="151">
        <v>2019</v>
      </c>
    </row>
    <row r="318" spans="1:2">
      <c r="A318" s="151" t="s">
        <v>7043</v>
      </c>
      <c r="B318" s="151" t="s">
        <v>7502</v>
      </c>
    </row>
    <row r="319" spans="1:2">
      <c r="A319" s="151" t="s">
        <v>7117</v>
      </c>
      <c r="B319" s="151">
        <v>2019</v>
      </c>
    </row>
    <row r="320" spans="1:2">
      <c r="A320" s="151" t="s">
        <v>6005</v>
      </c>
      <c r="B320" s="151" t="s">
        <v>7547</v>
      </c>
    </row>
    <row r="321" spans="1:2">
      <c r="A321" s="151" t="s">
        <v>7034</v>
      </c>
      <c r="B321" s="151" t="s">
        <v>7496</v>
      </c>
    </row>
    <row r="322" spans="1:2">
      <c r="A322" s="151" t="s">
        <v>6991</v>
      </c>
      <c r="B322" s="151" t="s">
        <v>7496</v>
      </c>
    </row>
    <row r="323" spans="1:2">
      <c r="A323" s="151" t="s">
        <v>7115</v>
      </c>
      <c r="B323" s="151">
        <v>2018</v>
      </c>
    </row>
    <row r="324" spans="1:2">
      <c r="A324" s="151" t="s">
        <v>7113</v>
      </c>
      <c r="B324" s="151">
        <v>2018</v>
      </c>
    </row>
    <row r="325" spans="1:2">
      <c r="A325" s="151" t="s">
        <v>7020</v>
      </c>
      <c r="B325" s="151" t="s">
        <v>7496</v>
      </c>
    </row>
    <row r="326" spans="1:2">
      <c r="A326" s="151" t="s">
        <v>7111</v>
      </c>
      <c r="B326" s="151">
        <v>2018</v>
      </c>
    </row>
    <row r="327" spans="1:2">
      <c r="A327" s="151" t="s">
        <v>7110</v>
      </c>
      <c r="B327" s="151">
        <v>2018</v>
      </c>
    </row>
    <row r="328" spans="1:2">
      <c r="A328" s="151" t="s">
        <v>7109</v>
      </c>
      <c r="B328" s="151">
        <v>2018</v>
      </c>
    </row>
    <row r="329" spans="1:2">
      <c r="A329" s="151" t="s">
        <v>7108</v>
      </c>
      <c r="B329" s="151">
        <v>2018</v>
      </c>
    </row>
    <row r="330" spans="1:2">
      <c r="A330" s="151" t="s">
        <v>6698</v>
      </c>
      <c r="B330" s="151" t="s">
        <v>7498</v>
      </c>
    </row>
    <row r="331" spans="1:2">
      <c r="A331" s="151" t="s">
        <v>7106</v>
      </c>
      <c r="B331" s="151">
        <v>2018</v>
      </c>
    </row>
    <row r="332" spans="1:2">
      <c r="A332" s="151" t="s">
        <v>7105</v>
      </c>
      <c r="B332" s="151">
        <v>2018</v>
      </c>
    </row>
    <row r="333" spans="1:2">
      <c r="A333" s="151" t="s">
        <v>7104</v>
      </c>
      <c r="B333" s="151">
        <v>2018</v>
      </c>
    </row>
    <row r="334" spans="1:2">
      <c r="A334" s="151" t="s">
        <v>7103</v>
      </c>
      <c r="B334" s="151">
        <v>2018</v>
      </c>
    </row>
    <row r="335" spans="1:2">
      <c r="A335" s="151" t="s">
        <v>7102</v>
      </c>
      <c r="B335" s="151">
        <v>2018</v>
      </c>
    </row>
    <row r="336" spans="1:2">
      <c r="A336" s="151" t="s">
        <v>7097</v>
      </c>
      <c r="B336" s="151">
        <v>2018</v>
      </c>
    </row>
    <row r="337" spans="1:2">
      <c r="A337" s="151" t="s">
        <v>6114</v>
      </c>
      <c r="B337" s="151" t="s">
        <v>7548</v>
      </c>
    </row>
    <row r="338" spans="1:2">
      <c r="A338" s="151" t="s">
        <v>6993</v>
      </c>
      <c r="B338" s="151" t="s">
        <v>7496</v>
      </c>
    </row>
    <row r="339" spans="1:2">
      <c r="A339" s="151" t="s">
        <v>6999</v>
      </c>
      <c r="B339" s="151" t="s">
        <v>7496</v>
      </c>
    </row>
    <row r="340" spans="1:2">
      <c r="A340" s="151" t="s">
        <v>6978</v>
      </c>
      <c r="B340" s="151" t="s">
        <v>7495</v>
      </c>
    </row>
    <row r="341" spans="1:2">
      <c r="A341" s="151" t="s">
        <v>7095</v>
      </c>
      <c r="B341" s="151">
        <v>2018</v>
      </c>
    </row>
    <row r="342" spans="1:2">
      <c r="A342" s="151" t="s">
        <v>7094</v>
      </c>
      <c r="B342" s="151">
        <v>2018</v>
      </c>
    </row>
    <row r="343" spans="1:2">
      <c r="A343" s="151" t="s">
        <v>7093</v>
      </c>
      <c r="B343" s="151">
        <v>2018</v>
      </c>
    </row>
    <row r="344" spans="1:2">
      <c r="A344" s="151" t="s">
        <v>7092</v>
      </c>
      <c r="B344" s="151">
        <v>2018</v>
      </c>
    </row>
    <row r="345" spans="1:2">
      <c r="A345" s="151" t="s">
        <v>7091</v>
      </c>
      <c r="B345" s="151">
        <v>2018</v>
      </c>
    </row>
    <row r="346" spans="1:2">
      <c r="A346" s="151" t="s">
        <v>6658</v>
      </c>
      <c r="B346" s="151" t="s">
        <v>7500</v>
      </c>
    </row>
    <row r="347" spans="1:2">
      <c r="A347" s="151" t="s">
        <v>6865</v>
      </c>
      <c r="B347" s="151" t="s">
        <v>7497</v>
      </c>
    </row>
    <row r="348" spans="1:2">
      <c r="A348" s="151" t="s">
        <v>7088</v>
      </c>
      <c r="B348" s="151">
        <v>2018</v>
      </c>
    </row>
    <row r="349" spans="1:2">
      <c r="A349" s="151" t="s">
        <v>7086</v>
      </c>
      <c r="B349" s="151">
        <v>2018</v>
      </c>
    </row>
    <row r="350" spans="1:2">
      <c r="A350" s="151" t="s">
        <v>6996</v>
      </c>
      <c r="B350" s="151" t="s">
        <v>7496</v>
      </c>
    </row>
    <row r="351" spans="1:2">
      <c r="A351" s="151" t="s">
        <v>7085</v>
      </c>
      <c r="B351" s="151">
        <v>2018</v>
      </c>
    </row>
    <row r="352" spans="1:2">
      <c r="A352" s="151" t="s">
        <v>7084</v>
      </c>
      <c r="B352" s="151">
        <v>2018</v>
      </c>
    </row>
    <row r="353" spans="1:2">
      <c r="A353" s="151" t="s">
        <v>7082</v>
      </c>
      <c r="B353" s="151">
        <v>2018</v>
      </c>
    </row>
    <row r="354" spans="1:2">
      <c r="A354" s="151" t="s">
        <v>7081</v>
      </c>
      <c r="B354" s="151">
        <v>2018</v>
      </c>
    </row>
    <row r="355" spans="1:2">
      <c r="A355" s="151" t="s">
        <v>6635</v>
      </c>
      <c r="B355" s="151" t="s">
        <v>7500</v>
      </c>
    </row>
    <row r="356" spans="1:2">
      <c r="A356" s="151" t="s">
        <v>7079</v>
      </c>
      <c r="B356" s="151">
        <v>2018</v>
      </c>
    </row>
    <row r="357" spans="1:2">
      <c r="A357" s="151" t="s">
        <v>7078</v>
      </c>
      <c r="B357" s="151">
        <v>2018</v>
      </c>
    </row>
    <row r="358" spans="1:2">
      <c r="A358" s="151" t="s">
        <v>6997</v>
      </c>
      <c r="B358" s="151" t="s">
        <v>7496</v>
      </c>
    </row>
    <row r="359" spans="1:2">
      <c r="A359" s="151" t="s">
        <v>7077</v>
      </c>
      <c r="B359" s="151">
        <v>2018</v>
      </c>
    </row>
    <row r="360" spans="1:2">
      <c r="A360" s="151" t="s">
        <v>7076</v>
      </c>
      <c r="B360" s="151">
        <v>2018</v>
      </c>
    </row>
    <row r="361" spans="1:2">
      <c r="A361" s="151" t="s">
        <v>7075</v>
      </c>
      <c r="B361" s="151">
        <v>2018</v>
      </c>
    </row>
    <row r="362" spans="1:2">
      <c r="A362" s="151" t="s">
        <v>6580</v>
      </c>
      <c r="B362" s="151" t="s">
        <v>7499</v>
      </c>
    </row>
    <row r="363" spans="1:2">
      <c r="A363" s="151" t="s">
        <v>7074</v>
      </c>
      <c r="B363" s="151">
        <v>2018</v>
      </c>
    </row>
    <row r="364" spans="1:2">
      <c r="A364" s="151" t="s">
        <v>7072</v>
      </c>
      <c r="B364" s="151">
        <v>2018</v>
      </c>
    </row>
    <row r="365" spans="1:2">
      <c r="A365" s="151" t="s">
        <v>7071</v>
      </c>
      <c r="B365" s="151">
        <v>2018</v>
      </c>
    </row>
    <row r="366" spans="1:2">
      <c r="A366" s="151" t="s">
        <v>7070</v>
      </c>
      <c r="B366" s="151">
        <v>2018</v>
      </c>
    </row>
    <row r="367" spans="1:2">
      <c r="A367" s="151" t="s">
        <v>6896</v>
      </c>
      <c r="B367" s="151" t="s">
        <v>7495</v>
      </c>
    </row>
    <row r="368" spans="1:2">
      <c r="A368" s="151" t="s">
        <v>7069</v>
      </c>
      <c r="B368" s="151">
        <v>2018</v>
      </c>
    </row>
    <row r="369" spans="1:2">
      <c r="A369" s="151" t="s">
        <v>7068</v>
      </c>
      <c r="B369" s="151">
        <v>2018</v>
      </c>
    </row>
    <row r="370" spans="1:2">
      <c r="A370" s="151" t="s">
        <v>7067</v>
      </c>
      <c r="B370" s="151">
        <v>2018</v>
      </c>
    </row>
    <row r="371" spans="1:2">
      <c r="A371" s="151" t="s">
        <v>6983</v>
      </c>
      <c r="B371" s="151" t="s">
        <v>7495</v>
      </c>
    </row>
    <row r="372" spans="1:2">
      <c r="A372" s="151" t="s">
        <v>6907</v>
      </c>
      <c r="B372" s="151" t="s">
        <v>7495</v>
      </c>
    </row>
    <row r="373" spans="1:2">
      <c r="A373" s="151" t="s">
        <v>7066</v>
      </c>
      <c r="B373" s="151">
        <v>2018</v>
      </c>
    </row>
    <row r="374" spans="1:2">
      <c r="A374" s="151" t="s">
        <v>7065</v>
      </c>
      <c r="B374" s="151">
        <v>2018</v>
      </c>
    </row>
    <row r="375" spans="1:2">
      <c r="A375" s="151" t="s">
        <v>7038</v>
      </c>
      <c r="B375" s="151" t="s">
        <v>7496</v>
      </c>
    </row>
    <row r="376" spans="1:2">
      <c r="A376" s="151" t="s">
        <v>6028</v>
      </c>
      <c r="B376" s="151" t="s">
        <v>7548</v>
      </c>
    </row>
    <row r="377" spans="1:2">
      <c r="A377" s="151" t="s">
        <v>7064</v>
      </c>
      <c r="B377" s="151">
        <v>2018</v>
      </c>
    </row>
    <row r="378" spans="1:2">
      <c r="A378" s="151" t="s">
        <v>7063</v>
      </c>
      <c r="B378" s="151">
        <v>2018</v>
      </c>
    </row>
    <row r="379" spans="1:2">
      <c r="A379" s="151" t="s">
        <v>7062</v>
      </c>
      <c r="B379" s="151">
        <v>2018</v>
      </c>
    </row>
    <row r="380" spans="1:2">
      <c r="A380" s="151" t="s">
        <v>7027</v>
      </c>
      <c r="B380" s="151" t="s">
        <v>7496</v>
      </c>
    </row>
    <row r="381" spans="1:2">
      <c r="A381" s="151" t="s">
        <v>7061</v>
      </c>
      <c r="B381" s="151">
        <v>2018</v>
      </c>
    </row>
    <row r="382" spans="1:2">
      <c r="A382" s="151" t="s">
        <v>6351</v>
      </c>
      <c r="B382" s="151" t="s">
        <v>7549</v>
      </c>
    </row>
    <row r="383" spans="1:2">
      <c r="A383" s="151" t="s">
        <v>6809</v>
      </c>
      <c r="B383" s="151" t="s">
        <v>7497</v>
      </c>
    </row>
    <row r="384" spans="1:2">
      <c r="A384" s="151" t="s">
        <v>7060</v>
      </c>
      <c r="B384" s="151">
        <v>2018</v>
      </c>
    </row>
    <row r="385" spans="1:2">
      <c r="A385" s="151" t="s">
        <v>6943</v>
      </c>
      <c r="B385" s="151" t="s">
        <v>7495</v>
      </c>
    </row>
    <row r="386" spans="1:2">
      <c r="A386" s="151" t="s">
        <v>7059</v>
      </c>
      <c r="B386" s="151">
        <v>2018</v>
      </c>
    </row>
    <row r="387" spans="1:2">
      <c r="A387" s="151" t="s">
        <v>7058</v>
      </c>
      <c r="B387" s="151">
        <v>2018</v>
      </c>
    </row>
    <row r="388" spans="1:2">
      <c r="A388" s="151" t="s">
        <v>7031</v>
      </c>
      <c r="B388" s="151" t="s">
        <v>7496</v>
      </c>
    </row>
    <row r="389" spans="1:2">
      <c r="A389" s="151" t="s">
        <v>6167</v>
      </c>
      <c r="B389" s="151" t="s">
        <v>7550</v>
      </c>
    </row>
    <row r="390" spans="1:2">
      <c r="A390" s="151" t="s">
        <v>6974</v>
      </c>
      <c r="B390" s="151" t="s">
        <v>7495</v>
      </c>
    </row>
    <row r="391" spans="1:2">
      <c r="A391" s="151" t="s">
        <v>6807</v>
      </c>
      <c r="B391" s="151" t="s">
        <v>7486</v>
      </c>
    </row>
    <row r="392" spans="1:2">
      <c r="A392" s="151" t="s">
        <v>7057</v>
      </c>
      <c r="B392" s="151">
        <v>2017</v>
      </c>
    </row>
    <row r="393" spans="1:2">
      <c r="A393" s="151" t="s">
        <v>7056</v>
      </c>
      <c r="B393" s="151">
        <v>2017</v>
      </c>
    </row>
    <row r="394" spans="1:2">
      <c r="A394" s="151" t="s">
        <v>6904</v>
      </c>
      <c r="B394" s="151" t="s">
        <v>7488</v>
      </c>
    </row>
    <row r="395" spans="1:2">
      <c r="A395" s="151" t="s">
        <v>7055</v>
      </c>
      <c r="B395" s="151">
        <v>2017</v>
      </c>
    </row>
    <row r="396" spans="1:2">
      <c r="A396" s="151" t="s">
        <v>6458</v>
      </c>
      <c r="B396" s="151" t="s">
        <v>7491</v>
      </c>
    </row>
    <row r="397" spans="1:2">
      <c r="A397" s="151" t="s">
        <v>7053</v>
      </c>
      <c r="B397" s="151">
        <v>2017</v>
      </c>
    </row>
    <row r="398" spans="1:2">
      <c r="A398" s="151" t="s">
        <v>7052</v>
      </c>
      <c r="B398" s="151">
        <v>2017</v>
      </c>
    </row>
    <row r="399" spans="1:2">
      <c r="A399" s="151" t="s">
        <v>7051</v>
      </c>
      <c r="B399" s="151">
        <v>2017</v>
      </c>
    </row>
    <row r="400" spans="1:2">
      <c r="A400" s="151" t="s">
        <v>7050</v>
      </c>
      <c r="B400" s="151">
        <v>2017</v>
      </c>
    </row>
    <row r="401" spans="1:2">
      <c r="A401" s="151" t="s">
        <v>7049</v>
      </c>
      <c r="B401" s="151">
        <v>2017</v>
      </c>
    </row>
    <row r="402" spans="1:2">
      <c r="A402" s="151" t="s">
        <v>4019</v>
      </c>
      <c r="B402" s="151" t="s">
        <v>7551</v>
      </c>
    </row>
    <row r="403" spans="1:2">
      <c r="A403" s="151" t="s">
        <v>7048</v>
      </c>
      <c r="B403" s="151">
        <v>2017</v>
      </c>
    </row>
    <row r="404" spans="1:2">
      <c r="A404" s="151" t="s">
        <v>7047</v>
      </c>
      <c r="B404" s="151">
        <v>2017</v>
      </c>
    </row>
    <row r="405" spans="1:2">
      <c r="A405" s="151" t="s">
        <v>7046</v>
      </c>
      <c r="B405" s="151">
        <v>2017</v>
      </c>
    </row>
    <row r="406" spans="1:2">
      <c r="A406" s="151" t="s">
        <v>7045</v>
      </c>
      <c r="B406" s="151">
        <v>2017</v>
      </c>
    </row>
    <row r="407" spans="1:2">
      <c r="A407" s="151" t="s">
        <v>7044</v>
      </c>
      <c r="B407" s="151">
        <v>2017</v>
      </c>
    </row>
    <row r="408" spans="1:2">
      <c r="A408" s="151" t="s">
        <v>6869</v>
      </c>
      <c r="B408" s="151" t="s">
        <v>7486</v>
      </c>
    </row>
    <row r="409" spans="1:2">
      <c r="A409" s="151" t="s">
        <v>6936</v>
      </c>
      <c r="B409" s="151" t="s">
        <v>7488</v>
      </c>
    </row>
    <row r="410" spans="1:2">
      <c r="A410" s="151" t="s">
        <v>7042</v>
      </c>
      <c r="B410" s="151">
        <v>2017</v>
      </c>
    </row>
    <row r="411" spans="1:2">
      <c r="A411" s="151" t="s">
        <v>7041</v>
      </c>
      <c r="B411" s="151">
        <v>2017</v>
      </c>
    </row>
    <row r="412" spans="1:2">
      <c r="A412" s="151" t="s">
        <v>7040</v>
      </c>
      <c r="B412" s="151">
        <v>2017</v>
      </c>
    </row>
    <row r="413" spans="1:2">
      <c r="A413" s="151" t="s">
        <v>7037</v>
      </c>
      <c r="B413" s="151">
        <v>2017</v>
      </c>
    </row>
    <row r="414" spans="1:2">
      <c r="A414" s="151" t="s">
        <v>6895</v>
      </c>
      <c r="B414" s="151" t="s">
        <v>7488</v>
      </c>
    </row>
    <row r="415" spans="1:2">
      <c r="A415" s="151" t="s">
        <v>6962</v>
      </c>
      <c r="B415" s="151" t="s">
        <v>7488</v>
      </c>
    </row>
    <row r="416" spans="1:2">
      <c r="A416" s="151" t="s">
        <v>6444</v>
      </c>
      <c r="B416" s="151" t="s">
        <v>7491</v>
      </c>
    </row>
    <row r="417" spans="1:2">
      <c r="A417" s="151" t="s">
        <v>7035</v>
      </c>
      <c r="B417" s="151">
        <v>2017</v>
      </c>
    </row>
    <row r="418" spans="1:2">
      <c r="A418" s="151" t="s">
        <v>6129</v>
      </c>
      <c r="B418" s="151" t="s">
        <v>7487</v>
      </c>
    </row>
    <row r="419" spans="1:2">
      <c r="A419" s="151" t="s">
        <v>6958</v>
      </c>
      <c r="B419" s="151" t="s">
        <v>7488</v>
      </c>
    </row>
    <row r="420" spans="1:2">
      <c r="A420" s="151" t="s">
        <v>6852</v>
      </c>
      <c r="B420" s="151" t="s">
        <v>7486</v>
      </c>
    </row>
    <row r="421" spans="1:2">
      <c r="A421" s="151" t="s">
        <v>1857</v>
      </c>
      <c r="B421" s="151">
        <v>2017</v>
      </c>
    </row>
    <row r="422" spans="1:2">
      <c r="A422" s="151" t="s">
        <v>6981</v>
      </c>
      <c r="B422" s="151" t="s">
        <v>7488</v>
      </c>
    </row>
    <row r="423" spans="1:2">
      <c r="A423" s="151" t="s">
        <v>7030</v>
      </c>
      <c r="B423" s="151">
        <v>2017</v>
      </c>
    </row>
    <row r="424" spans="1:2">
      <c r="A424" s="151" t="s">
        <v>7029</v>
      </c>
      <c r="B424" s="151">
        <v>2017</v>
      </c>
    </row>
    <row r="425" spans="1:2">
      <c r="A425" s="151" t="s">
        <v>5998</v>
      </c>
      <c r="B425" s="151" t="s">
        <v>7490</v>
      </c>
    </row>
    <row r="426" spans="1:2">
      <c r="A426" s="151" t="s">
        <v>7028</v>
      </c>
      <c r="B426" s="151">
        <v>2017</v>
      </c>
    </row>
    <row r="427" spans="1:2">
      <c r="A427" s="151" t="s">
        <v>7025</v>
      </c>
      <c r="B427" s="151">
        <v>2017</v>
      </c>
    </row>
    <row r="428" spans="1:2">
      <c r="A428" s="151" t="s">
        <v>7024</v>
      </c>
      <c r="B428" s="151">
        <v>2017</v>
      </c>
    </row>
    <row r="429" spans="1:2">
      <c r="A429" s="151" t="s">
        <v>6884</v>
      </c>
      <c r="B429" s="151" t="s">
        <v>7486</v>
      </c>
    </row>
    <row r="430" spans="1:2">
      <c r="A430" s="151" t="s">
        <v>7023</v>
      </c>
      <c r="B430" s="151">
        <v>2017</v>
      </c>
    </row>
    <row r="431" spans="1:2">
      <c r="A431" s="151" t="s">
        <v>6963</v>
      </c>
      <c r="B431" s="151" t="s">
        <v>7488</v>
      </c>
    </row>
    <row r="432" spans="1:2">
      <c r="A432" s="151" t="s">
        <v>7021</v>
      </c>
      <c r="B432" s="151">
        <v>2017</v>
      </c>
    </row>
    <row r="433" spans="1:2">
      <c r="A433" s="151" t="s">
        <v>6880</v>
      </c>
      <c r="B433" s="151" t="s">
        <v>7486</v>
      </c>
    </row>
    <row r="434" spans="1:2">
      <c r="A434" s="151" t="s">
        <v>7019</v>
      </c>
      <c r="B434" s="151">
        <v>2017</v>
      </c>
    </row>
    <row r="435" spans="1:2">
      <c r="A435" s="151" t="s">
        <v>7018</v>
      </c>
      <c r="B435" s="151">
        <v>2017</v>
      </c>
    </row>
    <row r="436" spans="1:2">
      <c r="A436" s="151" t="s">
        <v>3488</v>
      </c>
      <c r="B436" s="151" t="s">
        <v>7494</v>
      </c>
    </row>
    <row r="437" spans="1:2">
      <c r="A437" s="151" t="s">
        <v>7017</v>
      </c>
      <c r="B437" s="151">
        <v>2017</v>
      </c>
    </row>
    <row r="438" spans="1:2">
      <c r="A438" s="151" t="s">
        <v>6928</v>
      </c>
      <c r="B438" s="151" t="s">
        <v>7488</v>
      </c>
    </row>
    <row r="439" spans="1:2">
      <c r="A439" s="151" t="s">
        <v>6514</v>
      </c>
      <c r="B439" s="151" t="s">
        <v>7492</v>
      </c>
    </row>
    <row r="440" spans="1:2">
      <c r="A440" s="151" t="s">
        <v>7016</v>
      </c>
      <c r="B440" s="151">
        <v>2017</v>
      </c>
    </row>
    <row r="441" spans="1:2">
      <c r="A441" s="151" t="s">
        <v>7014</v>
      </c>
      <c r="B441" s="151">
        <v>2017</v>
      </c>
    </row>
    <row r="442" spans="1:2">
      <c r="A442" s="151" t="s">
        <v>7013</v>
      </c>
      <c r="B442" s="151">
        <v>2017</v>
      </c>
    </row>
    <row r="443" spans="1:2">
      <c r="A443" s="151" t="s">
        <v>7012</v>
      </c>
      <c r="B443" s="151">
        <v>2017</v>
      </c>
    </row>
    <row r="444" spans="1:2">
      <c r="A444" s="151" t="s">
        <v>7011</v>
      </c>
      <c r="B444" s="151">
        <v>2017</v>
      </c>
    </row>
    <row r="445" spans="1:2">
      <c r="A445" s="151" t="s">
        <v>6861</v>
      </c>
      <c r="B445" s="151" t="s">
        <v>7486</v>
      </c>
    </row>
    <row r="446" spans="1:2">
      <c r="A446" s="151" t="s">
        <v>6952</v>
      </c>
      <c r="B446" s="151" t="s">
        <v>7488</v>
      </c>
    </row>
    <row r="447" spans="1:2">
      <c r="A447" s="151" t="s">
        <v>6867</v>
      </c>
      <c r="B447" s="151" t="s">
        <v>7486</v>
      </c>
    </row>
    <row r="448" spans="1:2">
      <c r="A448" s="151" t="s">
        <v>4903</v>
      </c>
      <c r="B448" s="151" t="s">
        <v>7552</v>
      </c>
    </row>
    <row r="449" spans="1:2">
      <c r="A449" s="151" t="s">
        <v>6729</v>
      </c>
      <c r="B449" s="151" t="s">
        <v>7489</v>
      </c>
    </row>
    <row r="450" spans="1:2">
      <c r="A450" s="151" t="s">
        <v>7010</v>
      </c>
      <c r="B450" s="151">
        <v>2017</v>
      </c>
    </row>
    <row r="451" spans="1:2">
      <c r="A451" s="151" t="s">
        <v>6819</v>
      </c>
      <c r="B451" s="151" t="s">
        <v>7486</v>
      </c>
    </row>
    <row r="452" spans="1:2">
      <c r="A452" s="151" t="s">
        <v>7009</v>
      </c>
      <c r="B452" s="151">
        <v>2017</v>
      </c>
    </row>
    <row r="453" spans="1:2">
      <c r="A453" s="151" t="s">
        <v>7008</v>
      </c>
      <c r="B453" s="151">
        <v>2017</v>
      </c>
    </row>
    <row r="454" spans="1:2">
      <c r="A454" s="151" t="s">
        <v>7007</v>
      </c>
      <c r="B454" s="151">
        <v>2017</v>
      </c>
    </row>
    <row r="455" spans="1:2">
      <c r="A455" s="151" t="s">
        <v>6452</v>
      </c>
      <c r="B455" s="151" t="s">
        <v>7491</v>
      </c>
    </row>
    <row r="456" spans="1:2">
      <c r="A456" s="151" t="s">
        <v>7006</v>
      </c>
      <c r="B456" s="151">
        <v>2017</v>
      </c>
    </row>
    <row r="457" spans="1:2">
      <c r="A457" s="151" t="s">
        <v>7005</v>
      </c>
      <c r="B457" s="151">
        <v>2017</v>
      </c>
    </row>
    <row r="458" spans="1:2">
      <c r="A458" s="151" t="s">
        <v>6903</v>
      </c>
      <c r="B458" s="151" t="s">
        <v>7488</v>
      </c>
    </row>
    <row r="459" spans="1:2">
      <c r="A459" s="151" t="s">
        <v>6816</v>
      </c>
      <c r="B459" s="151" t="s">
        <v>7486</v>
      </c>
    </row>
    <row r="460" spans="1:2">
      <c r="A460" s="151" t="s">
        <v>7003</v>
      </c>
      <c r="B460" s="151">
        <v>2017</v>
      </c>
    </row>
    <row r="461" spans="1:2">
      <c r="A461" s="151" t="s">
        <v>6772</v>
      </c>
      <c r="B461" s="151" t="s">
        <v>7489</v>
      </c>
    </row>
    <row r="462" spans="1:2">
      <c r="A462" s="151" t="s">
        <v>6937</v>
      </c>
      <c r="B462" s="151" t="s">
        <v>7488</v>
      </c>
    </row>
    <row r="463" spans="1:2">
      <c r="A463" s="151" t="s">
        <v>7000</v>
      </c>
      <c r="B463" s="151">
        <v>2017</v>
      </c>
    </row>
    <row r="464" spans="1:2">
      <c r="A464" s="151" t="s">
        <v>6998</v>
      </c>
      <c r="B464" s="151">
        <v>2017</v>
      </c>
    </row>
    <row r="465" spans="1:2">
      <c r="A465" s="151" t="s">
        <v>6948</v>
      </c>
      <c r="B465" s="151" t="s">
        <v>7488</v>
      </c>
    </row>
    <row r="466" spans="1:2">
      <c r="A466" s="151" t="s">
        <v>6980</v>
      </c>
      <c r="B466" s="151" t="s">
        <v>7488</v>
      </c>
    </row>
    <row r="467" spans="1:2">
      <c r="A467" s="151" t="s">
        <v>6945</v>
      </c>
      <c r="B467" s="151" t="s">
        <v>7488</v>
      </c>
    </row>
    <row r="468" spans="1:2">
      <c r="A468" s="151" t="s">
        <v>6995</v>
      </c>
      <c r="B468" s="151">
        <v>2017</v>
      </c>
    </row>
    <row r="469" spans="1:2">
      <c r="A469" s="151" t="s">
        <v>6561</v>
      </c>
      <c r="B469" s="151" t="s">
        <v>7492</v>
      </c>
    </row>
    <row r="470" spans="1:2">
      <c r="A470" s="151" t="s">
        <v>6820</v>
      </c>
      <c r="B470" s="151" t="s">
        <v>7486</v>
      </c>
    </row>
    <row r="471" spans="1:2">
      <c r="A471" s="151" t="s">
        <v>6957</v>
      </c>
      <c r="B471" s="151" t="s">
        <v>7488</v>
      </c>
    </row>
    <row r="472" spans="1:2">
      <c r="A472" s="151" t="s">
        <v>6994</v>
      </c>
      <c r="B472" s="151">
        <v>2017</v>
      </c>
    </row>
    <row r="473" spans="1:2">
      <c r="A473" s="151" t="s">
        <v>6944</v>
      </c>
      <c r="B473" s="151" t="s">
        <v>7488</v>
      </c>
    </row>
    <row r="474" spans="1:2">
      <c r="A474" s="151" t="s">
        <v>6637</v>
      </c>
      <c r="B474" s="151" t="s">
        <v>7493</v>
      </c>
    </row>
    <row r="475" spans="1:2">
      <c r="A475" s="151" t="s">
        <v>6992</v>
      </c>
      <c r="B475" s="151">
        <v>2017</v>
      </c>
    </row>
    <row r="476" spans="1:2">
      <c r="A476" s="151" t="s">
        <v>6941</v>
      </c>
      <c r="B476" s="151" t="s">
        <v>7488</v>
      </c>
    </row>
    <row r="477" spans="1:2">
      <c r="A477" s="151" t="s">
        <v>6840</v>
      </c>
      <c r="B477" s="151" t="s">
        <v>7486</v>
      </c>
    </row>
    <row r="478" spans="1:2">
      <c r="A478" s="151" t="s">
        <v>6821</v>
      </c>
      <c r="B478" s="151" t="s">
        <v>7479</v>
      </c>
    </row>
    <row r="479" spans="1:2">
      <c r="A479" s="151" t="s">
        <v>6990</v>
      </c>
      <c r="B479" s="151">
        <v>2016</v>
      </c>
    </row>
    <row r="480" spans="1:2">
      <c r="A480" s="151" t="s">
        <v>6989</v>
      </c>
      <c r="B480" s="151">
        <v>2016</v>
      </c>
    </row>
    <row r="481" spans="1:2">
      <c r="A481" s="151" t="s">
        <v>6987</v>
      </c>
      <c r="B481" s="151">
        <v>2016</v>
      </c>
    </row>
    <row r="482" spans="1:2">
      <c r="A482" s="151" t="s">
        <v>6439</v>
      </c>
      <c r="B482" s="151" t="s">
        <v>7481</v>
      </c>
    </row>
    <row r="483" spans="1:2">
      <c r="A483" s="151" t="s">
        <v>6986</v>
      </c>
      <c r="B483" s="151">
        <v>2016</v>
      </c>
    </row>
    <row r="484" spans="1:2">
      <c r="A484" s="151" t="s">
        <v>6985</v>
      </c>
      <c r="B484" s="151">
        <v>2016</v>
      </c>
    </row>
    <row r="485" spans="1:2">
      <c r="A485" s="151" t="s">
        <v>6984</v>
      </c>
      <c r="B485" s="151">
        <v>2016</v>
      </c>
    </row>
    <row r="486" spans="1:2">
      <c r="A486" s="151" t="s">
        <v>6982</v>
      </c>
      <c r="B486" s="151">
        <v>2016</v>
      </c>
    </row>
    <row r="487" spans="1:2">
      <c r="A487" s="151" t="s">
        <v>6977</v>
      </c>
      <c r="B487" s="151">
        <v>2016</v>
      </c>
    </row>
    <row r="488" spans="1:2">
      <c r="A488" s="151" t="s">
        <v>6976</v>
      </c>
      <c r="B488" s="151">
        <v>2016</v>
      </c>
    </row>
    <row r="489" spans="1:2">
      <c r="A489" s="151" t="s">
        <v>1540</v>
      </c>
      <c r="B489" s="151">
        <v>2016</v>
      </c>
    </row>
    <row r="490" spans="1:2">
      <c r="A490" s="151" t="s">
        <v>1829</v>
      </c>
      <c r="B490" s="151" t="s">
        <v>7479</v>
      </c>
    </row>
    <row r="491" spans="1:2">
      <c r="A491" s="151" t="s">
        <v>6975</v>
      </c>
      <c r="B491" s="151">
        <v>2016</v>
      </c>
    </row>
    <row r="492" spans="1:2">
      <c r="A492" s="151" t="s">
        <v>6973</v>
      </c>
      <c r="B492" s="151">
        <v>2016</v>
      </c>
    </row>
    <row r="493" spans="1:2">
      <c r="A493" s="151" t="s">
        <v>2020</v>
      </c>
      <c r="B493" s="151" t="s">
        <v>7479</v>
      </c>
    </row>
    <row r="494" spans="1:2">
      <c r="A494" s="151" t="s">
        <v>6972</v>
      </c>
      <c r="B494" s="151">
        <v>2016</v>
      </c>
    </row>
    <row r="495" spans="1:2">
      <c r="A495" s="151" t="s">
        <v>6971</v>
      </c>
      <c r="B495" s="151">
        <v>2016</v>
      </c>
    </row>
    <row r="496" spans="1:2">
      <c r="A496" s="151" t="s">
        <v>6817</v>
      </c>
      <c r="B496" s="151" t="s">
        <v>7479</v>
      </c>
    </row>
    <row r="497" spans="1:2">
      <c r="A497" s="151" t="s">
        <v>6875</v>
      </c>
      <c r="B497" s="151" t="s">
        <v>7479</v>
      </c>
    </row>
    <row r="498" spans="1:2">
      <c r="A498" s="151" t="s">
        <v>6970</v>
      </c>
      <c r="B498" s="151">
        <v>2016</v>
      </c>
    </row>
    <row r="499" spans="1:2">
      <c r="A499" s="151" t="s">
        <v>6969</v>
      </c>
      <c r="B499" s="151">
        <v>2016</v>
      </c>
    </row>
    <row r="500" spans="1:2">
      <c r="A500" s="151" t="s">
        <v>6967</v>
      </c>
      <c r="B500" s="151">
        <v>2016</v>
      </c>
    </row>
    <row r="501" spans="1:2">
      <c r="A501" s="151" t="s">
        <v>6966</v>
      </c>
      <c r="B501" s="151">
        <v>2016</v>
      </c>
    </row>
    <row r="502" spans="1:2">
      <c r="A502" s="151" t="s">
        <v>6964</v>
      </c>
      <c r="B502" s="151">
        <v>2016</v>
      </c>
    </row>
    <row r="503" spans="1:2">
      <c r="A503" s="151" t="s">
        <v>6845</v>
      </c>
      <c r="B503" s="151" t="s">
        <v>7479</v>
      </c>
    </row>
    <row r="504" spans="1:2">
      <c r="A504" s="151" t="s">
        <v>6685</v>
      </c>
      <c r="B504" s="151" t="s">
        <v>7478</v>
      </c>
    </row>
    <row r="505" spans="1:2">
      <c r="A505" s="151" t="s">
        <v>6961</v>
      </c>
      <c r="B505" s="151">
        <v>2016</v>
      </c>
    </row>
    <row r="506" spans="1:2">
      <c r="A506" s="151" t="s">
        <v>6960</v>
      </c>
      <c r="B506" s="151">
        <v>2016</v>
      </c>
    </row>
    <row r="507" spans="1:2">
      <c r="A507" s="151" t="s">
        <v>6851</v>
      </c>
      <c r="B507" s="151" t="s">
        <v>7479</v>
      </c>
    </row>
    <row r="508" spans="1:2">
      <c r="A508" s="151" t="s">
        <v>6959</v>
      </c>
      <c r="B508" s="151">
        <v>2016</v>
      </c>
    </row>
    <row r="509" spans="1:2">
      <c r="A509" s="151" t="s">
        <v>6956</v>
      </c>
      <c r="B509" s="151">
        <v>2016</v>
      </c>
    </row>
    <row r="510" spans="1:2">
      <c r="A510" s="151" t="s">
        <v>6955</v>
      </c>
      <c r="B510" s="151">
        <v>2016</v>
      </c>
    </row>
    <row r="511" spans="1:2">
      <c r="A511" s="151" t="s">
        <v>6954</v>
      </c>
      <c r="B511" s="151">
        <v>2016</v>
      </c>
    </row>
    <row r="512" spans="1:2">
      <c r="A512" s="151" t="s">
        <v>6774</v>
      </c>
      <c r="B512" s="151" t="s">
        <v>7478</v>
      </c>
    </row>
    <row r="513" spans="1:2">
      <c r="A513" s="151" t="s">
        <v>2113</v>
      </c>
      <c r="B513" s="151" t="s">
        <v>7484</v>
      </c>
    </row>
    <row r="514" spans="1:2">
      <c r="A514" s="151" t="s">
        <v>6953</v>
      </c>
      <c r="B514" s="151">
        <v>2016</v>
      </c>
    </row>
    <row r="515" spans="1:2">
      <c r="A515" s="151" t="s">
        <v>6876</v>
      </c>
      <c r="B515" s="151" t="s">
        <v>7479</v>
      </c>
    </row>
    <row r="516" spans="1:2">
      <c r="A516" s="151" t="s">
        <v>6826</v>
      </c>
      <c r="B516" s="151" t="s">
        <v>7479</v>
      </c>
    </row>
    <row r="517" spans="1:2">
      <c r="A517" s="151" t="s">
        <v>6951</v>
      </c>
      <c r="B517" s="151">
        <v>2016</v>
      </c>
    </row>
    <row r="518" spans="1:2">
      <c r="A518" s="151" t="s">
        <v>6949</v>
      </c>
      <c r="B518" s="151">
        <v>2016</v>
      </c>
    </row>
    <row r="519" spans="1:2">
      <c r="A519" s="151" t="s">
        <v>6824</v>
      </c>
      <c r="B519" s="151" t="s">
        <v>7479</v>
      </c>
    </row>
    <row r="520" spans="1:2">
      <c r="A520" s="151" t="s">
        <v>6947</v>
      </c>
      <c r="B520" s="151">
        <v>2016</v>
      </c>
    </row>
    <row r="521" spans="1:2">
      <c r="A521" s="151" t="s">
        <v>6717</v>
      </c>
      <c r="B521" s="151" t="s">
        <v>7478</v>
      </c>
    </row>
    <row r="522" spans="1:2">
      <c r="A522" s="151" t="s">
        <v>6946</v>
      </c>
      <c r="B522" s="151">
        <v>2016</v>
      </c>
    </row>
    <row r="523" spans="1:2">
      <c r="A523" s="151" t="s">
        <v>6449</v>
      </c>
      <c r="B523" s="151" t="s">
        <v>7481</v>
      </c>
    </row>
    <row r="524" spans="1:2">
      <c r="A524" s="151" t="s">
        <v>6942</v>
      </c>
      <c r="B524" s="151">
        <v>2016</v>
      </c>
    </row>
    <row r="525" spans="1:2">
      <c r="A525" s="151" t="s">
        <v>6835</v>
      </c>
      <c r="B525" s="151" t="s">
        <v>7479</v>
      </c>
    </row>
    <row r="526" spans="1:2">
      <c r="A526" s="151" t="s">
        <v>6486</v>
      </c>
      <c r="B526" s="151" t="s">
        <v>7480</v>
      </c>
    </row>
    <row r="527" spans="1:2">
      <c r="A527" s="151" t="s">
        <v>6940</v>
      </c>
      <c r="B527" s="151">
        <v>2016</v>
      </c>
    </row>
    <row r="528" spans="1:2">
      <c r="A528" s="151" t="s">
        <v>6939</v>
      </c>
      <c r="B528" s="151">
        <v>2016</v>
      </c>
    </row>
    <row r="529" spans="1:2">
      <c r="A529" s="151" t="s">
        <v>6938</v>
      </c>
      <c r="B529" s="151">
        <v>2016</v>
      </c>
    </row>
    <row r="530" spans="1:2">
      <c r="A530" s="151" t="s">
        <v>6006</v>
      </c>
      <c r="B530" s="151" t="s">
        <v>7485</v>
      </c>
    </row>
    <row r="531" spans="1:2">
      <c r="A531" s="151" t="s">
        <v>6934</v>
      </c>
      <c r="B531" s="151">
        <v>2016</v>
      </c>
    </row>
    <row r="532" spans="1:2">
      <c r="A532" s="151" t="s">
        <v>6933</v>
      </c>
      <c r="B532" s="151">
        <v>2016</v>
      </c>
    </row>
    <row r="533" spans="1:2">
      <c r="A533" s="151" t="s">
        <v>6932</v>
      </c>
      <c r="B533" s="151">
        <v>2016</v>
      </c>
    </row>
    <row r="534" spans="1:2">
      <c r="A534" s="151" t="s">
        <v>6336</v>
      </c>
      <c r="B534" s="151" t="s">
        <v>7483</v>
      </c>
    </row>
    <row r="535" spans="1:2">
      <c r="A535" s="151" t="s">
        <v>6931</v>
      </c>
      <c r="B535" s="151">
        <v>2016</v>
      </c>
    </row>
    <row r="536" spans="1:2">
      <c r="A536" s="151" t="s">
        <v>6805</v>
      </c>
      <c r="B536" s="151" t="s">
        <v>7479</v>
      </c>
    </row>
    <row r="537" spans="1:2">
      <c r="A537" s="151" t="s">
        <v>6930</v>
      </c>
      <c r="B537" s="151">
        <v>2016</v>
      </c>
    </row>
    <row r="538" spans="1:2">
      <c r="A538" s="151" t="s">
        <v>6929</v>
      </c>
      <c r="B538" s="151">
        <v>2016</v>
      </c>
    </row>
    <row r="539" spans="1:2">
      <c r="A539" s="151" t="s">
        <v>6927</v>
      </c>
      <c r="B539" s="151">
        <v>2016</v>
      </c>
    </row>
    <row r="540" spans="1:2">
      <c r="A540" s="151" t="s">
        <v>6925</v>
      </c>
      <c r="B540" s="151">
        <v>2016</v>
      </c>
    </row>
    <row r="541" spans="1:2">
      <c r="A541" s="151" t="s">
        <v>6924</v>
      </c>
      <c r="B541" s="151">
        <v>2016</v>
      </c>
    </row>
    <row r="542" spans="1:2">
      <c r="A542" s="151" t="s">
        <v>6923</v>
      </c>
      <c r="B542" s="151">
        <v>2016</v>
      </c>
    </row>
    <row r="543" spans="1:2">
      <c r="A543" s="151" t="s">
        <v>6921</v>
      </c>
      <c r="B543" s="151">
        <v>2016</v>
      </c>
    </row>
    <row r="544" spans="1:2">
      <c r="A544" s="151" t="s">
        <v>6842</v>
      </c>
      <c r="B544" s="151" t="s">
        <v>7479</v>
      </c>
    </row>
    <row r="545" spans="1:2">
      <c r="A545" s="151" t="s">
        <v>6919</v>
      </c>
      <c r="B545" s="151">
        <v>2016</v>
      </c>
    </row>
    <row r="546" spans="1:2">
      <c r="A546" s="151" t="s">
        <v>6918</v>
      </c>
      <c r="B546" s="151">
        <v>2016</v>
      </c>
    </row>
    <row r="547" spans="1:2">
      <c r="A547" s="151" t="s">
        <v>6917</v>
      </c>
      <c r="B547" s="151">
        <v>2016</v>
      </c>
    </row>
    <row r="548" spans="1:2">
      <c r="A548" s="151" t="s">
        <v>6916</v>
      </c>
      <c r="B548" s="151">
        <v>2016</v>
      </c>
    </row>
    <row r="549" spans="1:2">
      <c r="A549" s="151" t="s">
        <v>6915</v>
      </c>
      <c r="B549" s="151">
        <v>2016</v>
      </c>
    </row>
    <row r="550" spans="1:2">
      <c r="A550" s="151" t="s">
        <v>6710</v>
      </c>
      <c r="B550" s="151" t="s">
        <v>7478</v>
      </c>
    </row>
    <row r="551" spans="1:2">
      <c r="A551" s="151" t="s">
        <v>6914</v>
      </c>
      <c r="B551" s="151">
        <v>2016</v>
      </c>
    </row>
    <row r="552" spans="1:2">
      <c r="A552" s="151" t="s">
        <v>6913</v>
      </c>
      <c r="B552" s="151">
        <v>2016</v>
      </c>
    </row>
    <row r="553" spans="1:2">
      <c r="A553" s="151" t="s">
        <v>6912</v>
      </c>
      <c r="B553" s="151">
        <v>2016</v>
      </c>
    </row>
    <row r="554" spans="1:2">
      <c r="A554" s="151" t="s">
        <v>6911</v>
      </c>
      <c r="B554" s="151">
        <v>2016</v>
      </c>
    </row>
    <row r="555" spans="1:2">
      <c r="A555" s="151" t="s">
        <v>6910</v>
      </c>
      <c r="B555" s="151">
        <v>2016</v>
      </c>
    </row>
    <row r="556" spans="1:2">
      <c r="A556" s="151" t="s">
        <v>6798</v>
      </c>
      <c r="B556" s="151" t="s">
        <v>7479</v>
      </c>
    </row>
    <row r="557" spans="1:2">
      <c r="A557" s="151" t="s">
        <v>6909</v>
      </c>
      <c r="B557" s="151">
        <v>2016</v>
      </c>
    </row>
    <row r="558" spans="1:2">
      <c r="A558" s="151" t="s">
        <v>6908</v>
      </c>
      <c r="B558" s="151">
        <v>2016</v>
      </c>
    </row>
    <row r="559" spans="1:2">
      <c r="A559" s="151" t="s">
        <v>6832</v>
      </c>
      <c r="B559" s="151" t="s">
        <v>7479</v>
      </c>
    </row>
    <row r="560" spans="1:2">
      <c r="A560" s="151" t="s">
        <v>6711</v>
      </c>
      <c r="B560" s="151" t="s">
        <v>7478</v>
      </c>
    </row>
    <row r="561" spans="1:2">
      <c r="A561" s="151" t="s">
        <v>6906</v>
      </c>
      <c r="B561" s="151">
        <v>2016</v>
      </c>
    </row>
    <row r="562" spans="1:2">
      <c r="A562" s="151" t="s">
        <v>6839</v>
      </c>
      <c r="B562" s="151" t="s">
        <v>7479</v>
      </c>
    </row>
    <row r="563" spans="1:2">
      <c r="A563" s="151" t="s">
        <v>6838</v>
      </c>
      <c r="B563" s="151" t="s">
        <v>7479</v>
      </c>
    </row>
    <row r="564" spans="1:2">
      <c r="A564" s="151" t="s">
        <v>6744</v>
      </c>
      <c r="B564" s="151" t="s">
        <v>7478</v>
      </c>
    </row>
    <row r="565" spans="1:2">
      <c r="A565" s="151" t="s">
        <v>6803</v>
      </c>
      <c r="B565" s="151" t="s">
        <v>7479</v>
      </c>
    </row>
    <row r="566" spans="1:2">
      <c r="A566" s="151" t="s">
        <v>6900</v>
      </c>
      <c r="B566" s="151">
        <v>2016</v>
      </c>
    </row>
    <row r="567" spans="1:2">
      <c r="A567" s="151" t="s">
        <v>6899</v>
      </c>
      <c r="B567" s="151">
        <v>2016</v>
      </c>
    </row>
    <row r="568" spans="1:2">
      <c r="A568" s="151" t="s">
        <v>6898</v>
      </c>
      <c r="B568" s="151">
        <v>2016</v>
      </c>
    </row>
    <row r="569" spans="1:2">
      <c r="A569" s="151" t="s">
        <v>6887</v>
      </c>
      <c r="B569" s="151" t="s">
        <v>7479</v>
      </c>
    </row>
    <row r="570" spans="1:2">
      <c r="A570" s="151" t="s">
        <v>6700</v>
      </c>
      <c r="B570" s="151" t="s">
        <v>7478</v>
      </c>
    </row>
    <row r="571" spans="1:2">
      <c r="A571" s="151" t="s">
        <v>6894</v>
      </c>
      <c r="B571" s="151">
        <v>2016</v>
      </c>
    </row>
    <row r="572" spans="1:2">
      <c r="A572" s="151" t="s">
        <v>6621</v>
      </c>
      <c r="B572" s="151" t="s">
        <v>7482</v>
      </c>
    </row>
    <row r="573" spans="1:2">
      <c r="A573" s="151" t="s">
        <v>6893</v>
      </c>
      <c r="B573" s="151">
        <v>2016</v>
      </c>
    </row>
    <row r="574" spans="1:2">
      <c r="A574" s="151" t="s">
        <v>6696</v>
      </c>
      <c r="B574" s="151" t="s">
        <v>7478</v>
      </c>
    </row>
    <row r="575" spans="1:2">
      <c r="A575" s="151" t="s">
        <v>6891</v>
      </c>
      <c r="B575" s="151">
        <v>2016</v>
      </c>
    </row>
    <row r="576" spans="1:2">
      <c r="A576" s="151" t="s">
        <v>6890</v>
      </c>
      <c r="B576" s="151">
        <v>2016</v>
      </c>
    </row>
    <row r="577" spans="1:2">
      <c r="A577" s="151" t="s">
        <v>6889</v>
      </c>
      <c r="B577" s="151">
        <v>2016</v>
      </c>
    </row>
    <row r="578" spans="1:2">
      <c r="A578" s="151" t="s">
        <v>6796</v>
      </c>
      <c r="B578" s="151" t="s">
        <v>7479</v>
      </c>
    </row>
    <row r="579" spans="1:2">
      <c r="A579" s="151" t="s">
        <v>6888</v>
      </c>
      <c r="B579" s="151">
        <v>2016</v>
      </c>
    </row>
    <row r="580" spans="1:2">
      <c r="A580" s="151" t="s">
        <v>6886</v>
      </c>
      <c r="B580" s="151">
        <v>2015</v>
      </c>
    </row>
    <row r="581" spans="1:2">
      <c r="A581" s="151" t="s">
        <v>6885</v>
      </c>
      <c r="B581" s="151">
        <v>2015</v>
      </c>
    </row>
    <row r="582" spans="1:2">
      <c r="A582" s="151" t="s">
        <v>6883</v>
      </c>
      <c r="B582" s="151">
        <v>2015</v>
      </c>
    </row>
    <row r="583" spans="1:2">
      <c r="A583" s="151" t="s">
        <v>6882</v>
      </c>
      <c r="B583" s="151">
        <v>2015</v>
      </c>
    </row>
    <row r="584" spans="1:2">
      <c r="A584" s="151" t="s">
        <v>6681</v>
      </c>
      <c r="B584" s="151" t="s">
        <v>7471</v>
      </c>
    </row>
    <row r="585" spans="1:2">
      <c r="A585" s="151" t="s">
        <v>6881</v>
      </c>
      <c r="B585" s="151">
        <v>2015</v>
      </c>
    </row>
    <row r="586" spans="1:2">
      <c r="A586" s="151" t="s">
        <v>6624</v>
      </c>
      <c r="B586" s="151" t="s">
        <v>7472</v>
      </c>
    </row>
    <row r="587" spans="1:2">
      <c r="A587" s="151" t="s">
        <v>6879</v>
      </c>
      <c r="B587" s="151">
        <v>2015</v>
      </c>
    </row>
    <row r="588" spans="1:2">
      <c r="A588" s="151" t="s">
        <v>6878</v>
      </c>
      <c r="B588" s="151">
        <v>2015</v>
      </c>
    </row>
    <row r="589" spans="1:2">
      <c r="A589" s="151" t="s">
        <v>6877</v>
      </c>
      <c r="B589" s="151">
        <v>2015</v>
      </c>
    </row>
    <row r="590" spans="1:2">
      <c r="A590" s="151" t="s">
        <v>3505</v>
      </c>
      <c r="B590" s="151">
        <v>2015</v>
      </c>
    </row>
    <row r="591" spans="1:2">
      <c r="A591" s="151" t="s">
        <v>6319</v>
      </c>
      <c r="B591" s="151" t="s">
        <v>7477</v>
      </c>
    </row>
    <row r="592" spans="1:2">
      <c r="A592" s="151" t="s">
        <v>6874</v>
      </c>
      <c r="B592" s="151">
        <v>2015</v>
      </c>
    </row>
    <row r="593" spans="1:2">
      <c r="A593" s="151" t="s">
        <v>6873</v>
      </c>
      <c r="B593" s="151">
        <v>2015</v>
      </c>
    </row>
    <row r="594" spans="1:2">
      <c r="A594" s="151" t="s">
        <v>6872</v>
      </c>
      <c r="B594" s="151">
        <v>2015</v>
      </c>
    </row>
    <row r="595" spans="1:2">
      <c r="A595" s="151" t="s">
        <v>6871</v>
      </c>
      <c r="B595" s="151">
        <v>2015</v>
      </c>
    </row>
    <row r="596" spans="1:2">
      <c r="A596" s="151" t="s">
        <v>6770</v>
      </c>
      <c r="B596" s="151" t="s">
        <v>7471</v>
      </c>
    </row>
    <row r="597" spans="1:2">
      <c r="A597" s="151" t="s">
        <v>6870</v>
      </c>
      <c r="B597" s="151">
        <v>2015</v>
      </c>
    </row>
    <row r="598" spans="1:2">
      <c r="A598" s="151" t="s">
        <v>6470</v>
      </c>
      <c r="B598" s="151" t="s">
        <v>7476</v>
      </c>
    </row>
    <row r="599" spans="1:2">
      <c r="A599" s="151" t="s">
        <v>6734</v>
      </c>
      <c r="B599" s="151" t="s">
        <v>7471</v>
      </c>
    </row>
    <row r="600" spans="1:2">
      <c r="A600" s="151" t="s">
        <v>6690</v>
      </c>
      <c r="B600" s="151" t="s">
        <v>7471</v>
      </c>
    </row>
    <row r="601" spans="1:2">
      <c r="A601" s="151" t="s">
        <v>6438</v>
      </c>
      <c r="B601" s="151" t="s">
        <v>7476</v>
      </c>
    </row>
    <row r="602" spans="1:2">
      <c r="A602" s="151" t="s">
        <v>6868</v>
      </c>
      <c r="B602" s="151">
        <v>2015</v>
      </c>
    </row>
    <row r="603" spans="1:2">
      <c r="A603" s="151" t="s">
        <v>6866</v>
      </c>
      <c r="B603" s="151">
        <v>2015</v>
      </c>
    </row>
    <row r="604" spans="1:2">
      <c r="A604" s="151" t="s">
        <v>1906</v>
      </c>
      <c r="B604" s="151">
        <v>2015</v>
      </c>
    </row>
    <row r="605" spans="1:2">
      <c r="A605" s="151" t="s">
        <v>6864</v>
      </c>
      <c r="B605" s="151">
        <v>2015</v>
      </c>
    </row>
    <row r="606" spans="1:2">
      <c r="A606" s="151" t="s">
        <v>1876</v>
      </c>
      <c r="B606" s="151" t="s">
        <v>7472</v>
      </c>
    </row>
    <row r="607" spans="1:2">
      <c r="A607" s="151" t="s">
        <v>6863</v>
      </c>
      <c r="B607" s="151">
        <v>2015</v>
      </c>
    </row>
    <row r="608" spans="1:2">
      <c r="A608" s="151" t="s">
        <v>6862</v>
      </c>
      <c r="B608" s="151">
        <v>2015</v>
      </c>
    </row>
    <row r="609" spans="1:2">
      <c r="A609" s="151" t="s">
        <v>2047</v>
      </c>
      <c r="B609" s="151">
        <v>2015</v>
      </c>
    </row>
    <row r="610" spans="1:2">
      <c r="A610" s="151" t="s">
        <v>6551</v>
      </c>
      <c r="B610" s="151" t="s">
        <v>7473</v>
      </c>
    </row>
    <row r="611" spans="1:2">
      <c r="A611" s="151" t="s">
        <v>6860</v>
      </c>
      <c r="B611" s="151">
        <v>2015</v>
      </c>
    </row>
    <row r="612" spans="1:2">
      <c r="A612" s="151" t="s">
        <v>6859</v>
      </c>
      <c r="B612" s="151">
        <v>2015</v>
      </c>
    </row>
    <row r="613" spans="1:2">
      <c r="A613" s="151" t="s">
        <v>6858</v>
      </c>
      <c r="B613" s="151">
        <v>2015</v>
      </c>
    </row>
    <row r="614" spans="1:2">
      <c r="A614" s="151" t="s">
        <v>6073</v>
      </c>
      <c r="B614" s="151" t="s">
        <v>7553</v>
      </c>
    </row>
    <row r="615" spans="1:2">
      <c r="A615" s="151" t="s">
        <v>6856</v>
      </c>
      <c r="B615" s="151">
        <v>2015</v>
      </c>
    </row>
    <row r="616" spans="1:2">
      <c r="A616" s="151" t="s">
        <v>6855</v>
      </c>
      <c r="B616" s="151">
        <v>2015</v>
      </c>
    </row>
    <row r="617" spans="1:2">
      <c r="A617" s="151" t="s">
        <v>6854</v>
      </c>
      <c r="B617" s="151">
        <v>2015</v>
      </c>
    </row>
    <row r="618" spans="1:2">
      <c r="A618" s="151" t="s">
        <v>6853</v>
      </c>
      <c r="B618" s="151">
        <v>2015</v>
      </c>
    </row>
    <row r="619" spans="1:2">
      <c r="A619" s="151" t="s">
        <v>6541</v>
      </c>
      <c r="B619" s="151" t="s">
        <v>7473</v>
      </c>
    </row>
    <row r="620" spans="1:2">
      <c r="A620" s="151" t="s">
        <v>6850</v>
      </c>
      <c r="B620" s="151">
        <v>2015</v>
      </c>
    </row>
    <row r="621" spans="1:2">
      <c r="A621" s="151" t="s">
        <v>6849</v>
      </c>
      <c r="B621" s="151">
        <v>2015</v>
      </c>
    </row>
    <row r="622" spans="1:2">
      <c r="A622" s="151" t="s">
        <v>6848</v>
      </c>
      <c r="B622" s="151">
        <v>2015</v>
      </c>
    </row>
    <row r="623" spans="1:2">
      <c r="A623" s="151" t="s">
        <v>6781</v>
      </c>
      <c r="B623" s="151" t="s">
        <v>7471</v>
      </c>
    </row>
    <row r="624" spans="1:2">
      <c r="A624" s="151" t="s">
        <v>6015</v>
      </c>
      <c r="B624" s="151" t="s">
        <v>7554</v>
      </c>
    </row>
    <row r="625" spans="1:2">
      <c r="A625" s="151" t="s">
        <v>6847</v>
      </c>
      <c r="B625" s="151">
        <v>2015</v>
      </c>
    </row>
    <row r="626" spans="1:2">
      <c r="A626" s="151" t="s">
        <v>6846</v>
      </c>
      <c r="B626" s="151">
        <v>2015</v>
      </c>
    </row>
    <row r="627" spans="1:2">
      <c r="A627" s="151" t="s">
        <v>6765</v>
      </c>
      <c r="B627" s="151" t="s">
        <v>7471</v>
      </c>
    </row>
    <row r="628" spans="1:2">
      <c r="A628" s="151" t="s">
        <v>6277</v>
      </c>
      <c r="B628" s="151" t="s">
        <v>7477</v>
      </c>
    </row>
    <row r="629" spans="1:2">
      <c r="A629" s="151" t="s">
        <v>6844</v>
      </c>
      <c r="B629" s="151">
        <v>2015</v>
      </c>
    </row>
    <row r="630" spans="1:2">
      <c r="A630" s="151" t="s">
        <v>6843</v>
      </c>
      <c r="B630" s="151">
        <v>2015</v>
      </c>
    </row>
    <row r="631" spans="1:2">
      <c r="A631" s="151" t="s">
        <v>6841</v>
      </c>
      <c r="B631" s="151">
        <v>2015</v>
      </c>
    </row>
    <row r="632" spans="1:2">
      <c r="A632" s="151" t="s">
        <v>6684</v>
      </c>
      <c r="B632" s="151" t="s">
        <v>7471</v>
      </c>
    </row>
    <row r="633" spans="1:2">
      <c r="A633" s="151" t="s">
        <v>6837</v>
      </c>
      <c r="B633" s="151">
        <v>2015</v>
      </c>
    </row>
    <row r="634" spans="1:2">
      <c r="A634" s="151" t="s">
        <v>6836</v>
      </c>
      <c r="B634" s="151">
        <v>2015</v>
      </c>
    </row>
    <row r="635" spans="1:2">
      <c r="A635" s="151" t="s">
        <v>6111</v>
      </c>
      <c r="B635" s="151" t="s">
        <v>7553</v>
      </c>
    </row>
    <row r="636" spans="1:2">
      <c r="A636" s="151" t="s">
        <v>6162</v>
      </c>
      <c r="B636" s="151" t="s">
        <v>7474</v>
      </c>
    </row>
    <row r="637" spans="1:2">
      <c r="A637" s="151" t="s">
        <v>6834</v>
      </c>
      <c r="B637" s="151">
        <v>2015</v>
      </c>
    </row>
    <row r="638" spans="1:2">
      <c r="A638" s="151" t="s">
        <v>6833</v>
      </c>
      <c r="B638" s="151">
        <v>2015</v>
      </c>
    </row>
    <row r="639" spans="1:2">
      <c r="A639" s="151" t="s">
        <v>6831</v>
      </c>
      <c r="B639" s="151">
        <v>2015</v>
      </c>
    </row>
    <row r="640" spans="1:2">
      <c r="A640" s="151" t="s">
        <v>6754</v>
      </c>
      <c r="B640" s="151" t="s">
        <v>7471</v>
      </c>
    </row>
    <row r="641" spans="1:2">
      <c r="A641" s="151" t="s">
        <v>6727</v>
      </c>
      <c r="B641" s="151" t="s">
        <v>7471</v>
      </c>
    </row>
    <row r="642" spans="1:2">
      <c r="A642" s="151" t="s">
        <v>6830</v>
      </c>
      <c r="B642" s="151">
        <v>2015</v>
      </c>
    </row>
    <row r="643" spans="1:2">
      <c r="A643" s="151" t="s">
        <v>6829</v>
      </c>
      <c r="B643" s="151">
        <v>2015</v>
      </c>
    </row>
    <row r="644" spans="1:2">
      <c r="A644" s="151" t="s">
        <v>6828</v>
      </c>
      <c r="B644" s="151">
        <v>2015</v>
      </c>
    </row>
    <row r="645" spans="1:2">
      <c r="A645" s="151" t="s">
        <v>6415</v>
      </c>
      <c r="B645" s="151" t="s">
        <v>7476</v>
      </c>
    </row>
    <row r="646" spans="1:2">
      <c r="A646" s="151" t="s">
        <v>6827</v>
      </c>
      <c r="B646" s="151">
        <v>2015</v>
      </c>
    </row>
    <row r="647" spans="1:2">
      <c r="A647" s="151" t="s">
        <v>6778</v>
      </c>
      <c r="B647" s="151" t="s">
        <v>7471</v>
      </c>
    </row>
    <row r="648" spans="1:2">
      <c r="A648" s="151" t="s">
        <v>6825</v>
      </c>
      <c r="B648" s="151">
        <v>2015</v>
      </c>
    </row>
    <row r="649" spans="1:2">
      <c r="A649" s="151" t="s">
        <v>6648</v>
      </c>
      <c r="B649" s="151" t="s">
        <v>7472</v>
      </c>
    </row>
    <row r="650" spans="1:2">
      <c r="A650" s="151" t="s">
        <v>6823</v>
      </c>
      <c r="B650" s="151">
        <v>2015</v>
      </c>
    </row>
    <row r="651" spans="1:2">
      <c r="A651" s="151" t="s">
        <v>6822</v>
      </c>
      <c r="B651" s="151">
        <v>2015</v>
      </c>
    </row>
    <row r="652" spans="1:2">
      <c r="A652" s="151" t="s">
        <v>6688</v>
      </c>
      <c r="B652" s="151" t="s">
        <v>7471</v>
      </c>
    </row>
    <row r="653" spans="1:2">
      <c r="A653" s="151" t="s">
        <v>6818</v>
      </c>
      <c r="B653" s="151">
        <v>2015</v>
      </c>
    </row>
    <row r="654" spans="1:2">
      <c r="A654" s="151" t="s">
        <v>6746</v>
      </c>
      <c r="B654" s="151" t="s">
        <v>7471</v>
      </c>
    </row>
    <row r="655" spans="1:2">
      <c r="A655" s="151" t="s">
        <v>6764</v>
      </c>
      <c r="B655" s="151" t="s">
        <v>7471</v>
      </c>
    </row>
    <row r="656" spans="1:2">
      <c r="A656" s="151" t="s">
        <v>5878</v>
      </c>
      <c r="B656" s="151" t="s">
        <v>7475</v>
      </c>
    </row>
    <row r="657" spans="1:2">
      <c r="A657" s="151" t="s">
        <v>6814</v>
      </c>
      <c r="B657" s="151">
        <v>2015</v>
      </c>
    </row>
    <row r="658" spans="1:2">
      <c r="A658" s="151" t="s">
        <v>6813</v>
      </c>
      <c r="B658" s="151">
        <v>2015</v>
      </c>
    </row>
    <row r="659" spans="1:2">
      <c r="A659" s="151" t="s">
        <v>6812</v>
      </c>
      <c r="B659" s="151">
        <v>2015</v>
      </c>
    </row>
    <row r="660" spans="1:2">
      <c r="A660" s="151" t="s">
        <v>6810</v>
      </c>
      <c r="B660" s="151">
        <v>2015</v>
      </c>
    </row>
    <row r="661" spans="1:2">
      <c r="A661" s="151" t="s">
        <v>6808</v>
      </c>
      <c r="B661" s="151">
        <v>2015</v>
      </c>
    </row>
    <row r="662" spans="1:2">
      <c r="A662" s="151" t="s">
        <v>6105</v>
      </c>
      <c r="B662" s="151" t="s">
        <v>7553</v>
      </c>
    </row>
    <row r="663" spans="1:2">
      <c r="A663" s="151" t="s">
        <v>6723</v>
      </c>
      <c r="B663" s="151" t="s">
        <v>7471</v>
      </c>
    </row>
    <row r="664" spans="1:2">
      <c r="A664" s="151" t="s">
        <v>6806</v>
      </c>
      <c r="B664" s="151">
        <v>2015</v>
      </c>
    </row>
    <row r="665" spans="1:2">
      <c r="A665" s="151" t="s">
        <v>6804</v>
      </c>
      <c r="B665" s="151">
        <v>2015</v>
      </c>
    </row>
    <row r="666" spans="1:2">
      <c r="A666" s="151" t="s">
        <v>6802</v>
      </c>
      <c r="B666" s="151">
        <v>2015</v>
      </c>
    </row>
    <row r="667" spans="1:2">
      <c r="A667" s="151" t="s">
        <v>6801</v>
      </c>
      <c r="B667" s="151">
        <v>2015</v>
      </c>
    </row>
    <row r="668" spans="1:2">
      <c r="A668" s="151" t="s">
        <v>6800</v>
      </c>
      <c r="B668" s="151">
        <v>2015</v>
      </c>
    </row>
    <row r="669" spans="1:2">
      <c r="A669" s="151" t="s">
        <v>6799</v>
      </c>
      <c r="B669" s="151">
        <v>2015</v>
      </c>
    </row>
    <row r="670" spans="1:2">
      <c r="A670" s="151" t="s">
        <v>6797</v>
      </c>
      <c r="B670" s="151">
        <v>2015</v>
      </c>
    </row>
    <row r="671" spans="1:2">
      <c r="A671" s="151" t="s">
        <v>6732</v>
      </c>
      <c r="B671" s="151" t="s">
        <v>7471</v>
      </c>
    </row>
    <row r="672" spans="1:2">
      <c r="A672" s="151" t="s">
        <v>6795</v>
      </c>
      <c r="B672" s="151">
        <v>2015</v>
      </c>
    </row>
    <row r="673" spans="1:2">
      <c r="A673" s="151" t="s">
        <v>6693</v>
      </c>
      <c r="B673" s="151" t="s">
        <v>7471</v>
      </c>
    </row>
    <row r="674" spans="1:2">
      <c r="A674" s="151" t="s">
        <v>6793</v>
      </c>
      <c r="B674" s="151">
        <v>2015</v>
      </c>
    </row>
    <row r="675" spans="1:2">
      <c r="A675" s="151" t="s">
        <v>6589</v>
      </c>
      <c r="B675" s="151" t="s">
        <v>7472</v>
      </c>
    </row>
    <row r="676" spans="1:2">
      <c r="A676" s="151" t="s">
        <v>6683</v>
      </c>
      <c r="B676" s="151" t="s">
        <v>7471</v>
      </c>
    </row>
    <row r="677" spans="1:2">
      <c r="A677" s="151" t="s">
        <v>6528</v>
      </c>
      <c r="B677" s="151" t="s">
        <v>7473</v>
      </c>
    </row>
    <row r="678" spans="1:2">
      <c r="A678" s="151" t="s">
        <v>3480</v>
      </c>
      <c r="B678" s="151">
        <v>2014</v>
      </c>
    </row>
    <row r="679" spans="1:2">
      <c r="A679" s="151" t="s">
        <v>6791</v>
      </c>
      <c r="B679" s="151">
        <v>2014</v>
      </c>
    </row>
    <row r="680" spans="1:2">
      <c r="A680" s="151" t="s">
        <v>6790</v>
      </c>
      <c r="B680" s="151">
        <v>2014</v>
      </c>
    </row>
    <row r="681" spans="1:2">
      <c r="A681" s="151" t="s">
        <v>6789</v>
      </c>
      <c r="B681" s="151">
        <v>2014</v>
      </c>
    </row>
    <row r="682" spans="1:2">
      <c r="A682" s="151" t="s">
        <v>6788</v>
      </c>
      <c r="B682" s="151">
        <v>2014</v>
      </c>
    </row>
    <row r="683" spans="1:2">
      <c r="A683" s="151" t="s">
        <v>6787</v>
      </c>
      <c r="B683" s="151">
        <v>2014</v>
      </c>
    </row>
    <row r="684" spans="1:2">
      <c r="A684" s="151" t="s">
        <v>6786</v>
      </c>
      <c r="B684" s="151">
        <v>2014</v>
      </c>
    </row>
    <row r="685" spans="1:2">
      <c r="A685" s="151" t="s">
        <v>6785</v>
      </c>
      <c r="B685" s="151">
        <v>2014</v>
      </c>
    </row>
    <row r="686" spans="1:2">
      <c r="A686" s="151" t="s">
        <v>6784</v>
      </c>
      <c r="B686" s="151">
        <v>2014</v>
      </c>
    </row>
    <row r="687" spans="1:2">
      <c r="A687" s="151" t="s">
        <v>6783</v>
      </c>
      <c r="B687" s="151">
        <v>2014</v>
      </c>
    </row>
    <row r="688" spans="1:2">
      <c r="A688" s="151" t="s">
        <v>6782</v>
      </c>
      <c r="B688" s="151">
        <v>2014</v>
      </c>
    </row>
    <row r="689" spans="1:2">
      <c r="A689" s="151" t="s">
        <v>6430</v>
      </c>
      <c r="B689" s="151" t="s">
        <v>7463</v>
      </c>
    </row>
    <row r="690" spans="1:2">
      <c r="A690" s="151" t="s">
        <v>6780</v>
      </c>
      <c r="B690" s="151">
        <v>2014</v>
      </c>
    </row>
    <row r="691" spans="1:2">
      <c r="A691" s="151" t="s">
        <v>6779</v>
      </c>
      <c r="B691" s="151">
        <v>2014</v>
      </c>
    </row>
    <row r="692" spans="1:2">
      <c r="A692" s="151" t="s">
        <v>6777</v>
      </c>
      <c r="B692" s="151">
        <v>2014</v>
      </c>
    </row>
    <row r="693" spans="1:2">
      <c r="A693" s="151" t="s">
        <v>6776</v>
      </c>
      <c r="B693" s="151">
        <v>2014</v>
      </c>
    </row>
    <row r="694" spans="1:2">
      <c r="A694" s="151" t="s">
        <v>6775</v>
      </c>
      <c r="B694" s="151">
        <v>2014</v>
      </c>
    </row>
    <row r="695" spans="1:2">
      <c r="A695" s="151" t="s">
        <v>6773</v>
      </c>
      <c r="B695" s="151">
        <v>2014</v>
      </c>
    </row>
    <row r="696" spans="1:2">
      <c r="A696" s="151" t="s">
        <v>6771</v>
      </c>
      <c r="B696" s="151">
        <v>2014</v>
      </c>
    </row>
    <row r="697" spans="1:2">
      <c r="A697" s="151" t="s">
        <v>6769</v>
      </c>
      <c r="B697" s="151">
        <v>2014</v>
      </c>
    </row>
    <row r="698" spans="1:2">
      <c r="A698" s="151" t="s">
        <v>6768</v>
      </c>
      <c r="B698" s="151">
        <v>2014</v>
      </c>
    </row>
    <row r="699" spans="1:2">
      <c r="A699" s="151" t="s">
        <v>6767</v>
      </c>
      <c r="B699" s="151">
        <v>2014</v>
      </c>
    </row>
    <row r="700" spans="1:2">
      <c r="A700" s="151" t="s">
        <v>6766</v>
      </c>
      <c r="B700" s="151">
        <v>2014</v>
      </c>
    </row>
    <row r="701" spans="1:2">
      <c r="A701" s="151" t="s">
        <v>6763</v>
      </c>
      <c r="B701" s="151">
        <v>2014</v>
      </c>
    </row>
    <row r="702" spans="1:2">
      <c r="A702" s="151" t="s">
        <v>6762</v>
      </c>
      <c r="B702" s="151">
        <v>2014</v>
      </c>
    </row>
    <row r="703" spans="1:2">
      <c r="A703" s="151" t="s">
        <v>6761</v>
      </c>
      <c r="B703" s="151">
        <v>2014</v>
      </c>
    </row>
    <row r="704" spans="1:2">
      <c r="A704" s="151" t="s">
        <v>6760</v>
      </c>
      <c r="B704" s="151">
        <v>2014</v>
      </c>
    </row>
    <row r="705" spans="1:2">
      <c r="A705" s="151" t="s">
        <v>6759</v>
      </c>
      <c r="B705" s="151">
        <v>2014</v>
      </c>
    </row>
    <row r="706" spans="1:2">
      <c r="A706" s="151" t="s">
        <v>5859</v>
      </c>
      <c r="B706" s="151" t="s">
        <v>7470</v>
      </c>
    </row>
    <row r="707" spans="1:2">
      <c r="A707" s="151" t="s">
        <v>6758</v>
      </c>
      <c r="B707" s="151">
        <v>2014</v>
      </c>
    </row>
    <row r="708" spans="1:2">
      <c r="A708" s="151" t="s">
        <v>6757</v>
      </c>
      <c r="B708" s="151">
        <v>2014</v>
      </c>
    </row>
    <row r="709" spans="1:2">
      <c r="A709" s="151" t="s">
        <v>6756</v>
      </c>
      <c r="B709" s="151">
        <v>2014</v>
      </c>
    </row>
    <row r="710" spans="1:2">
      <c r="A710" s="151" t="s">
        <v>6755</v>
      </c>
      <c r="B710" s="151">
        <v>2014</v>
      </c>
    </row>
    <row r="711" spans="1:2">
      <c r="A711" s="151" t="s">
        <v>6753</v>
      </c>
      <c r="B711" s="151">
        <v>2014</v>
      </c>
    </row>
    <row r="712" spans="1:2">
      <c r="A712" s="151" t="s">
        <v>6751</v>
      </c>
      <c r="B712" s="151">
        <v>2014</v>
      </c>
    </row>
    <row r="713" spans="1:2">
      <c r="A713" s="151" t="s">
        <v>6750</v>
      </c>
      <c r="B713" s="151">
        <v>2014</v>
      </c>
    </row>
    <row r="714" spans="1:2">
      <c r="A714" s="151" t="s">
        <v>6749</v>
      </c>
      <c r="B714" s="151">
        <v>2014</v>
      </c>
    </row>
    <row r="715" spans="1:2">
      <c r="A715" s="151" t="s">
        <v>6748</v>
      </c>
      <c r="B715" s="151">
        <v>2014</v>
      </c>
    </row>
    <row r="716" spans="1:2">
      <c r="A716" s="151" t="s">
        <v>6747</v>
      </c>
      <c r="B716" s="151">
        <v>2014</v>
      </c>
    </row>
    <row r="717" spans="1:2">
      <c r="A717" s="151" t="s">
        <v>6745</v>
      </c>
      <c r="B717" s="151">
        <v>2014</v>
      </c>
    </row>
    <row r="718" spans="1:2">
      <c r="A718" s="151" t="s">
        <v>5513</v>
      </c>
      <c r="B718" s="151" t="s">
        <v>7555</v>
      </c>
    </row>
    <row r="719" spans="1:2">
      <c r="A719" s="151" t="s">
        <v>6655</v>
      </c>
      <c r="B719" s="151" t="s">
        <v>7464</v>
      </c>
    </row>
    <row r="720" spans="1:2">
      <c r="A720" s="151" t="s">
        <v>1752</v>
      </c>
      <c r="B720" s="151">
        <v>2014</v>
      </c>
    </row>
    <row r="721" spans="1:2">
      <c r="A721" s="151" t="s">
        <v>6157</v>
      </c>
      <c r="B721" s="151" t="s">
        <v>7469</v>
      </c>
    </row>
    <row r="722" spans="1:2">
      <c r="A722" s="151" t="s">
        <v>6743</v>
      </c>
      <c r="B722" s="151">
        <v>2014</v>
      </c>
    </row>
    <row r="723" spans="1:2">
      <c r="A723" s="151" t="s">
        <v>6742</v>
      </c>
      <c r="B723" s="151">
        <v>2014</v>
      </c>
    </row>
    <row r="724" spans="1:2">
      <c r="A724" s="151" t="s">
        <v>2086</v>
      </c>
      <c r="B724" s="151">
        <v>2014</v>
      </c>
    </row>
    <row r="725" spans="1:2">
      <c r="A725" s="151" t="s">
        <v>6741</v>
      </c>
      <c r="B725" s="151">
        <v>2014</v>
      </c>
    </row>
    <row r="726" spans="1:2">
      <c r="A726" s="151" t="s">
        <v>6739</v>
      </c>
      <c r="B726" s="151">
        <v>2014</v>
      </c>
    </row>
    <row r="727" spans="1:2">
      <c r="A727" s="151" t="s">
        <v>6738</v>
      </c>
      <c r="B727" s="151">
        <v>2014</v>
      </c>
    </row>
    <row r="728" spans="1:2">
      <c r="A728" s="151" t="s">
        <v>6737</v>
      </c>
      <c r="B728" s="151">
        <v>2014</v>
      </c>
    </row>
    <row r="729" spans="1:2">
      <c r="A729" s="151" t="s">
        <v>6736</v>
      </c>
      <c r="B729" s="151">
        <v>2014</v>
      </c>
    </row>
    <row r="730" spans="1:2">
      <c r="A730" s="151" t="s">
        <v>6735</v>
      </c>
      <c r="B730" s="151">
        <v>2014</v>
      </c>
    </row>
    <row r="731" spans="1:2">
      <c r="A731" s="151" t="s">
        <v>6549</v>
      </c>
      <c r="B731" s="151" t="s">
        <v>7465</v>
      </c>
    </row>
    <row r="732" spans="1:2">
      <c r="A732" s="151" t="s">
        <v>6454</v>
      </c>
      <c r="B732" s="151" t="s">
        <v>7463</v>
      </c>
    </row>
    <row r="733" spans="1:2">
      <c r="A733" s="151" t="s">
        <v>6733</v>
      </c>
      <c r="B733" s="151">
        <v>2014</v>
      </c>
    </row>
    <row r="734" spans="1:2">
      <c r="A734" s="151" t="s">
        <v>6731</v>
      </c>
      <c r="B734" s="151">
        <v>2014</v>
      </c>
    </row>
    <row r="735" spans="1:2">
      <c r="A735" s="151" t="s">
        <v>6730</v>
      </c>
      <c r="B735" s="151">
        <v>2014</v>
      </c>
    </row>
    <row r="736" spans="1:2">
      <c r="A736" s="151" t="s">
        <v>6584</v>
      </c>
      <c r="B736" s="151" t="s">
        <v>7465</v>
      </c>
    </row>
    <row r="737" spans="1:2">
      <c r="A737" s="151" t="s">
        <v>6563</v>
      </c>
      <c r="B737" s="151" t="s">
        <v>7465</v>
      </c>
    </row>
    <row r="738" spans="1:2">
      <c r="A738" s="151" t="s">
        <v>6726</v>
      </c>
      <c r="B738" s="151">
        <v>2014</v>
      </c>
    </row>
    <row r="739" spans="1:2">
      <c r="A739" s="151" t="s">
        <v>6725</v>
      </c>
      <c r="B739" s="151">
        <v>2014</v>
      </c>
    </row>
    <row r="740" spans="1:2">
      <c r="A740" s="151" t="s">
        <v>6724</v>
      </c>
      <c r="B740" s="151">
        <v>2014</v>
      </c>
    </row>
    <row r="741" spans="1:2">
      <c r="A741" s="151" t="s">
        <v>6722</v>
      </c>
      <c r="B741" s="151">
        <v>2014</v>
      </c>
    </row>
    <row r="742" spans="1:2">
      <c r="A742" s="151" t="s">
        <v>6567</v>
      </c>
      <c r="B742" s="151" t="s">
        <v>7465</v>
      </c>
    </row>
    <row r="743" spans="1:2">
      <c r="A743" s="151" t="s">
        <v>6509</v>
      </c>
      <c r="B743" s="151" t="s">
        <v>7465</v>
      </c>
    </row>
    <row r="744" spans="1:2">
      <c r="A744" s="151" t="s">
        <v>5140</v>
      </c>
      <c r="B744" s="151" t="s">
        <v>7556</v>
      </c>
    </row>
    <row r="745" spans="1:2">
      <c r="A745" s="151" t="s">
        <v>6467</v>
      </c>
      <c r="B745" s="151" t="s">
        <v>7463</v>
      </c>
    </row>
    <row r="746" spans="1:2">
      <c r="A746" s="151" t="s">
        <v>6721</v>
      </c>
      <c r="B746" s="151">
        <v>2014</v>
      </c>
    </row>
    <row r="747" spans="1:2">
      <c r="A747" s="151" t="s">
        <v>6292</v>
      </c>
      <c r="B747" s="151" t="s">
        <v>7467</v>
      </c>
    </row>
    <row r="748" spans="1:2">
      <c r="A748" s="151" t="s">
        <v>6719</v>
      </c>
      <c r="B748" s="151">
        <v>2014</v>
      </c>
    </row>
    <row r="749" spans="1:2">
      <c r="A749" s="151" t="s">
        <v>6718</v>
      </c>
      <c r="B749" s="151">
        <v>2014</v>
      </c>
    </row>
    <row r="750" spans="1:2">
      <c r="A750" s="151" t="s">
        <v>6716</v>
      </c>
      <c r="B750" s="151">
        <v>2014</v>
      </c>
    </row>
    <row r="751" spans="1:2">
      <c r="A751" s="151" t="s">
        <v>6715</v>
      </c>
      <c r="B751" s="151">
        <v>2014</v>
      </c>
    </row>
    <row r="752" spans="1:2">
      <c r="A752" s="151" t="s">
        <v>6714</v>
      </c>
      <c r="B752" s="151">
        <v>2014</v>
      </c>
    </row>
    <row r="753" spans="1:2">
      <c r="A753" s="151" t="s">
        <v>6665</v>
      </c>
      <c r="B753" s="151" t="s">
        <v>7464</v>
      </c>
    </row>
    <row r="754" spans="1:2">
      <c r="A754" s="151" t="s">
        <v>6713</v>
      </c>
      <c r="B754" s="151">
        <v>2014</v>
      </c>
    </row>
    <row r="755" spans="1:2">
      <c r="A755" s="151" t="s">
        <v>6712</v>
      </c>
      <c r="B755" s="151">
        <v>2014</v>
      </c>
    </row>
    <row r="756" spans="1:2">
      <c r="A756" s="151" t="s">
        <v>6709</v>
      </c>
      <c r="B756" s="151">
        <v>2014</v>
      </c>
    </row>
    <row r="757" spans="1:2">
      <c r="A757" s="151" t="s">
        <v>6708</v>
      </c>
      <c r="B757" s="151">
        <v>2014</v>
      </c>
    </row>
    <row r="758" spans="1:2">
      <c r="A758" s="151" t="s">
        <v>6707</v>
      </c>
      <c r="B758" s="151">
        <v>2014</v>
      </c>
    </row>
    <row r="759" spans="1:2">
      <c r="A759" s="151" t="s">
        <v>6603</v>
      </c>
      <c r="B759" s="151" t="s">
        <v>7464</v>
      </c>
    </row>
    <row r="760" spans="1:2">
      <c r="A760" s="151" t="s">
        <v>6706</v>
      </c>
      <c r="B760" s="151">
        <v>2014</v>
      </c>
    </row>
    <row r="761" spans="1:2">
      <c r="A761" s="151" t="s">
        <v>6705</v>
      </c>
      <c r="B761" s="151">
        <v>2014</v>
      </c>
    </row>
    <row r="762" spans="1:2">
      <c r="A762" s="151" t="s">
        <v>6632</v>
      </c>
      <c r="B762" s="151" t="s">
        <v>7464</v>
      </c>
    </row>
    <row r="763" spans="1:2">
      <c r="A763" s="151" t="s">
        <v>6704</v>
      </c>
      <c r="B763" s="151">
        <v>2014</v>
      </c>
    </row>
    <row r="764" spans="1:2">
      <c r="A764" s="151" t="s">
        <v>6660</v>
      </c>
      <c r="B764" s="151" t="s">
        <v>7464</v>
      </c>
    </row>
    <row r="765" spans="1:2">
      <c r="A765" s="151" t="s">
        <v>6601</v>
      </c>
      <c r="B765" s="151" t="s">
        <v>7464</v>
      </c>
    </row>
    <row r="766" spans="1:2">
      <c r="A766" s="151" t="s">
        <v>6703</v>
      </c>
      <c r="B766" s="151">
        <v>2014</v>
      </c>
    </row>
    <row r="767" spans="1:2">
      <c r="A767" s="151" t="s">
        <v>6702</v>
      </c>
      <c r="B767" s="151">
        <v>2014</v>
      </c>
    </row>
    <row r="768" spans="1:2">
      <c r="A768" s="151" t="s">
        <v>6701</v>
      </c>
      <c r="B768" s="151">
        <v>2014</v>
      </c>
    </row>
    <row r="769" spans="1:2">
      <c r="A769" s="151" t="s">
        <v>6699</v>
      </c>
      <c r="B769" s="151">
        <v>2014</v>
      </c>
    </row>
    <row r="770" spans="1:2">
      <c r="A770" s="151" t="s">
        <v>6027</v>
      </c>
      <c r="B770" s="151" t="s">
        <v>7468</v>
      </c>
    </row>
    <row r="771" spans="1:2">
      <c r="A771" s="151" t="s">
        <v>6324</v>
      </c>
      <c r="B771" s="151" t="s">
        <v>7467</v>
      </c>
    </row>
    <row r="772" spans="1:2">
      <c r="A772" s="151" t="s">
        <v>6697</v>
      </c>
      <c r="B772" s="151">
        <v>2014</v>
      </c>
    </row>
    <row r="773" spans="1:2">
      <c r="A773" s="151" t="s">
        <v>6695</v>
      </c>
      <c r="B773" s="151">
        <v>2014</v>
      </c>
    </row>
    <row r="774" spans="1:2">
      <c r="A774" s="151" t="s">
        <v>6694</v>
      </c>
      <c r="B774" s="151">
        <v>2014</v>
      </c>
    </row>
    <row r="775" spans="1:2">
      <c r="A775" s="151" t="s">
        <v>6090</v>
      </c>
      <c r="B775" s="151" t="s">
        <v>7468</v>
      </c>
    </row>
    <row r="776" spans="1:2">
      <c r="A776" s="151" t="s">
        <v>5685</v>
      </c>
      <c r="B776" s="151" t="s">
        <v>7466</v>
      </c>
    </row>
    <row r="777" spans="1:2">
      <c r="A777" s="151" t="s">
        <v>6692</v>
      </c>
      <c r="B777" s="151">
        <v>2014</v>
      </c>
    </row>
    <row r="778" spans="1:2">
      <c r="A778" s="151" t="s">
        <v>6691</v>
      </c>
      <c r="B778" s="151">
        <v>2014</v>
      </c>
    </row>
    <row r="779" spans="1:2">
      <c r="A779" s="151" t="s">
        <v>6689</v>
      </c>
      <c r="B779" s="151">
        <v>2014</v>
      </c>
    </row>
    <row r="780" spans="1:2">
      <c r="A780" s="151" t="s">
        <v>6687</v>
      </c>
      <c r="B780" s="151">
        <v>2014</v>
      </c>
    </row>
    <row r="781" spans="1:2">
      <c r="A781" s="151" t="s">
        <v>6686</v>
      </c>
      <c r="B781" s="151">
        <v>2014</v>
      </c>
    </row>
    <row r="782" spans="1:2">
      <c r="A782" s="151" t="s">
        <v>6477</v>
      </c>
      <c r="B782" s="151" t="s">
        <v>7465</v>
      </c>
    </row>
    <row r="783" spans="1:2">
      <c r="A783" s="151" t="s">
        <v>6392</v>
      </c>
      <c r="B783" s="151" t="s">
        <v>7463</v>
      </c>
    </row>
    <row r="784" spans="1:2">
      <c r="A784" s="151" t="s">
        <v>2119</v>
      </c>
      <c r="B784" s="151" t="s">
        <v>7470</v>
      </c>
    </row>
    <row r="785" spans="1:2">
      <c r="A785" s="151" t="s">
        <v>6609</v>
      </c>
      <c r="B785" s="151" t="s">
        <v>7464</v>
      </c>
    </row>
    <row r="786" spans="1:2">
      <c r="A786" s="151" t="s">
        <v>6426</v>
      </c>
      <c r="B786" s="151" t="s">
        <v>7463</v>
      </c>
    </row>
    <row r="787" spans="1:2">
      <c r="A787" s="151" t="s">
        <v>6672</v>
      </c>
      <c r="B787" s="151" t="s">
        <v>7464</v>
      </c>
    </row>
    <row r="788" spans="1:2">
      <c r="A788" s="151" t="s">
        <v>6682</v>
      </c>
      <c r="B788" s="151">
        <v>2014</v>
      </c>
    </row>
    <row r="789" spans="1:2">
      <c r="A789" s="151" t="s">
        <v>6680</v>
      </c>
      <c r="B789" s="151">
        <v>2014</v>
      </c>
    </row>
    <row r="790" spans="1:2">
      <c r="A790" s="151" t="s">
        <v>6390</v>
      </c>
      <c r="B790" s="151" t="s">
        <v>7463</v>
      </c>
    </row>
    <row r="791" spans="1:2">
      <c r="A791" s="151" t="s">
        <v>6679</v>
      </c>
      <c r="B791" s="151">
        <v>2014</v>
      </c>
    </row>
    <row r="792" spans="1:2">
      <c r="A792" s="151" t="s">
        <v>6678</v>
      </c>
      <c r="B792" s="151">
        <v>2014</v>
      </c>
    </row>
    <row r="793" spans="1:2">
      <c r="A793" s="151" t="s">
        <v>6677</v>
      </c>
      <c r="B793" s="151">
        <v>2014</v>
      </c>
    </row>
    <row r="794" spans="1:2">
      <c r="A794" s="151" t="s">
        <v>3483</v>
      </c>
      <c r="B794" s="151">
        <v>2013</v>
      </c>
    </row>
    <row r="795" spans="1:2">
      <c r="A795" s="151" t="s">
        <v>6220</v>
      </c>
      <c r="B795" s="151" t="s">
        <v>7460</v>
      </c>
    </row>
    <row r="796" spans="1:2">
      <c r="A796" s="151" t="s">
        <v>6531</v>
      </c>
      <c r="B796" s="151" t="s">
        <v>7458</v>
      </c>
    </row>
    <row r="797" spans="1:2">
      <c r="A797" s="151" t="s">
        <v>6576</v>
      </c>
      <c r="B797" s="151" t="s">
        <v>7458</v>
      </c>
    </row>
    <row r="798" spans="1:2">
      <c r="A798" s="151" t="s">
        <v>6675</v>
      </c>
      <c r="B798" s="151">
        <v>2013</v>
      </c>
    </row>
    <row r="799" spans="1:2">
      <c r="A799" s="151" t="s">
        <v>6674</v>
      </c>
      <c r="B799" s="151">
        <v>2013</v>
      </c>
    </row>
    <row r="800" spans="1:2">
      <c r="A800" s="151" t="s">
        <v>6673</v>
      </c>
      <c r="B800" s="151">
        <v>2013</v>
      </c>
    </row>
    <row r="801" spans="1:2">
      <c r="A801" s="151" t="s">
        <v>6671</v>
      </c>
      <c r="B801" s="151">
        <v>2013</v>
      </c>
    </row>
    <row r="802" spans="1:2">
      <c r="A802" s="151" t="s">
        <v>2030</v>
      </c>
      <c r="B802" s="151" t="s">
        <v>7458</v>
      </c>
    </row>
    <row r="803" spans="1:2">
      <c r="A803" s="151" t="s">
        <v>6396</v>
      </c>
      <c r="B803" s="151" t="s">
        <v>7459</v>
      </c>
    </row>
    <row r="804" spans="1:2">
      <c r="A804" s="151" t="s">
        <v>6371</v>
      </c>
      <c r="B804" s="151" t="s">
        <v>7459</v>
      </c>
    </row>
    <row r="805" spans="1:2">
      <c r="A805" s="151" t="s">
        <v>6670</v>
      </c>
      <c r="B805" s="151">
        <v>2013</v>
      </c>
    </row>
    <row r="806" spans="1:2">
      <c r="A806" s="151" t="s">
        <v>6669</v>
      </c>
      <c r="B806" s="151">
        <v>2013</v>
      </c>
    </row>
    <row r="807" spans="1:2">
      <c r="A807" s="151" t="s">
        <v>6668</v>
      </c>
      <c r="B807" s="151">
        <v>2013</v>
      </c>
    </row>
    <row r="808" spans="1:2">
      <c r="A808" s="151" t="s">
        <v>6525</v>
      </c>
      <c r="B808" s="151" t="s">
        <v>7458</v>
      </c>
    </row>
    <row r="809" spans="1:2">
      <c r="A809" s="151" t="s">
        <v>6666</v>
      </c>
      <c r="B809" s="151">
        <v>2013</v>
      </c>
    </row>
    <row r="810" spans="1:2">
      <c r="A810" s="151" t="s">
        <v>6482</v>
      </c>
      <c r="B810" s="151" t="s">
        <v>7458</v>
      </c>
    </row>
    <row r="811" spans="1:2">
      <c r="A811" s="151" t="s">
        <v>5210</v>
      </c>
      <c r="B811" s="151" t="s">
        <v>7462</v>
      </c>
    </row>
    <row r="812" spans="1:2">
      <c r="A812" s="151" t="s">
        <v>6301</v>
      </c>
      <c r="B812" s="151" t="s">
        <v>7457</v>
      </c>
    </row>
    <row r="813" spans="1:2">
      <c r="A813" s="151" t="s">
        <v>6581</v>
      </c>
      <c r="B813" s="151" t="s">
        <v>7458</v>
      </c>
    </row>
    <row r="814" spans="1:2">
      <c r="A814" s="151" t="s">
        <v>6664</v>
      </c>
      <c r="B814" s="151">
        <v>2013</v>
      </c>
    </row>
    <row r="815" spans="1:2">
      <c r="A815" s="151" t="s">
        <v>6663</v>
      </c>
      <c r="B815" s="151">
        <v>2013</v>
      </c>
    </row>
    <row r="816" spans="1:2">
      <c r="A816" s="151" t="s">
        <v>6662</v>
      </c>
      <c r="B816" s="151">
        <v>2013</v>
      </c>
    </row>
    <row r="817" spans="1:2">
      <c r="A817" s="151" t="s">
        <v>6661</v>
      </c>
      <c r="B817" s="151">
        <v>2013</v>
      </c>
    </row>
    <row r="818" spans="1:2">
      <c r="A818" s="151" t="s">
        <v>6659</v>
      </c>
      <c r="B818" s="151">
        <v>2013</v>
      </c>
    </row>
    <row r="819" spans="1:2">
      <c r="A819" s="151" t="s">
        <v>6657</v>
      </c>
      <c r="B819" s="151">
        <v>2013</v>
      </c>
    </row>
    <row r="820" spans="1:2">
      <c r="A820" s="151" t="s">
        <v>6497</v>
      </c>
      <c r="B820" s="151" t="s">
        <v>7458</v>
      </c>
    </row>
    <row r="821" spans="1:2">
      <c r="A821" s="151" t="s">
        <v>6656</v>
      </c>
      <c r="B821" s="151">
        <v>2013</v>
      </c>
    </row>
    <row r="822" spans="1:2">
      <c r="A822" s="151" t="s">
        <v>6654</v>
      </c>
      <c r="B822" s="151">
        <v>2013</v>
      </c>
    </row>
    <row r="823" spans="1:2">
      <c r="A823" s="151" t="s">
        <v>6653</v>
      </c>
      <c r="B823" s="151">
        <v>2013</v>
      </c>
    </row>
    <row r="824" spans="1:2">
      <c r="A824" s="151" t="s">
        <v>6652</v>
      </c>
      <c r="B824" s="151">
        <v>2013</v>
      </c>
    </row>
    <row r="825" spans="1:2">
      <c r="A825" s="151" t="s">
        <v>6651</v>
      </c>
      <c r="B825" s="151">
        <v>2013</v>
      </c>
    </row>
    <row r="826" spans="1:2">
      <c r="A826" s="151" t="s">
        <v>6650</v>
      </c>
      <c r="B826" s="151">
        <v>2013</v>
      </c>
    </row>
    <row r="827" spans="1:2">
      <c r="A827" s="151" t="s">
        <v>6649</v>
      </c>
      <c r="B827" s="151">
        <v>2013</v>
      </c>
    </row>
    <row r="828" spans="1:2">
      <c r="A828" s="151" t="s">
        <v>6587</v>
      </c>
      <c r="B828" s="151" t="s">
        <v>7458</v>
      </c>
    </row>
    <row r="829" spans="1:2">
      <c r="A829" s="151" t="s">
        <v>6647</v>
      </c>
      <c r="B829" s="151">
        <v>2013</v>
      </c>
    </row>
    <row r="830" spans="1:2">
      <c r="A830" s="151" t="s">
        <v>6646</v>
      </c>
      <c r="B830" s="151">
        <v>2013</v>
      </c>
    </row>
    <row r="831" spans="1:2">
      <c r="A831" s="151" t="s">
        <v>6645</v>
      </c>
      <c r="B831" s="151">
        <v>2013</v>
      </c>
    </row>
    <row r="832" spans="1:2">
      <c r="A832" s="151" t="s">
        <v>6644</v>
      </c>
      <c r="B832" s="151">
        <v>2013</v>
      </c>
    </row>
    <row r="833" spans="1:2">
      <c r="A833" s="151" t="s">
        <v>6643</v>
      </c>
      <c r="B833" s="151">
        <v>2013</v>
      </c>
    </row>
    <row r="834" spans="1:2">
      <c r="A834" s="151" t="s">
        <v>6642</v>
      </c>
      <c r="B834" s="151">
        <v>2013</v>
      </c>
    </row>
    <row r="835" spans="1:2">
      <c r="A835" s="151" t="s">
        <v>6641</v>
      </c>
      <c r="B835" s="151">
        <v>2013</v>
      </c>
    </row>
    <row r="836" spans="1:2">
      <c r="A836" s="151" t="s">
        <v>6640</v>
      </c>
      <c r="B836" s="151">
        <v>2013</v>
      </c>
    </row>
    <row r="837" spans="1:2">
      <c r="A837" s="151" t="s">
        <v>6639</v>
      </c>
      <c r="B837" s="151">
        <v>2013</v>
      </c>
    </row>
    <row r="838" spans="1:2">
      <c r="A838" s="151" t="s">
        <v>5799</v>
      </c>
      <c r="B838" s="151" t="s">
        <v>7557</v>
      </c>
    </row>
    <row r="839" spans="1:2">
      <c r="A839" s="151" t="s">
        <v>6638</v>
      </c>
      <c r="B839" s="151">
        <v>2013</v>
      </c>
    </row>
    <row r="840" spans="1:2">
      <c r="A840" s="151" t="s">
        <v>6479</v>
      </c>
      <c r="B840" s="151" t="s">
        <v>7458</v>
      </c>
    </row>
    <row r="841" spans="1:2">
      <c r="A841" s="151" t="s">
        <v>6544</v>
      </c>
      <c r="B841" s="151" t="s">
        <v>7458</v>
      </c>
    </row>
    <row r="842" spans="1:2">
      <c r="A842" s="151" t="s">
        <v>6634</v>
      </c>
      <c r="B842" s="151">
        <v>2013</v>
      </c>
    </row>
    <row r="843" spans="1:2">
      <c r="A843" s="151" t="s">
        <v>6379</v>
      </c>
      <c r="B843" s="151" t="s">
        <v>7459</v>
      </c>
    </row>
    <row r="844" spans="1:2">
      <c r="A844" s="151" t="s">
        <v>6150</v>
      </c>
      <c r="B844" s="151" t="s">
        <v>7460</v>
      </c>
    </row>
    <row r="845" spans="1:2">
      <c r="A845" s="151" t="s">
        <v>6631</v>
      </c>
      <c r="B845" s="151">
        <v>2013</v>
      </c>
    </row>
    <row r="846" spans="1:2">
      <c r="A846" s="151" t="s">
        <v>6630</v>
      </c>
      <c r="B846" s="151">
        <v>2013</v>
      </c>
    </row>
    <row r="847" spans="1:2">
      <c r="A847" s="151" t="s">
        <v>6466</v>
      </c>
      <c r="B847" s="151" t="s">
        <v>7459</v>
      </c>
    </row>
    <row r="848" spans="1:2">
      <c r="A848" s="151" t="s">
        <v>6629</v>
      </c>
      <c r="B848" s="151">
        <v>2013</v>
      </c>
    </row>
    <row r="849" spans="1:2">
      <c r="A849" s="151" t="s">
        <v>6628</v>
      </c>
      <c r="B849" s="151">
        <v>2013</v>
      </c>
    </row>
    <row r="850" spans="1:2">
      <c r="A850" s="151" t="s">
        <v>6627</v>
      </c>
      <c r="B850" s="151">
        <v>2013</v>
      </c>
    </row>
    <row r="851" spans="1:2">
      <c r="A851" s="151" t="s">
        <v>6626</v>
      </c>
      <c r="B851" s="151">
        <v>2013</v>
      </c>
    </row>
    <row r="852" spans="1:2">
      <c r="A852" s="151" t="s">
        <v>6117</v>
      </c>
      <c r="B852" s="151" t="s">
        <v>7461</v>
      </c>
    </row>
    <row r="853" spans="1:2">
      <c r="A853" s="151" t="s">
        <v>2074</v>
      </c>
      <c r="B853" s="151" t="s">
        <v>7558</v>
      </c>
    </row>
    <row r="854" spans="1:2">
      <c r="A854" s="151" t="s">
        <v>6625</v>
      </c>
      <c r="B854" s="151">
        <v>2013</v>
      </c>
    </row>
    <row r="855" spans="1:2">
      <c r="A855" s="151" t="s">
        <v>6623</v>
      </c>
      <c r="B855" s="151">
        <v>2013</v>
      </c>
    </row>
    <row r="856" spans="1:2">
      <c r="A856" s="151" t="s">
        <v>6622</v>
      </c>
      <c r="B856" s="151">
        <v>2013</v>
      </c>
    </row>
    <row r="857" spans="1:2">
      <c r="A857" s="151" t="s">
        <v>6620</v>
      </c>
      <c r="B857" s="151">
        <v>2013</v>
      </c>
    </row>
    <row r="858" spans="1:2">
      <c r="A858" s="151" t="s">
        <v>6619</v>
      </c>
      <c r="B858" s="151">
        <v>2013</v>
      </c>
    </row>
    <row r="859" spans="1:2">
      <c r="A859" s="151" t="s">
        <v>6618</v>
      </c>
      <c r="B859" s="151">
        <v>2013</v>
      </c>
    </row>
    <row r="860" spans="1:2">
      <c r="A860" s="151" t="s">
        <v>6617</v>
      </c>
      <c r="B860" s="151">
        <v>2013</v>
      </c>
    </row>
    <row r="861" spans="1:2">
      <c r="A861" s="151" t="s">
        <v>6616</v>
      </c>
      <c r="B861" s="151">
        <v>2013</v>
      </c>
    </row>
    <row r="862" spans="1:2">
      <c r="A862" s="151" t="s">
        <v>6615</v>
      </c>
      <c r="B862" s="151">
        <v>2013</v>
      </c>
    </row>
    <row r="863" spans="1:2">
      <c r="A863" s="151" t="s">
        <v>6614</v>
      </c>
      <c r="B863" s="151">
        <v>2013</v>
      </c>
    </row>
    <row r="864" spans="1:2">
      <c r="A864" s="151" t="s">
        <v>6613</v>
      </c>
      <c r="B864" s="151">
        <v>2013</v>
      </c>
    </row>
    <row r="865" spans="1:2">
      <c r="A865" s="151" t="s">
        <v>6612</v>
      </c>
      <c r="B865" s="151">
        <v>2013</v>
      </c>
    </row>
    <row r="866" spans="1:2">
      <c r="A866" s="151" t="s">
        <v>6611</v>
      </c>
      <c r="B866" s="151">
        <v>2013</v>
      </c>
    </row>
    <row r="867" spans="1:2">
      <c r="A867" s="151" t="s">
        <v>6610</v>
      </c>
      <c r="B867" s="151">
        <v>2013</v>
      </c>
    </row>
    <row r="868" spans="1:2">
      <c r="A868" s="151" t="s">
        <v>6608</v>
      </c>
      <c r="B868" s="151">
        <v>2013</v>
      </c>
    </row>
    <row r="869" spans="1:2">
      <c r="A869" s="151" t="s">
        <v>6542</v>
      </c>
      <c r="B869" s="151" t="s">
        <v>7458</v>
      </c>
    </row>
    <row r="870" spans="1:2">
      <c r="A870" s="151" t="s">
        <v>6607</v>
      </c>
      <c r="B870" s="151">
        <v>2013</v>
      </c>
    </row>
    <row r="871" spans="1:2">
      <c r="A871" s="151" t="s">
        <v>6606</v>
      </c>
      <c r="B871" s="151">
        <v>2013</v>
      </c>
    </row>
    <row r="872" spans="1:2">
      <c r="A872" s="151" t="s">
        <v>6605</v>
      </c>
      <c r="B872" s="151">
        <v>2013</v>
      </c>
    </row>
    <row r="873" spans="1:2">
      <c r="A873" s="151" t="s">
        <v>6604</v>
      </c>
      <c r="B873" s="151">
        <v>2013</v>
      </c>
    </row>
    <row r="874" spans="1:2">
      <c r="A874" s="151" t="s">
        <v>6560</v>
      </c>
      <c r="B874" s="151" t="s">
        <v>7458</v>
      </c>
    </row>
    <row r="875" spans="1:2">
      <c r="A875" s="151" t="s">
        <v>4836</v>
      </c>
      <c r="B875" s="151" t="s">
        <v>7559</v>
      </c>
    </row>
    <row r="876" spans="1:2">
      <c r="A876" s="151" t="s">
        <v>6375</v>
      </c>
      <c r="B876" s="151" t="s">
        <v>7459</v>
      </c>
    </row>
    <row r="877" spans="1:2">
      <c r="A877" s="151" t="s">
        <v>6602</v>
      </c>
      <c r="B877" s="151">
        <v>2013</v>
      </c>
    </row>
    <row r="878" spans="1:2">
      <c r="A878" s="151" t="s">
        <v>6600</v>
      </c>
      <c r="B878" s="151">
        <v>2013</v>
      </c>
    </row>
    <row r="879" spans="1:2">
      <c r="A879" s="151" t="s">
        <v>6599</v>
      </c>
      <c r="B879" s="151">
        <v>2013</v>
      </c>
    </row>
    <row r="880" spans="1:2">
      <c r="A880" s="151" t="s">
        <v>6598</v>
      </c>
      <c r="B880" s="151">
        <v>2013</v>
      </c>
    </row>
    <row r="881" spans="1:2">
      <c r="A881" s="151" t="s">
        <v>6597</v>
      </c>
      <c r="B881" s="151">
        <v>2013</v>
      </c>
    </row>
    <row r="882" spans="1:2">
      <c r="A882" s="151" t="s">
        <v>6596</v>
      </c>
      <c r="B882" s="151">
        <v>2013</v>
      </c>
    </row>
    <row r="883" spans="1:2">
      <c r="A883" s="151" t="s">
        <v>6595</v>
      </c>
      <c r="B883" s="151">
        <v>2013</v>
      </c>
    </row>
    <row r="884" spans="1:2">
      <c r="A884" s="151" t="s">
        <v>6594</v>
      </c>
      <c r="B884" s="151">
        <v>2013</v>
      </c>
    </row>
    <row r="885" spans="1:2">
      <c r="A885" s="151" t="s">
        <v>6593</v>
      </c>
      <c r="B885" s="151">
        <v>2013</v>
      </c>
    </row>
    <row r="886" spans="1:2">
      <c r="A886" s="151" t="s">
        <v>6060</v>
      </c>
      <c r="B886" s="151" t="s">
        <v>7461</v>
      </c>
    </row>
    <row r="887" spans="1:2">
      <c r="A887" s="151" t="s">
        <v>6592</v>
      </c>
      <c r="B887" s="151">
        <v>2013</v>
      </c>
    </row>
    <row r="888" spans="1:2">
      <c r="A888" s="151" t="s">
        <v>6270</v>
      </c>
      <c r="B888" s="151" t="s">
        <v>7457</v>
      </c>
    </row>
    <row r="889" spans="1:2">
      <c r="A889" s="151" t="s">
        <v>6591</v>
      </c>
      <c r="B889" s="151">
        <v>2013</v>
      </c>
    </row>
    <row r="890" spans="1:2">
      <c r="A890" s="151" t="s">
        <v>6590</v>
      </c>
      <c r="B890" s="151">
        <v>2013</v>
      </c>
    </row>
    <row r="891" spans="1:2">
      <c r="A891" s="151" t="s">
        <v>6588</v>
      </c>
      <c r="B891" s="151">
        <v>2012</v>
      </c>
    </row>
    <row r="892" spans="1:2">
      <c r="A892" s="151" t="s">
        <v>6465</v>
      </c>
      <c r="B892" s="151" t="s">
        <v>7454</v>
      </c>
    </row>
    <row r="893" spans="1:2">
      <c r="A893" s="151" t="s">
        <v>6586</v>
      </c>
      <c r="B893" s="151">
        <v>2012</v>
      </c>
    </row>
    <row r="894" spans="1:2">
      <c r="A894" s="151" t="s">
        <v>6585</v>
      </c>
      <c r="B894" s="151">
        <v>2012</v>
      </c>
    </row>
    <row r="895" spans="1:2">
      <c r="A895" s="151" t="s">
        <v>5907</v>
      </c>
      <c r="B895" s="151" t="s">
        <v>7452</v>
      </c>
    </row>
    <row r="896" spans="1:2">
      <c r="A896" s="151" t="s">
        <v>6583</v>
      </c>
      <c r="B896" s="151">
        <v>2012</v>
      </c>
    </row>
    <row r="897" spans="1:2">
      <c r="A897" s="151" t="s">
        <v>6582</v>
      </c>
      <c r="B897" s="151">
        <v>2012</v>
      </c>
    </row>
    <row r="898" spans="1:2">
      <c r="A898" s="151" t="s">
        <v>6135</v>
      </c>
      <c r="B898" s="151" t="s">
        <v>7455</v>
      </c>
    </row>
    <row r="899" spans="1:2">
      <c r="A899" s="151" t="s">
        <v>6579</v>
      </c>
      <c r="B899" s="151">
        <v>2012</v>
      </c>
    </row>
    <row r="900" spans="1:2">
      <c r="A900" s="151" t="s">
        <v>5964</v>
      </c>
      <c r="B900" s="151" t="s">
        <v>7452</v>
      </c>
    </row>
    <row r="901" spans="1:2">
      <c r="A901" s="151" t="s">
        <v>6267</v>
      </c>
      <c r="B901" s="151" t="s">
        <v>7453</v>
      </c>
    </row>
    <row r="902" spans="1:2">
      <c r="A902" s="151" t="s">
        <v>6578</v>
      </c>
      <c r="B902" s="151">
        <v>2012</v>
      </c>
    </row>
    <row r="903" spans="1:2">
      <c r="A903" s="151" t="s">
        <v>6577</v>
      </c>
      <c r="B903" s="151">
        <v>2012</v>
      </c>
    </row>
    <row r="904" spans="1:2">
      <c r="A904" s="151" t="s">
        <v>6575</v>
      </c>
      <c r="B904" s="151">
        <v>2012</v>
      </c>
    </row>
    <row r="905" spans="1:2">
      <c r="A905" s="151" t="s">
        <v>6574</v>
      </c>
      <c r="B905" s="151">
        <v>2012</v>
      </c>
    </row>
    <row r="906" spans="1:2">
      <c r="A906" s="151" t="s">
        <v>6573</v>
      </c>
      <c r="B906" s="151">
        <v>2012</v>
      </c>
    </row>
    <row r="907" spans="1:2">
      <c r="A907" s="151" t="s">
        <v>6334</v>
      </c>
      <c r="B907" s="151" t="s">
        <v>7453</v>
      </c>
    </row>
    <row r="908" spans="1:2">
      <c r="A908" s="151" t="s">
        <v>6572</v>
      </c>
      <c r="B908" s="151">
        <v>2012</v>
      </c>
    </row>
    <row r="909" spans="1:2">
      <c r="A909" s="151" t="s">
        <v>6571</v>
      </c>
      <c r="B909" s="151">
        <v>2012</v>
      </c>
    </row>
    <row r="910" spans="1:2">
      <c r="A910" s="151" t="s">
        <v>6570</v>
      </c>
      <c r="B910" s="151">
        <v>2012</v>
      </c>
    </row>
    <row r="911" spans="1:2">
      <c r="A911" s="151" t="s">
        <v>6569</v>
      </c>
      <c r="B911" s="151">
        <v>2012</v>
      </c>
    </row>
    <row r="912" spans="1:2">
      <c r="A912" s="151" t="s">
        <v>6568</v>
      </c>
      <c r="B912" s="151">
        <v>2012</v>
      </c>
    </row>
    <row r="913" spans="1:2">
      <c r="A913" s="151" t="s">
        <v>6377</v>
      </c>
      <c r="B913" s="151" t="s">
        <v>7454</v>
      </c>
    </row>
    <row r="914" spans="1:2">
      <c r="A914" s="151" t="s">
        <v>6308</v>
      </c>
      <c r="B914" s="151" t="s">
        <v>7453</v>
      </c>
    </row>
    <row r="915" spans="1:2">
      <c r="A915" s="151" t="s">
        <v>5965</v>
      </c>
      <c r="B915" s="151" t="s">
        <v>7452</v>
      </c>
    </row>
    <row r="916" spans="1:2">
      <c r="A916" s="151" t="s">
        <v>6566</v>
      </c>
      <c r="B916" s="151">
        <v>2012</v>
      </c>
    </row>
    <row r="917" spans="1:2">
      <c r="A917" s="151" t="s">
        <v>6565</v>
      </c>
      <c r="B917" s="151">
        <v>2012</v>
      </c>
    </row>
    <row r="918" spans="1:2">
      <c r="A918" s="151" t="s">
        <v>6564</v>
      </c>
      <c r="B918" s="151">
        <v>2012</v>
      </c>
    </row>
    <row r="919" spans="1:2">
      <c r="A919" s="151" t="s">
        <v>5441</v>
      </c>
      <c r="B919" s="151" t="s">
        <v>7560</v>
      </c>
    </row>
    <row r="920" spans="1:2">
      <c r="A920" s="151" t="s">
        <v>6562</v>
      </c>
      <c r="B920" s="151">
        <v>2012</v>
      </c>
    </row>
    <row r="921" spans="1:2">
      <c r="A921" s="151" t="s">
        <v>6559</v>
      </c>
      <c r="B921" s="151">
        <v>2012</v>
      </c>
    </row>
    <row r="922" spans="1:2">
      <c r="A922" s="151" t="s">
        <v>6558</v>
      </c>
      <c r="B922" s="151">
        <v>2012</v>
      </c>
    </row>
    <row r="923" spans="1:2">
      <c r="A923" s="151" t="s">
        <v>6557</v>
      </c>
      <c r="B923" s="151">
        <v>2012</v>
      </c>
    </row>
    <row r="924" spans="1:2">
      <c r="A924" s="151" t="s">
        <v>6556</v>
      </c>
      <c r="B924" s="151">
        <v>2012</v>
      </c>
    </row>
    <row r="925" spans="1:2">
      <c r="A925" s="151" t="s">
        <v>6555</v>
      </c>
      <c r="B925" s="151">
        <v>2012</v>
      </c>
    </row>
    <row r="926" spans="1:2">
      <c r="A926" s="151" t="s">
        <v>6554</v>
      </c>
      <c r="B926" s="151">
        <v>2012</v>
      </c>
    </row>
    <row r="927" spans="1:2">
      <c r="A927" s="151" t="s">
        <v>6553</v>
      </c>
      <c r="B927" s="151">
        <v>2012</v>
      </c>
    </row>
    <row r="928" spans="1:2">
      <c r="A928" s="151" t="s">
        <v>6552</v>
      </c>
      <c r="B928" s="151">
        <v>2012</v>
      </c>
    </row>
    <row r="929" spans="1:2">
      <c r="A929" s="151" t="s">
        <v>6550</v>
      </c>
      <c r="B929" s="151">
        <v>2012</v>
      </c>
    </row>
    <row r="930" spans="1:2">
      <c r="A930" s="151" t="s">
        <v>6172</v>
      </c>
      <c r="B930" s="151" t="s">
        <v>7451</v>
      </c>
    </row>
    <row r="931" spans="1:2">
      <c r="A931" s="151" t="s">
        <v>6548</v>
      </c>
      <c r="B931" s="151">
        <v>2012</v>
      </c>
    </row>
    <row r="932" spans="1:2">
      <c r="A932" s="151" t="s">
        <v>6547</v>
      </c>
      <c r="B932" s="151">
        <v>2012</v>
      </c>
    </row>
    <row r="933" spans="1:2">
      <c r="A933" s="151" t="s">
        <v>6546</v>
      </c>
      <c r="B933" s="151">
        <v>2012</v>
      </c>
    </row>
    <row r="934" spans="1:2">
      <c r="A934" s="151" t="s">
        <v>6327</v>
      </c>
      <c r="B934" s="151" t="s">
        <v>7453</v>
      </c>
    </row>
    <row r="935" spans="1:2">
      <c r="A935" s="151" t="s">
        <v>6545</v>
      </c>
      <c r="B935" s="151">
        <v>2012</v>
      </c>
    </row>
    <row r="936" spans="1:2">
      <c r="A936" s="151" t="s">
        <v>6543</v>
      </c>
      <c r="B936" s="151">
        <v>2012</v>
      </c>
    </row>
    <row r="937" spans="1:2">
      <c r="A937" s="151" t="s">
        <v>6329</v>
      </c>
      <c r="B937" s="151" t="s">
        <v>7453</v>
      </c>
    </row>
    <row r="938" spans="1:2">
      <c r="A938" s="151" t="s">
        <v>6540</v>
      </c>
      <c r="B938" s="151">
        <v>2012</v>
      </c>
    </row>
    <row r="939" spans="1:2">
      <c r="A939" s="151" t="s">
        <v>6539</v>
      </c>
      <c r="B939" s="151">
        <v>2012</v>
      </c>
    </row>
    <row r="940" spans="1:2">
      <c r="A940" s="151" t="s">
        <v>6538</v>
      </c>
      <c r="B940" s="151">
        <v>2012</v>
      </c>
    </row>
    <row r="941" spans="1:2">
      <c r="A941" s="151" t="s">
        <v>6537</v>
      </c>
      <c r="B941" s="151">
        <v>2012</v>
      </c>
    </row>
    <row r="942" spans="1:2">
      <c r="A942" s="151" t="s">
        <v>6536</v>
      </c>
      <c r="B942" s="151">
        <v>2012</v>
      </c>
    </row>
    <row r="943" spans="1:2">
      <c r="A943" s="151" t="s">
        <v>6535</v>
      </c>
      <c r="B943" s="151">
        <v>2012</v>
      </c>
    </row>
    <row r="944" spans="1:2">
      <c r="A944" s="151" t="s">
        <v>6534</v>
      </c>
      <c r="B944" s="151">
        <v>2012</v>
      </c>
    </row>
    <row r="945" spans="1:2">
      <c r="A945" s="151" t="s">
        <v>6533</v>
      </c>
      <c r="B945" s="151">
        <v>2012</v>
      </c>
    </row>
    <row r="946" spans="1:2">
      <c r="A946" s="151" t="s">
        <v>6532</v>
      </c>
      <c r="B946" s="151">
        <v>2012</v>
      </c>
    </row>
    <row r="947" spans="1:2">
      <c r="A947" s="151" t="s">
        <v>6474</v>
      </c>
      <c r="B947" s="151" t="s">
        <v>7454</v>
      </c>
    </row>
    <row r="948" spans="1:2">
      <c r="A948" s="151" t="s">
        <v>6422</v>
      </c>
      <c r="B948" s="151" t="s">
        <v>7454</v>
      </c>
    </row>
    <row r="949" spans="1:2">
      <c r="A949" s="151" t="s">
        <v>6530</v>
      </c>
      <c r="B949" s="151">
        <v>2012</v>
      </c>
    </row>
    <row r="950" spans="1:2">
      <c r="A950" s="151" t="s">
        <v>6529</v>
      </c>
      <c r="B950" s="151">
        <v>2012</v>
      </c>
    </row>
    <row r="951" spans="1:2">
      <c r="A951" s="151" t="s">
        <v>6145</v>
      </c>
      <c r="B951" s="151" t="s">
        <v>7451</v>
      </c>
    </row>
    <row r="952" spans="1:2">
      <c r="A952" s="151" t="s">
        <v>6527</v>
      </c>
      <c r="B952" s="151">
        <v>2012</v>
      </c>
    </row>
    <row r="953" spans="1:2">
      <c r="A953" s="151" t="s">
        <v>6526</v>
      </c>
      <c r="B953" s="151">
        <v>2012</v>
      </c>
    </row>
    <row r="954" spans="1:2">
      <c r="A954" s="151" t="s">
        <v>6168</v>
      </c>
      <c r="B954" s="151" t="s">
        <v>7451</v>
      </c>
    </row>
    <row r="955" spans="1:2">
      <c r="A955" s="151" t="s">
        <v>6524</v>
      </c>
      <c r="B955" s="151">
        <v>2012</v>
      </c>
    </row>
    <row r="956" spans="1:2">
      <c r="A956" s="151" t="s">
        <v>6523</v>
      </c>
      <c r="B956" s="151">
        <v>2012</v>
      </c>
    </row>
    <row r="957" spans="1:2">
      <c r="A957" s="151" t="s">
        <v>6522</v>
      </c>
      <c r="B957" s="151">
        <v>2012</v>
      </c>
    </row>
    <row r="958" spans="1:2">
      <c r="A958" s="151" t="s">
        <v>6521</v>
      </c>
      <c r="B958" s="151">
        <v>2012</v>
      </c>
    </row>
    <row r="959" spans="1:2">
      <c r="A959" s="151" t="s">
        <v>6520</v>
      </c>
      <c r="B959" s="151">
        <v>2012</v>
      </c>
    </row>
    <row r="960" spans="1:2">
      <c r="A960" s="151" t="s">
        <v>6519</v>
      </c>
      <c r="B960" s="151">
        <v>2012</v>
      </c>
    </row>
    <row r="961" spans="1:2">
      <c r="A961" s="151" t="s">
        <v>6518</v>
      </c>
      <c r="B961" s="151">
        <v>2012</v>
      </c>
    </row>
    <row r="962" spans="1:2">
      <c r="A962" s="151" t="s">
        <v>5655</v>
      </c>
      <c r="B962" s="151" t="s">
        <v>7456</v>
      </c>
    </row>
    <row r="963" spans="1:2">
      <c r="A963" s="151" t="s">
        <v>6517</v>
      </c>
      <c r="B963" s="151">
        <v>2012</v>
      </c>
    </row>
    <row r="964" spans="1:2">
      <c r="A964" s="151" t="s">
        <v>6516</v>
      </c>
      <c r="B964" s="151">
        <v>2012</v>
      </c>
    </row>
    <row r="965" spans="1:2">
      <c r="A965" s="151" t="s">
        <v>6515</v>
      </c>
      <c r="B965" s="151">
        <v>2012</v>
      </c>
    </row>
    <row r="966" spans="1:2">
      <c r="A966" s="151" t="s">
        <v>6513</v>
      </c>
      <c r="B966" s="151">
        <v>2012</v>
      </c>
    </row>
    <row r="967" spans="1:2">
      <c r="A967" s="151" t="s">
        <v>6512</v>
      </c>
      <c r="B967" s="151">
        <v>2012</v>
      </c>
    </row>
    <row r="968" spans="1:2">
      <c r="A968" s="151" t="s">
        <v>6511</v>
      </c>
      <c r="B968" s="151">
        <v>2012</v>
      </c>
    </row>
    <row r="969" spans="1:2">
      <c r="A969" s="151" t="s">
        <v>6510</v>
      </c>
      <c r="B969" s="151">
        <v>2012</v>
      </c>
    </row>
    <row r="970" spans="1:2">
      <c r="A970" s="151" t="s">
        <v>6508</v>
      </c>
      <c r="B970" s="151">
        <v>2012</v>
      </c>
    </row>
    <row r="971" spans="1:2">
      <c r="A971" s="151" t="s">
        <v>6381</v>
      </c>
      <c r="B971" s="151" t="s">
        <v>7454</v>
      </c>
    </row>
    <row r="972" spans="1:2">
      <c r="A972" s="151" t="s">
        <v>6155</v>
      </c>
      <c r="B972" s="151" t="s">
        <v>7451</v>
      </c>
    </row>
    <row r="973" spans="1:2">
      <c r="A973" s="151" t="s">
        <v>6507</v>
      </c>
      <c r="B973" s="151">
        <v>2012</v>
      </c>
    </row>
    <row r="974" spans="1:2">
      <c r="A974" s="151" t="s">
        <v>6506</v>
      </c>
      <c r="B974" s="151">
        <v>2012</v>
      </c>
    </row>
    <row r="975" spans="1:2">
      <c r="A975" s="151" t="s">
        <v>6257</v>
      </c>
      <c r="B975" s="151" t="s">
        <v>7453</v>
      </c>
    </row>
    <row r="976" spans="1:2">
      <c r="A976" s="151" t="s">
        <v>6505</v>
      </c>
      <c r="B976" s="151">
        <v>2012</v>
      </c>
    </row>
    <row r="977" spans="1:2">
      <c r="A977" s="151" t="s">
        <v>5549</v>
      </c>
      <c r="B977" s="151" t="s">
        <v>7560</v>
      </c>
    </row>
    <row r="978" spans="1:2">
      <c r="A978" s="151" t="s">
        <v>5879</v>
      </c>
      <c r="B978" s="151" t="s">
        <v>7452</v>
      </c>
    </row>
    <row r="979" spans="1:2">
      <c r="A979" s="151" t="s">
        <v>6504</v>
      </c>
      <c r="B979" s="151">
        <v>2012</v>
      </c>
    </row>
    <row r="980" spans="1:2">
      <c r="A980" s="151" t="s">
        <v>6503</v>
      </c>
      <c r="B980" s="151">
        <v>2012</v>
      </c>
    </row>
    <row r="981" spans="1:2">
      <c r="A981" s="151" t="s">
        <v>6502</v>
      </c>
      <c r="B981" s="151">
        <v>2012</v>
      </c>
    </row>
    <row r="982" spans="1:2">
      <c r="A982" s="151" t="s">
        <v>6501</v>
      </c>
      <c r="B982" s="151">
        <v>2012</v>
      </c>
    </row>
    <row r="983" spans="1:2">
      <c r="A983" s="151" t="s">
        <v>6499</v>
      </c>
      <c r="B983" s="151">
        <v>2012</v>
      </c>
    </row>
    <row r="984" spans="1:2">
      <c r="A984" s="151" t="s">
        <v>6498</v>
      </c>
      <c r="B984" s="151">
        <v>2012</v>
      </c>
    </row>
    <row r="985" spans="1:2">
      <c r="A985" s="151" t="s">
        <v>6496</v>
      </c>
      <c r="B985" s="151">
        <v>2012</v>
      </c>
    </row>
    <row r="986" spans="1:2">
      <c r="A986" s="151" t="s">
        <v>6495</v>
      </c>
      <c r="B986" s="151">
        <v>2012</v>
      </c>
    </row>
    <row r="987" spans="1:2">
      <c r="A987" s="151" t="s">
        <v>6494</v>
      </c>
      <c r="B987" s="151">
        <v>2012</v>
      </c>
    </row>
    <row r="988" spans="1:2">
      <c r="A988" s="151" t="s">
        <v>6493</v>
      </c>
      <c r="B988" s="151">
        <v>2012</v>
      </c>
    </row>
    <row r="989" spans="1:2">
      <c r="A989" s="151" t="s">
        <v>6492</v>
      </c>
      <c r="B989" s="151">
        <v>2012</v>
      </c>
    </row>
    <row r="990" spans="1:2">
      <c r="A990" s="151" t="s">
        <v>6491</v>
      </c>
      <c r="B990" s="151">
        <v>2012</v>
      </c>
    </row>
    <row r="991" spans="1:2">
      <c r="A991" s="151" t="s">
        <v>6437</v>
      </c>
      <c r="B991" s="151" t="s">
        <v>7454</v>
      </c>
    </row>
    <row r="992" spans="1:2">
      <c r="A992" s="151" t="s">
        <v>6490</v>
      </c>
      <c r="B992" s="151">
        <v>2012</v>
      </c>
    </row>
    <row r="993" spans="1:2">
      <c r="A993" s="151" t="s">
        <v>6489</v>
      </c>
      <c r="B993" s="151">
        <v>2012</v>
      </c>
    </row>
    <row r="994" spans="1:2">
      <c r="A994" s="151" t="s">
        <v>6488</v>
      </c>
      <c r="B994" s="151">
        <v>2012</v>
      </c>
    </row>
    <row r="995" spans="1:2">
      <c r="A995" s="151" t="s">
        <v>6487</v>
      </c>
      <c r="B995" s="151">
        <v>2012</v>
      </c>
    </row>
    <row r="996" spans="1:2">
      <c r="A996" s="151" t="s">
        <v>5742</v>
      </c>
      <c r="B996" s="151" t="s">
        <v>7561</v>
      </c>
    </row>
    <row r="997" spans="1:2">
      <c r="A997" s="151" t="s">
        <v>6456</v>
      </c>
      <c r="B997" s="151" t="s">
        <v>7454</v>
      </c>
    </row>
    <row r="998" spans="1:2">
      <c r="A998" s="151" t="s">
        <v>6272</v>
      </c>
      <c r="B998" s="151" t="s">
        <v>7453</v>
      </c>
    </row>
    <row r="999" spans="1:2">
      <c r="A999" s="151" t="s">
        <v>6485</v>
      </c>
      <c r="B999" s="151">
        <v>2012</v>
      </c>
    </row>
    <row r="1000" spans="1:2">
      <c r="A1000" s="151" t="s">
        <v>6483</v>
      </c>
      <c r="B1000" s="151">
        <v>2012</v>
      </c>
    </row>
    <row r="1001" spans="1:2">
      <c r="A1001" s="151" t="s">
        <v>6144</v>
      </c>
      <c r="B1001" s="151" t="s">
        <v>7451</v>
      </c>
    </row>
    <row r="1002" spans="1:2">
      <c r="A1002" s="151" t="s">
        <v>6481</v>
      </c>
      <c r="B1002" s="151">
        <v>2012</v>
      </c>
    </row>
    <row r="1003" spans="1:2">
      <c r="A1003" s="151" t="s">
        <v>6480</v>
      </c>
      <c r="B1003" s="151">
        <v>2012</v>
      </c>
    </row>
    <row r="1004" spans="1:2">
      <c r="A1004" s="151" t="s">
        <v>6089</v>
      </c>
      <c r="B1004" s="151" t="s">
        <v>7455</v>
      </c>
    </row>
    <row r="1005" spans="1:2">
      <c r="A1005" s="151" t="s">
        <v>6478</v>
      </c>
      <c r="B1005" s="151">
        <v>2012</v>
      </c>
    </row>
    <row r="1006" spans="1:2">
      <c r="A1006" s="151" t="s">
        <v>6476</v>
      </c>
      <c r="B1006" s="151">
        <v>2012</v>
      </c>
    </row>
    <row r="1007" spans="1:2">
      <c r="A1007" s="151" t="s">
        <v>6475</v>
      </c>
      <c r="B1007" s="151">
        <v>2011</v>
      </c>
    </row>
    <row r="1008" spans="1:2">
      <c r="A1008" s="151" t="s">
        <v>6473</v>
      </c>
      <c r="B1008" s="151">
        <v>2011</v>
      </c>
    </row>
    <row r="1009" spans="1:2">
      <c r="A1009" s="151" t="s">
        <v>6472</v>
      </c>
      <c r="B1009" s="151">
        <v>2011</v>
      </c>
    </row>
    <row r="1010" spans="1:2">
      <c r="A1010" s="151" t="s">
        <v>6471</v>
      </c>
      <c r="B1010" s="151">
        <v>2011</v>
      </c>
    </row>
    <row r="1011" spans="1:2">
      <c r="A1011" s="151" t="s">
        <v>1827</v>
      </c>
      <c r="B1011" s="151">
        <v>2011</v>
      </c>
    </row>
    <row r="1012" spans="1:2">
      <c r="A1012" s="151" t="s">
        <v>6469</v>
      </c>
      <c r="B1012" s="151">
        <v>2011</v>
      </c>
    </row>
    <row r="1013" spans="1:2">
      <c r="A1013" s="151" t="s">
        <v>6468</v>
      </c>
      <c r="B1013" s="151">
        <v>2011</v>
      </c>
    </row>
    <row r="1014" spans="1:2">
      <c r="A1014" s="151" t="s">
        <v>6354</v>
      </c>
      <c r="B1014" s="151" t="s">
        <v>7448</v>
      </c>
    </row>
    <row r="1015" spans="1:2">
      <c r="A1015" s="151" t="s">
        <v>1949</v>
      </c>
      <c r="B1015" s="151">
        <v>2011</v>
      </c>
    </row>
    <row r="1016" spans="1:2">
      <c r="A1016" s="151" t="s">
        <v>6464</v>
      </c>
      <c r="B1016" s="151">
        <v>2011</v>
      </c>
    </row>
    <row r="1017" spans="1:2">
      <c r="A1017" s="151" t="s">
        <v>6463</v>
      </c>
      <c r="B1017" s="151">
        <v>2011</v>
      </c>
    </row>
    <row r="1018" spans="1:2">
      <c r="A1018" s="151" t="s">
        <v>6462</v>
      </c>
      <c r="B1018" s="151">
        <v>2011</v>
      </c>
    </row>
    <row r="1019" spans="1:2">
      <c r="A1019" s="151" t="s">
        <v>5645</v>
      </c>
      <c r="B1019" s="151" t="s">
        <v>7449</v>
      </c>
    </row>
    <row r="1020" spans="1:2">
      <c r="A1020" s="151" t="s">
        <v>6461</v>
      </c>
      <c r="B1020" s="151">
        <v>2011</v>
      </c>
    </row>
    <row r="1021" spans="1:2">
      <c r="A1021" s="151" t="s">
        <v>6332</v>
      </c>
      <c r="B1021" s="151" t="s">
        <v>7448</v>
      </c>
    </row>
    <row r="1022" spans="1:2">
      <c r="A1022" s="151" t="s">
        <v>6460</v>
      </c>
      <c r="B1022" s="151">
        <v>2011</v>
      </c>
    </row>
    <row r="1023" spans="1:2">
      <c r="A1023" s="151" t="s">
        <v>6457</v>
      </c>
      <c r="B1023" s="151">
        <v>2011</v>
      </c>
    </row>
    <row r="1024" spans="1:2">
      <c r="A1024" s="151" t="s">
        <v>6455</v>
      </c>
      <c r="B1024" s="151">
        <v>2011</v>
      </c>
    </row>
    <row r="1025" spans="1:2">
      <c r="A1025" s="151" t="s">
        <v>6453</v>
      </c>
      <c r="B1025" s="151">
        <v>2011</v>
      </c>
    </row>
    <row r="1026" spans="1:2">
      <c r="A1026" s="151" t="s">
        <v>6451</v>
      </c>
      <c r="B1026" s="151">
        <v>2011</v>
      </c>
    </row>
    <row r="1027" spans="1:2">
      <c r="A1027" s="151" t="s">
        <v>6450</v>
      </c>
      <c r="B1027" s="151">
        <v>2011</v>
      </c>
    </row>
    <row r="1028" spans="1:2">
      <c r="A1028" s="151" t="s">
        <v>6076</v>
      </c>
      <c r="B1028" s="151" t="s">
        <v>7446</v>
      </c>
    </row>
    <row r="1029" spans="1:2">
      <c r="A1029" s="151" t="s">
        <v>6448</v>
      </c>
      <c r="B1029" s="151">
        <v>2011</v>
      </c>
    </row>
    <row r="1030" spans="1:2">
      <c r="A1030" s="151" t="s">
        <v>6447</v>
      </c>
      <c r="B1030" s="151">
        <v>2011</v>
      </c>
    </row>
    <row r="1031" spans="1:2">
      <c r="A1031" s="151" t="s">
        <v>6446</v>
      </c>
      <c r="B1031" s="151">
        <v>2011</v>
      </c>
    </row>
    <row r="1032" spans="1:2">
      <c r="A1032" s="151" t="s">
        <v>6146</v>
      </c>
      <c r="B1032" s="151" t="s">
        <v>7447</v>
      </c>
    </row>
    <row r="1033" spans="1:2">
      <c r="A1033" s="151" t="s">
        <v>6445</v>
      </c>
      <c r="B1033" s="151">
        <v>2011</v>
      </c>
    </row>
    <row r="1034" spans="1:2">
      <c r="A1034" s="151" t="s">
        <v>6282</v>
      </c>
      <c r="B1034" s="151" t="s">
        <v>7448</v>
      </c>
    </row>
    <row r="1035" spans="1:2">
      <c r="A1035" s="151" t="s">
        <v>6443</v>
      </c>
      <c r="B1035" s="151">
        <v>2011</v>
      </c>
    </row>
    <row r="1036" spans="1:2">
      <c r="A1036" s="151" t="s">
        <v>6442</v>
      </c>
      <c r="B1036" s="151">
        <v>2011</v>
      </c>
    </row>
    <row r="1037" spans="1:2">
      <c r="A1037" s="151" t="s">
        <v>6441</v>
      </c>
      <c r="B1037" s="151">
        <v>2011</v>
      </c>
    </row>
    <row r="1038" spans="1:2">
      <c r="A1038" s="151" t="s">
        <v>6440</v>
      </c>
      <c r="B1038" s="151">
        <v>2011</v>
      </c>
    </row>
    <row r="1039" spans="1:2">
      <c r="A1039" s="151" t="s">
        <v>6436</v>
      </c>
      <c r="B1039" s="151">
        <v>2011</v>
      </c>
    </row>
    <row r="1040" spans="1:2">
      <c r="A1040" s="151" t="s">
        <v>6435</v>
      </c>
      <c r="B1040" s="151">
        <v>2011</v>
      </c>
    </row>
    <row r="1041" spans="1:2">
      <c r="A1041" s="151" t="s">
        <v>6434</v>
      </c>
      <c r="B1041" s="151">
        <v>2011</v>
      </c>
    </row>
    <row r="1042" spans="1:2">
      <c r="A1042" s="151" t="s">
        <v>6433</v>
      </c>
      <c r="B1042" s="151">
        <v>2011</v>
      </c>
    </row>
    <row r="1043" spans="1:2">
      <c r="A1043" s="151" t="s">
        <v>6357</v>
      </c>
      <c r="B1043" s="151" t="s">
        <v>7448</v>
      </c>
    </row>
    <row r="1044" spans="1:2">
      <c r="A1044" s="151" t="s">
        <v>6432</v>
      </c>
      <c r="B1044" s="151">
        <v>2011</v>
      </c>
    </row>
    <row r="1045" spans="1:2">
      <c r="A1045" s="151" t="s">
        <v>6431</v>
      </c>
      <c r="B1045" s="151">
        <v>2011</v>
      </c>
    </row>
    <row r="1046" spans="1:2">
      <c r="A1046" s="151" t="s">
        <v>6429</v>
      </c>
      <c r="B1046" s="151">
        <v>2011</v>
      </c>
    </row>
    <row r="1047" spans="1:2">
      <c r="A1047" s="151" t="s">
        <v>6428</v>
      </c>
      <c r="B1047" s="151">
        <v>2011</v>
      </c>
    </row>
    <row r="1048" spans="1:2">
      <c r="A1048" s="151" t="s">
        <v>5831</v>
      </c>
      <c r="B1048" s="151" t="s">
        <v>7450</v>
      </c>
    </row>
    <row r="1049" spans="1:2">
      <c r="A1049" s="151" t="s">
        <v>6211</v>
      </c>
      <c r="B1049" s="151" t="s">
        <v>7447</v>
      </c>
    </row>
    <row r="1050" spans="1:2">
      <c r="A1050" s="151" t="s">
        <v>6427</v>
      </c>
      <c r="B1050" s="151">
        <v>2011</v>
      </c>
    </row>
    <row r="1051" spans="1:2">
      <c r="A1051" s="151" t="s">
        <v>5899</v>
      </c>
      <c r="B1051" s="151" t="s">
        <v>7445</v>
      </c>
    </row>
    <row r="1052" spans="1:2">
      <c r="A1052" s="151" t="s">
        <v>6068</v>
      </c>
      <c r="B1052" s="151" t="s">
        <v>7446</v>
      </c>
    </row>
    <row r="1053" spans="1:2">
      <c r="A1053" s="151" t="s">
        <v>3481</v>
      </c>
      <c r="B1053" s="151" t="s">
        <v>7448</v>
      </c>
    </row>
    <row r="1054" spans="1:2">
      <c r="A1054" s="151" t="s">
        <v>6425</v>
      </c>
      <c r="B1054" s="151">
        <v>2011</v>
      </c>
    </row>
    <row r="1055" spans="1:2">
      <c r="A1055" s="151" t="s">
        <v>5881</v>
      </c>
      <c r="B1055" s="151" t="s">
        <v>7445</v>
      </c>
    </row>
    <row r="1056" spans="1:2">
      <c r="A1056" s="151" t="s">
        <v>6424</v>
      </c>
      <c r="B1056" s="151">
        <v>2011</v>
      </c>
    </row>
    <row r="1057" spans="1:2">
      <c r="A1057" s="151" t="s">
        <v>6423</v>
      </c>
      <c r="B1057" s="151">
        <v>2011</v>
      </c>
    </row>
    <row r="1058" spans="1:2">
      <c r="A1058" s="151" t="s">
        <v>6421</v>
      </c>
      <c r="B1058" s="151">
        <v>2011</v>
      </c>
    </row>
    <row r="1059" spans="1:2">
      <c r="A1059" s="151" t="s">
        <v>6420</v>
      </c>
      <c r="B1059" s="151">
        <v>2011</v>
      </c>
    </row>
    <row r="1060" spans="1:2">
      <c r="A1060" s="151" t="s">
        <v>6419</v>
      </c>
      <c r="B1060" s="151">
        <v>2011</v>
      </c>
    </row>
    <row r="1061" spans="1:2">
      <c r="A1061" s="151" t="s">
        <v>6072</v>
      </c>
      <c r="B1061" s="151" t="s">
        <v>7446</v>
      </c>
    </row>
    <row r="1062" spans="1:2">
      <c r="A1062" s="151" t="s">
        <v>6249</v>
      </c>
      <c r="B1062" s="151" t="s">
        <v>7448</v>
      </c>
    </row>
    <row r="1063" spans="1:2">
      <c r="A1063" s="151" t="s">
        <v>6417</v>
      </c>
      <c r="B1063" s="151">
        <v>2011</v>
      </c>
    </row>
    <row r="1064" spans="1:2">
      <c r="A1064" s="151" t="s">
        <v>6049</v>
      </c>
      <c r="B1064" s="151" t="s">
        <v>7446</v>
      </c>
    </row>
    <row r="1065" spans="1:2">
      <c r="A1065" s="151" t="s">
        <v>6416</v>
      </c>
      <c r="B1065" s="151">
        <v>2011</v>
      </c>
    </row>
    <row r="1066" spans="1:2">
      <c r="A1066" s="151" t="s">
        <v>6196</v>
      </c>
      <c r="B1066" s="151" t="s">
        <v>7447</v>
      </c>
    </row>
    <row r="1067" spans="1:2">
      <c r="A1067" s="151" t="s">
        <v>1621</v>
      </c>
      <c r="B1067" s="151">
        <v>2011</v>
      </c>
    </row>
    <row r="1068" spans="1:2">
      <c r="A1068" s="151" t="s">
        <v>6414</v>
      </c>
      <c r="B1068" s="151">
        <v>2011</v>
      </c>
    </row>
    <row r="1069" spans="1:2">
      <c r="A1069" s="151" t="s">
        <v>6413</v>
      </c>
      <c r="B1069" s="151">
        <v>2011</v>
      </c>
    </row>
    <row r="1070" spans="1:2">
      <c r="A1070" s="151" t="s">
        <v>5826</v>
      </c>
      <c r="B1070" s="151" t="s">
        <v>7450</v>
      </c>
    </row>
    <row r="1071" spans="1:2">
      <c r="A1071" s="151" t="s">
        <v>4887</v>
      </c>
      <c r="B1071" s="151" t="s">
        <v>7562</v>
      </c>
    </row>
    <row r="1072" spans="1:2">
      <c r="A1072" s="151" t="s">
        <v>6281</v>
      </c>
      <c r="B1072" s="151" t="s">
        <v>7448</v>
      </c>
    </row>
    <row r="1073" spans="1:2">
      <c r="A1073" s="151" t="s">
        <v>6003</v>
      </c>
      <c r="B1073" s="151" t="s">
        <v>7445</v>
      </c>
    </row>
    <row r="1074" spans="1:2">
      <c r="A1074" s="151" t="s">
        <v>6412</v>
      </c>
      <c r="B1074" s="151">
        <v>2011</v>
      </c>
    </row>
    <row r="1075" spans="1:2">
      <c r="A1075" s="151" t="s">
        <v>5931</v>
      </c>
      <c r="B1075" s="151" t="s">
        <v>7445</v>
      </c>
    </row>
    <row r="1076" spans="1:2">
      <c r="A1076" s="151" t="s">
        <v>6411</v>
      </c>
      <c r="B1076" s="151">
        <v>2011</v>
      </c>
    </row>
    <row r="1077" spans="1:2">
      <c r="A1077" s="151" t="s">
        <v>6410</v>
      </c>
      <c r="B1077" s="151">
        <v>2011</v>
      </c>
    </row>
    <row r="1078" spans="1:2">
      <c r="A1078" s="151" t="s">
        <v>6347</v>
      </c>
      <c r="B1078" s="151" t="s">
        <v>7448</v>
      </c>
    </row>
    <row r="1079" spans="1:2">
      <c r="A1079" s="151" t="s">
        <v>6409</v>
      </c>
      <c r="B1079" s="151">
        <v>2011</v>
      </c>
    </row>
    <row r="1080" spans="1:2">
      <c r="A1080" s="151" t="s">
        <v>6408</v>
      </c>
      <c r="B1080" s="151">
        <v>2011</v>
      </c>
    </row>
    <row r="1081" spans="1:2">
      <c r="A1081" s="151" t="s">
        <v>6407</v>
      </c>
      <c r="B1081" s="151">
        <v>2011</v>
      </c>
    </row>
    <row r="1082" spans="1:2">
      <c r="A1082" s="151" t="s">
        <v>6406</v>
      </c>
      <c r="B1082" s="151">
        <v>2011</v>
      </c>
    </row>
    <row r="1083" spans="1:2">
      <c r="A1083" s="151" t="s">
        <v>6405</v>
      </c>
      <c r="B1083" s="151">
        <v>2011</v>
      </c>
    </row>
    <row r="1084" spans="1:2">
      <c r="A1084" s="151" t="s">
        <v>6404</v>
      </c>
      <c r="B1084" s="151">
        <v>2011</v>
      </c>
    </row>
    <row r="1085" spans="1:2">
      <c r="A1085" s="151" t="s">
        <v>6403</v>
      </c>
      <c r="B1085" s="151">
        <v>2011</v>
      </c>
    </row>
    <row r="1086" spans="1:2">
      <c r="A1086" s="151" t="s">
        <v>6226</v>
      </c>
      <c r="B1086" s="151" t="s">
        <v>7447</v>
      </c>
    </row>
    <row r="1087" spans="1:2">
      <c r="A1087" s="151" t="s">
        <v>6402</v>
      </c>
      <c r="B1087" s="151">
        <v>2011</v>
      </c>
    </row>
    <row r="1088" spans="1:2">
      <c r="A1088" s="151" t="s">
        <v>6309</v>
      </c>
      <c r="B1088" s="151" t="s">
        <v>7448</v>
      </c>
    </row>
    <row r="1089" spans="1:2">
      <c r="A1089" s="151" t="s">
        <v>6401</v>
      </c>
      <c r="B1089" s="151">
        <v>2011</v>
      </c>
    </row>
    <row r="1090" spans="1:2">
      <c r="A1090" s="151" t="s">
        <v>6400</v>
      </c>
      <c r="B1090" s="151">
        <v>2011</v>
      </c>
    </row>
    <row r="1091" spans="1:2">
      <c r="A1091" s="151" t="s">
        <v>6399</v>
      </c>
      <c r="B1091" s="151">
        <v>2011</v>
      </c>
    </row>
    <row r="1092" spans="1:2">
      <c r="A1092" s="151" t="s">
        <v>6398</v>
      </c>
      <c r="B1092" s="151">
        <v>2011</v>
      </c>
    </row>
    <row r="1093" spans="1:2">
      <c r="A1093" s="151" t="s">
        <v>6397</v>
      </c>
      <c r="B1093" s="151">
        <v>2011</v>
      </c>
    </row>
    <row r="1094" spans="1:2">
      <c r="A1094" s="151" t="s">
        <v>6104</v>
      </c>
      <c r="B1094" s="151" t="s">
        <v>7446</v>
      </c>
    </row>
    <row r="1095" spans="1:2">
      <c r="A1095" s="151" t="s">
        <v>5724</v>
      </c>
      <c r="B1095" s="151" t="s">
        <v>7450</v>
      </c>
    </row>
    <row r="1096" spans="1:2">
      <c r="A1096" s="151" t="s">
        <v>5996</v>
      </c>
      <c r="B1096" s="151" t="s">
        <v>7445</v>
      </c>
    </row>
    <row r="1097" spans="1:2">
      <c r="A1097" s="151" t="s">
        <v>6395</v>
      </c>
      <c r="B1097" s="151">
        <v>2011</v>
      </c>
    </row>
    <row r="1098" spans="1:2">
      <c r="A1098" s="151" t="s">
        <v>6394</v>
      </c>
      <c r="B1098" s="151">
        <v>2011</v>
      </c>
    </row>
    <row r="1099" spans="1:2">
      <c r="A1099" s="151" t="s">
        <v>6393</v>
      </c>
      <c r="B1099" s="151">
        <v>2011</v>
      </c>
    </row>
    <row r="1100" spans="1:2">
      <c r="A1100" s="151" t="s">
        <v>6391</v>
      </c>
      <c r="B1100" s="151">
        <v>2011</v>
      </c>
    </row>
    <row r="1101" spans="1:2">
      <c r="A1101" s="151" t="s">
        <v>6290</v>
      </c>
      <c r="B1101" s="151" t="s">
        <v>7448</v>
      </c>
    </row>
    <row r="1102" spans="1:2">
      <c r="A1102" s="151" t="s">
        <v>6389</v>
      </c>
      <c r="B1102" s="151">
        <v>2011</v>
      </c>
    </row>
    <row r="1103" spans="1:2">
      <c r="A1103" s="151" t="s">
        <v>6388</v>
      </c>
      <c r="B1103" s="151">
        <v>2011</v>
      </c>
    </row>
    <row r="1104" spans="1:2">
      <c r="A1104" s="151" t="s">
        <v>6387</v>
      </c>
      <c r="B1104" s="151">
        <v>2011</v>
      </c>
    </row>
    <row r="1105" spans="1:2">
      <c r="A1105" s="151" t="s">
        <v>5095</v>
      </c>
      <c r="B1105" s="151" t="s">
        <v>7562</v>
      </c>
    </row>
    <row r="1106" spans="1:2">
      <c r="A1106" s="151" t="s">
        <v>6386</v>
      </c>
      <c r="B1106" s="151">
        <v>2011</v>
      </c>
    </row>
    <row r="1107" spans="1:2">
      <c r="A1107" s="151" t="s">
        <v>6385</v>
      </c>
      <c r="B1107" s="151">
        <v>2011</v>
      </c>
    </row>
    <row r="1108" spans="1:2">
      <c r="A1108" s="151" t="s">
        <v>6384</v>
      </c>
      <c r="B1108" s="151">
        <v>2011</v>
      </c>
    </row>
    <row r="1109" spans="1:2">
      <c r="A1109" s="151" t="s">
        <v>6046</v>
      </c>
      <c r="B1109" s="151" t="s">
        <v>7446</v>
      </c>
    </row>
    <row r="1110" spans="1:2">
      <c r="A1110" s="151" t="s">
        <v>6383</v>
      </c>
      <c r="B1110" s="151">
        <v>2011</v>
      </c>
    </row>
    <row r="1111" spans="1:2">
      <c r="A1111" s="151" t="s">
        <v>6382</v>
      </c>
      <c r="B1111" s="151">
        <v>2011</v>
      </c>
    </row>
    <row r="1112" spans="1:2">
      <c r="A1112" s="151" t="s">
        <v>6380</v>
      </c>
      <c r="B1112" s="151">
        <v>2011</v>
      </c>
    </row>
    <row r="1113" spans="1:2">
      <c r="A1113" s="151" t="s">
        <v>6378</v>
      </c>
      <c r="B1113" s="151">
        <v>2011</v>
      </c>
    </row>
    <row r="1114" spans="1:2">
      <c r="A1114" s="151" t="s">
        <v>6376</v>
      </c>
      <c r="B1114" s="151">
        <v>2011</v>
      </c>
    </row>
    <row r="1115" spans="1:2">
      <c r="A1115" s="151" t="s">
        <v>6374</v>
      </c>
      <c r="B1115" s="151">
        <v>2011</v>
      </c>
    </row>
    <row r="1116" spans="1:2">
      <c r="A1116" s="151" t="s">
        <v>6373</v>
      </c>
      <c r="B1116" s="151">
        <v>2011</v>
      </c>
    </row>
    <row r="1117" spans="1:2">
      <c r="A1117" s="151" t="s">
        <v>6372</v>
      </c>
      <c r="B1117" s="151">
        <v>2011</v>
      </c>
    </row>
    <row r="1118" spans="1:2">
      <c r="A1118" s="151" t="s">
        <v>6370</v>
      </c>
      <c r="B1118" s="151">
        <v>2011</v>
      </c>
    </row>
    <row r="1119" spans="1:2">
      <c r="A1119" s="151" t="s">
        <v>6369</v>
      </c>
      <c r="B1119" s="151">
        <v>2011</v>
      </c>
    </row>
    <row r="1120" spans="1:2">
      <c r="A1120" s="151" t="s">
        <v>6368</v>
      </c>
      <c r="B1120" s="151">
        <v>2011</v>
      </c>
    </row>
    <row r="1121" spans="1:2">
      <c r="A1121" s="151" t="s">
        <v>6265</v>
      </c>
      <c r="B1121" s="151" t="s">
        <v>7448</v>
      </c>
    </row>
    <row r="1122" spans="1:2">
      <c r="A1122" s="151" t="s">
        <v>6238</v>
      </c>
      <c r="B1122" s="151" t="s">
        <v>7448</v>
      </c>
    </row>
    <row r="1123" spans="1:2">
      <c r="A1123" s="151" t="s">
        <v>6367</v>
      </c>
      <c r="B1123" s="151">
        <v>2011</v>
      </c>
    </row>
    <row r="1124" spans="1:2">
      <c r="A1124" s="151" t="s">
        <v>6366</v>
      </c>
      <c r="B1124" s="151">
        <v>2011</v>
      </c>
    </row>
    <row r="1125" spans="1:2">
      <c r="A1125" s="151" t="s">
        <v>6365</v>
      </c>
      <c r="B1125" s="151">
        <v>2011</v>
      </c>
    </row>
    <row r="1126" spans="1:2">
      <c r="A1126" s="151" t="s">
        <v>6364</v>
      </c>
      <c r="B1126" s="151">
        <v>2011</v>
      </c>
    </row>
    <row r="1127" spans="1:2">
      <c r="A1127" s="151" t="s">
        <v>6363</v>
      </c>
      <c r="B1127" s="151">
        <v>2010</v>
      </c>
    </row>
    <row r="1128" spans="1:2">
      <c r="A1128" s="151" t="s">
        <v>6362</v>
      </c>
      <c r="B1128" s="151">
        <v>2010</v>
      </c>
    </row>
    <row r="1129" spans="1:2">
      <c r="A1129" s="151" t="s">
        <v>6361</v>
      </c>
      <c r="B1129" s="151">
        <v>2010</v>
      </c>
    </row>
    <row r="1130" spans="1:2">
      <c r="A1130" s="151" t="s">
        <v>6360</v>
      </c>
      <c r="B1130" s="151">
        <v>2010</v>
      </c>
    </row>
    <row r="1131" spans="1:2">
      <c r="A1131" s="151" t="s">
        <v>6166</v>
      </c>
      <c r="B1131" s="151" t="s">
        <v>7439</v>
      </c>
    </row>
    <row r="1132" spans="1:2">
      <c r="A1132" s="151" t="s">
        <v>6359</v>
      </c>
      <c r="B1132" s="151">
        <v>2010</v>
      </c>
    </row>
    <row r="1133" spans="1:2">
      <c r="A1133" s="151" t="s">
        <v>6358</v>
      </c>
      <c r="B1133" s="151">
        <v>2010</v>
      </c>
    </row>
    <row r="1134" spans="1:2">
      <c r="A1134" s="151" t="s">
        <v>6237</v>
      </c>
      <c r="B1134" s="151" t="s">
        <v>7439</v>
      </c>
    </row>
    <row r="1135" spans="1:2">
      <c r="A1135" s="151" t="s">
        <v>6356</v>
      </c>
      <c r="B1135" s="151">
        <v>2010</v>
      </c>
    </row>
    <row r="1136" spans="1:2">
      <c r="A1136" s="151" t="s">
        <v>6355</v>
      </c>
      <c r="B1136" s="151">
        <v>2010</v>
      </c>
    </row>
    <row r="1137" spans="1:2">
      <c r="A1137" s="151" t="s">
        <v>6353</v>
      </c>
      <c r="B1137" s="151">
        <v>2010</v>
      </c>
    </row>
    <row r="1138" spans="1:2">
      <c r="A1138" s="151" t="s">
        <v>6352</v>
      </c>
      <c r="B1138" s="151">
        <v>2010</v>
      </c>
    </row>
    <row r="1139" spans="1:2">
      <c r="A1139" s="151" t="s">
        <v>5456</v>
      </c>
      <c r="B1139" s="151" t="s">
        <v>7444</v>
      </c>
    </row>
    <row r="1140" spans="1:2">
      <c r="A1140" s="151" t="s">
        <v>6350</v>
      </c>
      <c r="B1140" s="151">
        <v>2010</v>
      </c>
    </row>
    <row r="1141" spans="1:2">
      <c r="A1141" s="151" t="s">
        <v>6349</v>
      </c>
      <c r="B1141" s="151">
        <v>2010</v>
      </c>
    </row>
    <row r="1142" spans="1:2">
      <c r="A1142" s="151" t="s">
        <v>6348</v>
      </c>
      <c r="B1142" s="151">
        <v>2010</v>
      </c>
    </row>
    <row r="1143" spans="1:2">
      <c r="A1143" s="151" t="s">
        <v>6346</v>
      </c>
      <c r="B1143" s="151">
        <v>2010</v>
      </c>
    </row>
    <row r="1144" spans="1:2">
      <c r="A1144" s="151" t="s">
        <v>6345</v>
      </c>
      <c r="B1144" s="151">
        <v>2010</v>
      </c>
    </row>
    <row r="1145" spans="1:2">
      <c r="A1145" s="151" t="s">
        <v>6182</v>
      </c>
      <c r="B1145" s="151" t="s">
        <v>7439</v>
      </c>
    </row>
    <row r="1146" spans="1:2">
      <c r="A1146" s="151" t="s">
        <v>6079</v>
      </c>
      <c r="B1146" s="151" t="s">
        <v>7443</v>
      </c>
    </row>
    <row r="1147" spans="1:2">
      <c r="A1147" s="151" t="s">
        <v>6344</v>
      </c>
      <c r="B1147" s="151">
        <v>2010</v>
      </c>
    </row>
    <row r="1148" spans="1:2">
      <c r="A1148" s="151" t="s">
        <v>6343</v>
      </c>
      <c r="B1148" s="151">
        <v>2010</v>
      </c>
    </row>
    <row r="1149" spans="1:2">
      <c r="A1149" s="151" t="s">
        <v>6342</v>
      </c>
      <c r="B1149" s="151">
        <v>2010</v>
      </c>
    </row>
    <row r="1150" spans="1:2">
      <c r="A1150" s="151" t="s">
        <v>6341</v>
      </c>
      <c r="B1150" s="151">
        <v>2010</v>
      </c>
    </row>
    <row r="1151" spans="1:2">
      <c r="A1151" s="151" t="s">
        <v>5981</v>
      </c>
      <c r="B1151" s="151" t="s">
        <v>7440</v>
      </c>
    </row>
    <row r="1152" spans="1:2">
      <c r="A1152" s="151" t="s">
        <v>6340</v>
      </c>
      <c r="B1152" s="151">
        <v>2010</v>
      </c>
    </row>
    <row r="1153" spans="1:2">
      <c r="A1153" s="151" t="s">
        <v>6339</v>
      </c>
      <c r="B1153" s="151">
        <v>2010</v>
      </c>
    </row>
    <row r="1154" spans="1:2">
      <c r="A1154" s="151" t="s">
        <v>6338</v>
      </c>
      <c r="B1154" s="151">
        <v>2010</v>
      </c>
    </row>
    <row r="1155" spans="1:2">
      <c r="A1155" s="151" t="s">
        <v>1878</v>
      </c>
      <c r="B1155" s="151" t="s">
        <v>7444</v>
      </c>
    </row>
    <row r="1156" spans="1:2">
      <c r="A1156" s="151" t="s">
        <v>6337</v>
      </c>
      <c r="B1156" s="151">
        <v>2010</v>
      </c>
    </row>
    <row r="1157" spans="1:2">
      <c r="A1157" s="151" t="s">
        <v>6122</v>
      </c>
      <c r="B1157" s="151" t="s">
        <v>7443</v>
      </c>
    </row>
    <row r="1158" spans="1:2">
      <c r="A1158" s="151" t="s">
        <v>6335</v>
      </c>
      <c r="B1158" s="151">
        <v>2010</v>
      </c>
    </row>
    <row r="1159" spans="1:2">
      <c r="A1159" s="151" t="s">
        <v>2007</v>
      </c>
      <c r="B1159" s="151" t="s">
        <v>7440</v>
      </c>
    </row>
    <row r="1160" spans="1:2">
      <c r="A1160" s="151" t="s">
        <v>6333</v>
      </c>
      <c r="B1160" s="151">
        <v>2010</v>
      </c>
    </row>
    <row r="1161" spans="1:2">
      <c r="A1161" s="151" t="s">
        <v>5409</v>
      </c>
      <c r="B1161" s="151" t="s">
        <v>7444</v>
      </c>
    </row>
    <row r="1162" spans="1:2">
      <c r="A1162" s="151" t="s">
        <v>5763</v>
      </c>
      <c r="B1162" s="151" t="s">
        <v>7441</v>
      </c>
    </row>
    <row r="1163" spans="1:2">
      <c r="A1163" s="151" t="s">
        <v>6331</v>
      </c>
      <c r="B1163" s="151">
        <v>2010</v>
      </c>
    </row>
    <row r="1164" spans="1:2">
      <c r="A1164" s="151" t="s">
        <v>6330</v>
      </c>
      <c r="B1164" s="151">
        <v>2010</v>
      </c>
    </row>
    <row r="1165" spans="1:2">
      <c r="A1165" s="151" t="s">
        <v>6328</v>
      </c>
      <c r="B1165" s="151">
        <v>2010</v>
      </c>
    </row>
    <row r="1166" spans="1:2">
      <c r="A1166" s="151" t="s">
        <v>6184</v>
      </c>
      <c r="B1166" s="151" t="s">
        <v>7439</v>
      </c>
    </row>
    <row r="1167" spans="1:2">
      <c r="A1167" s="151" t="s">
        <v>4528</v>
      </c>
      <c r="B1167" s="151" t="s">
        <v>7563</v>
      </c>
    </row>
    <row r="1168" spans="1:2">
      <c r="A1168" s="151" t="s">
        <v>6326</v>
      </c>
      <c r="B1168" s="151">
        <v>2010</v>
      </c>
    </row>
    <row r="1169" spans="1:2">
      <c r="A1169" s="151" t="s">
        <v>6325</v>
      </c>
      <c r="B1169" s="151">
        <v>2010</v>
      </c>
    </row>
    <row r="1170" spans="1:2">
      <c r="A1170" s="151" t="s">
        <v>5807</v>
      </c>
      <c r="B1170" s="151" t="s">
        <v>7441</v>
      </c>
    </row>
    <row r="1171" spans="1:2">
      <c r="A1171" s="151" t="s">
        <v>5773</v>
      </c>
      <c r="B1171" s="151" t="s">
        <v>7441</v>
      </c>
    </row>
    <row r="1172" spans="1:2">
      <c r="A1172" s="151" t="s">
        <v>6323</v>
      </c>
      <c r="B1172" s="151">
        <v>2010</v>
      </c>
    </row>
    <row r="1173" spans="1:2">
      <c r="A1173" s="151" t="s">
        <v>6322</v>
      </c>
      <c r="B1173" s="151">
        <v>2010</v>
      </c>
    </row>
    <row r="1174" spans="1:2">
      <c r="A1174" s="151" t="s">
        <v>6321</v>
      </c>
      <c r="B1174" s="151">
        <v>2010</v>
      </c>
    </row>
    <row r="1175" spans="1:2">
      <c r="A1175" s="151" t="s">
        <v>6320</v>
      </c>
      <c r="B1175" s="151">
        <v>2010</v>
      </c>
    </row>
    <row r="1176" spans="1:2">
      <c r="A1176" s="151" t="s">
        <v>6100</v>
      </c>
      <c r="B1176" s="151" t="s">
        <v>7443</v>
      </c>
    </row>
    <row r="1177" spans="1:2">
      <c r="A1177" s="151" t="s">
        <v>6318</v>
      </c>
      <c r="B1177" s="151">
        <v>2010</v>
      </c>
    </row>
    <row r="1178" spans="1:2">
      <c r="A1178" s="151" t="s">
        <v>6317</v>
      </c>
      <c r="B1178" s="151">
        <v>2010</v>
      </c>
    </row>
    <row r="1179" spans="1:2">
      <c r="A1179" s="151" t="s">
        <v>6057</v>
      </c>
      <c r="B1179" s="151" t="s">
        <v>7443</v>
      </c>
    </row>
    <row r="1180" spans="1:2">
      <c r="A1180" s="151" t="s">
        <v>6316</v>
      </c>
      <c r="B1180" s="151">
        <v>2010</v>
      </c>
    </row>
    <row r="1181" spans="1:2">
      <c r="A1181" s="151" t="s">
        <v>6315</v>
      </c>
      <c r="B1181" s="151">
        <v>2010</v>
      </c>
    </row>
    <row r="1182" spans="1:2">
      <c r="A1182" s="151" t="s">
        <v>5896</v>
      </c>
      <c r="B1182" s="151" t="s">
        <v>7440</v>
      </c>
    </row>
    <row r="1183" spans="1:2">
      <c r="A1183" s="151" t="s">
        <v>6314</v>
      </c>
      <c r="B1183" s="151">
        <v>2010</v>
      </c>
    </row>
    <row r="1184" spans="1:2">
      <c r="A1184" s="151" t="s">
        <v>6210</v>
      </c>
      <c r="B1184" s="151" t="s">
        <v>7439</v>
      </c>
    </row>
    <row r="1185" spans="1:2">
      <c r="A1185" s="151" t="s">
        <v>5407</v>
      </c>
      <c r="B1185" s="151" t="s">
        <v>7444</v>
      </c>
    </row>
    <row r="1186" spans="1:2">
      <c r="A1186" s="151" t="s">
        <v>6313</v>
      </c>
      <c r="B1186" s="151">
        <v>2010</v>
      </c>
    </row>
    <row r="1187" spans="1:2">
      <c r="A1187" s="151" t="s">
        <v>5448</v>
      </c>
      <c r="B1187" s="151" t="s">
        <v>7444</v>
      </c>
    </row>
    <row r="1188" spans="1:2">
      <c r="A1188" s="151" t="s">
        <v>6017</v>
      </c>
      <c r="B1188" s="151" t="s">
        <v>7443</v>
      </c>
    </row>
    <row r="1189" spans="1:2">
      <c r="A1189" s="151" t="s">
        <v>6312</v>
      </c>
      <c r="B1189" s="151">
        <v>2010</v>
      </c>
    </row>
    <row r="1190" spans="1:2">
      <c r="A1190" s="151" t="s">
        <v>6311</v>
      </c>
      <c r="B1190" s="151">
        <v>2010</v>
      </c>
    </row>
    <row r="1191" spans="1:2">
      <c r="A1191" s="151" t="s">
        <v>6310</v>
      </c>
      <c r="B1191" s="151">
        <v>2010</v>
      </c>
    </row>
    <row r="1192" spans="1:2">
      <c r="A1192" s="151" t="s">
        <v>5910</v>
      </c>
      <c r="B1192" s="151" t="s">
        <v>7440</v>
      </c>
    </row>
    <row r="1193" spans="1:2">
      <c r="A1193" s="151" t="s">
        <v>6307</v>
      </c>
      <c r="B1193" s="151">
        <v>2010</v>
      </c>
    </row>
    <row r="1194" spans="1:2">
      <c r="A1194" s="151" t="s">
        <v>6306</v>
      </c>
      <c r="B1194" s="151">
        <v>2010</v>
      </c>
    </row>
    <row r="1195" spans="1:2">
      <c r="A1195" s="151" t="s">
        <v>6305</v>
      </c>
      <c r="B1195" s="151">
        <v>2010</v>
      </c>
    </row>
    <row r="1196" spans="1:2">
      <c r="A1196" s="151" t="s">
        <v>6304</v>
      </c>
      <c r="B1196" s="151">
        <v>2010</v>
      </c>
    </row>
    <row r="1197" spans="1:2">
      <c r="A1197" s="151" t="s">
        <v>6303</v>
      </c>
      <c r="B1197" s="151">
        <v>2010</v>
      </c>
    </row>
    <row r="1198" spans="1:2">
      <c r="A1198" s="151" t="s">
        <v>6302</v>
      </c>
      <c r="B1198" s="151">
        <v>2010</v>
      </c>
    </row>
    <row r="1199" spans="1:2">
      <c r="A1199" s="151" t="s">
        <v>6300</v>
      </c>
      <c r="B1199" s="151">
        <v>2010</v>
      </c>
    </row>
    <row r="1200" spans="1:2">
      <c r="A1200" s="151" t="s">
        <v>5959</v>
      </c>
      <c r="B1200" s="151" t="s">
        <v>7440</v>
      </c>
    </row>
    <row r="1201" spans="1:2">
      <c r="A1201" s="151" t="s">
        <v>6299</v>
      </c>
      <c r="B1201" s="151">
        <v>2010</v>
      </c>
    </row>
    <row r="1202" spans="1:2">
      <c r="A1202" s="151" t="s">
        <v>6298</v>
      </c>
      <c r="B1202" s="151">
        <v>2010</v>
      </c>
    </row>
    <row r="1203" spans="1:2">
      <c r="A1203" s="151" t="s">
        <v>5833</v>
      </c>
      <c r="B1203" s="151" t="s">
        <v>7441</v>
      </c>
    </row>
    <row r="1204" spans="1:2">
      <c r="A1204" s="151" t="s">
        <v>6297</v>
      </c>
      <c r="B1204" s="151">
        <v>2010</v>
      </c>
    </row>
    <row r="1205" spans="1:2">
      <c r="A1205" s="151" t="s">
        <v>6296</v>
      </c>
      <c r="B1205" s="151">
        <v>2010</v>
      </c>
    </row>
    <row r="1206" spans="1:2">
      <c r="A1206" s="151" t="s">
        <v>6091</v>
      </c>
      <c r="B1206" s="151" t="s">
        <v>7443</v>
      </c>
    </row>
    <row r="1207" spans="1:2">
      <c r="A1207" s="151" t="s">
        <v>6295</v>
      </c>
      <c r="B1207" s="151">
        <v>2010</v>
      </c>
    </row>
    <row r="1208" spans="1:2">
      <c r="A1208" s="151" t="s">
        <v>6294</v>
      </c>
      <c r="B1208" s="151">
        <v>2010</v>
      </c>
    </row>
    <row r="1209" spans="1:2">
      <c r="A1209" s="151" t="s">
        <v>6293</v>
      </c>
      <c r="B1209" s="151">
        <v>2010</v>
      </c>
    </row>
    <row r="1210" spans="1:2">
      <c r="A1210" s="151" t="s">
        <v>4471</v>
      </c>
      <c r="B1210" s="151" t="s">
        <v>7563</v>
      </c>
    </row>
    <row r="1211" spans="1:2">
      <c r="A1211" s="151" t="s">
        <v>3501</v>
      </c>
      <c r="B1211" s="151" t="s">
        <v>7440</v>
      </c>
    </row>
    <row r="1212" spans="1:2">
      <c r="A1212" s="151" t="s">
        <v>6291</v>
      </c>
      <c r="B1212" s="151">
        <v>2010</v>
      </c>
    </row>
    <row r="1213" spans="1:2">
      <c r="A1213" s="151" t="s">
        <v>6289</v>
      </c>
      <c r="B1213" s="151">
        <v>2010</v>
      </c>
    </row>
    <row r="1214" spans="1:2">
      <c r="A1214" s="151" t="s">
        <v>6288</v>
      </c>
      <c r="B1214" s="151">
        <v>2010</v>
      </c>
    </row>
    <row r="1215" spans="1:2">
      <c r="A1215" s="151" t="s">
        <v>4950</v>
      </c>
      <c r="B1215" s="151" t="s">
        <v>7564</v>
      </c>
    </row>
    <row r="1216" spans="1:2">
      <c r="A1216" s="151" t="s">
        <v>6287</v>
      </c>
      <c r="B1216" s="151">
        <v>2010</v>
      </c>
    </row>
    <row r="1217" spans="1:2">
      <c r="A1217" s="151" t="s">
        <v>6286</v>
      </c>
      <c r="B1217" s="151">
        <v>2010</v>
      </c>
    </row>
    <row r="1218" spans="1:2">
      <c r="A1218" s="151" t="s">
        <v>6285</v>
      </c>
      <c r="B1218" s="151">
        <v>2010</v>
      </c>
    </row>
    <row r="1219" spans="1:2">
      <c r="A1219" s="151" t="s">
        <v>6186</v>
      </c>
      <c r="B1219" s="151" t="s">
        <v>7439</v>
      </c>
    </row>
    <row r="1220" spans="1:2">
      <c r="A1220" s="151" t="s">
        <v>6284</v>
      </c>
      <c r="B1220" s="151">
        <v>2010</v>
      </c>
    </row>
    <row r="1221" spans="1:2">
      <c r="A1221" s="151" t="s">
        <v>5385</v>
      </c>
      <c r="B1221" s="151" t="s">
        <v>7444</v>
      </c>
    </row>
    <row r="1222" spans="1:2">
      <c r="A1222" s="151" t="s">
        <v>6283</v>
      </c>
      <c r="B1222" s="151">
        <v>2010</v>
      </c>
    </row>
    <row r="1223" spans="1:2">
      <c r="A1223" s="151" t="s">
        <v>1968</v>
      </c>
      <c r="B1223" s="151" t="s">
        <v>7565</v>
      </c>
    </row>
    <row r="1224" spans="1:2">
      <c r="A1224" s="151" t="s">
        <v>6280</v>
      </c>
      <c r="B1224" s="151">
        <v>2010</v>
      </c>
    </row>
    <row r="1225" spans="1:2">
      <c r="A1225" s="151" t="s">
        <v>6279</v>
      </c>
      <c r="B1225" s="151">
        <v>2010</v>
      </c>
    </row>
    <row r="1226" spans="1:2">
      <c r="A1226" s="151" t="s">
        <v>6278</v>
      </c>
      <c r="B1226" s="151">
        <v>2010</v>
      </c>
    </row>
    <row r="1227" spans="1:2">
      <c r="A1227" s="151" t="s">
        <v>6021</v>
      </c>
      <c r="B1227" s="151" t="s">
        <v>7443</v>
      </c>
    </row>
    <row r="1228" spans="1:2">
      <c r="A1228" s="151" t="s">
        <v>6276</v>
      </c>
      <c r="B1228" s="151">
        <v>2010</v>
      </c>
    </row>
    <row r="1229" spans="1:2">
      <c r="A1229" s="151" t="s">
        <v>6275</v>
      </c>
      <c r="B1229" s="151">
        <v>2010</v>
      </c>
    </row>
    <row r="1230" spans="1:2">
      <c r="A1230" s="151" t="s">
        <v>6274</v>
      </c>
      <c r="B1230" s="151">
        <v>2010</v>
      </c>
    </row>
    <row r="1231" spans="1:2">
      <c r="A1231" s="151" t="s">
        <v>6273</v>
      </c>
      <c r="B1231" s="151">
        <v>2010</v>
      </c>
    </row>
    <row r="1232" spans="1:2">
      <c r="A1232" s="151" t="s">
        <v>6011</v>
      </c>
      <c r="B1232" s="151" t="s">
        <v>7440</v>
      </c>
    </row>
    <row r="1233" spans="1:2">
      <c r="A1233" s="151" t="s">
        <v>6271</v>
      </c>
      <c r="B1233" s="151">
        <v>2010</v>
      </c>
    </row>
    <row r="1234" spans="1:2">
      <c r="A1234" s="151" t="s">
        <v>6269</v>
      </c>
      <c r="B1234" s="151">
        <v>2010</v>
      </c>
    </row>
    <row r="1235" spans="1:2">
      <c r="A1235" s="151" t="s">
        <v>6268</v>
      </c>
      <c r="B1235" s="151">
        <v>2010</v>
      </c>
    </row>
    <row r="1236" spans="1:2">
      <c r="A1236" s="151" t="s">
        <v>6232</v>
      </c>
      <c r="B1236" s="151" t="s">
        <v>7439</v>
      </c>
    </row>
    <row r="1237" spans="1:2">
      <c r="A1237" s="151" t="s">
        <v>5632</v>
      </c>
      <c r="B1237" s="151" t="s">
        <v>7442</v>
      </c>
    </row>
    <row r="1238" spans="1:2">
      <c r="A1238" s="151" t="s">
        <v>6266</v>
      </c>
      <c r="B1238" s="151">
        <v>2010</v>
      </c>
    </row>
    <row r="1239" spans="1:2">
      <c r="A1239" s="151" t="s">
        <v>6264</v>
      </c>
      <c r="B1239" s="151">
        <v>2010</v>
      </c>
    </row>
    <row r="1240" spans="1:2">
      <c r="A1240" s="151" t="s">
        <v>5215</v>
      </c>
      <c r="B1240" s="151" t="s">
        <v>7566</v>
      </c>
    </row>
    <row r="1241" spans="1:2">
      <c r="A1241" s="151" t="s">
        <v>6263</v>
      </c>
      <c r="B1241" s="151">
        <v>2010</v>
      </c>
    </row>
    <row r="1242" spans="1:2">
      <c r="A1242" s="151" t="s">
        <v>6262</v>
      </c>
      <c r="B1242" s="151">
        <v>2010</v>
      </c>
    </row>
    <row r="1243" spans="1:2">
      <c r="A1243" s="151" t="s">
        <v>6261</v>
      </c>
      <c r="B1243" s="151">
        <v>2010</v>
      </c>
    </row>
    <row r="1244" spans="1:2">
      <c r="A1244" s="151" t="s">
        <v>6260</v>
      </c>
      <c r="B1244" s="151">
        <v>2010</v>
      </c>
    </row>
    <row r="1245" spans="1:2">
      <c r="A1245" s="151" t="s">
        <v>6044</v>
      </c>
      <c r="B1245" s="151" t="s">
        <v>7443</v>
      </c>
    </row>
    <row r="1246" spans="1:2">
      <c r="A1246" s="151" t="s">
        <v>6259</v>
      </c>
      <c r="B1246" s="151">
        <v>2010</v>
      </c>
    </row>
    <row r="1247" spans="1:2">
      <c r="A1247" s="151" t="s">
        <v>6063</v>
      </c>
      <c r="B1247" s="151" t="s">
        <v>7443</v>
      </c>
    </row>
    <row r="1248" spans="1:2">
      <c r="A1248" s="151" t="s">
        <v>6258</v>
      </c>
      <c r="B1248" s="151">
        <v>2010</v>
      </c>
    </row>
    <row r="1249" spans="1:2">
      <c r="A1249" s="151" t="s">
        <v>6256</v>
      </c>
      <c r="B1249" s="151">
        <v>2010</v>
      </c>
    </row>
    <row r="1250" spans="1:2">
      <c r="A1250" s="151" t="s">
        <v>3615</v>
      </c>
      <c r="B1250" s="151" t="s">
        <v>7565</v>
      </c>
    </row>
    <row r="1251" spans="1:2">
      <c r="A1251" s="151" t="s">
        <v>6255</v>
      </c>
      <c r="B1251" s="151">
        <v>2010</v>
      </c>
    </row>
    <row r="1252" spans="1:2">
      <c r="A1252" s="151" t="s">
        <v>6254</v>
      </c>
      <c r="B1252" s="151">
        <v>2010</v>
      </c>
    </row>
    <row r="1253" spans="1:2">
      <c r="A1253" s="151" t="s">
        <v>6253</v>
      </c>
      <c r="B1253" s="151">
        <v>2010</v>
      </c>
    </row>
    <row r="1254" spans="1:2">
      <c r="A1254" s="151" t="s">
        <v>6252</v>
      </c>
      <c r="B1254" s="151">
        <v>2010</v>
      </c>
    </row>
    <row r="1255" spans="1:2">
      <c r="A1255" s="151" t="s">
        <v>6251</v>
      </c>
      <c r="B1255" s="151">
        <v>2010</v>
      </c>
    </row>
    <row r="1256" spans="1:2">
      <c r="A1256" s="151" t="s">
        <v>6250</v>
      </c>
      <c r="B1256" s="151">
        <v>2010</v>
      </c>
    </row>
    <row r="1257" spans="1:2">
      <c r="A1257" s="151" t="s">
        <v>2071</v>
      </c>
      <c r="B1257" s="151">
        <v>2010</v>
      </c>
    </row>
    <row r="1258" spans="1:2">
      <c r="A1258" s="151" t="s">
        <v>5786</v>
      </c>
      <c r="B1258" s="151" t="s">
        <v>7441</v>
      </c>
    </row>
    <row r="1259" spans="1:2">
      <c r="A1259" s="151" t="s">
        <v>5149</v>
      </c>
      <c r="B1259" s="151" t="s">
        <v>7566</v>
      </c>
    </row>
    <row r="1260" spans="1:2">
      <c r="A1260" s="151" t="s">
        <v>6248</v>
      </c>
      <c r="B1260" s="151">
        <v>2010</v>
      </c>
    </row>
    <row r="1261" spans="1:2">
      <c r="A1261" s="151" t="s">
        <v>6247</v>
      </c>
      <c r="B1261" s="151">
        <v>2010</v>
      </c>
    </row>
    <row r="1262" spans="1:2">
      <c r="A1262" s="151" t="s">
        <v>6246</v>
      </c>
      <c r="B1262" s="151">
        <v>2010</v>
      </c>
    </row>
    <row r="1263" spans="1:2">
      <c r="A1263" s="151" t="s">
        <v>6245</v>
      </c>
      <c r="B1263" s="151">
        <v>2010</v>
      </c>
    </row>
    <row r="1264" spans="1:2">
      <c r="A1264" s="151" t="s">
        <v>6244</v>
      </c>
      <c r="B1264" s="151">
        <v>2010</v>
      </c>
    </row>
    <row r="1265" spans="1:2">
      <c r="A1265" s="151" t="s">
        <v>6243</v>
      </c>
      <c r="B1265" s="151">
        <v>2010</v>
      </c>
    </row>
    <row r="1266" spans="1:2">
      <c r="A1266" s="151" t="s">
        <v>6242</v>
      </c>
      <c r="B1266" s="151">
        <v>2010</v>
      </c>
    </row>
    <row r="1267" spans="1:2">
      <c r="A1267" s="151" t="s">
        <v>6241</v>
      </c>
      <c r="B1267" s="151">
        <v>2010</v>
      </c>
    </row>
    <row r="1268" spans="1:2">
      <c r="A1268" s="151" t="s">
        <v>6240</v>
      </c>
      <c r="B1268" s="151">
        <v>2010</v>
      </c>
    </row>
    <row r="1269" spans="1:2">
      <c r="A1269" s="151" t="s">
        <v>6239</v>
      </c>
      <c r="B1269" s="151">
        <v>2010</v>
      </c>
    </row>
    <row r="1270" spans="1:2">
      <c r="A1270" s="151" t="s">
        <v>1461</v>
      </c>
      <c r="B1270" s="151">
        <v>2009</v>
      </c>
    </row>
    <row r="1271" spans="1:2">
      <c r="A1271" s="151" t="s">
        <v>6002</v>
      </c>
      <c r="B1271" s="151" t="s">
        <v>7435</v>
      </c>
    </row>
    <row r="1272" spans="1:2">
      <c r="A1272" s="151" t="s">
        <v>1654</v>
      </c>
      <c r="B1272" s="151">
        <v>2009</v>
      </c>
    </row>
    <row r="1273" spans="1:2">
      <c r="A1273" s="151" t="s">
        <v>6116</v>
      </c>
      <c r="B1273" s="151" t="s">
        <v>7436</v>
      </c>
    </row>
    <row r="1274" spans="1:2">
      <c r="A1274" s="151" t="s">
        <v>6236</v>
      </c>
      <c r="B1274" s="151">
        <v>2009</v>
      </c>
    </row>
    <row r="1275" spans="1:2">
      <c r="A1275" s="151" t="s">
        <v>5978</v>
      </c>
      <c r="B1275" s="151" t="s">
        <v>7435</v>
      </c>
    </row>
    <row r="1276" spans="1:2">
      <c r="A1276" s="151" t="s">
        <v>1891</v>
      </c>
      <c r="B1276" s="151">
        <v>2009</v>
      </c>
    </row>
    <row r="1277" spans="1:2">
      <c r="A1277" s="151" t="s">
        <v>6235</v>
      </c>
      <c r="B1277" s="151">
        <v>2009</v>
      </c>
    </row>
    <row r="1278" spans="1:2">
      <c r="A1278" s="151" t="s">
        <v>6234</v>
      </c>
      <c r="B1278" s="151">
        <v>2009</v>
      </c>
    </row>
    <row r="1279" spans="1:2">
      <c r="A1279" s="151" t="s">
        <v>6097</v>
      </c>
      <c r="B1279" s="151" t="s">
        <v>7436</v>
      </c>
    </row>
    <row r="1280" spans="1:2">
      <c r="A1280" s="151" t="s">
        <v>6233</v>
      </c>
      <c r="B1280" s="151">
        <v>2009</v>
      </c>
    </row>
    <row r="1281" spans="1:2">
      <c r="A1281" s="151" t="s">
        <v>6231</v>
      </c>
      <c r="B1281" s="151">
        <v>2009</v>
      </c>
    </row>
    <row r="1282" spans="1:2">
      <c r="A1282" s="151" t="s">
        <v>6230</v>
      </c>
      <c r="B1282" s="151">
        <v>2009</v>
      </c>
    </row>
    <row r="1283" spans="1:2">
      <c r="A1283" s="151" t="s">
        <v>5794</v>
      </c>
      <c r="B1283" s="151" t="s">
        <v>7437</v>
      </c>
    </row>
    <row r="1284" spans="1:2">
      <c r="A1284" s="151" t="s">
        <v>6229</v>
      </c>
      <c r="B1284" s="151">
        <v>2009</v>
      </c>
    </row>
    <row r="1285" spans="1:2">
      <c r="A1285" s="151" t="s">
        <v>6228</v>
      </c>
      <c r="B1285" s="151">
        <v>2009</v>
      </c>
    </row>
    <row r="1286" spans="1:2">
      <c r="A1286" s="151" t="s">
        <v>1811</v>
      </c>
      <c r="B1286" s="151" t="s">
        <v>7433</v>
      </c>
    </row>
    <row r="1287" spans="1:2">
      <c r="A1287" s="151" t="s">
        <v>4652</v>
      </c>
      <c r="B1287" s="151" t="s">
        <v>7567</v>
      </c>
    </row>
    <row r="1288" spans="1:2">
      <c r="A1288" s="151" t="s">
        <v>6227</v>
      </c>
      <c r="B1288" s="151">
        <v>2009</v>
      </c>
    </row>
    <row r="1289" spans="1:2">
      <c r="A1289" s="151" t="s">
        <v>6225</v>
      </c>
      <c r="B1289" s="151">
        <v>2009</v>
      </c>
    </row>
    <row r="1290" spans="1:2">
      <c r="A1290" s="151" t="s">
        <v>5915</v>
      </c>
      <c r="B1290" s="151" t="s">
        <v>7435</v>
      </c>
    </row>
    <row r="1291" spans="1:2">
      <c r="A1291" s="151" t="s">
        <v>6224</v>
      </c>
      <c r="B1291" s="151">
        <v>2009</v>
      </c>
    </row>
    <row r="1292" spans="1:2">
      <c r="A1292" s="151" t="s">
        <v>6223</v>
      </c>
      <c r="B1292" s="151">
        <v>2009</v>
      </c>
    </row>
    <row r="1293" spans="1:2">
      <c r="A1293" s="151" t="s">
        <v>6120</v>
      </c>
      <c r="B1293" s="151" t="s">
        <v>7436</v>
      </c>
    </row>
    <row r="1294" spans="1:2">
      <c r="A1294" s="151" t="s">
        <v>6222</v>
      </c>
      <c r="B1294" s="151">
        <v>2009</v>
      </c>
    </row>
    <row r="1295" spans="1:2">
      <c r="A1295" s="151" t="s">
        <v>6221</v>
      </c>
      <c r="B1295" s="151">
        <v>2009</v>
      </c>
    </row>
    <row r="1296" spans="1:2">
      <c r="A1296" s="151" t="s">
        <v>6128</v>
      </c>
      <c r="B1296" s="151" t="s">
        <v>7436</v>
      </c>
    </row>
    <row r="1297" spans="1:2">
      <c r="A1297" s="151" t="s">
        <v>5553</v>
      </c>
      <c r="B1297" s="151" t="s">
        <v>7434</v>
      </c>
    </row>
    <row r="1298" spans="1:2">
      <c r="A1298" s="151" t="s">
        <v>6219</v>
      </c>
      <c r="B1298" s="151">
        <v>2009</v>
      </c>
    </row>
    <row r="1299" spans="1:2">
      <c r="A1299" s="151" t="s">
        <v>5735</v>
      </c>
      <c r="B1299" s="151" t="s">
        <v>7437</v>
      </c>
    </row>
    <row r="1300" spans="1:2">
      <c r="A1300" s="151" t="s">
        <v>6127</v>
      </c>
      <c r="B1300" s="151" t="s">
        <v>7436</v>
      </c>
    </row>
    <row r="1301" spans="1:2">
      <c r="A1301" s="151" t="s">
        <v>6110</v>
      </c>
      <c r="B1301" s="151" t="s">
        <v>7436</v>
      </c>
    </row>
    <row r="1302" spans="1:2">
      <c r="A1302" s="151" t="s">
        <v>6218</v>
      </c>
      <c r="B1302" s="151">
        <v>2009</v>
      </c>
    </row>
    <row r="1303" spans="1:2">
      <c r="A1303" s="151" t="s">
        <v>6217</v>
      </c>
      <c r="B1303" s="151">
        <v>2009</v>
      </c>
    </row>
    <row r="1304" spans="1:2">
      <c r="A1304" s="151" t="s">
        <v>6216</v>
      </c>
      <c r="B1304" s="151">
        <v>2009</v>
      </c>
    </row>
    <row r="1305" spans="1:2">
      <c r="A1305" s="151" t="s">
        <v>5942</v>
      </c>
      <c r="B1305" s="151" t="s">
        <v>7435</v>
      </c>
    </row>
    <row r="1306" spans="1:2">
      <c r="A1306" s="151" t="s">
        <v>5991</v>
      </c>
      <c r="B1306" s="151" t="s">
        <v>7435</v>
      </c>
    </row>
    <row r="1307" spans="1:2">
      <c r="A1307" s="151" t="s">
        <v>1851</v>
      </c>
      <c r="B1307" s="151">
        <v>2009</v>
      </c>
    </row>
    <row r="1308" spans="1:2">
      <c r="A1308" s="151" t="s">
        <v>6215</v>
      </c>
      <c r="B1308" s="151">
        <v>2009</v>
      </c>
    </row>
    <row r="1309" spans="1:2">
      <c r="A1309" s="151" t="s">
        <v>6214</v>
      </c>
      <c r="B1309" s="151">
        <v>2009</v>
      </c>
    </row>
    <row r="1310" spans="1:2">
      <c r="A1310" s="151" t="s">
        <v>6213</v>
      </c>
      <c r="B1310" s="151">
        <v>2009</v>
      </c>
    </row>
    <row r="1311" spans="1:2">
      <c r="A1311" s="151" t="s">
        <v>6123</v>
      </c>
      <c r="B1311" s="151" t="s">
        <v>7436</v>
      </c>
    </row>
    <row r="1312" spans="1:2">
      <c r="A1312" s="151" t="s">
        <v>6212</v>
      </c>
      <c r="B1312" s="151">
        <v>2009</v>
      </c>
    </row>
    <row r="1313" spans="1:2">
      <c r="A1313" s="151" t="s">
        <v>5946</v>
      </c>
      <c r="B1313" s="151" t="s">
        <v>7435</v>
      </c>
    </row>
    <row r="1314" spans="1:2">
      <c r="A1314" s="151" t="s">
        <v>5643</v>
      </c>
      <c r="B1314" s="151" t="s">
        <v>7434</v>
      </c>
    </row>
    <row r="1315" spans="1:2">
      <c r="A1315" s="151" t="s">
        <v>6209</v>
      </c>
      <c r="B1315" s="151">
        <v>2009</v>
      </c>
    </row>
    <row r="1316" spans="1:2">
      <c r="A1316" s="151" t="s">
        <v>6208</v>
      </c>
      <c r="B1316" s="151">
        <v>2009</v>
      </c>
    </row>
    <row r="1317" spans="1:2">
      <c r="A1317" s="151" t="s">
        <v>6096</v>
      </c>
      <c r="B1317" s="151" t="s">
        <v>7436</v>
      </c>
    </row>
    <row r="1318" spans="1:2">
      <c r="A1318" s="151" t="s">
        <v>5917</v>
      </c>
      <c r="B1318" s="151" t="s">
        <v>7435</v>
      </c>
    </row>
    <row r="1319" spans="1:2">
      <c r="A1319" s="151" t="s">
        <v>6207</v>
      </c>
      <c r="B1319" s="151">
        <v>2009</v>
      </c>
    </row>
    <row r="1320" spans="1:2">
      <c r="A1320" s="151" t="s">
        <v>5955</v>
      </c>
      <c r="B1320" s="151" t="s">
        <v>7435</v>
      </c>
    </row>
    <row r="1321" spans="1:2">
      <c r="A1321" s="151" t="s">
        <v>6206</v>
      </c>
      <c r="B1321" s="151">
        <v>2009</v>
      </c>
    </row>
    <row r="1322" spans="1:2">
      <c r="A1322" s="151" t="s">
        <v>6205</v>
      </c>
      <c r="B1322" s="151">
        <v>2009</v>
      </c>
    </row>
    <row r="1323" spans="1:2">
      <c r="A1323" s="151" t="s">
        <v>6204</v>
      </c>
      <c r="B1323" s="151">
        <v>2009</v>
      </c>
    </row>
    <row r="1324" spans="1:2">
      <c r="A1324" s="151" t="s">
        <v>6203</v>
      </c>
      <c r="B1324" s="151">
        <v>2009</v>
      </c>
    </row>
    <row r="1325" spans="1:2">
      <c r="A1325" s="151" t="s">
        <v>6202</v>
      </c>
      <c r="B1325" s="151">
        <v>2009</v>
      </c>
    </row>
    <row r="1326" spans="1:2">
      <c r="A1326" s="151" t="s">
        <v>3892</v>
      </c>
      <c r="B1326" s="151" t="s">
        <v>7568</v>
      </c>
    </row>
    <row r="1327" spans="1:2">
      <c r="A1327" s="151" t="s">
        <v>6201</v>
      </c>
      <c r="B1327" s="151">
        <v>2009</v>
      </c>
    </row>
    <row r="1328" spans="1:2">
      <c r="A1328" s="151" t="s">
        <v>6200</v>
      </c>
      <c r="B1328" s="151">
        <v>2009</v>
      </c>
    </row>
    <row r="1329" spans="1:2">
      <c r="A1329" s="151" t="s">
        <v>6199</v>
      </c>
      <c r="B1329" s="151">
        <v>2009</v>
      </c>
    </row>
    <row r="1330" spans="1:2">
      <c r="A1330" s="151" t="s">
        <v>6198</v>
      </c>
      <c r="B1330" s="151">
        <v>2009</v>
      </c>
    </row>
    <row r="1331" spans="1:2">
      <c r="A1331" s="151" t="s">
        <v>5759</v>
      </c>
      <c r="B1331" s="151" t="s">
        <v>7437</v>
      </c>
    </row>
    <row r="1332" spans="1:2">
      <c r="A1332" s="151" t="s">
        <v>6197</v>
      </c>
      <c r="B1332" s="151">
        <v>2009</v>
      </c>
    </row>
    <row r="1333" spans="1:2">
      <c r="A1333" s="151" t="s">
        <v>5961</v>
      </c>
      <c r="B1333" s="151" t="s">
        <v>7435</v>
      </c>
    </row>
    <row r="1334" spans="1:2">
      <c r="A1334" s="151" t="s">
        <v>6195</v>
      </c>
      <c r="B1334" s="151">
        <v>2009</v>
      </c>
    </row>
    <row r="1335" spans="1:2">
      <c r="A1335" s="151" t="s">
        <v>6194</v>
      </c>
      <c r="B1335" s="151">
        <v>2009</v>
      </c>
    </row>
    <row r="1336" spans="1:2">
      <c r="A1336" s="151" t="s">
        <v>6193</v>
      </c>
      <c r="B1336" s="151">
        <v>2009</v>
      </c>
    </row>
    <row r="1337" spans="1:2">
      <c r="A1337" s="151" t="s">
        <v>6192</v>
      </c>
      <c r="B1337" s="151">
        <v>2009</v>
      </c>
    </row>
    <row r="1338" spans="1:2">
      <c r="A1338" s="151" t="s">
        <v>6191</v>
      </c>
      <c r="B1338" s="151">
        <v>2009</v>
      </c>
    </row>
    <row r="1339" spans="1:2">
      <c r="A1339" s="151" t="s">
        <v>6190</v>
      </c>
      <c r="B1339" s="151">
        <v>2009</v>
      </c>
    </row>
    <row r="1340" spans="1:2">
      <c r="A1340" s="151" t="s">
        <v>3975</v>
      </c>
      <c r="B1340" s="151" t="s">
        <v>7569</v>
      </c>
    </row>
    <row r="1341" spans="1:2">
      <c r="A1341" s="151" t="s">
        <v>6189</v>
      </c>
      <c r="B1341" s="151">
        <v>2009</v>
      </c>
    </row>
    <row r="1342" spans="1:2">
      <c r="A1342" s="151" t="s">
        <v>6188</v>
      </c>
      <c r="B1342" s="151">
        <v>2009</v>
      </c>
    </row>
    <row r="1343" spans="1:2">
      <c r="A1343" s="151" t="s">
        <v>3486</v>
      </c>
      <c r="B1343" s="151" t="s">
        <v>7438</v>
      </c>
    </row>
    <row r="1344" spans="1:2">
      <c r="A1344" s="151" t="s">
        <v>6187</v>
      </c>
      <c r="B1344" s="151">
        <v>2009</v>
      </c>
    </row>
    <row r="1345" spans="1:2">
      <c r="A1345" s="151" t="s">
        <v>6185</v>
      </c>
      <c r="B1345" s="151">
        <v>2009</v>
      </c>
    </row>
    <row r="1346" spans="1:2">
      <c r="A1346" s="151" t="s">
        <v>6183</v>
      </c>
      <c r="B1346" s="151">
        <v>2009</v>
      </c>
    </row>
    <row r="1347" spans="1:2">
      <c r="A1347" s="151" t="s">
        <v>6181</v>
      </c>
      <c r="B1347" s="151">
        <v>2009</v>
      </c>
    </row>
    <row r="1348" spans="1:2">
      <c r="A1348" s="151" t="s">
        <v>5832</v>
      </c>
      <c r="B1348" s="151" t="s">
        <v>7437</v>
      </c>
    </row>
    <row r="1349" spans="1:2">
      <c r="A1349" s="151" t="s">
        <v>6180</v>
      </c>
      <c r="B1349" s="151">
        <v>2009</v>
      </c>
    </row>
    <row r="1350" spans="1:2">
      <c r="A1350" s="151" t="s">
        <v>6179</v>
      </c>
      <c r="B1350" s="151">
        <v>2009</v>
      </c>
    </row>
    <row r="1351" spans="1:2">
      <c r="A1351" s="151" t="s">
        <v>5702</v>
      </c>
      <c r="B1351" s="151" t="s">
        <v>7437</v>
      </c>
    </row>
    <row r="1352" spans="1:2">
      <c r="A1352" s="151" t="s">
        <v>5142</v>
      </c>
      <c r="B1352" s="151" t="s">
        <v>7438</v>
      </c>
    </row>
    <row r="1353" spans="1:2">
      <c r="A1353" s="151" t="s">
        <v>6178</v>
      </c>
      <c r="B1353" s="151">
        <v>2009</v>
      </c>
    </row>
    <row r="1354" spans="1:2">
      <c r="A1354" s="151" t="s">
        <v>6177</v>
      </c>
      <c r="B1354" s="151">
        <v>2009</v>
      </c>
    </row>
    <row r="1355" spans="1:2">
      <c r="A1355" s="151" t="s">
        <v>6176</v>
      </c>
      <c r="B1355" s="151">
        <v>2009</v>
      </c>
    </row>
    <row r="1356" spans="1:2">
      <c r="A1356" s="151" t="s">
        <v>6175</v>
      </c>
      <c r="B1356" s="151">
        <v>2009</v>
      </c>
    </row>
    <row r="1357" spans="1:2">
      <c r="A1357" s="151" t="s">
        <v>6174</v>
      </c>
      <c r="B1357" s="151">
        <v>2009</v>
      </c>
    </row>
    <row r="1358" spans="1:2">
      <c r="A1358" s="151" t="s">
        <v>6075</v>
      </c>
      <c r="B1358" s="151" t="s">
        <v>7436</v>
      </c>
    </row>
    <row r="1359" spans="1:2">
      <c r="A1359" s="151" t="s">
        <v>6173</v>
      </c>
      <c r="B1359" s="151">
        <v>2009</v>
      </c>
    </row>
    <row r="1360" spans="1:2">
      <c r="A1360" s="151" t="s">
        <v>5980</v>
      </c>
      <c r="B1360" s="151" t="s">
        <v>7435</v>
      </c>
    </row>
    <row r="1361" spans="1:2">
      <c r="A1361" s="151" t="s">
        <v>6171</v>
      </c>
      <c r="B1361" s="151">
        <v>2009</v>
      </c>
    </row>
    <row r="1362" spans="1:2">
      <c r="A1362" s="151" t="s">
        <v>6170</v>
      </c>
      <c r="B1362" s="151">
        <v>2009</v>
      </c>
    </row>
    <row r="1363" spans="1:2">
      <c r="A1363" s="151" t="s">
        <v>6169</v>
      </c>
      <c r="B1363" s="151">
        <v>2009</v>
      </c>
    </row>
    <row r="1364" spans="1:2">
      <c r="A1364" s="151" t="s">
        <v>6035</v>
      </c>
      <c r="B1364" s="151" t="s">
        <v>7436</v>
      </c>
    </row>
    <row r="1365" spans="1:2">
      <c r="A1365" s="151" t="s">
        <v>6132</v>
      </c>
      <c r="B1365" s="151" t="s">
        <v>7436</v>
      </c>
    </row>
    <row r="1366" spans="1:2">
      <c r="A1366" s="151" t="s">
        <v>6165</v>
      </c>
      <c r="B1366" s="151">
        <v>2009</v>
      </c>
    </row>
    <row r="1367" spans="1:2">
      <c r="A1367" s="151" t="s">
        <v>6164</v>
      </c>
      <c r="B1367" s="151">
        <v>2009</v>
      </c>
    </row>
    <row r="1368" spans="1:2">
      <c r="A1368" s="151" t="s">
        <v>6163</v>
      </c>
      <c r="B1368" s="151">
        <v>2009</v>
      </c>
    </row>
    <row r="1369" spans="1:2">
      <c r="A1369" s="151" t="s">
        <v>6161</v>
      </c>
      <c r="B1369" s="151">
        <v>2009</v>
      </c>
    </row>
    <row r="1370" spans="1:2">
      <c r="A1370" s="151" t="s">
        <v>6160</v>
      </c>
      <c r="B1370" s="151">
        <v>2009</v>
      </c>
    </row>
    <row r="1371" spans="1:2">
      <c r="A1371" s="151" t="s">
        <v>6159</v>
      </c>
      <c r="B1371" s="151">
        <v>2009</v>
      </c>
    </row>
    <row r="1372" spans="1:2">
      <c r="A1372" s="151" t="s">
        <v>5867</v>
      </c>
      <c r="B1372" s="151" t="s">
        <v>7437</v>
      </c>
    </row>
    <row r="1373" spans="1:2">
      <c r="A1373" s="151" t="s">
        <v>6158</v>
      </c>
      <c r="B1373" s="151">
        <v>2009</v>
      </c>
    </row>
    <row r="1374" spans="1:2">
      <c r="A1374" s="151" t="s">
        <v>6156</v>
      </c>
      <c r="B1374" s="151">
        <v>2009</v>
      </c>
    </row>
    <row r="1375" spans="1:2">
      <c r="A1375" s="151" t="s">
        <v>1789</v>
      </c>
      <c r="B1375" s="151" t="s">
        <v>7567</v>
      </c>
    </row>
    <row r="1376" spans="1:2">
      <c r="A1376" s="151" t="s">
        <v>6154</v>
      </c>
      <c r="B1376" s="151">
        <v>2009</v>
      </c>
    </row>
    <row r="1377" spans="1:2">
      <c r="A1377" s="151" t="s">
        <v>6153</v>
      </c>
      <c r="B1377" s="151">
        <v>2009</v>
      </c>
    </row>
    <row r="1378" spans="1:2">
      <c r="A1378" s="151" t="s">
        <v>6152</v>
      </c>
      <c r="B1378" s="151">
        <v>2009</v>
      </c>
    </row>
    <row r="1379" spans="1:2">
      <c r="A1379" s="151" t="s">
        <v>6151</v>
      </c>
      <c r="B1379" s="151">
        <v>2009</v>
      </c>
    </row>
    <row r="1380" spans="1:2">
      <c r="A1380" s="151" t="s">
        <v>5725</v>
      </c>
      <c r="B1380" s="151" t="s">
        <v>7437</v>
      </c>
    </row>
    <row r="1381" spans="1:2">
      <c r="A1381" s="151" t="s">
        <v>6149</v>
      </c>
      <c r="B1381" s="151">
        <v>2009</v>
      </c>
    </row>
    <row r="1382" spans="1:2">
      <c r="A1382" s="151" t="s">
        <v>6148</v>
      </c>
      <c r="B1382" s="151">
        <v>2009</v>
      </c>
    </row>
    <row r="1383" spans="1:2">
      <c r="A1383" s="151" t="s">
        <v>6147</v>
      </c>
      <c r="B1383" s="151">
        <v>2009</v>
      </c>
    </row>
    <row r="1384" spans="1:2">
      <c r="A1384" s="151" t="s">
        <v>6143</v>
      </c>
      <c r="B1384" s="151">
        <v>2009</v>
      </c>
    </row>
    <row r="1385" spans="1:2">
      <c r="A1385" s="151" t="s">
        <v>6142</v>
      </c>
      <c r="B1385" s="151">
        <v>2009</v>
      </c>
    </row>
    <row r="1386" spans="1:2">
      <c r="A1386" s="151" t="s">
        <v>6038</v>
      </c>
      <c r="B1386" s="151" t="s">
        <v>7436</v>
      </c>
    </row>
    <row r="1387" spans="1:2">
      <c r="A1387" s="151" t="s">
        <v>5775</v>
      </c>
      <c r="B1387" s="151" t="s">
        <v>7437</v>
      </c>
    </row>
    <row r="1388" spans="1:2">
      <c r="A1388" s="151" t="s">
        <v>6141</v>
      </c>
      <c r="B1388" s="151">
        <v>2009</v>
      </c>
    </row>
    <row r="1389" spans="1:2">
      <c r="A1389" s="151" t="s">
        <v>6140</v>
      </c>
      <c r="B1389" s="151">
        <v>2009</v>
      </c>
    </row>
    <row r="1390" spans="1:2">
      <c r="A1390" s="151" t="s">
        <v>6139</v>
      </c>
      <c r="B1390" s="151">
        <v>2009</v>
      </c>
    </row>
    <row r="1391" spans="1:2">
      <c r="A1391" s="151" t="s">
        <v>3962</v>
      </c>
      <c r="B1391" s="151" t="s">
        <v>7569</v>
      </c>
    </row>
    <row r="1392" spans="1:2">
      <c r="A1392" s="151" t="s">
        <v>6138</v>
      </c>
      <c r="B1392" s="151">
        <v>2009</v>
      </c>
    </row>
    <row r="1393" spans="1:2">
      <c r="A1393" s="151" t="s">
        <v>6137</v>
      </c>
      <c r="B1393" s="151">
        <v>2009</v>
      </c>
    </row>
    <row r="1394" spans="1:2">
      <c r="A1394" s="151" t="s">
        <v>6136</v>
      </c>
      <c r="B1394" s="151">
        <v>2009</v>
      </c>
    </row>
    <row r="1395" spans="1:2">
      <c r="A1395" s="151" t="s">
        <v>5576</v>
      </c>
      <c r="B1395" s="151" t="s">
        <v>7434</v>
      </c>
    </row>
    <row r="1396" spans="1:2">
      <c r="A1396" s="151" t="s">
        <v>4442</v>
      </c>
      <c r="B1396" s="151" t="s">
        <v>7567</v>
      </c>
    </row>
    <row r="1397" spans="1:2">
      <c r="A1397" s="151" t="s">
        <v>3502</v>
      </c>
      <c r="B1397" s="151">
        <v>2008</v>
      </c>
    </row>
    <row r="1398" spans="1:2">
      <c r="A1398" s="151" t="s">
        <v>3504</v>
      </c>
      <c r="B1398" s="151">
        <v>2008</v>
      </c>
    </row>
    <row r="1399" spans="1:2">
      <c r="A1399" s="151" t="s">
        <v>1547</v>
      </c>
      <c r="B1399" s="151" t="s">
        <v>7428</v>
      </c>
    </row>
    <row r="1400" spans="1:2">
      <c r="A1400" s="151" t="s">
        <v>6134</v>
      </c>
      <c r="B1400" s="151">
        <v>2008</v>
      </c>
    </row>
    <row r="1401" spans="1:2">
      <c r="A1401" s="151" t="s">
        <v>6133</v>
      </c>
      <c r="B1401" s="151">
        <v>2008</v>
      </c>
    </row>
    <row r="1402" spans="1:2">
      <c r="A1402" s="151" t="s">
        <v>1597</v>
      </c>
      <c r="B1402" s="151" t="s">
        <v>7428</v>
      </c>
    </row>
    <row r="1403" spans="1:2">
      <c r="A1403" s="151" t="s">
        <v>6131</v>
      </c>
      <c r="B1403" s="151">
        <v>2008</v>
      </c>
    </row>
    <row r="1404" spans="1:2">
      <c r="A1404" s="151" t="s">
        <v>6130</v>
      </c>
      <c r="B1404" s="151">
        <v>2008</v>
      </c>
    </row>
    <row r="1405" spans="1:2">
      <c r="A1405" s="151" t="s">
        <v>5810</v>
      </c>
      <c r="B1405" s="151" t="s">
        <v>7430</v>
      </c>
    </row>
    <row r="1406" spans="1:2">
      <c r="A1406" s="151" t="s">
        <v>6126</v>
      </c>
      <c r="B1406" s="151">
        <v>2008</v>
      </c>
    </row>
    <row r="1407" spans="1:2">
      <c r="A1407" s="151" t="s">
        <v>6125</v>
      </c>
      <c r="B1407" s="151">
        <v>2008</v>
      </c>
    </row>
    <row r="1408" spans="1:2">
      <c r="A1408" s="151" t="s">
        <v>5384</v>
      </c>
      <c r="B1408" s="151" t="s">
        <v>7427</v>
      </c>
    </row>
    <row r="1409" spans="1:2">
      <c r="A1409" s="151" t="s">
        <v>6124</v>
      </c>
      <c r="B1409" s="151">
        <v>2008</v>
      </c>
    </row>
    <row r="1410" spans="1:2">
      <c r="A1410" s="151" t="s">
        <v>6121</v>
      </c>
      <c r="B1410" s="151">
        <v>2008</v>
      </c>
    </row>
    <row r="1411" spans="1:2">
      <c r="A1411" s="151" t="s">
        <v>6119</v>
      </c>
      <c r="B1411" s="151">
        <v>2008</v>
      </c>
    </row>
    <row r="1412" spans="1:2">
      <c r="A1412" s="151" t="s">
        <v>6118</v>
      </c>
      <c r="B1412" s="151">
        <v>2008</v>
      </c>
    </row>
    <row r="1413" spans="1:2">
      <c r="A1413" s="151" t="s">
        <v>5933</v>
      </c>
      <c r="B1413" s="151" t="s">
        <v>7429</v>
      </c>
    </row>
    <row r="1414" spans="1:2">
      <c r="A1414" s="151" t="s">
        <v>6115</v>
      </c>
      <c r="B1414" s="151">
        <v>2008</v>
      </c>
    </row>
    <row r="1415" spans="1:2">
      <c r="A1415" s="151" t="s">
        <v>5843</v>
      </c>
      <c r="B1415" s="151" t="s">
        <v>7430</v>
      </c>
    </row>
    <row r="1416" spans="1:2">
      <c r="A1416" s="151" t="s">
        <v>5876</v>
      </c>
      <c r="B1416" s="151" t="s">
        <v>7430</v>
      </c>
    </row>
    <row r="1417" spans="1:2">
      <c r="A1417" s="151" t="s">
        <v>5657</v>
      </c>
      <c r="B1417" s="151" t="s">
        <v>7428</v>
      </c>
    </row>
    <row r="1418" spans="1:2">
      <c r="A1418" s="151" t="s">
        <v>6113</v>
      </c>
      <c r="B1418" s="151">
        <v>2008</v>
      </c>
    </row>
    <row r="1419" spans="1:2">
      <c r="A1419" s="151" t="s">
        <v>6112</v>
      </c>
      <c r="B1419" s="151">
        <v>2008</v>
      </c>
    </row>
    <row r="1420" spans="1:2">
      <c r="A1420" s="151" t="s">
        <v>5766</v>
      </c>
      <c r="B1420" s="151" t="s">
        <v>7430</v>
      </c>
    </row>
    <row r="1421" spans="1:2">
      <c r="A1421" s="151" t="s">
        <v>6109</v>
      </c>
      <c r="B1421" s="151">
        <v>2008</v>
      </c>
    </row>
    <row r="1422" spans="1:2">
      <c r="A1422" s="151" t="s">
        <v>6108</v>
      </c>
      <c r="B1422" s="151">
        <v>2008</v>
      </c>
    </row>
    <row r="1423" spans="1:2">
      <c r="A1423" s="151" t="s">
        <v>5666</v>
      </c>
      <c r="B1423" s="151" t="s">
        <v>7428</v>
      </c>
    </row>
    <row r="1424" spans="1:2">
      <c r="A1424" s="151" t="s">
        <v>5622</v>
      </c>
      <c r="B1424" s="151" t="s">
        <v>7428</v>
      </c>
    </row>
    <row r="1425" spans="1:2">
      <c r="A1425" s="151" t="s">
        <v>6107</v>
      </c>
      <c r="B1425" s="151">
        <v>2008</v>
      </c>
    </row>
    <row r="1426" spans="1:2">
      <c r="A1426" s="151" t="s">
        <v>6106</v>
      </c>
      <c r="B1426" s="151">
        <v>2008</v>
      </c>
    </row>
    <row r="1427" spans="1:2">
      <c r="A1427" s="151" t="s">
        <v>6010</v>
      </c>
      <c r="B1427" s="151" t="s">
        <v>7429</v>
      </c>
    </row>
    <row r="1428" spans="1:2">
      <c r="A1428" s="151" t="s">
        <v>5665</v>
      </c>
      <c r="B1428" s="151" t="s">
        <v>7428</v>
      </c>
    </row>
    <row r="1429" spans="1:2">
      <c r="A1429" s="151" t="s">
        <v>4707</v>
      </c>
      <c r="B1429" s="151" t="s">
        <v>7432</v>
      </c>
    </row>
    <row r="1430" spans="1:2">
      <c r="A1430" s="151" t="s">
        <v>5616</v>
      </c>
      <c r="B1430" s="151" t="s">
        <v>7428</v>
      </c>
    </row>
    <row r="1431" spans="1:2">
      <c r="A1431" s="151" t="s">
        <v>5779</v>
      </c>
      <c r="B1431" s="151" t="s">
        <v>7430</v>
      </c>
    </row>
    <row r="1432" spans="1:2">
      <c r="A1432" s="151" t="s">
        <v>6103</v>
      </c>
      <c r="B1432" s="151">
        <v>2008</v>
      </c>
    </row>
    <row r="1433" spans="1:2">
      <c r="A1433" s="151" t="s">
        <v>6102</v>
      </c>
      <c r="B1433" s="151">
        <v>2008</v>
      </c>
    </row>
    <row r="1434" spans="1:2">
      <c r="A1434" s="151" t="s">
        <v>6101</v>
      </c>
      <c r="B1434" s="151">
        <v>2008</v>
      </c>
    </row>
    <row r="1435" spans="1:2">
      <c r="A1435" s="151" t="s">
        <v>5354</v>
      </c>
      <c r="B1435" s="151" t="s">
        <v>7427</v>
      </c>
    </row>
    <row r="1436" spans="1:2">
      <c r="A1436" s="151" t="s">
        <v>6099</v>
      </c>
      <c r="B1436" s="151">
        <v>2008</v>
      </c>
    </row>
    <row r="1437" spans="1:2">
      <c r="A1437" s="151" t="s">
        <v>6098</v>
      </c>
      <c r="B1437" s="151">
        <v>2008</v>
      </c>
    </row>
    <row r="1438" spans="1:2">
      <c r="A1438" s="151" t="s">
        <v>5357</v>
      </c>
      <c r="B1438" s="151" t="s">
        <v>7427</v>
      </c>
    </row>
    <row r="1439" spans="1:2">
      <c r="A1439" s="151" t="s">
        <v>6095</v>
      </c>
      <c r="B1439" s="151">
        <v>2008</v>
      </c>
    </row>
    <row r="1440" spans="1:2">
      <c r="A1440" s="151" t="s">
        <v>6094</v>
      </c>
      <c r="B1440" s="151">
        <v>2008</v>
      </c>
    </row>
    <row r="1441" spans="1:2">
      <c r="A1441" s="151" t="s">
        <v>4953</v>
      </c>
      <c r="B1441" s="151" t="s">
        <v>7431</v>
      </c>
    </row>
    <row r="1442" spans="1:2">
      <c r="A1442" s="151" t="s">
        <v>5338</v>
      </c>
      <c r="B1442" s="151" t="s">
        <v>7570</v>
      </c>
    </row>
    <row r="1443" spans="1:2">
      <c r="A1443" s="151" t="s">
        <v>6093</v>
      </c>
      <c r="B1443" s="151">
        <v>2008</v>
      </c>
    </row>
    <row r="1444" spans="1:2">
      <c r="A1444" s="151" t="s">
        <v>5168</v>
      </c>
      <c r="B1444" s="151" t="s">
        <v>7570</v>
      </c>
    </row>
    <row r="1445" spans="1:2">
      <c r="A1445" s="151" t="s">
        <v>6092</v>
      </c>
      <c r="B1445" s="151">
        <v>2008</v>
      </c>
    </row>
    <row r="1446" spans="1:2">
      <c r="A1446" s="151" t="s">
        <v>5847</v>
      </c>
      <c r="B1446" s="151" t="s">
        <v>7430</v>
      </c>
    </row>
    <row r="1447" spans="1:2">
      <c r="A1447" s="151" t="s">
        <v>4316</v>
      </c>
      <c r="B1447" s="151" t="s">
        <v>7426</v>
      </c>
    </row>
    <row r="1448" spans="1:2">
      <c r="A1448" s="151" t="s">
        <v>6088</v>
      </c>
      <c r="B1448" s="151">
        <v>2008</v>
      </c>
    </row>
    <row r="1449" spans="1:2">
      <c r="A1449" s="151" t="s">
        <v>1659</v>
      </c>
      <c r="B1449" s="151">
        <v>2008</v>
      </c>
    </row>
    <row r="1450" spans="1:2">
      <c r="A1450" s="151" t="s">
        <v>5147</v>
      </c>
      <c r="B1450" s="151" t="s">
        <v>7570</v>
      </c>
    </row>
    <row r="1451" spans="1:2">
      <c r="A1451" s="151" t="s">
        <v>6087</v>
      </c>
      <c r="B1451" s="151">
        <v>2008</v>
      </c>
    </row>
    <row r="1452" spans="1:2">
      <c r="A1452" s="151" t="s">
        <v>6086</v>
      </c>
      <c r="B1452" s="151">
        <v>2008</v>
      </c>
    </row>
    <row r="1453" spans="1:2">
      <c r="A1453" s="151" t="s">
        <v>6085</v>
      </c>
      <c r="B1453" s="151">
        <v>2008</v>
      </c>
    </row>
    <row r="1454" spans="1:2">
      <c r="A1454" s="151" t="s">
        <v>6084</v>
      </c>
      <c r="B1454" s="151">
        <v>2008</v>
      </c>
    </row>
    <row r="1455" spans="1:2">
      <c r="A1455" s="151" t="s">
        <v>4433</v>
      </c>
      <c r="B1455" s="151" t="s">
        <v>7426</v>
      </c>
    </row>
    <row r="1456" spans="1:2">
      <c r="A1456" s="151" t="s">
        <v>6083</v>
      </c>
      <c r="B1456" s="151">
        <v>2008</v>
      </c>
    </row>
    <row r="1457" spans="1:2">
      <c r="A1457" s="151" t="s">
        <v>6082</v>
      </c>
      <c r="B1457" s="151">
        <v>2008</v>
      </c>
    </row>
    <row r="1458" spans="1:2">
      <c r="A1458" s="151" t="s">
        <v>6081</v>
      </c>
      <c r="B1458" s="151">
        <v>2008</v>
      </c>
    </row>
    <row r="1459" spans="1:2">
      <c r="A1459" s="151" t="s">
        <v>5844</v>
      </c>
      <c r="B1459" s="151" t="s">
        <v>7430</v>
      </c>
    </row>
    <row r="1460" spans="1:2">
      <c r="A1460" s="151" t="s">
        <v>4926</v>
      </c>
      <c r="B1460" s="151" t="s">
        <v>7431</v>
      </c>
    </row>
    <row r="1461" spans="1:2">
      <c r="A1461" s="151" t="s">
        <v>5813</v>
      </c>
      <c r="B1461" s="151" t="s">
        <v>7430</v>
      </c>
    </row>
    <row r="1462" spans="1:2">
      <c r="A1462" s="151" t="s">
        <v>6080</v>
      </c>
      <c r="B1462" s="151">
        <v>2008</v>
      </c>
    </row>
    <row r="1463" spans="1:2">
      <c r="A1463" s="151" t="s">
        <v>5849</v>
      </c>
      <c r="B1463" s="151" t="s">
        <v>7430</v>
      </c>
    </row>
    <row r="1464" spans="1:2">
      <c r="A1464" s="151" t="s">
        <v>4704</v>
      </c>
      <c r="B1464" s="151" t="s">
        <v>7432</v>
      </c>
    </row>
    <row r="1465" spans="1:2">
      <c r="A1465" s="151" t="s">
        <v>5801</v>
      </c>
      <c r="B1465" s="151" t="s">
        <v>7430</v>
      </c>
    </row>
    <row r="1466" spans="1:2">
      <c r="A1466" s="151" t="s">
        <v>6078</v>
      </c>
      <c r="B1466" s="151">
        <v>2008</v>
      </c>
    </row>
    <row r="1467" spans="1:2">
      <c r="A1467" s="151" t="s">
        <v>6077</v>
      </c>
      <c r="B1467" s="151">
        <v>2008</v>
      </c>
    </row>
    <row r="1468" spans="1:2">
      <c r="A1468" s="151" t="s">
        <v>5778</v>
      </c>
      <c r="B1468" s="151" t="s">
        <v>7430</v>
      </c>
    </row>
    <row r="1469" spans="1:2">
      <c r="A1469" s="151" t="s">
        <v>5857</v>
      </c>
      <c r="B1469" s="151" t="s">
        <v>7430</v>
      </c>
    </row>
    <row r="1470" spans="1:2">
      <c r="A1470" s="151" t="s">
        <v>5716</v>
      </c>
      <c r="B1470" s="151" t="s">
        <v>7430</v>
      </c>
    </row>
    <row r="1471" spans="1:2">
      <c r="A1471" s="151" t="s">
        <v>6074</v>
      </c>
      <c r="B1471" s="151">
        <v>2008</v>
      </c>
    </row>
    <row r="1472" spans="1:2">
      <c r="A1472" s="151" t="s">
        <v>6071</v>
      </c>
      <c r="B1472" s="151">
        <v>2008</v>
      </c>
    </row>
    <row r="1473" spans="1:2">
      <c r="A1473" s="151" t="s">
        <v>6070</v>
      </c>
      <c r="B1473" s="151">
        <v>2008</v>
      </c>
    </row>
    <row r="1474" spans="1:2">
      <c r="A1474" s="151" t="s">
        <v>6069</v>
      </c>
      <c r="B1474" s="151">
        <v>2008</v>
      </c>
    </row>
    <row r="1475" spans="1:2">
      <c r="A1475" s="151" t="s">
        <v>6067</v>
      </c>
      <c r="B1475" s="151">
        <v>2008</v>
      </c>
    </row>
    <row r="1476" spans="1:2">
      <c r="A1476" s="151" t="s">
        <v>6066</v>
      </c>
      <c r="B1476" s="151">
        <v>2008</v>
      </c>
    </row>
    <row r="1477" spans="1:2">
      <c r="A1477" s="151" t="s">
        <v>6065</v>
      </c>
      <c r="B1477" s="151">
        <v>2008</v>
      </c>
    </row>
    <row r="1478" spans="1:2">
      <c r="A1478" s="151" t="s">
        <v>6064</v>
      </c>
      <c r="B1478" s="151">
        <v>2008</v>
      </c>
    </row>
    <row r="1479" spans="1:2">
      <c r="A1479" s="151" t="s">
        <v>6062</v>
      </c>
      <c r="B1479" s="151">
        <v>2008</v>
      </c>
    </row>
    <row r="1480" spans="1:2">
      <c r="A1480" s="151" t="s">
        <v>6061</v>
      </c>
      <c r="B1480" s="151">
        <v>2008</v>
      </c>
    </row>
    <row r="1481" spans="1:2">
      <c r="A1481" s="151" t="s">
        <v>5733</v>
      </c>
      <c r="B1481" s="151" t="s">
        <v>7430</v>
      </c>
    </row>
    <row r="1482" spans="1:2">
      <c r="A1482" s="151" t="s">
        <v>5875</v>
      </c>
      <c r="B1482" s="151" t="s">
        <v>7430</v>
      </c>
    </row>
    <row r="1483" spans="1:2">
      <c r="A1483" s="151" t="s">
        <v>6059</v>
      </c>
      <c r="B1483" s="151">
        <v>2008</v>
      </c>
    </row>
    <row r="1484" spans="1:2">
      <c r="A1484" s="151" t="s">
        <v>6058</v>
      </c>
      <c r="B1484" s="151">
        <v>2008</v>
      </c>
    </row>
    <row r="1485" spans="1:2">
      <c r="A1485" s="151" t="s">
        <v>5919</v>
      </c>
      <c r="B1485" s="151" t="s">
        <v>7429</v>
      </c>
    </row>
    <row r="1486" spans="1:2">
      <c r="A1486" s="151" t="s">
        <v>5646</v>
      </c>
      <c r="B1486" s="151" t="s">
        <v>7428</v>
      </c>
    </row>
    <row r="1487" spans="1:2">
      <c r="A1487" s="151" t="s">
        <v>1653</v>
      </c>
      <c r="B1487" s="151">
        <v>2008</v>
      </c>
    </row>
    <row r="1488" spans="1:2">
      <c r="A1488" s="151" t="s">
        <v>6056</v>
      </c>
      <c r="B1488" s="151">
        <v>2008</v>
      </c>
    </row>
    <row r="1489" spans="1:2">
      <c r="A1489" s="151" t="s">
        <v>6055</v>
      </c>
      <c r="B1489" s="151">
        <v>2008</v>
      </c>
    </row>
    <row r="1490" spans="1:2">
      <c r="A1490" s="151" t="s">
        <v>6054</v>
      </c>
      <c r="B1490" s="151">
        <v>2008</v>
      </c>
    </row>
    <row r="1491" spans="1:2">
      <c r="A1491" s="151" t="s">
        <v>6053</v>
      </c>
      <c r="B1491" s="151">
        <v>2008</v>
      </c>
    </row>
    <row r="1492" spans="1:2">
      <c r="A1492" s="151" t="s">
        <v>5925</v>
      </c>
      <c r="B1492" s="151" t="s">
        <v>7429</v>
      </c>
    </row>
    <row r="1493" spans="1:2">
      <c r="A1493" s="151" t="s">
        <v>5797</v>
      </c>
      <c r="B1493" s="151" t="s">
        <v>7430</v>
      </c>
    </row>
    <row r="1494" spans="1:2">
      <c r="A1494" s="151" t="s">
        <v>6052</v>
      </c>
      <c r="B1494" s="151">
        <v>2008</v>
      </c>
    </row>
    <row r="1495" spans="1:2">
      <c r="A1495" s="151" t="s">
        <v>6051</v>
      </c>
      <c r="B1495" s="151">
        <v>2008</v>
      </c>
    </row>
    <row r="1496" spans="1:2">
      <c r="A1496" s="151" t="s">
        <v>6050</v>
      </c>
      <c r="B1496" s="151">
        <v>2008</v>
      </c>
    </row>
    <row r="1497" spans="1:2">
      <c r="A1497" s="151" t="s">
        <v>6048</v>
      </c>
      <c r="B1497" s="151">
        <v>2008</v>
      </c>
    </row>
    <row r="1498" spans="1:2">
      <c r="A1498" s="151" t="s">
        <v>6047</v>
      </c>
      <c r="B1498" s="151">
        <v>2008</v>
      </c>
    </row>
    <row r="1499" spans="1:2">
      <c r="A1499" s="151" t="s">
        <v>6045</v>
      </c>
      <c r="B1499" s="151">
        <v>2008</v>
      </c>
    </row>
    <row r="1500" spans="1:2">
      <c r="A1500" s="151" t="s">
        <v>6043</v>
      </c>
      <c r="B1500" s="151">
        <v>2008</v>
      </c>
    </row>
    <row r="1501" spans="1:2">
      <c r="A1501" s="151" t="s">
        <v>5829</v>
      </c>
      <c r="B1501" s="151" t="s">
        <v>7430</v>
      </c>
    </row>
    <row r="1502" spans="1:2">
      <c r="A1502" s="151" t="s">
        <v>6042</v>
      </c>
      <c r="B1502" s="151">
        <v>2008</v>
      </c>
    </row>
    <row r="1503" spans="1:2">
      <c r="A1503" s="151" t="s">
        <v>6041</v>
      </c>
      <c r="B1503" s="151">
        <v>2008</v>
      </c>
    </row>
    <row r="1504" spans="1:2">
      <c r="A1504" s="151" t="s">
        <v>3982</v>
      </c>
      <c r="B1504" s="151" t="s">
        <v>7571</v>
      </c>
    </row>
    <row r="1505" spans="1:2">
      <c r="A1505" s="151" t="s">
        <v>6040</v>
      </c>
      <c r="B1505" s="151">
        <v>2008</v>
      </c>
    </row>
    <row r="1506" spans="1:2">
      <c r="A1506" s="151" t="s">
        <v>5753</v>
      </c>
      <c r="B1506" s="151" t="s">
        <v>7430</v>
      </c>
    </row>
    <row r="1507" spans="1:2">
      <c r="A1507" s="151" t="s">
        <v>5747</v>
      </c>
      <c r="B1507" s="151" t="s">
        <v>7430</v>
      </c>
    </row>
    <row r="1508" spans="1:2">
      <c r="A1508" s="151" t="s">
        <v>6039</v>
      </c>
      <c r="B1508" s="151">
        <v>2008</v>
      </c>
    </row>
    <row r="1509" spans="1:2">
      <c r="A1509" s="151" t="s">
        <v>6037</v>
      </c>
      <c r="B1509" s="151">
        <v>2008</v>
      </c>
    </row>
    <row r="1510" spans="1:2">
      <c r="A1510" s="151" t="s">
        <v>6036</v>
      </c>
      <c r="B1510" s="151">
        <v>2008</v>
      </c>
    </row>
    <row r="1511" spans="1:2">
      <c r="A1511" s="151" t="s">
        <v>6034</v>
      </c>
      <c r="B1511" s="151">
        <v>2008</v>
      </c>
    </row>
    <row r="1512" spans="1:2">
      <c r="A1512" s="151" t="s">
        <v>5966</v>
      </c>
      <c r="B1512" s="151" t="s">
        <v>7429</v>
      </c>
    </row>
    <row r="1513" spans="1:2">
      <c r="A1513" s="151" t="s">
        <v>6033</v>
      </c>
      <c r="B1513" s="151">
        <v>2008</v>
      </c>
    </row>
    <row r="1514" spans="1:2">
      <c r="A1514" s="151" t="s">
        <v>6032</v>
      </c>
      <c r="B1514" s="151">
        <v>2008</v>
      </c>
    </row>
    <row r="1515" spans="1:2">
      <c r="A1515" s="151" t="s">
        <v>6031</v>
      </c>
      <c r="B1515" s="151">
        <v>2008</v>
      </c>
    </row>
    <row r="1516" spans="1:2">
      <c r="A1516" s="151" t="s">
        <v>6030</v>
      </c>
      <c r="B1516" s="151">
        <v>2008</v>
      </c>
    </row>
    <row r="1517" spans="1:2">
      <c r="A1517" s="151" t="s">
        <v>5173</v>
      </c>
      <c r="B1517" s="151" t="s">
        <v>7570</v>
      </c>
    </row>
    <row r="1518" spans="1:2">
      <c r="A1518" s="151" t="s">
        <v>5515</v>
      </c>
      <c r="B1518" s="151" t="s">
        <v>7427</v>
      </c>
    </row>
    <row r="1519" spans="1:2">
      <c r="A1519" s="151" t="s">
        <v>6029</v>
      </c>
      <c r="B1519" s="151">
        <v>2008</v>
      </c>
    </row>
    <row r="1520" spans="1:2">
      <c r="A1520" s="151" t="s">
        <v>6026</v>
      </c>
      <c r="B1520" s="151">
        <v>2008</v>
      </c>
    </row>
    <row r="1521" spans="1:2">
      <c r="A1521" s="151" t="s">
        <v>6025</v>
      </c>
      <c r="B1521" s="151">
        <v>2008</v>
      </c>
    </row>
    <row r="1522" spans="1:2">
      <c r="A1522" s="151" t="s">
        <v>6024</v>
      </c>
      <c r="B1522" s="151">
        <v>2008</v>
      </c>
    </row>
    <row r="1523" spans="1:2">
      <c r="A1523" s="151" t="s">
        <v>6023</v>
      </c>
      <c r="B1523" s="151">
        <v>2008</v>
      </c>
    </row>
    <row r="1524" spans="1:2">
      <c r="A1524" s="151" t="s">
        <v>5845</v>
      </c>
      <c r="B1524" s="151" t="s">
        <v>7430</v>
      </c>
    </row>
    <row r="1525" spans="1:2">
      <c r="A1525" s="151" t="s">
        <v>6022</v>
      </c>
      <c r="B1525" s="151">
        <v>2008</v>
      </c>
    </row>
    <row r="1526" spans="1:2">
      <c r="A1526" s="151" t="s">
        <v>6020</v>
      </c>
      <c r="B1526" s="151">
        <v>2008</v>
      </c>
    </row>
    <row r="1527" spans="1:2">
      <c r="A1527" s="151" t="s">
        <v>6019</v>
      </c>
      <c r="B1527" s="151">
        <v>2008</v>
      </c>
    </row>
    <row r="1528" spans="1:2">
      <c r="A1528" s="151" t="s">
        <v>6018</v>
      </c>
      <c r="B1528" s="151">
        <v>2008</v>
      </c>
    </row>
    <row r="1529" spans="1:2">
      <c r="A1529" s="151" t="s">
        <v>4443</v>
      </c>
      <c r="B1529" s="151" t="s">
        <v>7572</v>
      </c>
    </row>
    <row r="1530" spans="1:2">
      <c r="A1530" s="151" t="s">
        <v>3485</v>
      </c>
      <c r="B1530" s="151">
        <v>2007</v>
      </c>
    </row>
    <row r="1531" spans="1:2">
      <c r="A1531" s="151" t="s">
        <v>1542</v>
      </c>
      <c r="B1531" s="151">
        <v>2007</v>
      </c>
    </row>
    <row r="1532" spans="1:2">
      <c r="A1532" s="151" t="s">
        <v>6016</v>
      </c>
      <c r="B1532" s="151">
        <v>2007</v>
      </c>
    </row>
    <row r="1533" spans="1:2">
      <c r="A1533" s="151" t="s">
        <v>5533</v>
      </c>
      <c r="B1533" s="151" t="s">
        <v>7422</v>
      </c>
    </row>
    <row r="1534" spans="1:2">
      <c r="A1534" s="151" t="s">
        <v>6014</v>
      </c>
      <c r="B1534" s="151">
        <v>2007</v>
      </c>
    </row>
    <row r="1535" spans="1:2">
      <c r="A1535" s="151" t="s">
        <v>5528</v>
      </c>
      <c r="B1535" s="151" t="s">
        <v>7422</v>
      </c>
    </row>
    <row r="1536" spans="1:2">
      <c r="A1536" s="151" t="s">
        <v>6013</v>
      </c>
      <c r="B1536" s="151">
        <v>2007</v>
      </c>
    </row>
    <row r="1537" spans="1:2">
      <c r="A1537" s="151" t="s">
        <v>6012</v>
      </c>
      <c r="B1537" s="151">
        <v>2007</v>
      </c>
    </row>
    <row r="1538" spans="1:2">
      <c r="A1538" s="151" t="s">
        <v>4783</v>
      </c>
      <c r="B1538" s="151" t="s">
        <v>7424</v>
      </c>
    </row>
    <row r="1539" spans="1:2">
      <c r="A1539" s="151" t="s">
        <v>6009</v>
      </c>
      <c r="B1539" s="151">
        <v>2007</v>
      </c>
    </row>
    <row r="1540" spans="1:2">
      <c r="A1540" s="151" t="s">
        <v>6008</v>
      </c>
      <c r="B1540" s="151">
        <v>2007</v>
      </c>
    </row>
    <row r="1541" spans="1:2">
      <c r="A1541" s="151" t="s">
        <v>6007</v>
      </c>
      <c r="B1541" s="151">
        <v>2007</v>
      </c>
    </row>
    <row r="1542" spans="1:2">
      <c r="A1542" s="151" t="s">
        <v>6004</v>
      </c>
      <c r="B1542" s="151">
        <v>2007</v>
      </c>
    </row>
    <row r="1543" spans="1:2">
      <c r="A1543" s="151" t="s">
        <v>3487</v>
      </c>
      <c r="B1543" s="151" t="s">
        <v>7419</v>
      </c>
    </row>
    <row r="1544" spans="1:2">
      <c r="A1544" s="151" t="s">
        <v>5838</v>
      </c>
      <c r="B1544" s="151" t="s">
        <v>7421</v>
      </c>
    </row>
    <row r="1545" spans="1:2">
      <c r="A1545" s="151" t="s">
        <v>5613</v>
      </c>
      <c r="B1545" s="151" t="s">
        <v>7418</v>
      </c>
    </row>
    <row r="1546" spans="1:2">
      <c r="A1546" s="151" t="s">
        <v>6001</v>
      </c>
      <c r="B1546" s="151">
        <v>2007</v>
      </c>
    </row>
    <row r="1547" spans="1:2">
      <c r="A1547" s="151" t="s">
        <v>6000</v>
      </c>
      <c r="B1547" s="151">
        <v>2007</v>
      </c>
    </row>
    <row r="1548" spans="1:2">
      <c r="A1548" s="151" t="s">
        <v>5999</v>
      </c>
      <c r="B1548" s="151">
        <v>2007</v>
      </c>
    </row>
    <row r="1549" spans="1:2">
      <c r="A1549" s="151" t="s">
        <v>5997</v>
      </c>
      <c r="B1549" s="151">
        <v>2007</v>
      </c>
    </row>
    <row r="1550" spans="1:2">
      <c r="A1550" s="151" t="s">
        <v>5868</v>
      </c>
      <c r="B1550" s="151" t="s">
        <v>7421</v>
      </c>
    </row>
    <row r="1551" spans="1:2">
      <c r="A1551" s="151" t="s">
        <v>5995</v>
      </c>
      <c r="B1551" s="151">
        <v>2007</v>
      </c>
    </row>
    <row r="1552" spans="1:2">
      <c r="A1552" s="151" t="s">
        <v>5994</v>
      </c>
      <c r="B1552" s="151">
        <v>2007</v>
      </c>
    </row>
    <row r="1553" spans="1:2">
      <c r="A1553" s="151" t="s">
        <v>5993</v>
      </c>
      <c r="B1553" s="151">
        <v>2007</v>
      </c>
    </row>
    <row r="1554" spans="1:2">
      <c r="A1554" s="151" t="s">
        <v>5992</v>
      </c>
      <c r="B1554" s="151">
        <v>2007</v>
      </c>
    </row>
    <row r="1555" spans="1:2">
      <c r="A1555" s="151" t="s">
        <v>5990</v>
      </c>
      <c r="B1555" s="151">
        <v>2007</v>
      </c>
    </row>
    <row r="1556" spans="1:2">
      <c r="A1556" s="151" t="s">
        <v>2127</v>
      </c>
      <c r="B1556" s="151" t="s">
        <v>7420</v>
      </c>
    </row>
    <row r="1557" spans="1:2">
      <c r="A1557" s="151" t="s">
        <v>5989</v>
      </c>
      <c r="B1557" s="151">
        <v>2007</v>
      </c>
    </row>
    <row r="1558" spans="1:2">
      <c r="A1558" s="151" t="s">
        <v>5988</v>
      </c>
      <c r="B1558" s="151">
        <v>2007</v>
      </c>
    </row>
    <row r="1559" spans="1:2">
      <c r="A1559" s="151" t="s">
        <v>5987</v>
      </c>
      <c r="B1559" s="151">
        <v>2007</v>
      </c>
    </row>
    <row r="1560" spans="1:2">
      <c r="A1560" s="151" t="s">
        <v>5986</v>
      </c>
      <c r="B1560" s="151">
        <v>2007</v>
      </c>
    </row>
    <row r="1561" spans="1:2">
      <c r="A1561" s="151" t="s">
        <v>5985</v>
      </c>
      <c r="B1561" s="151">
        <v>2007</v>
      </c>
    </row>
    <row r="1562" spans="1:2">
      <c r="A1562" s="151" t="s">
        <v>5984</v>
      </c>
      <c r="B1562" s="151">
        <v>2007</v>
      </c>
    </row>
    <row r="1563" spans="1:2">
      <c r="A1563" s="151" t="s">
        <v>5696</v>
      </c>
      <c r="B1563" s="151" t="s">
        <v>7421</v>
      </c>
    </row>
    <row r="1564" spans="1:2">
      <c r="A1564" s="151" t="s">
        <v>5983</v>
      </c>
      <c r="B1564" s="151">
        <v>2007</v>
      </c>
    </row>
    <row r="1565" spans="1:2">
      <c r="A1565" s="151" t="s">
        <v>5982</v>
      </c>
      <c r="B1565" s="151">
        <v>2007</v>
      </c>
    </row>
    <row r="1566" spans="1:2">
      <c r="A1566" s="151" t="s">
        <v>5979</v>
      </c>
      <c r="B1566" s="151">
        <v>2007</v>
      </c>
    </row>
    <row r="1567" spans="1:2">
      <c r="A1567" s="151" t="s">
        <v>5977</v>
      </c>
      <c r="B1567" s="151">
        <v>2007</v>
      </c>
    </row>
    <row r="1568" spans="1:2">
      <c r="A1568" s="151" t="s">
        <v>5976</v>
      </c>
      <c r="B1568" s="151">
        <v>2007</v>
      </c>
    </row>
    <row r="1569" spans="1:2">
      <c r="A1569" s="151" t="s">
        <v>5691</v>
      </c>
      <c r="B1569" s="151" t="s">
        <v>7421</v>
      </c>
    </row>
    <row r="1570" spans="1:2">
      <c r="A1570" s="151" t="s">
        <v>5975</v>
      </c>
      <c r="B1570" s="151">
        <v>2007</v>
      </c>
    </row>
    <row r="1571" spans="1:2">
      <c r="A1571" s="151" t="s">
        <v>5974</v>
      </c>
      <c r="B1571" s="151">
        <v>2007</v>
      </c>
    </row>
    <row r="1572" spans="1:2">
      <c r="A1572" s="151" t="s">
        <v>4772</v>
      </c>
      <c r="B1572" s="151" t="s">
        <v>7424</v>
      </c>
    </row>
    <row r="1573" spans="1:2">
      <c r="A1573" s="151" t="s">
        <v>1635</v>
      </c>
      <c r="B1573" s="151" t="s">
        <v>7422</v>
      </c>
    </row>
    <row r="1574" spans="1:2">
      <c r="A1574" s="151" t="s">
        <v>5973</v>
      </c>
      <c r="B1574" s="151">
        <v>2007</v>
      </c>
    </row>
    <row r="1575" spans="1:2">
      <c r="A1575" s="151" t="s">
        <v>5972</v>
      </c>
      <c r="B1575" s="151">
        <v>2007</v>
      </c>
    </row>
    <row r="1576" spans="1:2">
      <c r="A1576" s="151" t="s">
        <v>5971</v>
      </c>
      <c r="B1576" s="151">
        <v>2007</v>
      </c>
    </row>
    <row r="1577" spans="1:2">
      <c r="A1577" s="151" t="s">
        <v>5970</v>
      </c>
      <c r="B1577" s="151">
        <v>2007</v>
      </c>
    </row>
    <row r="1578" spans="1:2">
      <c r="A1578" s="151" t="s">
        <v>5805</v>
      </c>
      <c r="B1578" s="151" t="s">
        <v>7421</v>
      </c>
    </row>
    <row r="1579" spans="1:2">
      <c r="A1579" s="151" t="s">
        <v>5969</v>
      </c>
      <c r="B1579" s="151">
        <v>2007</v>
      </c>
    </row>
    <row r="1580" spans="1:2">
      <c r="A1580" s="151" t="s">
        <v>5968</v>
      </c>
      <c r="B1580" s="151">
        <v>2007</v>
      </c>
    </row>
    <row r="1581" spans="1:2">
      <c r="A1581" s="151" t="s">
        <v>5967</v>
      </c>
      <c r="B1581" s="151">
        <v>2007</v>
      </c>
    </row>
    <row r="1582" spans="1:2">
      <c r="A1582" s="151" t="s">
        <v>5577</v>
      </c>
      <c r="B1582" s="151" t="s">
        <v>7418</v>
      </c>
    </row>
    <row r="1583" spans="1:2">
      <c r="A1583" s="151" t="s">
        <v>5963</v>
      </c>
      <c r="B1583" s="151">
        <v>2007</v>
      </c>
    </row>
    <row r="1584" spans="1:2">
      <c r="A1584" s="151" t="s">
        <v>5962</v>
      </c>
      <c r="B1584" s="151">
        <v>2007</v>
      </c>
    </row>
    <row r="1585" spans="1:2">
      <c r="A1585" s="151" t="s">
        <v>5960</v>
      </c>
      <c r="B1585" s="151">
        <v>2007</v>
      </c>
    </row>
    <row r="1586" spans="1:2">
      <c r="A1586" s="151" t="s">
        <v>5958</v>
      </c>
      <c r="B1586" s="151">
        <v>2007</v>
      </c>
    </row>
    <row r="1587" spans="1:2">
      <c r="A1587" s="151" t="s">
        <v>4458</v>
      </c>
      <c r="B1587" s="151" t="s">
        <v>7423</v>
      </c>
    </row>
    <row r="1588" spans="1:2">
      <c r="A1588" s="151" t="s">
        <v>5017</v>
      </c>
      <c r="B1588" s="151" t="s">
        <v>7420</v>
      </c>
    </row>
    <row r="1589" spans="1:2">
      <c r="A1589" s="151" t="s">
        <v>5957</v>
      </c>
      <c r="B1589" s="151">
        <v>2007</v>
      </c>
    </row>
    <row r="1590" spans="1:2">
      <c r="A1590" s="151" t="s">
        <v>5956</v>
      </c>
      <c r="B1590" s="151">
        <v>2007</v>
      </c>
    </row>
    <row r="1591" spans="1:2">
      <c r="A1591" s="151" t="s">
        <v>5644</v>
      </c>
      <c r="B1591" s="151" t="s">
        <v>7418</v>
      </c>
    </row>
    <row r="1592" spans="1:2">
      <c r="A1592" s="151" t="s">
        <v>5561</v>
      </c>
      <c r="B1592" s="151" t="s">
        <v>7418</v>
      </c>
    </row>
    <row r="1593" spans="1:2">
      <c r="A1593" s="151" t="s">
        <v>5954</v>
      </c>
      <c r="B1593" s="151">
        <v>2007</v>
      </c>
    </row>
    <row r="1594" spans="1:2">
      <c r="A1594" s="151" t="s">
        <v>5953</v>
      </c>
      <c r="B1594" s="151">
        <v>2007</v>
      </c>
    </row>
    <row r="1595" spans="1:2">
      <c r="A1595" s="151" t="s">
        <v>5624</v>
      </c>
      <c r="B1595" s="151" t="s">
        <v>7418</v>
      </c>
    </row>
    <row r="1596" spans="1:2">
      <c r="A1596" s="151" t="s">
        <v>5952</v>
      </c>
      <c r="B1596" s="151">
        <v>2007</v>
      </c>
    </row>
    <row r="1597" spans="1:2">
      <c r="A1597" s="151" t="s">
        <v>5951</v>
      </c>
      <c r="B1597" s="151">
        <v>2007</v>
      </c>
    </row>
    <row r="1598" spans="1:2">
      <c r="A1598" s="151" t="s">
        <v>2045</v>
      </c>
      <c r="B1598" s="151">
        <v>2007</v>
      </c>
    </row>
    <row r="1599" spans="1:2">
      <c r="A1599" s="151" t="s">
        <v>5950</v>
      </c>
      <c r="B1599" s="151">
        <v>2007</v>
      </c>
    </row>
    <row r="1600" spans="1:2">
      <c r="A1600" s="151" t="s">
        <v>5949</v>
      </c>
      <c r="B1600" s="151">
        <v>2007</v>
      </c>
    </row>
    <row r="1601" spans="1:2">
      <c r="A1601" s="151" t="s">
        <v>5948</v>
      </c>
      <c r="B1601" s="151">
        <v>2007</v>
      </c>
    </row>
    <row r="1602" spans="1:2">
      <c r="A1602" s="151" t="s">
        <v>5947</v>
      </c>
      <c r="B1602" s="151">
        <v>2007</v>
      </c>
    </row>
    <row r="1603" spans="1:2">
      <c r="A1603" s="151" t="s">
        <v>5006</v>
      </c>
      <c r="B1603" s="151" t="s">
        <v>7420</v>
      </c>
    </row>
    <row r="1604" spans="1:2">
      <c r="A1604" s="151" t="s">
        <v>5945</v>
      </c>
      <c r="B1604" s="151">
        <v>2007</v>
      </c>
    </row>
    <row r="1605" spans="1:2">
      <c r="A1605" s="151" t="s">
        <v>5944</v>
      </c>
      <c r="B1605" s="151">
        <v>2007</v>
      </c>
    </row>
    <row r="1606" spans="1:2">
      <c r="A1606" s="151" t="s">
        <v>5943</v>
      </c>
      <c r="B1606" s="151">
        <v>2007</v>
      </c>
    </row>
    <row r="1607" spans="1:2">
      <c r="A1607" s="151" t="s">
        <v>5941</v>
      </c>
      <c r="B1607" s="151">
        <v>2007</v>
      </c>
    </row>
    <row r="1608" spans="1:2">
      <c r="A1608" s="151" t="s">
        <v>5939</v>
      </c>
      <c r="B1608" s="151">
        <v>2007</v>
      </c>
    </row>
    <row r="1609" spans="1:2">
      <c r="A1609" s="151" t="s">
        <v>5938</v>
      </c>
      <c r="B1609" s="151">
        <v>2007</v>
      </c>
    </row>
    <row r="1610" spans="1:2">
      <c r="A1610" s="151" t="s">
        <v>5418</v>
      </c>
      <c r="B1610" s="151" t="s">
        <v>7422</v>
      </c>
    </row>
    <row r="1611" spans="1:2">
      <c r="A1611" s="151" t="s">
        <v>5937</v>
      </c>
      <c r="B1611" s="151">
        <v>2007</v>
      </c>
    </row>
    <row r="1612" spans="1:2">
      <c r="A1612" s="151" t="s">
        <v>5936</v>
      </c>
      <c r="B1612" s="151">
        <v>2007</v>
      </c>
    </row>
    <row r="1613" spans="1:2">
      <c r="A1613" s="151" t="s">
        <v>5935</v>
      </c>
      <c r="B1613" s="151">
        <v>2007</v>
      </c>
    </row>
    <row r="1614" spans="1:2">
      <c r="A1614" s="151" t="s">
        <v>5934</v>
      </c>
      <c r="B1614" s="151">
        <v>2007</v>
      </c>
    </row>
    <row r="1615" spans="1:2">
      <c r="A1615" s="151" t="s">
        <v>5932</v>
      </c>
      <c r="B1615" s="151">
        <v>2007</v>
      </c>
    </row>
    <row r="1616" spans="1:2">
      <c r="A1616" s="151" t="s">
        <v>5930</v>
      </c>
      <c r="B1616" s="151">
        <v>2007</v>
      </c>
    </row>
    <row r="1617" spans="1:2">
      <c r="A1617" s="151" t="s">
        <v>5517</v>
      </c>
      <c r="B1617" s="151" t="s">
        <v>7422</v>
      </c>
    </row>
    <row r="1618" spans="1:2">
      <c r="A1618" s="151" t="s">
        <v>5929</v>
      </c>
      <c r="B1618" s="151">
        <v>2007</v>
      </c>
    </row>
    <row r="1619" spans="1:2">
      <c r="A1619" s="151" t="s">
        <v>5856</v>
      </c>
      <c r="B1619" s="151" t="s">
        <v>7421</v>
      </c>
    </row>
    <row r="1620" spans="1:2">
      <c r="A1620" s="151" t="s">
        <v>5359</v>
      </c>
      <c r="B1620" s="151" t="s">
        <v>7422</v>
      </c>
    </row>
    <row r="1621" spans="1:2">
      <c r="A1621" s="151" t="s">
        <v>5928</v>
      </c>
      <c r="B1621" s="151">
        <v>2007</v>
      </c>
    </row>
    <row r="1622" spans="1:2">
      <c r="A1622" s="151" t="s">
        <v>5927</v>
      </c>
      <c r="B1622" s="151">
        <v>2007</v>
      </c>
    </row>
    <row r="1623" spans="1:2">
      <c r="A1623" s="151" t="s">
        <v>5276</v>
      </c>
      <c r="B1623" s="151" t="s">
        <v>7419</v>
      </c>
    </row>
    <row r="1624" spans="1:2">
      <c r="A1624" s="151" t="s">
        <v>5926</v>
      </c>
      <c r="B1624" s="151">
        <v>2007</v>
      </c>
    </row>
    <row r="1625" spans="1:2">
      <c r="A1625" s="151" t="s">
        <v>3648</v>
      </c>
      <c r="B1625" s="151" t="s">
        <v>7573</v>
      </c>
    </row>
    <row r="1626" spans="1:2">
      <c r="A1626" s="151" t="s">
        <v>5718</v>
      </c>
      <c r="B1626" s="151" t="s">
        <v>7421</v>
      </c>
    </row>
    <row r="1627" spans="1:2">
      <c r="A1627" s="151" t="s">
        <v>5924</v>
      </c>
      <c r="B1627" s="151">
        <v>2007</v>
      </c>
    </row>
    <row r="1628" spans="1:2">
      <c r="A1628" s="151" t="s">
        <v>5923</v>
      </c>
      <c r="B1628" s="151">
        <v>2007</v>
      </c>
    </row>
    <row r="1629" spans="1:2">
      <c r="A1629" s="151" t="s">
        <v>5922</v>
      </c>
      <c r="B1629" s="151">
        <v>2007</v>
      </c>
    </row>
    <row r="1630" spans="1:2">
      <c r="A1630" s="151" t="s">
        <v>5921</v>
      </c>
      <c r="B1630" s="151">
        <v>2007</v>
      </c>
    </row>
    <row r="1631" spans="1:2">
      <c r="A1631" s="151" t="s">
        <v>4498</v>
      </c>
      <c r="B1631" s="151" t="s">
        <v>7423</v>
      </c>
    </row>
    <row r="1632" spans="1:2">
      <c r="A1632" s="151" t="s">
        <v>5730</v>
      </c>
      <c r="B1632" s="151" t="s">
        <v>7421</v>
      </c>
    </row>
    <row r="1633" spans="1:2">
      <c r="A1633" s="151" t="s">
        <v>5751</v>
      </c>
      <c r="B1633" s="151" t="s">
        <v>7421</v>
      </c>
    </row>
    <row r="1634" spans="1:2">
      <c r="A1634" s="151" t="s">
        <v>5920</v>
      </c>
      <c r="B1634" s="151">
        <v>2007</v>
      </c>
    </row>
    <row r="1635" spans="1:2">
      <c r="A1635" s="151" t="s">
        <v>5327</v>
      </c>
      <c r="B1635" s="151" t="s">
        <v>7419</v>
      </c>
    </row>
    <row r="1636" spans="1:2">
      <c r="A1636" s="151" t="s">
        <v>5918</v>
      </c>
      <c r="B1636" s="151">
        <v>2007</v>
      </c>
    </row>
    <row r="1637" spans="1:2">
      <c r="A1637" s="151" t="s">
        <v>5916</v>
      </c>
      <c r="B1637" s="151">
        <v>2007</v>
      </c>
    </row>
    <row r="1638" spans="1:2">
      <c r="A1638" s="151" t="s">
        <v>5914</v>
      </c>
      <c r="B1638" s="151">
        <v>2007</v>
      </c>
    </row>
    <row r="1639" spans="1:2">
      <c r="A1639" s="151" t="s">
        <v>5913</v>
      </c>
      <c r="B1639" s="151">
        <v>2007</v>
      </c>
    </row>
    <row r="1640" spans="1:2">
      <c r="A1640" s="151" t="s">
        <v>5912</v>
      </c>
      <c r="B1640" s="151">
        <v>2007</v>
      </c>
    </row>
    <row r="1641" spans="1:2">
      <c r="A1641" s="151" t="s">
        <v>5911</v>
      </c>
      <c r="B1641" s="151">
        <v>2007</v>
      </c>
    </row>
    <row r="1642" spans="1:2">
      <c r="A1642" s="151" t="s">
        <v>4984</v>
      </c>
      <c r="B1642" s="151" t="s">
        <v>7420</v>
      </c>
    </row>
    <row r="1643" spans="1:2">
      <c r="A1643" s="151" t="s">
        <v>5909</v>
      </c>
      <c r="B1643" s="151">
        <v>2007</v>
      </c>
    </row>
    <row r="1644" spans="1:2">
      <c r="A1644" s="151" t="s">
        <v>5908</v>
      </c>
      <c r="B1644" s="151">
        <v>2007</v>
      </c>
    </row>
    <row r="1645" spans="1:2">
      <c r="A1645" s="151" t="s">
        <v>5906</v>
      </c>
      <c r="B1645" s="151">
        <v>2007</v>
      </c>
    </row>
    <row r="1646" spans="1:2">
      <c r="A1646" s="151" t="s">
        <v>5870</v>
      </c>
      <c r="B1646" s="151" t="s">
        <v>7421</v>
      </c>
    </row>
    <row r="1647" spans="1:2">
      <c r="A1647" s="151" t="s">
        <v>5905</v>
      </c>
      <c r="B1647" s="151">
        <v>2007</v>
      </c>
    </row>
    <row r="1648" spans="1:2">
      <c r="A1648" s="151" t="s">
        <v>5904</v>
      </c>
      <c r="B1648" s="151">
        <v>2007</v>
      </c>
    </row>
    <row r="1649" spans="1:2">
      <c r="A1649" s="151" t="s">
        <v>5903</v>
      </c>
      <c r="B1649" s="151">
        <v>2007</v>
      </c>
    </row>
    <row r="1650" spans="1:2">
      <c r="A1650" s="151" t="s">
        <v>5902</v>
      </c>
      <c r="B1650" s="151">
        <v>2007</v>
      </c>
    </row>
    <row r="1651" spans="1:2">
      <c r="A1651" s="151" t="s">
        <v>5901</v>
      </c>
      <c r="B1651" s="151">
        <v>2007</v>
      </c>
    </row>
    <row r="1652" spans="1:2">
      <c r="A1652" s="151" t="s">
        <v>5900</v>
      </c>
      <c r="B1652" s="151">
        <v>2007</v>
      </c>
    </row>
    <row r="1653" spans="1:2">
      <c r="A1653" s="151" t="s">
        <v>5898</v>
      </c>
      <c r="B1653" s="151">
        <v>2007</v>
      </c>
    </row>
    <row r="1654" spans="1:2">
      <c r="A1654" s="151" t="s">
        <v>5562</v>
      </c>
      <c r="B1654" s="151" t="s">
        <v>7418</v>
      </c>
    </row>
    <row r="1655" spans="1:2">
      <c r="A1655" s="151" t="s">
        <v>5897</v>
      </c>
      <c r="B1655" s="151">
        <v>2007</v>
      </c>
    </row>
    <row r="1656" spans="1:2">
      <c r="A1656" s="151" t="s">
        <v>5895</v>
      </c>
      <c r="B1656" s="151">
        <v>2007</v>
      </c>
    </row>
    <row r="1657" spans="1:2">
      <c r="A1657" s="151" t="s">
        <v>5894</v>
      </c>
      <c r="B1657" s="151">
        <v>2007</v>
      </c>
    </row>
    <row r="1658" spans="1:2">
      <c r="A1658" s="151" t="s">
        <v>5893</v>
      </c>
      <c r="B1658" s="151">
        <v>2007</v>
      </c>
    </row>
    <row r="1659" spans="1:2">
      <c r="A1659" s="151" t="s">
        <v>4152</v>
      </c>
      <c r="B1659" s="151" t="s">
        <v>7425</v>
      </c>
    </row>
    <row r="1660" spans="1:2">
      <c r="A1660" s="151" t="s">
        <v>4969</v>
      </c>
      <c r="B1660" s="151" t="s">
        <v>7420</v>
      </c>
    </row>
    <row r="1661" spans="1:2">
      <c r="A1661" s="151" t="s">
        <v>5892</v>
      </c>
      <c r="B1661" s="151">
        <v>2007</v>
      </c>
    </row>
    <row r="1662" spans="1:2">
      <c r="A1662" s="151" t="s">
        <v>5891</v>
      </c>
      <c r="B1662" s="151">
        <v>2007</v>
      </c>
    </row>
    <row r="1663" spans="1:2">
      <c r="A1663" s="151" t="s">
        <v>5890</v>
      </c>
      <c r="B1663" s="151">
        <v>2007</v>
      </c>
    </row>
    <row r="1664" spans="1:2">
      <c r="A1664" s="151" t="s">
        <v>5889</v>
      </c>
      <c r="B1664" s="151">
        <v>2007</v>
      </c>
    </row>
    <row r="1665" spans="1:2">
      <c r="A1665" s="151" t="s">
        <v>5888</v>
      </c>
      <c r="B1665" s="151">
        <v>2007</v>
      </c>
    </row>
    <row r="1666" spans="1:2">
      <c r="A1666" s="151" t="s">
        <v>5887</v>
      </c>
      <c r="B1666" s="151">
        <v>2007</v>
      </c>
    </row>
    <row r="1667" spans="1:2">
      <c r="A1667" s="151" t="s">
        <v>5739</v>
      </c>
      <c r="B1667" s="151" t="s">
        <v>7421</v>
      </c>
    </row>
    <row r="1668" spans="1:2">
      <c r="A1668" s="151" t="s">
        <v>5886</v>
      </c>
      <c r="B1668" s="151">
        <v>2007</v>
      </c>
    </row>
    <row r="1669" spans="1:2">
      <c r="A1669" s="151" t="s">
        <v>5885</v>
      </c>
      <c r="B1669" s="151">
        <v>2007</v>
      </c>
    </row>
    <row r="1670" spans="1:2">
      <c r="A1670" s="151" t="s">
        <v>5834</v>
      </c>
      <c r="B1670" s="151" t="s">
        <v>7421</v>
      </c>
    </row>
    <row r="1671" spans="1:2">
      <c r="A1671" s="151" t="s">
        <v>4111</v>
      </c>
      <c r="B1671" s="151" t="s">
        <v>7425</v>
      </c>
    </row>
    <row r="1672" spans="1:2">
      <c r="A1672" s="151" t="s">
        <v>5107</v>
      </c>
      <c r="B1672" s="151" t="s">
        <v>7420</v>
      </c>
    </row>
    <row r="1673" spans="1:2">
      <c r="A1673" s="151" t="s">
        <v>5884</v>
      </c>
      <c r="B1673" s="151">
        <v>2007</v>
      </c>
    </row>
    <row r="1674" spans="1:2">
      <c r="A1674" s="151" t="s">
        <v>3925</v>
      </c>
      <c r="B1674" s="151" t="s">
        <v>7574</v>
      </c>
    </row>
    <row r="1675" spans="1:2">
      <c r="A1675" s="151" t="s">
        <v>5883</v>
      </c>
      <c r="B1675" s="151">
        <v>2007</v>
      </c>
    </row>
    <row r="1676" spans="1:2">
      <c r="A1676" s="151" t="s">
        <v>5882</v>
      </c>
      <c r="B1676" s="151">
        <v>2007</v>
      </c>
    </row>
    <row r="1677" spans="1:2">
      <c r="A1677" s="151" t="s">
        <v>5880</v>
      </c>
      <c r="B1677" s="151">
        <v>2007</v>
      </c>
    </row>
    <row r="1678" spans="1:2">
      <c r="A1678" s="151" t="s">
        <v>2663</v>
      </c>
      <c r="B1678" s="151" t="s">
        <v>7412</v>
      </c>
    </row>
    <row r="1679" spans="1:2">
      <c r="A1679" s="151" t="s">
        <v>5877</v>
      </c>
      <c r="B1679" s="151">
        <v>2006</v>
      </c>
    </row>
    <row r="1680" spans="1:2">
      <c r="A1680" s="151" t="s">
        <v>5591</v>
      </c>
      <c r="B1680" s="151" t="s">
        <v>7413</v>
      </c>
    </row>
    <row r="1681" spans="1:2">
      <c r="A1681" s="151" t="s">
        <v>1908</v>
      </c>
      <c r="B1681" s="151">
        <v>2006</v>
      </c>
    </row>
    <row r="1682" spans="1:2">
      <c r="A1682" s="151" t="s">
        <v>5874</v>
      </c>
      <c r="B1682" s="151">
        <v>2006</v>
      </c>
    </row>
    <row r="1683" spans="1:2">
      <c r="A1683" s="151" t="s">
        <v>5873</v>
      </c>
      <c r="B1683" s="151">
        <v>2006</v>
      </c>
    </row>
    <row r="1684" spans="1:2">
      <c r="A1684" s="151" t="s">
        <v>5872</v>
      </c>
      <c r="B1684" s="151">
        <v>2006</v>
      </c>
    </row>
    <row r="1685" spans="1:2">
      <c r="A1685" s="151" t="s">
        <v>5871</v>
      </c>
      <c r="B1685" s="151">
        <v>2006</v>
      </c>
    </row>
    <row r="1686" spans="1:2">
      <c r="A1686" s="151" t="s">
        <v>5869</v>
      </c>
      <c r="B1686" s="151">
        <v>2006</v>
      </c>
    </row>
    <row r="1687" spans="1:2">
      <c r="A1687" s="151" t="s">
        <v>1505</v>
      </c>
      <c r="B1687" s="151">
        <v>2006</v>
      </c>
    </row>
    <row r="1688" spans="1:2">
      <c r="A1688" s="151" t="s">
        <v>5459</v>
      </c>
      <c r="B1688" s="151" t="s">
        <v>7414</v>
      </c>
    </row>
    <row r="1689" spans="1:2">
      <c r="A1689" s="151" t="s">
        <v>5866</v>
      </c>
      <c r="B1689" s="151">
        <v>2006</v>
      </c>
    </row>
    <row r="1690" spans="1:2">
      <c r="A1690" s="151" t="s">
        <v>5865</v>
      </c>
      <c r="B1690" s="151">
        <v>2006</v>
      </c>
    </row>
    <row r="1691" spans="1:2">
      <c r="A1691" s="151" t="s">
        <v>5864</v>
      </c>
      <c r="B1691" s="151">
        <v>2006</v>
      </c>
    </row>
    <row r="1692" spans="1:2">
      <c r="A1692" s="151" t="s">
        <v>5863</v>
      </c>
      <c r="B1692" s="151">
        <v>2006</v>
      </c>
    </row>
    <row r="1693" spans="1:2">
      <c r="A1693" s="151" t="s">
        <v>5862</v>
      </c>
      <c r="B1693" s="151">
        <v>2006</v>
      </c>
    </row>
    <row r="1694" spans="1:2">
      <c r="A1694" s="151" t="s">
        <v>5861</v>
      </c>
      <c r="B1694" s="151">
        <v>2006</v>
      </c>
    </row>
    <row r="1695" spans="1:2">
      <c r="A1695" s="151" t="s">
        <v>5860</v>
      </c>
      <c r="B1695" s="151">
        <v>2006</v>
      </c>
    </row>
    <row r="1696" spans="1:2">
      <c r="A1696" s="151" t="s">
        <v>5858</v>
      </c>
      <c r="B1696" s="151">
        <v>2006</v>
      </c>
    </row>
    <row r="1697" spans="1:2">
      <c r="A1697" s="151" t="s">
        <v>3498</v>
      </c>
      <c r="B1697" s="151">
        <v>2006</v>
      </c>
    </row>
    <row r="1698" spans="1:2">
      <c r="A1698" s="151" t="s">
        <v>5855</v>
      </c>
      <c r="B1698" s="151">
        <v>2006</v>
      </c>
    </row>
    <row r="1699" spans="1:2">
      <c r="A1699" s="151" t="s">
        <v>5854</v>
      </c>
      <c r="B1699" s="151">
        <v>2006</v>
      </c>
    </row>
    <row r="1700" spans="1:2">
      <c r="A1700" s="151" t="s">
        <v>5853</v>
      </c>
      <c r="B1700" s="151">
        <v>2006</v>
      </c>
    </row>
    <row r="1701" spans="1:2">
      <c r="A1701" s="151" t="s">
        <v>5852</v>
      </c>
      <c r="B1701" s="151">
        <v>2006</v>
      </c>
    </row>
    <row r="1702" spans="1:2">
      <c r="A1702" s="151" t="s">
        <v>5851</v>
      </c>
      <c r="B1702" s="151">
        <v>2006</v>
      </c>
    </row>
    <row r="1703" spans="1:2">
      <c r="A1703" s="151" t="s">
        <v>5850</v>
      </c>
      <c r="B1703" s="151">
        <v>2006</v>
      </c>
    </row>
    <row r="1704" spans="1:2">
      <c r="A1704" s="151" t="s">
        <v>5848</v>
      </c>
      <c r="B1704" s="151">
        <v>2006</v>
      </c>
    </row>
    <row r="1705" spans="1:2">
      <c r="A1705" s="151" t="s">
        <v>5075</v>
      </c>
      <c r="B1705" s="151" t="s">
        <v>7415</v>
      </c>
    </row>
    <row r="1706" spans="1:2">
      <c r="A1706" s="151" t="s">
        <v>5846</v>
      </c>
      <c r="B1706" s="151">
        <v>2006</v>
      </c>
    </row>
    <row r="1707" spans="1:2">
      <c r="A1707" s="151" t="s">
        <v>4574</v>
      </c>
      <c r="B1707" s="151" t="s">
        <v>7417</v>
      </c>
    </row>
    <row r="1708" spans="1:2">
      <c r="A1708" s="151" t="s">
        <v>5842</v>
      </c>
      <c r="B1708" s="151">
        <v>2006</v>
      </c>
    </row>
    <row r="1709" spans="1:2">
      <c r="A1709" s="151" t="s">
        <v>5841</v>
      </c>
      <c r="B1709" s="151">
        <v>2006</v>
      </c>
    </row>
    <row r="1710" spans="1:2">
      <c r="A1710" s="151" t="s">
        <v>4670</v>
      </c>
      <c r="B1710" s="151" t="s">
        <v>7417</v>
      </c>
    </row>
    <row r="1711" spans="1:2">
      <c r="A1711" s="151" t="s">
        <v>5840</v>
      </c>
      <c r="B1711" s="151">
        <v>2006</v>
      </c>
    </row>
    <row r="1712" spans="1:2">
      <c r="A1712" s="151" t="s">
        <v>5839</v>
      </c>
      <c r="B1712" s="151">
        <v>2006</v>
      </c>
    </row>
    <row r="1713" spans="1:2">
      <c r="A1713" s="151" t="s">
        <v>5837</v>
      </c>
      <c r="B1713" s="151">
        <v>2006</v>
      </c>
    </row>
    <row r="1714" spans="1:2">
      <c r="A1714" s="151" t="s">
        <v>5836</v>
      </c>
      <c r="B1714" s="151">
        <v>2006</v>
      </c>
    </row>
    <row r="1715" spans="1:2">
      <c r="A1715" s="151" t="s">
        <v>5835</v>
      </c>
      <c r="B1715" s="151">
        <v>2006</v>
      </c>
    </row>
    <row r="1716" spans="1:2">
      <c r="A1716" s="151" t="s">
        <v>5830</v>
      </c>
      <c r="B1716" s="151">
        <v>2006</v>
      </c>
    </row>
    <row r="1717" spans="1:2">
      <c r="A1717" s="151" t="s">
        <v>5828</v>
      </c>
      <c r="B1717" s="151">
        <v>2006</v>
      </c>
    </row>
    <row r="1718" spans="1:2">
      <c r="A1718" s="151" t="s">
        <v>5827</v>
      </c>
      <c r="B1718" s="151">
        <v>2006</v>
      </c>
    </row>
    <row r="1719" spans="1:2">
      <c r="A1719" s="151" t="s">
        <v>1769</v>
      </c>
      <c r="B1719" s="151">
        <v>2006</v>
      </c>
    </row>
    <row r="1720" spans="1:2">
      <c r="A1720" s="151" t="s">
        <v>5825</v>
      </c>
      <c r="B1720" s="151">
        <v>2006</v>
      </c>
    </row>
    <row r="1721" spans="1:2">
      <c r="A1721" s="151" t="s">
        <v>5824</v>
      </c>
      <c r="B1721" s="151">
        <v>2006</v>
      </c>
    </row>
    <row r="1722" spans="1:2">
      <c r="A1722" s="151" t="s">
        <v>5823</v>
      </c>
      <c r="B1722" s="151">
        <v>2006</v>
      </c>
    </row>
    <row r="1723" spans="1:2">
      <c r="A1723" s="151" t="s">
        <v>5822</v>
      </c>
      <c r="B1723" s="151">
        <v>2006</v>
      </c>
    </row>
    <row r="1724" spans="1:2">
      <c r="A1724" s="151" t="s">
        <v>5821</v>
      </c>
      <c r="B1724" s="151">
        <v>2006</v>
      </c>
    </row>
    <row r="1725" spans="1:2">
      <c r="A1725" s="151" t="s">
        <v>5820</v>
      </c>
      <c r="B1725" s="151">
        <v>2006</v>
      </c>
    </row>
    <row r="1726" spans="1:2">
      <c r="A1726" s="151" t="s">
        <v>5819</v>
      </c>
      <c r="B1726" s="151">
        <v>2006</v>
      </c>
    </row>
    <row r="1727" spans="1:2">
      <c r="A1727" s="151" t="s">
        <v>5201</v>
      </c>
      <c r="B1727" s="151" t="s">
        <v>7416</v>
      </c>
    </row>
    <row r="1728" spans="1:2">
      <c r="A1728" s="151" t="s">
        <v>5818</v>
      </c>
      <c r="B1728" s="151">
        <v>2006</v>
      </c>
    </row>
    <row r="1729" spans="1:2">
      <c r="A1729" s="151" t="s">
        <v>5209</v>
      </c>
      <c r="B1729" s="151" t="s">
        <v>7416</v>
      </c>
    </row>
    <row r="1730" spans="1:2">
      <c r="A1730" s="151" t="s">
        <v>5817</v>
      </c>
      <c r="B1730" s="151">
        <v>2006</v>
      </c>
    </row>
    <row r="1731" spans="1:2">
      <c r="A1731" s="151" t="s">
        <v>5816</v>
      </c>
      <c r="B1731" s="151">
        <v>2006</v>
      </c>
    </row>
    <row r="1732" spans="1:2">
      <c r="A1732" s="151" t="s">
        <v>5815</v>
      </c>
      <c r="B1732" s="151">
        <v>2006</v>
      </c>
    </row>
    <row r="1733" spans="1:2">
      <c r="A1733" s="151" t="s">
        <v>5814</v>
      </c>
      <c r="B1733" s="151">
        <v>2006</v>
      </c>
    </row>
    <row r="1734" spans="1:2">
      <c r="A1734" s="151" t="s">
        <v>5654</v>
      </c>
      <c r="B1734" s="151" t="s">
        <v>7413</v>
      </c>
    </row>
    <row r="1735" spans="1:2">
      <c r="A1735" s="151" t="s">
        <v>5663</v>
      </c>
      <c r="B1735" s="151" t="s">
        <v>7413</v>
      </c>
    </row>
    <row r="1736" spans="1:2">
      <c r="A1736" s="151" t="s">
        <v>5812</v>
      </c>
      <c r="B1736" s="151">
        <v>2006</v>
      </c>
    </row>
    <row r="1737" spans="1:2">
      <c r="A1737" s="151" t="s">
        <v>5811</v>
      </c>
      <c r="B1737" s="151">
        <v>2006</v>
      </c>
    </row>
    <row r="1738" spans="1:2">
      <c r="A1738" s="151" t="s">
        <v>5809</v>
      </c>
      <c r="B1738" s="151">
        <v>2006</v>
      </c>
    </row>
    <row r="1739" spans="1:2">
      <c r="A1739" s="151" t="s">
        <v>5808</v>
      </c>
      <c r="B1739" s="151">
        <v>2006</v>
      </c>
    </row>
    <row r="1740" spans="1:2">
      <c r="A1740" s="151" t="s">
        <v>5806</v>
      </c>
      <c r="B1740" s="151">
        <v>2006</v>
      </c>
    </row>
    <row r="1741" spans="1:2">
      <c r="A1741" s="151" t="s">
        <v>5804</v>
      </c>
      <c r="B1741" s="151">
        <v>2006</v>
      </c>
    </row>
    <row r="1742" spans="1:2">
      <c r="A1742" s="151" t="s">
        <v>5803</v>
      </c>
      <c r="B1742" s="151">
        <v>2006</v>
      </c>
    </row>
    <row r="1743" spans="1:2">
      <c r="A1743" s="151" t="s">
        <v>5802</v>
      </c>
      <c r="B1743" s="151">
        <v>2006</v>
      </c>
    </row>
    <row r="1744" spans="1:2">
      <c r="A1744" s="151" t="s">
        <v>5800</v>
      </c>
      <c r="B1744" s="151">
        <v>2006</v>
      </c>
    </row>
    <row r="1745" spans="1:2">
      <c r="A1745" s="151" t="s">
        <v>1510</v>
      </c>
      <c r="B1745" s="151" t="s">
        <v>7414</v>
      </c>
    </row>
    <row r="1746" spans="1:2">
      <c r="A1746" s="151" t="s">
        <v>5798</v>
      </c>
      <c r="B1746" s="151">
        <v>2006</v>
      </c>
    </row>
    <row r="1747" spans="1:2">
      <c r="A1747" s="151" t="s">
        <v>5530</v>
      </c>
      <c r="B1747" s="151" t="s">
        <v>7414</v>
      </c>
    </row>
    <row r="1748" spans="1:2">
      <c r="A1748" s="151" t="s">
        <v>5146</v>
      </c>
      <c r="B1748" s="151" t="s">
        <v>7416</v>
      </c>
    </row>
    <row r="1749" spans="1:2">
      <c r="A1749" s="151" t="s">
        <v>4877</v>
      </c>
      <c r="B1749" s="151" t="s">
        <v>7412</v>
      </c>
    </row>
    <row r="1750" spans="1:2">
      <c r="A1750" s="151" t="s">
        <v>4666</v>
      </c>
      <c r="B1750" s="151" t="s">
        <v>7417</v>
      </c>
    </row>
    <row r="1751" spans="1:2">
      <c r="A1751" s="151" t="s">
        <v>5796</v>
      </c>
      <c r="B1751" s="151">
        <v>2006</v>
      </c>
    </row>
    <row r="1752" spans="1:2">
      <c r="A1752" s="151" t="s">
        <v>5795</v>
      </c>
      <c r="B1752" s="151">
        <v>2006</v>
      </c>
    </row>
    <row r="1753" spans="1:2">
      <c r="A1753" s="151" t="s">
        <v>5603</v>
      </c>
      <c r="B1753" s="151" t="s">
        <v>7413</v>
      </c>
    </row>
    <row r="1754" spans="1:2">
      <c r="A1754" s="151" t="s">
        <v>5793</v>
      </c>
      <c r="B1754" s="151">
        <v>2006</v>
      </c>
    </row>
    <row r="1755" spans="1:2">
      <c r="A1755" s="151" t="s">
        <v>5792</v>
      </c>
      <c r="B1755" s="151">
        <v>2006</v>
      </c>
    </row>
    <row r="1756" spans="1:2">
      <c r="A1756" s="151" t="s">
        <v>5791</v>
      </c>
      <c r="B1756" s="151">
        <v>2006</v>
      </c>
    </row>
    <row r="1757" spans="1:2">
      <c r="A1757" s="151" t="s">
        <v>5790</v>
      </c>
      <c r="B1757" s="151">
        <v>2006</v>
      </c>
    </row>
    <row r="1758" spans="1:2">
      <c r="A1758" s="151" t="s">
        <v>5789</v>
      </c>
      <c r="B1758" s="151">
        <v>2006</v>
      </c>
    </row>
    <row r="1759" spans="1:2">
      <c r="A1759" s="151" t="s">
        <v>5788</v>
      </c>
      <c r="B1759" s="151">
        <v>2006</v>
      </c>
    </row>
    <row r="1760" spans="1:2">
      <c r="A1760" s="151" t="s">
        <v>5787</v>
      </c>
      <c r="B1760" s="151">
        <v>2006</v>
      </c>
    </row>
    <row r="1761" spans="1:2">
      <c r="A1761" s="151" t="s">
        <v>5785</v>
      </c>
      <c r="B1761" s="151">
        <v>2006</v>
      </c>
    </row>
    <row r="1762" spans="1:2">
      <c r="A1762" s="151" t="s">
        <v>5784</v>
      </c>
      <c r="B1762" s="151">
        <v>2006</v>
      </c>
    </row>
    <row r="1763" spans="1:2">
      <c r="A1763" s="151" t="s">
        <v>5544</v>
      </c>
      <c r="B1763" s="151" t="s">
        <v>7414</v>
      </c>
    </row>
    <row r="1764" spans="1:2">
      <c r="A1764" s="151" t="s">
        <v>5783</v>
      </c>
      <c r="B1764" s="151">
        <v>2006</v>
      </c>
    </row>
    <row r="1765" spans="1:2">
      <c r="A1765" s="151" t="s">
        <v>4929</v>
      </c>
      <c r="B1765" s="151" t="s">
        <v>7415</v>
      </c>
    </row>
    <row r="1766" spans="1:2">
      <c r="A1766" s="151" t="s">
        <v>5782</v>
      </c>
      <c r="B1766" s="151">
        <v>2006</v>
      </c>
    </row>
    <row r="1767" spans="1:2">
      <c r="A1767" s="151" t="s">
        <v>5781</v>
      </c>
      <c r="B1767" s="151">
        <v>2006</v>
      </c>
    </row>
    <row r="1768" spans="1:2">
      <c r="A1768" s="151" t="s">
        <v>5780</v>
      </c>
      <c r="B1768" s="151">
        <v>2006</v>
      </c>
    </row>
    <row r="1769" spans="1:2">
      <c r="A1769" s="151" t="s">
        <v>5777</v>
      </c>
      <c r="B1769" s="151">
        <v>2006</v>
      </c>
    </row>
    <row r="1770" spans="1:2">
      <c r="A1770" s="151" t="s">
        <v>5776</v>
      </c>
      <c r="B1770" s="151">
        <v>2006</v>
      </c>
    </row>
    <row r="1771" spans="1:2">
      <c r="A1771" s="151" t="s">
        <v>5774</v>
      </c>
      <c r="B1771" s="151">
        <v>2006</v>
      </c>
    </row>
    <row r="1772" spans="1:2">
      <c r="A1772" s="151" t="s">
        <v>5772</v>
      </c>
      <c r="B1772" s="151">
        <v>2006</v>
      </c>
    </row>
    <row r="1773" spans="1:2">
      <c r="A1773" s="151" t="s">
        <v>5771</v>
      </c>
      <c r="B1773" s="151">
        <v>2006</v>
      </c>
    </row>
    <row r="1774" spans="1:2">
      <c r="A1774" s="151" t="s">
        <v>5534</v>
      </c>
      <c r="B1774" s="151" t="s">
        <v>7414</v>
      </c>
    </row>
    <row r="1775" spans="1:2">
      <c r="A1775" s="151" t="s">
        <v>5350</v>
      </c>
      <c r="B1775" s="151" t="s">
        <v>7416</v>
      </c>
    </row>
    <row r="1776" spans="1:2">
      <c r="A1776" s="151" t="s">
        <v>5770</v>
      </c>
      <c r="B1776" s="151">
        <v>2006</v>
      </c>
    </row>
    <row r="1777" spans="1:2">
      <c r="A1777" s="151" t="s">
        <v>5769</v>
      </c>
      <c r="B1777" s="151">
        <v>2006</v>
      </c>
    </row>
    <row r="1778" spans="1:2">
      <c r="A1778" s="151" t="s">
        <v>5768</v>
      </c>
      <c r="B1778" s="151">
        <v>2006</v>
      </c>
    </row>
    <row r="1779" spans="1:2">
      <c r="A1779" s="151" t="s">
        <v>5767</v>
      </c>
      <c r="B1779" s="151">
        <v>2006</v>
      </c>
    </row>
    <row r="1780" spans="1:2">
      <c r="A1780" s="151" t="s">
        <v>5554</v>
      </c>
      <c r="B1780" s="151" t="s">
        <v>7413</v>
      </c>
    </row>
    <row r="1781" spans="1:2">
      <c r="A1781" s="151" t="s">
        <v>5765</v>
      </c>
      <c r="B1781" s="151">
        <v>2006</v>
      </c>
    </row>
    <row r="1782" spans="1:2">
      <c r="A1782" s="151" t="s">
        <v>5183</v>
      </c>
      <c r="B1782" s="151" t="s">
        <v>7416</v>
      </c>
    </row>
    <row r="1783" spans="1:2">
      <c r="A1783" s="151" t="s">
        <v>5764</v>
      </c>
      <c r="B1783" s="151">
        <v>2006</v>
      </c>
    </row>
    <row r="1784" spans="1:2">
      <c r="A1784" s="151" t="s">
        <v>5762</v>
      </c>
      <c r="B1784" s="151">
        <v>2006</v>
      </c>
    </row>
    <row r="1785" spans="1:2">
      <c r="A1785" s="151" t="s">
        <v>5761</v>
      </c>
      <c r="B1785" s="151">
        <v>2006</v>
      </c>
    </row>
    <row r="1786" spans="1:2">
      <c r="A1786" s="151" t="s">
        <v>5760</v>
      </c>
      <c r="B1786" s="151">
        <v>2006</v>
      </c>
    </row>
    <row r="1787" spans="1:2">
      <c r="A1787" s="151" t="s">
        <v>5758</v>
      </c>
      <c r="B1787" s="151">
        <v>2006</v>
      </c>
    </row>
    <row r="1788" spans="1:2">
      <c r="A1788" s="151" t="s">
        <v>5757</v>
      </c>
      <c r="B1788" s="151">
        <v>2006</v>
      </c>
    </row>
    <row r="1789" spans="1:2">
      <c r="A1789" s="151" t="s">
        <v>5756</v>
      </c>
      <c r="B1789" s="151">
        <v>2006</v>
      </c>
    </row>
    <row r="1790" spans="1:2">
      <c r="A1790" s="151" t="s">
        <v>5755</v>
      </c>
      <c r="B1790" s="151">
        <v>2006</v>
      </c>
    </row>
    <row r="1791" spans="1:2">
      <c r="A1791" s="151" t="s">
        <v>5754</v>
      </c>
      <c r="B1791" s="151">
        <v>2006</v>
      </c>
    </row>
    <row r="1792" spans="1:2">
      <c r="A1792" s="151" t="s">
        <v>5752</v>
      </c>
      <c r="B1792" s="151">
        <v>2006</v>
      </c>
    </row>
    <row r="1793" spans="1:2">
      <c r="A1793" s="151" t="s">
        <v>5405</v>
      </c>
      <c r="B1793" s="151" t="s">
        <v>7414</v>
      </c>
    </row>
    <row r="1794" spans="1:2">
      <c r="A1794" s="151" t="s">
        <v>5750</v>
      </c>
      <c r="B1794" s="151">
        <v>2006</v>
      </c>
    </row>
    <row r="1795" spans="1:2">
      <c r="A1795" s="151" t="s">
        <v>5749</v>
      </c>
      <c r="B1795" s="151">
        <v>2006</v>
      </c>
    </row>
    <row r="1796" spans="1:2">
      <c r="A1796" s="151" t="s">
        <v>5748</v>
      </c>
      <c r="B1796" s="151">
        <v>2006</v>
      </c>
    </row>
    <row r="1797" spans="1:2">
      <c r="A1797" s="151" t="s">
        <v>5746</v>
      </c>
      <c r="B1797" s="151">
        <v>2006</v>
      </c>
    </row>
    <row r="1798" spans="1:2">
      <c r="A1798" s="151" t="s">
        <v>5745</v>
      </c>
      <c r="B1798" s="151">
        <v>2006</v>
      </c>
    </row>
    <row r="1799" spans="1:2">
      <c r="A1799" s="151" t="s">
        <v>5744</v>
      </c>
      <c r="B1799" s="151">
        <v>2006</v>
      </c>
    </row>
    <row r="1800" spans="1:2">
      <c r="A1800" s="151" t="s">
        <v>5743</v>
      </c>
      <c r="B1800" s="151">
        <v>2006</v>
      </c>
    </row>
    <row r="1801" spans="1:2">
      <c r="A1801" s="151" t="s">
        <v>5741</v>
      </c>
      <c r="B1801" s="151">
        <v>2006</v>
      </c>
    </row>
    <row r="1802" spans="1:2">
      <c r="A1802" s="151" t="s">
        <v>5740</v>
      </c>
      <c r="B1802" s="151">
        <v>2006</v>
      </c>
    </row>
    <row r="1803" spans="1:2">
      <c r="A1803" s="151" t="s">
        <v>5738</v>
      </c>
      <c r="B1803" s="151">
        <v>2006</v>
      </c>
    </row>
    <row r="1804" spans="1:2">
      <c r="A1804" s="151" t="s">
        <v>5737</v>
      </c>
      <c r="B1804" s="151">
        <v>2006</v>
      </c>
    </row>
    <row r="1805" spans="1:2">
      <c r="A1805" s="151" t="s">
        <v>5736</v>
      </c>
      <c r="B1805" s="151">
        <v>2006</v>
      </c>
    </row>
    <row r="1806" spans="1:2">
      <c r="A1806" s="151" t="s">
        <v>5396</v>
      </c>
      <c r="B1806" s="151" t="s">
        <v>7414</v>
      </c>
    </row>
    <row r="1807" spans="1:2">
      <c r="A1807" s="151" t="s">
        <v>5381</v>
      </c>
      <c r="B1807" s="151" t="s">
        <v>7414</v>
      </c>
    </row>
    <row r="1808" spans="1:2">
      <c r="A1808" s="151" t="s">
        <v>5734</v>
      </c>
      <c r="B1808" s="151">
        <v>2006</v>
      </c>
    </row>
    <row r="1809" spans="1:2">
      <c r="A1809" s="151" t="s">
        <v>5732</v>
      </c>
      <c r="B1809" s="151">
        <v>2006</v>
      </c>
    </row>
    <row r="1810" spans="1:2">
      <c r="A1810" s="151" t="s">
        <v>5731</v>
      </c>
      <c r="B1810" s="151">
        <v>2006</v>
      </c>
    </row>
    <row r="1811" spans="1:2">
      <c r="A1811" s="151" t="s">
        <v>5182</v>
      </c>
      <c r="B1811" s="151" t="s">
        <v>7416</v>
      </c>
    </row>
    <row r="1812" spans="1:2">
      <c r="A1812" s="151" t="s">
        <v>5121</v>
      </c>
      <c r="B1812" s="151" t="s">
        <v>7416</v>
      </c>
    </row>
    <row r="1813" spans="1:2">
      <c r="A1813" s="151" t="s">
        <v>5729</v>
      </c>
      <c r="B1813" s="151">
        <v>2006</v>
      </c>
    </row>
    <row r="1814" spans="1:2">
      <c r="A1814" s="151" t="s">
        <v>5728</v>
      </c>
      <c r="B1814" s="151">
        <v>2006</v>
      </c>
    </row>
    <row r="1815" spans="1:2">
      <c r="A1815" s="151" t="s">
        <v>5727</v>
      </c>
      <c r="B1815" s="151">
        <v>2006</v>
      </c>
    </row>
    <row r="1816" spans="1:2">
      <c r="A1816" s="151" t="s">
        <v>4762</v>
      </c>
      <c r="B1816" s="151" t="s">
        <v>7412</v>
      </c>
    </row>
    <row r="1817" spans="1:2">
      <c r="A1817" s="151" t="s">
        <v>5726</v>
      </c>
      <c r="B1817" s="151">
        <v>2006</v>
      </c>
    </row>
    <row r="1818" spans="1:2">
      <c r="A1818" s="151" t="s">
        <v>5723</v>
      </c>
      <c r="B1818" s="151">
        <v>2006</v>
      </c>
    </row>
    <row r="1819" spans="1:2">
      <c r="A1819" s="151" t="s">
        <v>5722</v>
      </c>
      <c r="B1819" s="151">
        <v>2006</v>
      </c>
    </row>
    <row r="1820" spans="1:2">
      <c r="A1820" s="151" t="s">
        <v>5721</v>
      </c>
      <c r="B1820" s="151">
        <v>2006</v>
      </c>
    </row>
    <row r="1821" spans="1:2">
      <c r="A1821" s="151" t="s">
        <v>5720</v>
      </c>
      <c r="B1821" s="151">
        <v>2006</v>
      </c>
    </row>
    <row r="1822" spans="1:2">
      <c r="A1822" s="151" t="s">
        <v>5719</v>
      </c>
      <c r="B1822" s="151">
        <v>2006</v>
      </c>
    </row>
    <row r="1823" spans="1:2">
      <c r="A1823" s="151" t="s">
        <v>5717</v>
      </c>
      <c r="B1823" s="151">
        <v>2006</v>
      </c>
    </row>
    <row r="1824" spans="1:2">
      <c r="A1824" s="151" t="s">
        <v>5715</v>
      </c>
      <c r="B1824" s="151">
        <v>2006</v>
      </c>
    </row>
    <row r="1825" spans="1:2">
      <c r="A1825" s="151" t="s">
        <v>5714</v>
      </c>
      <c r="B1825" s="151">
        <v>2006</v>
      </c>
    </row>
    <row r="1826" spans="1:2">
      <c r="A1826" s="151" t="s">
        <v>5713</v>
      </c>
      <c r="B1826" s="151">
        <v>2006</v>
      </c>
    </row>
    <row r="1827" spans="1:2">
      <c r="A1827" s="151" t="s">
        <v>5712</v>
      </c>
      <c r="B1827" s="151">
        <v>2006</v>
      </c>
    </row>
    <row r="1828" spans="1:2">
      <c r="A1828" s="151" t="s">
        <v>5564</v>
      </c>
      <c r="B1828" s="151" t="s">
        <v>7413</v>
      </c>
    </row>
    <row r="1829" spans="1:2">
      <c r="A1829" s="151" t="s">
        <v>5711</v>
      </c>
      <c r="B1829" s="151">
        <v>2006</v>
      </c>
    </row>
    <row r="1830" spans="1:2">
      <c r="A1830" s="151" t="s">
        <v>5710</v>
      </c>
      <c r="B1830" s="151">
        <v>2006</v>
      </c>
    </row>
    <row r="1831" spans="1:2">
      <c r="A1831" s="151" t="s">
        <v>5709</v>
      </c>
      <c r="B1831" s="151">
        <v>2006</v>
      </c>
    </row>
    <row r="1832" spans="1:2">
      <c r="A1832" s="151" t="s">
        <v>5708</v>
      </c>
      <c r="B1832" s="151">
        <v>2006</v>
      </c>
    </row>
    <row r="1833" spans="1:2">
      <c r="A1833" s="151" t="s">
        <v>5669</v>
      </c>
      <c r="B1833" s="151" t="s">
        <v>7413</v>
      </c>
    </row>
    <row r="1834" spans="1:2">
      <c r="A1834" s="151" t="s">
        <v>5707</v>
      </c>
      <c r="B1834" s="151">
        <v>2006</v>
      </c>
    </row>
    <row r="1835" spans="1:2">
      <c r="A1835" s="151" t="s">
        <v>5706</v>
      </c>
      <c r="B1835" s="151">
        <v>2006</v>
      </c>
    </row>
    <row r="1836" spans="1:2">
      <c r="A1836" s="151" t="s">
        <v>5705</v>
      </c>
      <c r="B1836" s="151">
        <v>2006</v>
      </c>
    </row>
    <row r="1837" spans="1:2">
      <c r="A1837" s="151" t="s">
        <v>5703</v>
      </c>
      <c r="B1837" s="151">
        <v>2006</v>
      </c>
    </row>
    <row r="1838" spans="1:2">
      <c r="A1838" s="151" t="s">
        <v>5701</v>
      </c>
      <c r="B1838" s="151">
        <v>2006</v>
      </c>
    </row>
    <row r="1839" spans="1:2">
      <c r="A1839" s="151" t="s">
        <v>5700</v>
      </c>
      <c r="B1839" s="151">
        <v>2006</v>
      </c>
    </row>
    <row r="1840" spans="1:2">
      <c r="A1840" s="151" t="s">
        <v>5699</v>
      </c>
      <c r="B1840" s="151">
        <v>2006</v>
      </c>
    </row>
    <row r="1841" spans="1:2">
      <c r="A1841" s="151" t="s">
        <v>5698</v>
      </c>
      <c r="B1841" s="151">
        <v>2006</v>
      </c>
    </row>
    <row r="1842" spans="1:2">
      <c r="A1842" s="151" t="s">
        <v>5697</v>
      </c>
      <c r="B1842" s="151">
        <v>2006</v>
      </c>
    </row>
    <row r="1843" spans="1:2">
      <c r="A1843" s="151" t="s">
        <v>5695</v>
      </c>
      <c r="B1843" s="151">
        <v>2006</v>
      </c>
    </row>
    <row r="1844" spans="1:2">
      <c r="A1844" s="151" t="s">
        <v>5694</v>
      </c>
      <c r="B1844" s="151">
        <v>2006</v>
      </c>
    </row>
    <row r="1845" spans="1:2">
      <c r="A1845" s="151" t="s">
        <v>5693</v>
      </c>
      <c r="B1845" s="151">
        <v>2006</v>
      </c>
    </row>
    <row r="1846" spans="1:2">
      <c r="A1846" s="151" t="s">
        <v>5692</v>
      </c>
      <c r="B1846" s="151">
        <v>2006</v>
      </c>
    </row>
    <row r="1847" spans="1:2">
      <c r="A1847" s="151" t="s">
        <v>5690</v>
      </c>
      <c r="B1847" s="151">
        <v>2006</v>
      </c>
    </row>
    <row r="1848" spans="1:2">
      <c r="A1848" s="151" t="s">
        <v>5689</v>
      </c>
      <c r="B1848" s="151">
        <v>2006</v>
      </c>
    </row>
    <row r="1849" spans="1:2">
      <c r="A1849" s="151" t="s">
        <v>5688</v>
      </c>
      <c r="B1849" s="151">
        <v>2005</v>
      </c>
    </row>
    <row r="1850" spans="1:2">
      <c r="A1850" s="151" t="s">
        <v>5687</v>
      </c>
      <c r="B1850" s="151">
        <v>2005</v>
      </c>
    </row>
    <row r="1851" spans="1:2">
      <c r="A1851" s="151" t="s">
        <v>5686</v>
      </c>
      <c r="B1851" s="151">
        <v>2005</v>
      </c>
    </row>
    <row r="1852" spans="1:2">
      <c r="A1852" s="151" t="s">
        <v>5684</v>
      </c>
      <c r="B1852" s="151">
        <v>2005</v>
      </c>
    </row>
    <row r="1853" spans="1:2">
      <c r="A1853" s="151" t="s">
        <v>4858</v>
      </c>
      <c r="B1853" s="151" t="s">
        <v>7411</v>
      </c>
    </row>
    <row r="1854" spans="1:2">
      <c r="A1854" s="151" t="s">
        <v>5683</v>
      </c>
      <c r="B1854" s="151">
        <v>2005</v>
      </c>
    </row>
    <row r="1855" spans="1:2">
      <c r="A1855" s="151" t="s">
        <v>5542</v>
      </c>
      <c r="B1855" s="151" t="s">
        <v>7407</v>
      </c>
    </row>
    <row r="1856" spans="1:2">
      <c r="A1856" s="151" t="s">
        <v>5682</v>
      </c>
      <c r="B1856" s="151">
        <v>2005</v>
      </c>
    </row>
    <row r="1857" spans="1:2">
      <c r="A1857" s="151" t="s">
        <v>5681</v>
      </c>
      <c r="B1857" s="151">
        <v>2005</v>
      </c>
    </row>
    <row r="1858" spans="1:2">
      <c r="A1858" s="151" t="s">
        <v>5680</v>
      </c>
      <c r="B1858" s="151">
        <v>2005</v>
      </c>
    </row>
    <row r="1859" spans="1:2">
      <c r="A1859" s="151" t="s">
        <v>5679</v>
      </c>
      <c r="B1859" s="151">
        <v>2005</v>
      </c>
    </row>
    <row r="1860" spans="1:2">
      <c r="A1860" s="151" t="s">
        <v>5678</v>
      </c>
      <c r="B1860" s="151">
        <v>2005</v>
      </c>
    </row>
    <row r="1861" spans="1:2">
      <c r="A1861" s="151" t="s">
        <v>5677</v>
      </c>
      <c r="B1861" s="151">
        <v>2005</v>
      </c>
    </row>
    <row r="1862" spans="1:2">
      <c r="A1862" s="151" t="s">
        <v>5483</v>
      </c>
      <c r="B1862" s="151" t="s">
        <v>7407</v>
      </c>
    </row>
    <row r="1863" spans="1:2">
      <c r="A1863" s="151" t="s">
        <v>5676</v>
      </c>
      <c r="B1863" s="151">
        <v>2005</v>
      </c>
    </row>
    <row r="1864" spans="1:2">
      <c r="A1864" s="151" t="s">
        <v>5675</v>
      </c>
      <c r="B1864" s="151">
        <v>2005</v>
      </c>
    </row>
    <row r="1865" spans="1:2">
      <c r="A1865" s="151" t="s">
        <v>5674</v>
      </c>
      <c r="B1865" s="151">
        <v>2005</v>
      </c>
    </row>
    <row r="1866" spans="1:2">
      <c r="A1866" s="151" t="s">
        <v>5673</v>
      </c>
      <c r="B1866" s="151">
        <v>2005</v>
      </c>
    </row>
    <row r="1867" spans="1:2">
      <c r="A1867" s="151" t="s">
        <v>5672</v>
      </c>
      <c r="B1867" s="151">
        <v>2005</v>
      </c>
    </row>
    <row r="1868" spans="1:2">
      <c r="A1868" s="151" t="s">
        <v>5671</v>
      </c>
      <c r="B1868" s="151">
        <v>2005</v>
      </c>
    </row>
    <row r="1869" spans="1:2">
      <c r="A1869" s="151" t="s">
        <v>5670</v>
      </c>
      <c r="B1869" s="151">
        <v>2005</v>
      </c>
    </row>
    <row r="1870" spans="1:2">
      <c r="A1870" s="151" t="s">
        <v>4489</v>
      </c>
      <c r="B1870" s="151" t="s">
        <v>7408</v>
      </c>
    </row>
    <row r="1871" spans="1:2">
      <c r="A1871" s="151" t="s">
        <v>5668</v>
      </c>
      <c r="B1871" s="151">
        <v>2005</v>
      </c>
    </row>
    <row r="1872" spans="1:2">
      <c r="A1872" s="151" t="s">
        <v>5667</v>
      </c>
      <c r="B1872" s="151">
        <v>2005</v>
      </c>
    </row>
    <row r="1873" spans="1:2">
      <c r="A1873" s="151" t="s">
        <v>4862</v>
      </c>
      <c r="B1873" s="151" t="s">
        <v>7411</v>
      </c>
    </row>
    <row r="1874" spans="1:2">
      <c r="A1874" s="151" t="s">
        <v>5664</v>
      </c>
      <c r="B1874" s="151">
        <v>2005</v>
      </c>
    </row>
    <row r="1875" spans="1:2">
      <c r="A1875" s="151" t="s">
        <v>5326</v>
      </c>
      <c r="B1875" s="151" t="s">
        <v>7410</v>
      </c>
    </row>
    <row r="1876" spans="1:2">
      <c r="A1876" s="151" t="s">
        <v>5662</v>
      </c>
      <c r="B1876" s="151">
        <v>2005</v>
      </c>
    </row>
    <row r="1877" spans="1:2">
      <c r="A1877" s="151" t="s">
        <v>3494</v>
      </c>
      <c r="B1877" s="151">
        <v>2005</v>
      </c>
    </row>
    <row r="1878" spans="1:2">
      <c r="A1878" s="151" t="s">
        <v>5661</v>
      </c>
      <c r="B1878" s="151">
        <v>2005</v>
      </c>
    </row>
    <row r="1879" spans="1:2">
      <c r="A1879" s="151" t="s">
        <v>5660</v>
      </c>
      <c r="B1879" s="151">
        <v>2005</v>
      </c>
    </row>
    <row r="1880" spans="1:2">
      <c r="A1880" s="151" t="s">
        <v>5659</v>
      </c>
      <c r="B1880" s="151">
        <v>2005</v>
      </c>
    </row>
    <row r="1881" spans="1:2">
      <c r="A1881" s="151" t="s">
        <v>5658</v>
      </c>
      <c r="B1881" s="151">
        <v>2005</v>
      </c>
    </row>
    <row r="1882" spans="1:2">
      <c r="A1882" s="151" t="s">
        <v>5656</v>
      </c>
      <c r="B1882" s="151">
        <v>2005</v>
      </c>
    </row>
    <row r="1883" spans="1:2">
      <c r="A1883" s="151" t="s">
        <v>5177</v>
      </c>
      <c r="B1883" s="151" t="s">
        <v>7410</v>
      </c>
    </row>
    <row r="1884" spans="1:2">
      <c r="A1884" s="151" t="s">
        <v>5653</v>
      </c>
      <c r="B1884" s="151">
        <v>2005</v>
      </c>
    </row>
    <row r="1885" spans="1:2">
      <c r="A1885" s="151" t="s">
        <v>5404</v>
      </c>
      <c r="B1885" s="151" t="s">
        <v>7407</v>
      </c>
    </row>
    <row r="1886" spans="1:2">
      <c r="A1886" s="151" t="s">
        <v>5434</v>
      </c>
      <c r="B1886" s="151" t="s">
        <v>7407</v>
      </c>
    </row>
    <row r="1887" spans="1:2">
      <c r="A1887" s="151" t="s">
        <v>5652</v>
      </c>
      <c r="B1887" s="151">
        <v>2005</v>
      </c>
    </row>
    <row r="1888" spans="1:2">
      <c r="A1888" s="151" t="s">
        <v>5651</v>
      </c>
      <c r="B1888" s="151">
        <v>2005</v>
      </c>
    </row>
    <row r="1889" spans="1:2">
      <c r="A1889" s="151" t="s">
        <v>5650</v>
      </c>
      <c r="B1889" s="151">
        <v>2005</v>
      </c>
    </row>
    <row r="1890" spans="1:2">
      <c r="A1890" s="151" t="s">
        <v>5649</v>
      </c>
      <c r="B1890" s="151">
        <v>2005</v>
      </c>
    </row>
    <row r="1891" spans="1:2">
      <c r="A1891" s="151" t="s">
        <v>5648</v>
      </c>
      <c r="B1891" s="151">
        <v>2005</v>
      </c>
    </row>
    <row r="1892" spans="1:2">
      <c r="A1892" s="151" t="s">
        <v>3497</v>
      </c>
      <c r="B1892" s="151">
        <v>2005</v>
      </c>
    </row>
    <row r="1893" spans="1:2">
      <c r="A1893" s="151" t="s">
        <v>5647</v>
      </c>
      <c r="B1893" s="151">
        <v>2005</v>
      </c>
    </row>
    <row r="1894" spans="1:2">
      <c r="A1894" s="151" t="s">
        <v>5642</v>
      </c>
      <c r="B1894" s="151">
        <v>2005</v>
      </c>
    </row>
    <row r="1895" spans="1:2">
      <c r="A1895" s="151" t="s">
        <v>5641</v>
      </c>
      <c r="B1895" s="151">
        <v>2005</v>
      </c>
    </row>
    <row r="1896" spans="1:2">
      <c r="A1896" s="151" t="s">
        <v>5640</v>
      </c>
      <c r="B1896" s="151">
        <v>2005</v>
      </c>
    </row>
    <row r="1897" spans="1:2">
      <c r="A1897" s="151" t="s">
        <v>5639</v>
      </c>
      <c r="B1897" s="151">
        <v>2005</v>
      </c>
    </row>
    <row r="1898" spans="1:2">
      <c r="A1898" s="151" t="s">
        <v>5638</v>
      </c>
      <c r="B1898" s="151">
        <v>2005</v>
      </c>
    </row>
    <row r="1899" spans="1:2">
      <c r="A1899" s="151" t="s">
        <v>4568</v>
      </c>
      <c r="B1899" s="151" t="s">
        <v>7408</v>
      </c>
    </row>
    <row r="1900" spans="1:2">
      <c r="A1900" s="151" t="s">
        <v>5637</v>
      </c>
      <c r="B1900" s="151">
        <v>2005</v>
      </c>
    </row>
    <row r="1901" spans="1:2">
      <c r="A1901" s="151" t="s">
        <v>5636</v>
      </c>
      <c r="B1901" s="151">
        <v>2005</v>
      </c>
    </row>
    <row r="1902" spans="1:2">
      <c r="A1902" s="151" t="s">
        <v>5635</v>
      </c>
      <c r="B1902" s="151">
        <v>2005</v>
      </c>
    </row>
    <row r="1903" spans="1:2">
      <c r="A1903" s="151" t="s">
        <v>5465</v>
      </c>
      <c r="B1903" s="151" t="s">
        <v>7407</v>
      </c>
    </row>
    <row r="1904" spans="1:2">
      <c r="A1904" s="151" t="s">
        <v>5634</v>
      </c>
      <c r="B1904" s="151">
        <v>2005</v>
      </c>
    </row>
    <row r="1905" spans="1:2">
      <c r="A1905" s="151" t="s">
        <v>5633</v>
      </c>
      <c r="B1905" s="151">
        <v>2005</v>
      </c>
    </row>
    <row r="1906" spans="1:2">
      <c r="A1906" s="151" t="s">
        <v>5631</v>
      </c>
      <c r="B1906" s="151">
        <v>2005</v>
      </c>
    </row>
    <row r="1907" spans="1:2">
      <c r="A1907" s="151" t="s">
        <v>5630</v>
      </c>
      <c r="B1907" s="151">
        <v>2005</v>
      </c>
    </row>
    <row r="1908" spans="1:2">
      <c r="A1908" s="151" t="s">
        <v>5474</v>
      </c>
      <c r="B1908" s="151" t="s">
        <v>7407</v>
      </c>
    </row>
    <row r="1909" spans="1:2">
      <c r="A1909" s="151" t="s">
        <v>1804</v>
      </c>
      <c r="B1909" s="151" t="s">
        <v>7411</v>
      </c>
    </row>
    <row r="1910" spans="1:2">
      <c r="A1910" s="151" t="s">
        <v>5629</v>
      </c>
      <c r="B1910" s="151">
        <v>2005</v>
      </c>
    </row>
    <row r="1911" spans="1:2">
      <c r="A1911" s="151" t="s">
        <v>1715</v>
      </c>
      <c r="B1911" s="151">
        <v>2005</v>
      </c>
    </row>
    <row r="1912" spans="1:2">
      <c r="A1912" s="151" t="s">
        <v>5628</v>
      </c>
      <c r="B1912" s="151">
        <v>2005</v>
      </c>
    </row>
    <row r="1913" spans="1:2">
      <c r="A1913" s="151" t="s">
        <v>5627</v>
      </c>
      <c r="B1913" s="151">
        <v>2005</v>
      </c>
    </row>
    <row r="1914" spans="1:2">
      <c r="A1914" s="151" t="s">
        <v>5626</v>
      </c>
      <c r="B1914" s="151">
        <v>2005</v>
      </c>
    </row>
    <row r="1915" spans="1:2">
      <c r="A1915" s="151" t="s">
        <v>5625</v>
      </c>
      <c r="B1915" s="151">
        <v>2005</v>
      </c>
    </row>
    <row r="1916" spans="1:2">
      <c r="A1916" s="151" t="s">
        <v>5623</v>
      </c>
      <c r="B1916" s="151">
        <v>2005</v>
      </c>
    </row>
    <row r="1917" spans="1:2">
      <c r="A1917" s="151" t="s">
        <v>5305</v>
      </c>
      <c r="B1917" s="151" t="s">
        <v>7410</v>
      </c>
    </row>
    <row r="1918" spans="1:2">
      <c r="A1918" s="151" t="s">
        <v>5402</v>
      </c>
      <c r="B1918" s="151" t="s">
        <v>7407</v>
      </c>
    </row>
    <row r="1919" spans="1:2">
      <c r="A1919" s="151" t="s">
        <v>1823</v>
      </c>
      <c r="B1919" s="151" t="s">
        <v>7409</v>
      </c>
    </row>
    <row r="1920" spans="1:2">
      <c r="A1920" s="151" t="s">
        <v>5621</v>
      </c>
      <c r="B1920" s="151">
        <v>2005</v>
      </c>
    </row>
    <row r="1921" spans="1:2">
      <c r="A1921" s="151" t="s">
        <v>5620</v>
      </c>
      <c r="B1921" s="151">
        <v>2005</v>
      </c>
    </row>
    <row r="1922" spans="1:2">
      <c r="A1922" s="151" t="s">
        <v>5619</v>
      </c>
      <c r="B1922" s="151">
        <v>2005</v>
      </c>
    </row>
    <row r="1923" spans="1:2">
      <c r="A1923" s="151" t="s">
        <v>5618</v>
      </c>
      <c r="B1923" s="151">
        <v>2005</v>
      </c>
    </row>
    <row r="1924" spans="1:2">
      <c r="A1924" s="151" t="s">
        <v>4482</v>
      </c>
      <c r="B1924" s="151" t="s">
        <v>7408</v>
      </c>
    </row>
    <row r="1925" spans="1:2">
      <c r="A1925" s="151" t="s">
        <v>5617</v>
      </c>
      <c r="B1925" s="151">
        <v>2005</v>
      </c>
    </row>
    <row r="1926" spans="1:2">
      <c r="A1926" s="151" t="s">
        <v>5615</v>
      </c>
      <c r="B1926" s="151">
        <v>2005</v>
      </c>
    </row>
    <row r="1927" spans="1:2">
      <c r="A1927" s="151" t="s">
        <v>5614</v>
      </c>
      <c r="B1927" s="151">
        <v>2005</v>
      </c>
    </row>
    <row r="1928" spans="1:2">
      <c r="A1928" s="151" t="s">
        <v>5547</v>
      </c>
      <c r="B1928" s="151" t="s">
        <v>7407</v>
      </c>
    </row>
    <row r="1929" spans="1:2">
      <c r="A1929" s="151" t="s">
        <v>5612</v>
      </c>
      <c r="B1929" s="151">
        <v>2005</v>
      </c>
    </row>
    <row r="1930" spans="1:2">
      <c r="A1930" s="151" t="s">
        <v>5611</v>
      </c>
      <c r="B1930" s="151">
        <v>2005</v>
      </c>
    </row>
    <row r="1931" spans="1:2">
      <c r="A1931" s="151" t="s">
        <v>5610</v>
      </c>
      <c r="B1931" s="151">
        <v>2005</v>
      </c>
    </row>
    <row r="1932" spans="1:2">
      <c r="A1932" s="151" t="s">
        <v>5609</v>
      </c>
      <c r="B1932" s="151">
        <v>2005</v>
      </c>
    </row>
    <row r="1933" spans="1:2">
      <c r="A1933" s="151" t="s">
        <v>5608</v>
      </c>
      <c r="B1933" s="151">
        <v>2005</v>
      </c>
    </row>
    <row r="1934" spans="1:2">
      <c r="A1934" s="151" t="s">
        <v>5607</v>
      </c>
      <c r="B1934" s="151">
        <v>2005</v>
      </c>
    </row>
    <row r="1935" spans="1:2">
      <c r="A1935" s="151" t="s">
        <v>5606</v>
      </c>
      <c r="B1935" s="151">
        <v>2005</v>
      </c>
    </row>
    <row r="1936" spans="1:2">
      <c r="A1936" s="151" t="s">
        <v>5605</v>
      </c>
      <c r="B1936" s="151">
        <v>2005</v>
      </c>
    </row>
    <row r="1937" spans="1:2">
      <c r="A1937" s="151" t="s">
        <v>5604</v>
      </c>
      <c r="B1937" s="151">
        <v>2005</v>
      </c>
    </row>
    <row r="1938" spans="1:2">
      <c r="A1938" s="151" t="s">
        <v>5223</v>
      </c>
      <c r="B1938" s="151" t="s">
        <v>7410</v>
      </c>
    </row>
    <row r="1939" spans="1:2">
      <c r="A1939" s="151" t="s">
        <v>5602</v>
      </c>
      <c r="B1939" s="151">
        <v>2005</v>
      </c>
    </row>
    <row r="1940" spans="1:2">
      <c r="A1940" s="151" t="s">
        <v>5601</v>
      </c>
      <c r="B1940" s="151">
        <v>2005</v>
      </c>
    </row>
    <row r="1941" spans="1:2">
      <c r="A1941" s="151" t="s">
        <v>5600</v>
      </c>
      <c r="B1941" s="151">
        <v>2005</v>
      </c>
    </row>
    <row r="1942" spans="1:2">
      <c r="A1942" s="151" t="s">
        <v>5008</v>
      </c>
      <c r="B1942" s="151" t="s">
        <v>7409</v>
      </c>
    </row>
    <row r="1943" spans="1:2">
      <c r="A1943" s="151" t="s">
        <v>5599</v>
      </c>
      <c r="B1943" s="151">
        <v>2005</v>
      </c>
    </row>
    <row r="1944" spans="1:2">
      <c r="A1944" s="151" t="s">
        <v>5598</v>
      </c>
      <c r="B1944" s="151">
        <v>2005</v>
      </c>
    </row>
    <row r="1945" spans="1:2">
      <c r="A1945" s="151" t="s">
        <v>5166</v>
      </c>
      <c r="B1945" s="151" t="s">
        <v>7410</v>
      </c>
    </row>
    <row r="1946" spans="1:2">
      <c r="A1946" s="151" t="s">
        <v>5597</v>
      </c>
      <c r="B1946" s="151">
        <v>2005</v>
      </c>
    </row>
    <row r="1947" spans="1:2">
      <c r="A1947" s="151" t="s">
        <v>5596</v>
      </c>
      <c r="B1947" s="151">
        <v>2005</v>
      </c>
    </row>
    <row r="1948" spans="1:2">
      <c r="A1948" s="151" t="s">
        <v>5595</v>
      </c>
      <c r="B1948" s="151">
        <v>2005</v>
      </c>
    </row>
    <row r="1949" spans="1:2">
      <c r="A1949" s="151" t="s">
        <v>5594</v>
      </c>
      <c r="B1949" s="151">
        <v>2005</v>
      </c>
    </row>
    <row r="1950" spans="1:2">
      <c r="A1950" s="151" t="s">
        <v>5593</v>
      </c>
      <c r="B1950" s="151">
        <v>2005</v>
      </c>
    </row>
    <row r="1951" spans="1:2">
      <c r="A1951" s="151" t="s">
        <v>3490</v>
      </c>
      <c r="B1951" s="151">
        <v>2005</v>
      </c>
    </row>
    <row r="1952" spans="1:2">
      <c r="A1952" s="151" t="s">
        <v>5592</v>
      </c>
      <c r="B1952" s="151">
        <v>2005</v>
      </c>
    </row>
    <row r="1953" spans="1:2">
      <c r="A1953" s="151" t="s">
        <v>5590</v>
      </c>
      <c r="B1953" s="151">
        <v>2005</v>
      </c>
    </row>
    <row r="1954" spans="1:2">
      <c r="A1954" s="151" t="s">
        <v>5589</v>
      </c>
      <c r="B1954" s="151">
        <v>2005</v>
      </c>
    </row>
    <row r="1955" spans="1:2">
      <c r="A1955" s="151" t="s">
        <v>5588</v>
      </c>
      <c r="B1955" s="151">
        <v>2005</v>
      </c>
    </row>
    <row r="1956" spans="1:2">
      <c r="A1956" s="151" t="s">
        <v>5587</v>
      </c>
      <c r="B1956" s="151">
        <v>2005</v>
      </c>
    </row>
    <row r="1957" spans="1:2">
      <c r="A1957" s="151" t="s">
        <v>5586</v>
      </c>
      <c r="B1957" s="151">
        <v>2005</v>
      </c>
    </row>
    <row r="1958" spans="1:2">
      <c r="A1958" s="151" t="s">
        <v>1754</v>
      </c>
      <c r="B1958" s="151" t="s">
        <v>7410</v>
      </c>
    </row>
    <row r="1959" spans="1:2">
      <c r="A1959" s="151" t="s">
        <v>5171</v>
      </c>
      <c r="B1959" s="151" t="s">
        <v>7410</v>
      </c>
    </row>
    <row r="1960" spans="1:2">
      <c r="A1960" s="151" t="s">
        <v>5585</v>
      </c>
      <c r="B1960" s="151">
        <v>2005</v>
      </c>
    </row>
    <row r="1961" spans="1:2">
      <c r="A1961" s="151" t="s">
        <v>5584</v>
      </c>
      <c r="B1961" s="151">
        <v>2005</v>
      </c>
    </row>
    <row r="1962" spans="1:2">
      <c r="A1962" s="151" t="s">
        <v>5583</v>
      </c>
      <c r="B1962" s="151">
        <v>2005</v>
      </c>
    </row>
    <row r="1963" spans="1:2">
      <c r="A1963" s="151" t="s">
        <v>5582</v>
      </c>
      <c r="B1963" s="151">
        <v>2005</v>
      </c>
    </row>
    <row r="1964" spans="1:2">
      <c r="A1964" s="151" t="s">
        <v>5581</v>
      </c>
      <c r="B1964" s="151">
        <v>2005</v>
      </c>
    </row>
    <row r="1965" spans="1:2">
      <c r="A1965" s="151" t="s">
        <v>5066</v>
      </c>
      <c r="B1965" s="151" t="s">
        <v>7409</v>
      </c>
    </row>
    <row r="1966" spans="1:2">
      <c r="A1966" s="151" t="s">
        <v>5579</v>
      </c>
      <c r="B1966" s="151">
        <v>2005</v>
      </c>
    </row>
    <row r="1967" spans="1:2">
      <c r="A1967" s="151" t="s">
        <v>5306</v>
      </c>
      <c r="B1967" s="151" t="s">
        <v>7410</v>
      </c>
    </row>
    <row r="1968" spans="1:2">
      <c r="A1968" s="151" t="s">
        <v>5578</v>
      </c>
      <c r="B1968" s="151">
        <v>2005</v>
      </c>
    </row>
    <row r="1969" spans="1:2">
      <c r="A1969" s="151" t="s">
        <v>5518</v>
      </c>
      <c r="B1969" s="151" t="s">
        <v>7407</v>
      </c>
    </row>
    <row r="1970" spans="1:2">
      <c r="A1970" s="151" t="s">
        <v>5464</v>
      </c>
      <c r="B1970" s="151" t="s">
        <v>7407</v>
      </c>
    </row>
    <row r="1971" spans="1:2">
      <c r="A1971" s="151" t="s">
        <v>5575</v>
      </c>
      <c r="B1971" s="151">
        <v>2005</v>
      </c>
    </row>
    <row r="1972" spans="1:2">
      <c r="A1972" s="151" t="s">
        <v>5574</v>
      </c>
      <c r="B1972" s="151">
        <v>2005</v>
      </c>
    </row>
    <row r="1973" spans="1:2">
      <c r="A1973" s="151" t="s">
        <v>5573</v>
      </c>
      <c r="B1973" s="151">
        <v>2005</v>
      </c>
    </row>
    <row r="1974" spans="1:2">
      <c r="A1974" s="151" t="s">
        <v>5455</v>
      </c>
      <c r="B1974" s="151" t="s">
        <v>7407</v>
      </c>
    </row>
    <row r="1975" spans="1:2">
      <c r="A1975" s="151" t="s">
        <v>5572</v>
      </c>
      <c r="B1975" s="151">
        <v>2005</v>
      </c>
    </row>
    <row r="1976" spans="1:2">
      <c r="A1976" s="151" t="s">
        <v>5571</v>
      </c>
      <c r="B1976" s="151">
        <v>2005</v>
      </c>
    </row>
    <row r="1977" spans="1:2">
      <c r="A1977" s="151" t="s">
        <v>5570</v>
      </c>
      <c r="B1977" s="151">
        <v>2005</v>
      </c>
    </row>
    <row r="1978" spans="1:2">
      <c r="A1978" s="151" t="s">
        <v>5569</v>
      </c>
      <c r="B1978" s="151">
        <v>2005</v>
      </c>
    </row>
    <row r="1979" spans="1:2">
      <c r="A1979" s="151" t="s">
        <v>5568</v>
      </c>
      <c r="B1979" s="151">
        <v>2005</v>
      </c>
    </row>
    <row r="1980" spans="1:2">
      <c r="A1980" s="151" t="s">
        <v>5567</v>
      </c>
      <c r="B1980" s="151">
        <v>2005</v>
      </c>
    </row>
    <row r="1981" spans="1:2">
      <c r="A1981" s="151" t="s">
        <v>5566</v>
      </c>
      <c r="B1981" s="151">
        <v>2005</v>
      </c>
    </row>
    <row r="1982" spans="1:2">
      <c r="A1982" s="151" t="s">
        <v>3500</v>
      </c>
      <c r="B1982" s="151">
        <v>2005</v>
      </c>
    </row>
    <row r="1983" spans="1:2">
      <c r="A1983" s="151" t="s">
        <v>5565</v>
      </c>
      <c r="B1983" s="151">
        <v>2005</v>
      </c>
    </row>
    <row r="1984" spans="1:2">
      <c r="A1984" s="151" t="s">
        <v>5020</v>
      </c>
      <c r="B1984" s="151" t="s">
        <v>7409</v>
      </c>
    </row>
    <row r="1985" spans="1:2">
      <c r="A1985" s="151" t="s">
        <v>5563</v>
      </c>
      <c r="B1985" s="151">
        <v>2005</v>
      </c>
    </row>
    <row r="1986" spans="1:2">
      <c r="A1986" s="151" t="s">
        <v>5560</v>
      </c>
      <c r="B1986" s="151">
        <v>2005</v>
      </c>
    </row>
    <row r="1987" spans="1:2">
      <c r="A1987" s="151" t="s">
        <v>3881</v>
      </c>
      <c r="B1987" s="151" t="s">
        <v>7575</v>
      </c>
    </row>
    <row r="1988" spans="1:2">
      <c r="A1988" s="151" t="s">
        <v>5559</v>
      </c>
      <c r="B1988" s="151">
        <v>2005</v>
      </c>
    </row>
    <row r="1989" spans="1:2">
      <c r="A1989" s="151" t="s">
        <v>5558</v>
      </c>
      <c r="B1989" s="151">
        <v>2005</v>
      </c>
    </row>
    <row r="1990" spans="1:2">
      <c r="A1990" s="151" t="s">
        <v>2120</v>
      </c>
      <c r="B1990" s="151" t="s">
        <v>7407</v>
      </c>
    </row>
    <row r="1991" spans="1:2">
      <c r="A1991" s="151" t="s">
        <v>5435</v>
      </c>
      <c r="B1991" s="151" t="s">
        <v>7407</v>
      </c>
    </row>
    <row r="1992" spans="1:2">
      <c r="A1992" s="151" t="s">
        <v>5557</v>
      </c>
      <c r="B1992" s="151">
        <v>2005</v>
      </c>
    </row>
    <row r="1993" spans="1:2">
      <c r="A1993" s="151" t="s">
        <v>5556</v>
      </c>
      <c r="B1993" s="151">
        <v>2005</v>
      </c>
    </row>
    <row r="1994" spans="1:2">
      <c r="A1994" s="151" t="s">
        <v>5555</v>
      </c>
      <c r="B1994" s="151">
        <v>2005</v>
      </c>
    </row>
    <row r="1995" spans="1:2">
      <c r="A1995" s="151" t="s">
        <v>5552</v>
      </c>
      <c r="B1995" s="151">
        <v>2005</v>
      </c>
    </row>
    <row r="1996" spans="1:2">
      <c r="A1996" s="151" t="s">
        <v>5551</v>
      </c>
      <c r="B1996" s="151">
        <v>2005</v>
      </c>
    </row>
    <row r="1997" spans="1:2">
      <c r="A1997" s="151" t="s">
        <v>5162</v>
      </c>
      <c r="B1997" s="151" t="s">
        <v>7410</v>
      </c>
    </row>
    <row r="1998" spans="1:2">
      <c r="A1998" s="151" t="s">
        <v>5550</v>
      </c>
      <c r="B1998" s="151">
        <v>2005</v>
      </c>
    </row>
    <row r="1999" spans="1:2">
      <c r="A1999" s="151" t="s">
        <v>5061</v>
      </c>
      <c r="B1999" s="151" t="s">
        <v>7409</v>
      </c>
    </row>
    <row r="2000" spans="1:2">
      <c r="A2000" s="151" t="s">
        <v>3482</v>
      </c>
      <c r="B2000" s="151" t="s">
        <v>7404</v>
      </c>
    </row>
    <row r="2001" spans="1:2">
      <c r="A2001" s="151" t="s">
        <v>3489</v>
      </c>
      <c r="B2001" s="151">
        <v>2004</v>
      </c>
    </row>
    <row r="2002" spans="1:2">
      <c r="A2002" s="151" t="s">
        <v>3492</v>
      </c>
      <c r="B2002" s="151">
        <v>2004</v>
      </c>
    </row>
    <row r="2003" spans="1:2">
      <c r="A2003" s="151" t="s">
        <v>5281</v>
      </c>
      <c r="B2003" s="151" t="s">
        <v>7404</v>
      </c>
    </row>
    <row r="2004" spans="1:2">
      <c r="A2004" s="151" t="s">
        <v>4476</v>
      </c>
      <c r="B2004" s="151" t="s">
        <v>7406</v>
      </c>
    </row>
    <row r="2005" spans="1:2">
      <c r="A2005" s="151" t="s">
        <v>5548</v>
      </c>
      <c r="B2005" s="151">
        <v>2004</v>
      </c>
    </row>
    <row r="2006" spans="1:2">
      <c r="A2006" s="151" t="s">
        <v>5546</v>
      </c>
      <c r="B2006" s="151">
        <v>2004</v>
      </c>
    </row>
    <row r="2007" spans="1:2">
      <c r="A2007" s="151" t="s">
        <v>4869</v>
      </c>
      <c r="B2007" s="151" t="s">
        <v>7402</v>
      </c>
    </row>
    <row r="2008" spans="1:2">
      <c r="A2008" s="151" t="s">
        <v>5545</v>
      </c>
      <c r="B2008" s="151">
        <v>2004</v>
      </c>
    </row>
    <row r="2009" spans="1:2">
      <c r="A2009" s="151" t="s">
        <v>5543</v>
      </c>
      <c r="B2009" s="151">
        <v>2004</v>
      </c>
    </row>
    <row r="2010" spans="1:2">
      <c r="A2010" s="151" t="s">
        <v>5541</v>
      </c>
      <c r="B2010" s="151">
        <v>2004</v>
      </c>
    </row>
    <row r="2011" spans="1:2">
      <c r="A2011" s="151" t="s">
        <v>5540</v>
      </c>
      <c r="B2011" s="151">
        <v>2004</v>
      </c>
    </row>
    <row r="2012" spans="1:2">
      <c r="A2012" s="151" t="s">
        <v>1573</v>
      </c>
      <c r="B2012" s="151" t="s">
        <v>7404</v>
      </c>
    </row>
    <row r="2013" spans="1:2">
      <c r="A2013" s="151" t="s">
        <v>2140</v>
      </c>
      <c r="B2013" s="151">
        <v>2004</v>
      </c>
    </row>
    <row r="2014" spans="1:2">
      <c r="A2014" s="151" t="s">
        <v>5539</v>
      </c>
      <c r="B2014" s="151">
        <v>2004</v>
      </c>
    </row>
    <row r="2015" spans="1:2">
      <c r="A2015" s="151" t="s">
        <v>4491</v>
      </c>
      <c r="B2015" s="151" t="s">
        <v>7406</v>
      </c>
    </row>
    <row r="2016" spans="1:2">
      <c r="A2016" s="151" t="s">
        <v>5538</v>
      </c>
      <c r="B2016" s="151">
        <v>2004</v>
      </c>
    </row>
    <row r="2017" spans="1:2">
      <c r="A2017" s="151" t="s">
        <v>4036</v>
      </c>
      <c r="B2017" s="151" t="s">
        <v>7576</v>
      </c>
    </row>
    <row r="2018" spans="1:2">
      <c r="A2018" s="151" t="s">
        <v>5537</v>
      </c>
      <c r="B2018" s="151">
        <v>2004</v>
      </c>
    </row>
    <row r="2019" spans="1:2">
      <c r="A2019" s="151" t="s">
        <v>5536</v>
      </c>
      <c r="B2019" s="151">
        <v>2004</v>
      </c>
    </row>
    <row r="2020" spans="1:2">
      <c r="A2020" s="151" t="s">
        <v>5535</v>
      </c>
      <c r="B2020" s="151">
        <v>2004</v>
      </c>
    </row>
    <row r="2021" spans="1:2">
      <c r="A2021" s="151" t="s">
        <v>5269</v>
      </c>
      <c r="B2021" s="151" t="s">
        <v>7404</v>
      </c>
    </row>
    <row r="2022" spans="1:2">
      <c r="A2022" s="151" t="s">
        <v>4987</v>
      </c>
      <c r="B2022" s="151" t="s">
        <v>7403</v>
      </c>
    </row>
    <row r="2023" spans="1:2">
      <c r="A2023" s="151" t="s">
        <v>5532</v>
      </c>
      <c r="B2023" s="151">
        <v>2004</v>
      </c>
    </row>
    <row r="2024" spans="1:2">
      <c r="A2024" s="151" t="s">
        <v>4187</v>
      </c>
      <c r="B2024" s="151" t="s">
        <v>7576</v>
      </c>
    </row>
    <row r="2025" spans="1:2">
      <c r="A2025" s="151" t="s">
        <v>5531</v>
      </c>
      <c r="B2025" s="151">
        <v>2004</v>
      </c>
    </row>
    <row r="2026" spans="1:2">
      <c r="A2026" s="151" t="s">
        <v>3499</v>
      </c>
      <c r="B2026" s="151">
        <v>2004</v>
      </c>
    </row>
    <row r="2027" spans="1:2">
      <c r="A2027" s="151" t="s">
        <v>5529</v>
      </c>
      <c r="B2027" s="151">
        <v>2004</v>
      </c>
    </row>
    <row r="2028" spans="1:2">
      <c r="A2028" s="151" t="s">
        <v>5059</v>
      </c>
      <c r="B2028" s="151" t="s">
        <v>7403</v>
      </c>
    </row>
    <row r="2029" spans="1:2">
      <c r="A2029" s="151" t="s">
        <v>5527</v>
      </c>
      <c r="B2029" s="151">
        <v>2004</v>
      </c>
    </row>
    <row r="2030" spans="1:2">
      <c r="A2030" s="151" t="s">
        <v>5526</v>
      </c>
      <c r="B2030" s="151">
        <v>2004</v>
      </c>
    </row>
    <row r="2031" spans="1:2">
      <c r="A2031" s="151" t="s">
        <v>5525</v>
      </c>
      <c r="B2031" s="151">
        <v>2004</v>
      </c>
    </row>
    <row r="2032" spans="1:2">
      <c r="A2032" s="151" t="s">
        <v>5524</v>
      </c>
      <c r="B2032" s="151">
        <v>2004</v>
      </c>
    </row>
    <row r="2033" spans="1:2">
      <c r="A2033" s="151" t="s">
        <v>2087</v>
      </c>
      <c r="B2033" s="151">
        <v>2004</v>
      </c>
    </row>
    <row r="2034" spans="1:2">
      <c r="A2034" s="151" t="s">
        <v>5523</v>
      </c>
      <c r="B2034" s="151">
        <v>2004</v>
      </c>
    </row>
    <row r="2035" spans="1:2">
      <c r="A2035" s="151" t="s">
        <v>5522</v>
      </c>
      <c r="B2035" s="151">
        <v>2004</v>
      </c>
    </row>
    <row r="2036" spans="1:2">
      <c r="A2036" s="151" t="s">
        <v>5521</v>
      </c>
      <c r="B2036" s="151">
        <v>2004</v>
      </c>
    </row>
    <row r="2037" spans="1:2">
      <c r="A2037" s="151" t="s">
        <v>5520</v>
      </c>
      <c r="B2037" s="151">
        <v>2004</v>
      </c>
    </row>
    <row r="2038" spans="1:2">
      <c r="A2038" s="151" t="s">
        <v>5519</v>
      </c>
      <c r="B2038" s="151">
        <v>2004</v>
      </c>
    </row>
    <row r="2039" spans="1:2">
      <c r="A2039" s="151" t="s">
        <v>4526</v>
      </c>
      <c r="B2039" s="151" t="s">
        <v>7406</v>
      </c>
    </row>
    <row r="2040" spans="1:2">
      <c r="A2040" s="151" t="s">
        <v>5516</v>
      </c>
      <c r="B2040" s="151">
        <v>2004</v>
      </c>
    </row>
    <row r="2041" spans="1:2">
      <c r="A2041" s="151" t="s">
        <v>5514</v>
      </c>
      <c r="B2041" s="151">
        <v>2004</v>
      </c>
    </row>
    <row r="2042" spans="1:2">
      <c r="A2042" s="151" t="s">
        <v>5512</v>
      </c>
      <c r="B2042" s="151">
        <v>2004</v>
      </c>
    </row>
    <row r="2043" spans="1:2">
      <c r="A2043" s="151" t="s">
        <v>5299</v>
      </c>
      <c r="B2043" s="151" t="s">
        <v>7404</v>
      </c>
    </row>
    <row r="2044" spans="1:2">
      <c r="A2044" s="151" t="s">
        <v>5511</v>
      </c>
      <c r="B2044" s="151">
        <v>2004</v>
      </c>
    </row>
    <row r="2045" spans="1:2">
      <c r="A2045" s="151" t="s">
        <v>5330</v>
      </c>
      <c r="B2045" s="151" t="s">
        <v>7404</v>
      </c>
    </row>
    <row r="2046" spans="1:2">
      <c r="A2046" s="151" t="s">
        <v>5510</v>
      </c>
      <c r="B2046" s="151">
        <v>2004</v>
      </c>
    </row>
    <row r="2047" spans="1:2">
      <c r="A2047" s="151" t="s">
        <v>5509</v>
      </c>
      <c r="B2047" s="151">
        <v>2004</v>
      </c>
    </row>
    <row r="2048" spans="1:2">
      <c r="A2048" s="151" t="s">
        <v>5508</v>
      </c>
      <c r="B2048" s="151">
        <v>2004</v>
      </c>
    </row>
    <row r="2049" spans="1:2">
      <c r="A2049" s="151" t="s">
        <v>5507</v>
      </c>
      <c r="B2049" s="151">
        <v>2004</v>
      </c>
    </row>
    <row r="2050" spans="1:2">
      <c r="A2050" s="151" t="s">
        <v>5506</v>
      </c>
      <c r="B2050" s="151">
        <v>2004</v>
      </c>
    </row>
    <row r="2051" spans="1:2">
      <c r="A2051" s="151" t="s">
        <v>5505</v>
      </c>
      <c r="B2051" s="151">
        <v>2004</v>
      </c>
    </row>
    <row r="2052" spans="1:2">
      <c r="A2052" s="151" t="s">
        <v>5504</v>
      </c>
      <c r="B2052" s="151">
        <v>2004</v>
      </c>
    </row>
    <row r="2053" spans="1:2">
      <c r="A2053" s="151" t="s">
        <v>5503</v>
      </c>
      <c r="B2053" s="151">
        <v>2004</v>
      </c>
    </row>
    <row r="2054" spans="1:2">
      <c r="A2054" s="151" t="s">
        <v>5231</v>
      </c>
      <c r="B2054" s="151" t="s">
        <v>7404</v>
      </c>
    </row>
    <row r="2055" spans="1:2">
      <c r="A2055" s="151" t="s">
        <v>1979</v>
      </c>
      <c r="B2055" s="151" t="s">
        <v>7402</v>
      </c>
    </row>
    <row r="2056" spans="1:2">
      <c r="A2056" s="151" t="s">
        <v>4785</v>
      </c>
      <c r="B2056" s="151" t="s">
        <v>7402</v>
      </c>
    </row>
    <row r="2057" spans="1:2">
      <c r="A2057" s="151" t="s">
        <v>1803</v>
      </c>
      <c r="B2057" s="151" t="s">
        <v>7404</v>
      </c>
    </row>
    <row r="2058" spans="1:2">
      <c r="A2058" s="151" t="s">
        <v>5502</v>
      </c>
      <c r="B2058" s="151">
        <v>2004</v>
      </c>
    </row>
    <row r="2059" spans="1:2">
      <c r="A2059" s="151" t="s">
        <v>5196</v>
      </c>
      <c r="B2059" s="151" t="s">
        <v>7404</v>
      </c>
    </row>
    <row r="2060" spans="1:2">
      <c r="A2060" s="151" t="s">
        <v>5501</v>
      </c>
      <c r="B2060" s="151">
        <v>2004</v>
      </c>
    </row>
    <row r="2061" spans="1:2">
      <c r="A2061" s="151" t="s">
        <v>5500</v>
      </c>
      <c r="B2061" s="151">
        <v>2004</v>
      </c>
    </row>
    <row r="2062" spans="1:2">
      <c r="A2062" s="151" t="s">
        <v>5499</v>
      </c>
      <c r="B2062" s="151">
        <v>2004</v>
      </c>
    </row>
    <row r="2063" spans="1:2">
      <c r="A2063" s="151" t="s">
        <v>5498</v>
      </c>
      <c r="B2063" s="151">
        <v>2004</v>
      </c>
    </row>
    <row r="2064" spans="1:2">
      <c r="A2064" s="151" t="s">
        <v>5497</v>
      </c>
      <c r="B2064" s="151">
        <v>2004</v>
      </c>
    </row>
    <row r="2065" spans="1:2">
      <c r="A2065" s="151" t="s">
        <v>5496</v>
      </c>
      <c r="B2065" s="151">
        <v>2004</v>
      </c>
    </row>
    <row r="2066" spans="1:2">
      <c r="A2066" s="151" t="s">
        <v>5495</v>
      </c>
      <c r="B2066" s="151">
        <v>2004</v>
      </c>
    </row>
    <row r="2067" spans="1:2">
      <c r="A2067" s="151" t="s">
        <v>5494</v>
      </c>
      <c r="B2067" s="151">
        <v>2004</v>
      </c>
    </row>
    <row r="2068" spans="1:2">
      <c r="A2068" s="151" t="s">
        <v>5493</v>
      </c>
      <c r="B2068" s="151">
        <v>2004</v>
      </c>
    </row>
    <row r="2069" spans="1:2">
      <c r="A2069" s="151" t="s">
        <v>5492</v>
      </c>
      <c r="B2069" s="151">
        <v>2004</v>
      </c>
    </row>
    <row r="2070" spans="1:2">
      <c r="A2070" s="151" t="s">
        <v>5491</v>
      </c>
      <c r="B2070" s="151">
        <v>2004</v>
      </c>
    </row>
    <row r="2071" spans="1:2">
      <c r="A2071" s="151" t="s">
        <v>5490</v>
      </c>
      <c r="B2071" s="151">
        <v>2004</v>
      </c>
    </row>
    <row r="2072" spans="1:2">
      <c r="A2072" s="151" t="s">
        <v>5309</v>
      </c>
      <c r="B2072" s="151" t="s">
        <v>7404</v>
      </c>
    </row>
    <row r="2073" spans="1:2">
      <c r="A2073" s="151" t="s">
        <v>708</v>
      </c>
      <c r="B2073" s="151">
        <v>2004</v>
      </c>
    </row>
    <row r="2074" spans="1:2">
      <c r="A2074" s="151" t="s">
        <v>5489</v>
      </c>
      <c r="B2074" s="151">
        <v>2004</v>
      </c>
    </row>
    <row r="2075" spans="1:2">
      <c r="A2075" s="151" t="s">
        <v>5488</v>
      </c>
      <c r="B2075" s="151">
        <v>2004</v>
      </c>
    </row>
    <row r="2076" spans="1:2">
      <c r="A2076" s="151" t="s">
        <v>5487</v>
      </c>
      <c r="B2076" s="151">
        <v>2004</v>
      </c>
    </row>
    <row r="2077" spans="1:2">
      <c r="A2077" s="151" t="s">
        <v>5486</v>
      </c>
      <c r="B2077" s="151">
        <v>2004</v>
      </c>
    </row>
    <row r="2078" spans="1:2">
      <c r="A2078" s="151" t="s">
        <v>5485</v>
      </c>
      <c r="B2078" s="151">
        <v>2004</v>
      </c>
    </row>
    <row r="2079" spans="1:2">
      <c r="A2079" s="151" t="s">
        <v>5484</v>
      </c>
      <c r="B2079" s="151">
        <v>2004</v>
      </c>
    </row>
    <row r="2080" spans="1:2">
      <c r="A2080" s="151" t="s">
        <v>5332</v>
      </c>
      <c r="B2080" s="151" t="s">
        <v>7404</v>
      </c>
    </row>
    <row r="2081" spans="1:2">
      <c r="A2081" s="151" t="s">
        <v>5482</v>
      </c>
      <c r="B2081" s="151">
        <v>2004</v>
      </c>
    </row>
    <row r="2082" spans="1:2">
      <c r="A2082" s="151" t="s">
        <v>5481</v>
      </c>
      <c r="B2082" s="151">
        <v>2004</v>
      </c>
    </row>
    <row r="2083" spans="1:2">
      <c r="A2083" s="151" t="s">
        <v>5285</v>
      </c>
      <c r="B2083" s="151" t="s">
        <v>7404</v>
      </c>
    </row>
    <row r="2084" spans="1:2">
      <c r="A2084" s="151" t="s">
        <v>5048</v>
      </c>
      <c r="B2084" s="151" t="s">
        <v>7403</v>
      </c>
    </row>
    <row r="2085" spans="1:2">
      <c r="A2085" s="151" t="s">
        <v>5480</v>
      </c>
      <c r="B2085" s="151">
        <v>2004</v>
      </c>
    </row>
    <row r="2086" spans="1:2">
      <c r="A2086" s="151" t="s">
        <v>5479</v>
      </c>
      <c r="B2086" s="151">
        <v>2004</v>
      </c>
    </row>
    <row r="2087" spans="1:2">
      <c r="A2087" s="151" t="s">
        <v>5478</v>
      </c>
      <c r="B2087" s="151">
        <v>2004</v>
      </c>
    </row>
    <row r="2088" spans="1:2">
      <c r="A2088" s="151" t="s">
        <v>5477</v>
      </c>
      <c r="B2088" s="151">
        <v>2004</v>
      </c>
    </row>
    <row r="2089" spans="1:2">
      <c r="A2089" s="151" t="s">
        <v>5476</v>
      </c>
      <c r="B2089" s="151">
        <v>2004</v>
      </c>
    </row>
    <row r="2090" spans="1:2">
      <c r="A2090" s="151" t="s">
        <v>5475</v>
      </c>
      <c r="B2090" s="151">
        <v>2004</v>
      </c>
    </row>
    <row r="2091" spans="1:2">
      <c r="A2091" s="151" t="s">
        <v>5473</v>
      </c>
      <c r="B2091" s="151">
        <v>2004</v>
      </c>
    </row>
    <row r="2092" spans="1:2">
      <c r="A2092" s="151" t="s">
        <v>5472</v>
      </c>
      <c r="B2092" s="151">
        <v>2004</v>
      </c>
    </row>
    <row r="2093" spans="1:2">
      <c r="A2093" s="151" t="s">
        <v>5471</v>
      </c>
      <c r="B2093" s="151">
        <v>2004</v>
      </c>
    </row>
    <row r="2094" spans="1:2">
      <c r="A2094" s="151" t="s">
        <v>5470</v>
      </c>
      <c r="B2094" s="151">
        <v>2004</v>
      </c>
    </row>
    <row r="2095" spans="1:2">
      <c r="A2095" s="151" t="s">
        <v>4856</v>
      </c>
      <c r="B2095" s="151" t="s">
        <v>7402</v>
      </c>
    </row>
    <row r="2096" spans="1:2">
      <c r="A2096" s="151" t="s">
        <v>5469</v>
      </c>
      <c r="B2096" s="151">
        <v>2004</v>
      </c>
    </row>
    <row r="2097" spans="1:2">
      <c r="A2097" s="151" t="s">
        <v>5468</v>
      </c>
      <c r="B2097" s="151">
        <v>2004</v>
      </c>
    </row>
    <row r="2098" spans="1:2">
      <c r="A2098" s="151" t="s">
        <v>4880</v>
      </c>
      <c r="B2098" s="151" t="s">
        <v>7402</v>
      </c>
    </row>
    <row r="2099" spans="1:2">
      <c r="A2099" s="151" t="s">
        <v>1721</v>
      </c>
      <c r="B2099" s="151">
        <v>2004</v>
      </c>
    </row>
    <row r="2100" spans="1:2">
      <c r="A2100" s="151" t="s">
        <v>5164</v>
      </c>
      <c r="B2100" s="151" t="s">
        <v>7404</v>
      </c>
    </row>
    <row r="2101" spans="1:2">
      <c r="A2101" s="151" t="s">
        <v>4467</v>
      </c>
      <c r="B2101" s="151" t="s">
        <v>7406</v>
      </c>
    </row>
    <row r="2102" spans="1:2">
      <c r="A2102" s="151" t="s">
        <v>5262</v>
      </c>
      <c r="B2102" s="151" t="s">
        <v>7404</v>
      </c>
    </row>
    <row r="2103" spans="1:2">
      <c r="A2103" s="151" t="s">
        <v>5467</v>
      </c>
      <c r="B2103" s="151">
        <v>2004</v>
      </c>
    </row>
    <row r="2104" spans="1:2">
      <c r="A2104" s="151" t="s">
        <v>5466</v>
      </c>
      <c r="B2104" s="151">
        <v>2004</v>
      </c>
    </row>
    <row r="2105" spans="1:2">
      <c r="A2105" s="151" t="s">
        <v>3879</v>
      </c>
      <c r="B2105" s="151" t="s">
        <v>7577</v>
      </c>
    </row>
    <row r="2106" spans="1:2">
      <c r="A2106" s="151" t="s">
        <v>5463</v>
      </c>
      <c r="B2106" s="151">
        <v>2004</v>
      </c>
    </row>
    <row r="2107" spans="1:2">
      <c r="A2107" s="151" t="s">
        <v>5462</v>
      </c>
      <c r="B2107" s="151">
        <v>2004</v>
      </c>
    </row>
    <row r="2108" spans="1:2">
      <c r="A2108" s="151" t="s">
        <v>5461</v>
      </c>
      <c r="B2108" s="151">
        <v>2004</v>
      </c>
    </row>
    <row r="2109" spans="1:2">
      <c r="A2109" s="151" t="s">
        <v>5236</v>
      </c>
      <c r="B2109" s="151" t="s">
        <v>7404</v>
      </c>
    </row>
    <row r="2110" spans="1:2">
      <c r="A2110" s="151" t="s">
        <v>5460</v>
      </c>
      <c r="B2110" s="151">
        <v>2004</v>
      </c>
    </row>
    <row r="2111" spans="1:2">
      <c r="A2111" s="151" t="s">
        <v>4626</v>
      </c>
      <c r="B2111" s="151" t="s">
        <v>7406</v>
      </c>
    </row>
    <row r="2112" spans="1:2">
      <c r="A2112" s="151" t="s">
        <v>5458</v>
      </c>
      <c r="B2112" s="151">
        <v>2004</v>
      </c>
    </row>
    <row r="2113" spans="1:2">
      <c r="A2113" s="151" t="s">
        <v>5457</v>
      </c>
      <c r="B2113" s="151">
        <v>2004</v>
      </c>
    </row>
    <row r="2114" spans="1:2">
      <c r="A2114" s="151" t="s">
        <v>1634</v>
      </c>
      <c r="B2114" s="151" t="s">
        <v>7404</v>
      </c>
    </row>
    <row r="2115" spans="1:2">
      <c r="A2115" s="151" t="s">
        <v>5454</v>
      </c>
      <c r="B2115" s="151">
        <v>2004</v>
      </c>
    </row>
    <row r="2116" spans="1:2">
      <c r="A2116" s="151" t="s">
        <v>5453</v>
      </c>
      <c r="B2116" s="151">
        <v>2004</v>
      </c>
    </row>
    <row r="2117" spans="1:2">
      <c r="A2117" s="151" t="s">
        <v>5257</v>
      </c>
      <c r="B2117" s="151" t="s">
        <v>7404</v>
      </c>
    </row>
    <row r="2118" spans="1:2">
      <c r="A2118" s="151" t="s">
        <v>5452</v>
      </c>
      <c r="B2118" s="151">
        <v>2004</v>
      </c>
    </row>
    <row r="2119" spans="1:2">
      <c r="A2119" s="151" t="s">
        <v>5451</v>
      </c>
      <c r="B2119" s="151">
        <v>2004</v>
      </c>
    </row>
    <row r="2120" spans="1:2">
      <c r="A2120" s="151" t="s">
        <v>5450</v>
      </c>
      <c r="B2120" s="151">
        <v>2004</v>
      </c>
    </row>
    <row r="2121" spans="1:2">
      <c r="A2121" s="151" t="s">
        <v>5449</v>
      </c>
      <c r="B2121" s="151">
        <v>2004</v>
      </c>
    </row>
    <row r="2122" spans="1:2">
      <c r="A2122" s="151" t="s">
        <v>5447</v>
      </c>
      <c r="B2122" s="151">
        <v>2004</v>
      </c>
    </row>
    <row r="2123" spans="1:2">
      <c r="A2123" s="151" t="s">
        <v>5446</v>
      </c>
      <c r="B2123" s="151">
        <v>2004</v>
      </c>
    </row>
    <row r="2124" spans="1:2">
      <c r="A2124" s="151" t="s">
        <v>5445</v>
      </c>
      <c r="B2124" s="151">
        <v>2004</v>
      </c>
    </row>
    <row r="2125" spans="1:2">
      <c r="A2125" s="151" t="s">
        <v>4703</v>
      </c>
      <c r="B2125" s="151" t="s">
        <v>7402</v>
      </c>
    </row>
    <row r="2126" spans="1:2">
      <c r="A2126" s="151" t="s">
        <v>5444</v>
      </c>
      <c r="B2126" s="151">
        <v>2004</v>
      </c>
    </row>
    <row r="2127" spans="1:2">
      <c r="A2127" s="151" t="s">
        <v>5443</v>
      </c>
      <c r="B2127" s="151">
        <v>2004</v>
      </c>
    </row>
    <row r="2128" spans="1:2">
      <c r="A2128" s="151" t="s">
        <v>5442</v>
      </c>
      <c r="B2128" s="151">
        <v>2004</v>
      </c>
    </row>
    <row r="2129" spans="1:2">
      <c r="A2129" s="151" t="s">
        <v>5440</v>
      </c>
      <c r="B2129" s="151">
        <v>2004</v>
      </c>
    </row>
    <row r="2130" spans="1:2">
      <c r="A2130" s="151" t="s">
        <v>4809</v>
      </c>
      <c r="B2130" s="151" t="s">
        <v>7402</v>
      </c>
    </row>
    <row r="2131" spans="1:2">
      <c r="A2131" s="151" t="s">
        <v>5439</v>
      </c>
      <c r="B2131" s="151">
        <v>2004</v>
      </c>
    </row>
    <row r="2132" spans="1:2">
      <c r="A2132" s="151" t="s">
        <v>5438</v>
      </c>
      <c r="B2132" s="151">
        <v>2004</v>
      </c>
    </row>
    <row r="2133" spans="1:2">
      <c r="A2133" s="151" t="s">
        <v>5437</v>
      </c>
      <c r="B2133" s="151">
        <v>2004</v>
      </c>
    </row>
    <row r="2134" spans="1:2">
      <c r="A2134" s="151" t="s">
        <v>4354</v>
      </c>
      <c r="B2134" s="151" t="s">
        <v>7405</v>
      </c>
    </row>
    <row r="2135" spans="1:2">
      <c r="A2135" s="151" t="s">
        <v>5436</v>
      </c>
      <c r="B2135" s="151">
        <v>2004</v>
      </c>
    </row>
    <row r="2136" spans="1:2">
      <c r="A2136" s="151" t="s">
        <v>4948</v>
      </c>
      <c r="B2136" s="151" t="s">
        <v>7403</v>
      </c>
    </row>
    <row r="2137" spans="1:2">
      <c r="A2137" s="151" t="s">
        <v>5186</v>
      </c>
      <c r="B2137" s="151" t="s">
        <v>7404</v>
      </c>
    </row>
    <row r="2138" spans="1:2">
      <c r="A2138" s="151" t="s">
        <v>5137</v>
      </c>
      <c r="B2138" s="151" t="s">
        <v>7404</v>
      </c>
    </row>
    <row r="2139" spans="1:2">
      <c r="A2139" s="151" t="s">
        <v>5433</v>
      </c>
      <c r="B2139" s="151">
        <v>2004</v>
      </c>
    </row>
    <row r="2140" spans="1:2">
      <c r="A2140" s="151" t="s">
        <v>5432</v>
      </c>
      <c r="B2140" s="151">
        <v>2004</v>
      </c>
    </row>
    <row r="2141" spans="1:2">
      <c r="A2141" s="151" t="s">
        <v>5431</v>
      </c>
      <c r="B2141" s="151">
        <v>2004</v>
      </c>
    </row>
    <row r="2142" spans="1:2">
      <c r="A2142" s="151" t="s">
        <v>5430</v>
      </c>
      <c r="B2142" s="151">
        <v>2004</v>
      </c>
    </row>
    <row r="2143" spans="1:2">
      <c r="A2143" s="151" t="s">
        <v>5060</v>
      </c>
      <c r="B2143" s="151" t="s">
        <v>7403</v>
      </c>
    </row>
    <row r="2144" spans="1:2">
      <c r="A2144" s="151" t="s">
        <v>5233</v>
      </c>
      <c r="B2144" s="151" t="s">
        <v>7404</v>
      </c>
    </row>
    <row r="2145" spans="1:2">
      <c r="A2145" s="151" t="s">
        <v>5429</v>
      </c>
      <c r="B2145" s="151">
        <v>2004</v>
      </c>
    </row>
    <row r="2146" spans="1:2">
      <c r="A2146" s="151" t="s">
        <v>5428</v>
      </c>
      <c r="B2146" s="151">
        <v>2004</v>
      </c>
    </row>
    <row r="2147" spans="1:2">
      <c r="A2147" s="151" t="s">
        <v>5427</v>
      </c>
      <c r="B2147" s="151">
        <v>2004</v>
      </c>
    </row>
    <row r="2148" spans="1:2">
      <c r="A2148" s="151" t="s">
        <v>4377</v>
      </c>
      <c r="B2148" s="151" t="s">
        <v>7405</v>
      </c>
    </row>
    <row r="2149" spans="1:2">
      <c r="A2149" s="151" t="s">
        <v>5134</v>
      </c>
      <c r="B2149" s="151" t="s">
        <v>7404</v>
      </c>
    </row>
    <row r="2150" spans="1:2">
      <c r="A2150" s="151" t="s">
        <v>4763</v>
      </c>
      <c r="B2150" s="151" t="s">
        <v>7402</v>
      </c>
    </row>
    <row r="2151" spans="1:2">
      <c r="A2151" s="151" t="s">
        <v>5426</v>
      </c>
      <c r="B2151" s="151">
        <v>2004</v>
      </c>
    </row>
    <row r="2152" spans="1:2">
      <c r="A2152" s="151" t="s">
        <v>5425</v>
      </c>
      <c r="B2152" s="151">
        <v>2004</v>
      </c>
    </row>
    <row r="2153" spans="1:2">
      <c r="A2153" s="151" t="s">
        <v>4091</v>
      </c>
      <c r="B2153" s="151" t="s">
        <v>7576</v>
      </c>
    </row>
    <row r="2154" spans="1:2">
      <c r="A2154" s="151" t="s">
        <v>5424</v>
      </c>
      <c r="B2154" s="151">
        <v>2004</v>
      </c>
    </row>
    <row r="2155" spans="1:2">
      <c r="A2155" s="151" t="s">
        <v>4090</v>
      </c>
      <c r="B2155" s="151" t="s">
        <v>7576</v>
      </c>
    </row>
    <row r="2156" spans="1:2">
      <c r="A2156" s="151" t="s">
        <v>4283</v>
      </c>
      <c r="B2156" s="151" t="s">
        <v>7405</v>
      </c>
    </row>
    <row r="2157" spans="1:2">
      <c r="A2157" s="151" t="s">
        <v>5423</v>
      </c>
      <c r="B2157" s="151">
        <v>2004</v>
      </c>
    </row>
    <row r="2158" spans="1:2">
      <c r="A2158" s="151" t="s">
        <v>5422</v>
      </c>
      <c r="B2158" s="151">
        <v>2004</v>
      </c>
    </row>
    <row r="2159" spans="1:2">
      <c r="A2159" s="151" t="s">
        <v>5421</v>
      </c>
      <c r="B2159" s="151">
        <v>2004</v>
      </c>
    </row>
    <row r="2160" spans="1:2">
      <c r="A2160" s="151" t="s">
        <v>5077</v>
      </c>
      <c r="B2160" s="151" t="s">
        <v>7403</v>
      </c>
    </row>
    <row r="2161" spans="1:2">
      <c r="A2161" s="151" t="s">
        <v>5279</v>
      </c>
      <c r="B2161" s="151" t="s">
        <v>7404</v>
      </c>
    </row>
    <row r="2162" spans="1:2">
      <c r="A2162" s="151" t="s">
        <v>5248</v>
      </c>
      <c r="B2162" s="151" t="s">
        <v>7404</v>
      </c>
    </row>
    <row r="2163" spans="1:2">
      <c r="A2163" s="151" t="s">
        <v>5420</v>
      </c>
      <c r="B2163" s="151">
        <v>2004</v>
      </c>
    </row>
    <row r="2164" spans="1:2">
      <c r="A2164" s="151" t="s">
        <v>5419</v>
      </c>
      <c r="B2164" s="151">
        <v>2004</v>
      </c>
    </row>
    <row r="2165" spans="1:2">
      <c r="A2165" s="151" t="s">
        <v>5417</v>
      </c>
      <c r="B2165" s="151">
        <v>2004</v>
      </c>
    </row>
    <row r="2166" spans="1:2">
      <c r="A2166" s="151" t="s">
        <v>4648</v>
      </c>
      <c r="B2166" s="151" t="s">
        <v>7406</v>
      </c>
    </row>
    <row r="2167" spans="1:2">
      <c r="A2167" s="151" t="s">
        <v>4930</v>
      </c>
      <c r="B2167" s="151" t="s">
        <v>7403</v>
      </c>
    </row>
    <row r="2168" spans="1:2">
      <c r="A2168" s="151" t="s">
        <v>5416</v>
      </c>
      <c r="B2168" s="151">
        <v>2004</v>
      </c>
    </row>
    <row r="2169" spans="1:2">
      <c r="A2169" s="151" t="s">
        <v>5415</v>
      </c>
      <c r="B2169" s="151">
        <v>2004</v>
      </c>
    </row>
    <row r="2170" spans="1:2">
      <c r="A2170" s="151" t="s">
        <v>5414</v>
      </c>
      <c r="B2170" s="151">
        <v>2004</v>
      </c>
    </row>
    <row r="2171" spans="1:2">
      <c r="A2171" s="151" t="s">
        <v>5413</v>
      </c>
      <c r="B2171" s="151">
        <v>2004</v>
      </c>
    </row>
    <row r="2172" spans="1:2">
      <c r="A2172" s="151" t="s">
        <v>5412</v>
      </c>
      <c r="B2172" s="151">
        <v>2004</v>
      </c>
    </row>
    <row r="2173" spans="1:2">
      <c r="A2173" s="151" t="s">
        <v>5411</v>
      </c>
      <c r="B2173" s="151">
        <v>2004</v>
      </c>
    </row>
    <row r="2174" spans="1:2">
      <c r="A2174" s="151" t="s">
        <v>4570</v>
      </c>
      <c r="B2174" s="151" t="s">
        <v>7406</v>
      </c>
    </row>
    <row r="2175" spans="1:2">
      <c r="A2175" s="151" t="s">
        <v>5410</v>
      </c>
      <c r="B2175" s="151">
        <v>2004</v>
      </c>
    </row>
    <row r="2176" spans="1:2">
      <c r="A2176" s="151" t="s">
        <v>5408</v>
      </c>
      <c r="B2176" s="151">
        <v>2004</v>
      </c>
    </row>
    <row r="2177" spans="1:2">
      <c r="A2177" s="151" t="s">
        <v>5406</v>
      </c>
      <c r="B2177" s="151">
        <v>2004</v>
      </c>
    </row>
    <row r="2178" spans="1:2">
      <c r="A2178" s="151" t="s">
        <v>5169</v>
      </c>
      <c r="B2178" s="151" t="s">
        <v>7404</v>
      </c>
    </row>
    <row r="2179" spans="1:2">
      <c r="A2179" s="151" t="s">
        <v>5403</v>
      </c>
      <c r="B2179" s="151">
        <v>2004</v>
      </c>
    </row>
    <row r="2180" spans="1:2">
      <c r="A2180" s="151" t="s">
        <v>5401</v>
      </c>
      <c r="B2180" s="151">
        <v>2004</v>
      </c>
    </row>
    <row r="2181" spans="1:2">
      <c r="A2181" s="151" t="s">
        <v>5400</v>
      </c>
      <c r="B2181" s="151">
        <v>2004</v>
      </c>
    </row>
    <row r="2182" spans="1:2">
      <c r="A2182" s="151" t="s">
        <v>5399</v>
      </c>
      <c r="B2182" s="151">
        <v>2004</v>
      </c>
    </row>
    <row r="2183" spans="1:2">
      <c r="A2183" s="151" t="s">
        <v>5398</v>
      </c>
      <c r="B2183" s="151">
        <v>2004</v>
      </c>
    </row>
    <row r="2184" spans="1:2">
      <c r="A2184" s="151" t="s">
        <v>5397</v>
      </c>
      <c r="B2184" s="151">
        <v>2004</v>
      </c>
    </row>
    <row r="2185" spans="1:2">
      <c r="A2185" s="151" t="s">
        <v>5395</v>
      </c>
      <c r="B2185" s="151">
        <v>2004</v>
      </c>
    </row>
    <row r="2186" spans="1:2">
      <c r="A2186" s="151" t="s">
        <v>5394</v>
      </c>
      <c r="B2186" s="151">
        <v>2004</v>
      </c>
    </row>
    <row r="2187" spans="1:2">
      <c r="A2187" s="151" t="s">
        <v>5278</v>
      </c>
      <c r="B2187" s="151" t="s">
        <v>7404</v>
      </c>
    </row>
    <row r="2188" spans="1:2">
      <c r="A2188" s="151" t="s">
        <v>3503</v>
      </c>
      <c r="B2188" s="151" t="s">
        <v>7402</v>
      </c>
    </row>
    <row r="2189" spans="1:2">
      <c r="A2189" s="151" t="s">
        <v>5197</v>
      </c>
      <c r="B2189" s="151" t="s">
        <v>7404</v>
      </c>
    </row>
    <row r="2190" spans="1:2">
      <c r="A2190" s="151" t="s">
        <v>5393</v>
      </c>
      <c r="B2190" s="151">
        <v>2004</v>
      </c>
    </row>
    <row r="2191" spans="1:2">
      <c r="A2191" s="151" t="s">
        <v>5392</v>
      </c>
      <c r="B2191" s="151">
        <v>2004</v>
      </c>
    </row>
    <row r="2192" spans="1:2">
      <c r="A2192" s="151" t="s">
        <v>5391</v>
      </c>
      <c r="B2192" s="151">
        <v>2004</v>
      </c>
    </row>
    <row r="2193" spans="1:2">
      <c r="A2193" s="151" t="s">
        <v>5390</v>
      </c>
      <c r="B2193" s="151">
        <v>2004</v>
      </c>
    </row>
    <row r="2194" spans="1:2">
      <c r="A2194" s="151" t="s">
        <v>5389</v>
      </c>
      <c r="B2194" s="151">
        <v>2004</v>
      </c>
    </row>
    <row r="2195" spans="1:2">
      <c r="A2195" s="151" t="s">
        <v>5388</v>
      </c>
      <c r="B2195" s="151">
        <v>2004</v>
      </c>
    </row>
    <row r="2196" spans="1:2">
      <c r="A2196" s="151" t="s">
        <v>5387</v>
      </c>
      <c r="B2196" s="151">
        <v>2004</v>
      </c>
    </row>
    <row r="2197" spans="1:2">
      <c r="A2197" s="151" t="s">
        <v>5386</v>
      </c>
      <c r="B2197" s="151">
        <v>2004</v>
      </c>
    </row>
    <row r="2198" spans="1:2">
      <c r="A2198" s="151" t="s">
        <v>5383</v>
      </c>
      <c r="B2198" s="151">
        <v>2004</v>
      </c>
    </row>
    <row r="2199" spans="1:2">
      <c r="A2199" s="151" t="s">
        <v>5382</v>
      </c>
      <c r="B2199" s="151">
        <v>2004</v>
      </c>
    </row>
    <row r="2200" spans="1:2">
      <c r="A2200" s="151" t="s">
        <v>5380</v>
      </c>
      <c r="B2200" s="151">
        <v>2004</v>
      </c>
    </row>
    <row r="2201" spans="1:2">
      <c r="A2201" s="151" t="s">
        <v>5011</v>
      </c>
      <c r="B2201" s="151" t="s">
        <v>7403</v>
      </c>
    </row>
    <row r="2202" spans="1:2">
      <c r="A2202" s="151" t="s">
        <v>5379</v>
      </c>
      <c r="B2202" s="151">
        <v>2004</v>
      </c>
    </row>
    <row r="2203" spans="1:2">
      <c r="A2203" s="151" t="s">
        <v>5378</v>
      </c>
      <c r="B2203" s="151">
        <v>2004</v>
      </c>
    </row>
    <row r="2204" spans="1:2">
      <c r="A2204" s="151" t="s">
        <v>5377</v>
      </c>
      <c r="B2204" s="151">
        <v>2004</v>
      </c>
    </row>
    <row r="2205" spans="1:2">
      <c r="A2205" s="151" t="s">
        <v>5376</v>
      </c>
      <c r="B2205" s="151">
        <v>2004</v>
      </c>
    </row>
    <row r="2206" spans="1:2">
      <c r="A2206" s="151" t="s">
        <v>5375</v>
      </c>
      <c r="B2206" s="151">
        <v>2004</v>
      </c>
    </row>
    <row r="2207" spans="1:2">
      <c r="A2207" s="151" t="s">
        <v>5374</v>
      </c>
      <c r="B2207" s="151">
        <v>2004</v>
      </c>
    </row>
    <row r="2208" spans="1:2">
      <c r="A2208" s="151" t="s">
        <v>5373</v>
      </c>
      <c r="B2208" s="151">
        <v>2004</v>
      </c>
    </row>
    <row r="2209" spans="1:2">
      <c r="A2209" s="151" t="s">
        <v>5372</v>
      </c>
      <c r="B2209" s="151">
        <v>2004</v>
      </c>
    </row>
    <row r="2210" spans="1:2">
      <c r="A2210" s="151" t="s">
        <v>5371</v>
      </c>
      <c r="B2210" s="151">
        <v>2004</v>
      </c>
    </row>
    <row r="2211" spans="1:2">
      <c r="A2211" s="151" t="s">
        <v>5370</v>
      </c>
      <c r="B2211" s="151">
        <v>2004</v>
      </c>
    </row>
    <row r="2212" spans="1:2">
      <c r="A2212" s="151" t="s">
        <v>5369</v>
      </c>
      <c r="B2212" s="151">
        <v>2004</v>
      </c>
    </row>
    <row r="2213" spans="1:2">
      <c r="A2213" s="151" t="s">
        <v>5368</v>
      </c>
      <c r="B2213" s="151">
        <v>2004</v>
      </c>
    </row>
    <row r="2214" spans="1:2">
      <c r="A2214" s="151" t="s">
        <v>5367</v>
      </c>
      <c r="B2214" s="151">
        <v>2004</v>
      </c>
    </row>
    <row r="2215" spans="1:2">
      <c r="A2215" s="151" t="s">
        <v>5366</v>
      </c>
      <c r="B2215" s="151">
        <v>2004</v>
      </c>
    </row>
    <row r="2216" spans="1:2">
      <c r="A2216" s="151" t="s">
        <v>5365</v>
      </c>
      <c r="B2216" s="151">
        <v>2004</v>
      </c>
    </row>
    <row r="2217" spans="1:2">
      <c r="A2217" s="151" t="s">
        <v>5364</v>
      </c>
      <c r="B2217" s="151">
        <v>2004</v>
      </c>
    </row>
    <row r="2218" spans="1:2">
      <c r="A2218" s="151" t="s">
        <v>5363</v>
      </c>
      <c r="B2218" s="151">
        <v>2004</v>
      </c>
    </row>
    <row r="2219" spans="1:2">
      <c r="A2219" s="151" t="s">
        <v>5362</v>
      </c>
      <c r="B2219" s="151">
        <v>2004</v>
      </c>
    </row>
    <row r="2220" spans="1:2">
      <c r="A2220" s="151" t="s">
        <v>4434</v>
      </c>
      <c r="B2220" s="151" t="s">
        <v>7405</v>
      </c>
    </row>
    <row r="2221" spans="1:2">
      <c r="A2221" s="151" t="s">
        <v>5361</v>
      </c>
      <c r="B2221" s="151">
        <v>2004</v>
      </c>
    </row>
    <row r="2222" spans="1:2">
      <c r="A2222" s="151" t="s">
        <v>5360</v>
      </c>
      <c r="B2222" s="151">
        <v>2004</v>
      </c>
    </row>
    <row r="2223" spans="1:2">
      <c r="A2223" s="151" t="s">
        <v>5358</v>
      </c>
      <c r="B2223" s="151">
        <v>2004</v>
      </c>
    </row>
    <row r="2224" spans="1:2">
      <c r="A2224" s="151" t="s">
        <v>5356</v>
      </c>
      <c r="B2224" s="151">
        <v>2004</v>
      </c>
    </row>
    <row r="2225" spans="1:2">
      <c r="A2225" s="151" t="s">
        <v>5355</v>
      </c>
      <c r="B2225" s="151">
        <v>2004</v>
      </c>
    </row>
    <row r="2226" spans="1:2">
      <c r="A2226" s="151" t="s">
        <v>5352</v>
      </c>
      <c r="B2226" s="151">
        <v>2004</v>
      </c>
    </row>
    <row r="2227" spans="1:2">
      <c r="A2227" s="151" t="s">
        <v>5351</v>
      </c>
      <c r="B2227" s="151">
        <v>2004</v>
      </c>
    </row>
    <row r="2228" spans="1:2">
      <c r="A2228" s="151" t="s">
        <v>5349</v>
      </c>
      <c r="B2228" s="151">
        <v>2003</v>
      </c>
    </row>
    <row r="2229" spans="1:2">
      <c r="A2229" s="151" t="s">
        <v>5348</v>
      </c>
      <c r="B2229" s="151">
        <v>2003</v>
      </c>
    </row>
    <row r="2230" spans="1:2">
      <c r="A2230" s="151" t="s">
        <v>5347</v>
      </c>
      <c r="B2230" s="151">
        <v>2003</v>
      </c>
    </row>
    <row r="2231" spans="1:2">
      <c r="A2231" s="151" t="s">
        <v>4990</v>
      </c>
      <c r="B2231" s="151" t="s">
        <v>7399</v>
      </c>
    </row>
    <row r="2232" spans="1:2">
      <c r="A2232" s="151" t="s">
        <v>5346</v>
      </c>
      <c r="B2232" s="151">
        <v>2003</v>
      </c>
    </row>
    <row r="2233" spans="1:2">
      <c r="A2233" s="151" t="s">
        <v>5345</v>
      </c>
      <c r="B2233" s="151">
        <v>2003</v>
      </c>
    </row>
    <row r="2234" spans="1:2">
      <c r="A2234" s="151" t="s">
        <v>5344</v>
      </c>
      <c r="B2234" s="151">
        <v>2003</v>
      </c>
    </row>
    <row r="2235" spans="1:2">
      <c r="A2235" s="151" t="s">
        <v>4414</v>
      </c>
      <c r="B2235" s="151" t="s">
        <v>7401</v>
      </c>
    </row>
    <row r="2236" spans="1:2">
      <c r="A2236" s="151" t="s">
        <v>5343</v>
      </c>
      <c r="B2236" s="151">
        <v>2003</v>
      </c>
    </row>
    <row r="2237" spans="1:2">
      <c r="A2237" s="151" t="s">
        <v>5342</v>
      </c>
      <c r="B2237" s="151">
        <v>2003</v>
      </c>
    </row>
    <row r="2238" spans="1:2">
      <c r="A2238" s="151" t="s">
        <v>5341</v>
      </c>
      <c r="B2238" s="151">
        <v>2003</v>
      </c>
    </row>
    <row r="2239" spans="1:2">
      <c r="A2239" s="151" t="s">
        <v>4963</v>
      </c>
      <c r="B2239" s="151" t="s">
        <v>7399</v>
      </c>
    </row>
    <row r="2240" spans="1:2">
      <c r="A2240" s="151" t="s">
        <v>5340</v>
      </c>
      <c r="B2240" s="151">
        <v>2003</v>
      </c>
    </row>
    <row r="2241" spans="1:2">
      <c r="A2241" s="151" t="s">
        <v>1997</v>
      </c>
      <c r="B2241" s="151">
        <v>2003</v>
      </c>
    </row>
    <row r="2242" spans="1:2">
      <c r="A2242" s="151" t="s">
        <v>5339</v>
      </c>
      <c r="B2242" s="151">
        <v>2003</v>
      </c>
    </row>
    <row r="2243" spans="1:2">
      <c r="A2243" s="151" t="s">
        <v>5337</v>
      </c>
      <c r="B2243" s="151">
        <v>2003</v>
      </c>
    </row>
    <row r="2244" spans="1:2">
      <c r="A2244" s="151" t="s">
        <v>5087</v>
      </c>
      <c r="B2244" s="151" t="s">
        <v>7399</v>
      </c>
    </row>
    <row r="2245" spans="1:2">
      <c r="A2245" s="151" t="s">
        <v>5336</v>
      </c>
      <c r="B2245" s="151">
        <v>2003</v>
      </c>
    </row>
    <row r="2246" spans="1:2">
      <c r="A2246" s="151" t="s">
        <v>5000</v>
      </c>
      <c r="B2246" s="151" t="s">
        <v>7399</v>
      </c>
    </row>
    <row r="2247" spans="1:2">
      <c r="A2247" s="151" t="s">
        <v>5335</v>
      </c>
      <c r="B2247" s="151">
        <v>2003</v>
      </c>
    </row>
    <row r="2248" spans="1:2">
      <c r="A2248" s="151" t="s">
        <v>5334</v>
      </c>
      <c r="B2248" s="151">
        <v>2003</v>
      </c>
    </row>
    <row r="2249" spans="1:2">
      <c r="A2249" s="151" t="s">
        <v>5333</v>
      </c>
      <c r="B2249" s="151">
        <v>2003</v>
      </c>
    </row>
    <row r="2250" spans="1:2">
      <c r="A2250" s="151" t="s">
        <v>5052</v>
      </c>
      <c r="B2250" s="151" t="s">
        <v>7399</v>
      </c>
    </row>
    <row r="2251" spans="1:2">
      <c r="A2251" s="151" t="s">
        <v>5331</v>
      </c>
      <c r="B2251" s="151">
        <v>2003</v>
      </c>
    </row>
    <row r="2252" spans="1:2">
      <c r="A2252" s="151" t="s">
        <v>5329</v>
      </c>
      <c r="B2252" s="151">
        <v>2003</v>
      </c>
    </row>
    <row r="2253" spans="1:2">
      <c r="A2253" s="151" t="s">
        <v>5328</v>
      </c>
      <c r="B2253" s="151">
        <v>2003</v>
      </c>
    </row>
    <row r="2254" spans="1:2">
      <c r="A2254" s="151" t="s">
        <v>5325</v>
      </c>
      <c r="B2254" s="151">
        <v>2003</v>
      </c>
    </row>
    <row r="2255" spans="1:2">
      <c r="A2255" s="151" t="s">
        <v>5324</v>
      </c>
      <c r="B2255" s="151">
        <v>2003</v>
      </c>
    </row>
    <row r="2256" spans="1:2">
      <c r="A2256" s="151" t="s">
        <v>5323</v>
      </c>
      <c r="B2256" s="151">
        <v>2003</v>
      </c>
    </row>
    <row r="2257" spans="1:2">
      <c r="A2257" s="151" t="s">
        <v>5322</v>
      </c>
      <c r="B2257" s="151">
        <v>2003</v>
      </c>
    </row>
    <row r="2258" spans="1:2">
      <c r="A2258" s="151" t="s">
        <v>5321</v>
      </c>
      <c r="B2258" s="151">
        <v>2003</v>
      </c>
    </row>
    <row r="2259" spans="1:2">
      <c r="A2259" s="151" t="s">
        <v>5320</v>
      </c>
      <c r="B2259" s="151">
        <v>2003</v>
      </c>
    </row>
    <row r="2260" spans="1:2">
      <c r="A2260" s="151" t="s">
        <v>5319</v>
      </c>
      <c r="B2260" s="151">
        <v>2003</v>
      </c>
    </row>
    <row r="2261" spans="1:2">
      <c r="A2261" s="151" t="s">
        <v>5318</v>
      </c>
      <c r="B2261" s="151">
        <v>2003</v>
      </c>
    </row>
    <row r="2262" spans="1:2">
      <c r="A2262" s="151" t="s">
        <v>5317</v>
      </c>
      <c r="B2262" s="151">
        <v>2003</v>
      </c>
    </row>
    <row r="2263" spans="1:2">
      <c r="A2263" s="151" t="s">
        <v>4979</v>
      </c>
      <c r="B2263" s="151" t="s">
        <v>7399</v>
      </c>
    </row>
    <row r="2264" spans="1:2">
      <c r="A2264" s="151" t="s">
        <v>5316</v>
      </c>
      <c r="B2264" s="151">
        <v>2003</v>
      </c>
    </row>
    <row r="2265" spans="1:2">
      <c r="A2265" s="151" t="s">
        <v>5315</v>
      </c>
      <c r="B2265" s="151">
        <v>2003</v>
      </c>
    </row>
    <row r="2266" spans="1:2">
      <c r="A2266" s="151" t="s">
        <v>5314</v>
      </c>
      <c r="B2266" s="151">
        <v>2003</v>
      </c>
    </row>
    <row r="2267" spans="1:2">
      <c r="A2267" s="151" t="s">
        <v>5313</v>
      </c>
      <c r="B2267" s="151">
        <v>2003</v>
      </c>
    </row>
    <row r="2268" spans="1:2">
      <c r="A2268" s="151" t="s">
        <v>1647</v>
      </c>
      <c r="B2268" s="151">
        <v>2003</v>
      </c>
    </row>
    <row r="2269" spans="1:2">
      <c r="A2269" s="151" t="s">
        <v>5312</v>
      </c>
      <c r="B2269" s="151">
        <v>2003</v>
      </c>
    </row>
    <row r="2270" spans="1:2">
      <c r="A2270" s="151" t="s">
        <v>4837</v>
      </c>
      <c r="B2270" s="151" t="s">
        <v>7398</v>
      </c>
    </row>
    <row r="2271" spans="1:2">
      <c r="A2271" s="151" t="s">
        <v>5311</v>
      </c>
      <c r="B2271" s="151">
        <v>2003</v>
      </c>
    </row>
    <row r="2272" spans="1:2">
      <c r="A2272" s="151" t="s">
        <v>5310</v>
      </c>
      <c r="B2272" s="151">
        <v>2003</v>
      </c>
    </row>
    <row r="2273" spans="1:2">
      <c r="A2273" s="151" t="s">
        <v>5308</v>
      </c>
      <c r="B2273" s="151">
        <v>2003</v>
      </c>
    </row>
    <row r="2274" spans="1:2">
      <c r="A2274" s="151" t="s">
        <v>5307</v>
      </c>
      <c r="B2274" s="151">
        <v>2003</v>
      </c>
    </row>
    <row r="2275" spans="1:2">
      <c r="A2275" s="151" t="s">
        <v>4927</v>
      </c>
      <c r="B2275" s="151" t="s">
        <v>7399</v>
      </c>
    </row>
    <row r="2276" spans="1:2">
      <c r="A2276" s="151" t="s">
        <v>5304</v>
      </c>
      <c r="B2276" s="151">
        <v>2003</v>
      </c>
    </row>
    <row r="2277" spans="1:2">
      <c r="A2277" s="151" t="s">
        <v>5303</v>
      </c>
      <c r="B2277" s="151">
        <v>2003</v>
      </c>
    </row>
    <row r="2278" spans="1:2">
      <c r="A2278" s="151" t="s">
        <v>5302</v>
      </c>
      <c r="B2278" s="151">
        <v>2003</v>
      </c>
    </row>
    <row r="2279" spans="1:2">
      <c r="A2279" s="151" t="s">
        <v>5301</v>
      </c>
      <c r="B2279" s="151">
        <v>2003</v>
      </c>
    </row>
    <row r="2280" spans="1:2">
      <c r="A2280" s="151" t="s">
        <v>5300</v>
      </c>
      <c r="B2280" s="151">
        <v>2003</v>
      </c>
    </row>
    <row r="2281" spans="1:2">
      <c r="A2281" s="151" t="s">
        <v>5298</v>
      </c>
      <c r="B2281" s="151">
        <v>2003</v>
      </c>
    </row>
    <row r="2282" spans="1:2">
      <c r="A2282" s="151" t="s">
        <v>5297</v>
      </c>
      <c r="B2282" s="151">
        <v>2003</v>
      </c>
    </row>
    <row r="2283" spans="1:2">
      <c r="A2283" s="151" t="s">
        <v>5296</v>
      </c>
      <c r="B2283" s="151">
        <v>2003</v>
      </c>
    </row>
    <row r="2284" spans="1:2">
      <c r="A2284" s="151" t="s">
        <v>5295</v>
      </c>
      <c r="B2284" s="151">
        <v>2003</v>
      </c>
    </row>
    <row r="2285" spans="1:2">
      <c r="A2285" s="151" t="s">
        <v>5091</v>
      </c>
      <c r="B2285" s="151" t="s">
        <v>7399</v>
      </c>
    </row>
    <row r="2286" spans="1:2">
      <c r="A2286" s="151" t="s">
        <v>4833</v>
      </c>
      <c r="B2286" s="151" t="s">
        <v>7398</v>
      </c>
    </row>
    <row r="2287" spans="1:2">
      <c r="A2287" s="151" t="s">
        <v>5294</v>
      </c>
      <c r="B2287" s="151">
        <v>2003</v>
      </c>
    </row>
    <row r="2288" spans="1:2">
      <c r="A2288" s="151" t="s">
        <v>4624</v>
      </c>
      <c r="B2288" s="151" t="s">
        <v>7400</v>
      </c>
    </row>
    <row r="2289" spans="1:2">
      <c r="A2289" s="151" t="s">
        <v>4610</v>
      </c>
      <c r="B2289" s="151" t="s">
        <v>7400</v>
      </c>
    </row>
    <row r="2290" spans="1:2">
      <c r="A2290" s="151" t="s">
        <v>5293</v>
      </c>
      <c r="B2290" s="151">
        <v>2003</v>
      </c>
    </row>
    <row r="2291" spans="1:2">
      <c r="A2291" s="151" t="s">
        <v>5292</v>
      </c>
      <c r="B2291" s="151">
        <v>2003</v>
      </c>
    </row>
    <row r="2292" spans="1:2">
      <c r="A2292" s="151" t="s">
        <v>4747</v>
      </c>
      <c r="B2292" s="151" t="s">
        <v>7398</v>
      </c>
    </row>
    <row r="2293" spans="1:2">
      <c r="A2293" s="151" t="s">
        <v>5291</v>
      </c>
      <c r="B2293" s="151">
        <v>2003</v>
      </c>
    </row>
    <row r="2294" spans="1:2">
      <c r="A2294" s="151" t="s">
        <v>5290</v>
      </c>
      <c r="B2294" s="151">
        <v>2003</v>
      </c>
    </row>
    <row r="2295" spans="1:2">
      <c r="A2295" s="151" t="s">
        <v>5289</v>
      </c>
      <c r="B2295" s="151">
        <v>2003</v>
      </c>
    </row>
    <row r="2296" spans="1:2">
      <c r="A2296" s="151" t="s">
        <v>5288</v>
      </c>
      <c r="B2296" s="151">
        <v>2003</v>
      </c>
    </row>
    <row r="2297" spans="1:2">
      <c r="A2297" s="151" t="s">
        <v>5287</v>
      </c>
      <c r="B2297" s="151">
        <v>2003</v>
      </c>
    </row>
    <row r="2298" spans="1:2">
      <c r="A2298" s="151" t="s">
        <v>5286</v>
      </c>
      <c r="B2298" s="151">
        <v>2003</v>
      </c>
    </row>
    <row r="2299" spans="1:2">
      <c r="A2299" s="151" t="s">
        <v>1737</v>
      </c>
      <c r="B2299" s="151">
        <v>2003</v>
      </c>
    </row>
    <row r="2300" spans="1:2">
      <c r="A2300" s="151" t="s">
        <v>4770</v>
      </c>
      <c r="B2300" s="151" t="s">
        <v>7398</v>
      </c>
    </row>
    <row r="2301" spans="1:2">
      <c r="A2301" s="151" t="s">
        <v>1688</v>
      </c>
      <c r="B2301" s="151" t="s">
        <v>7399</v>
      </c>
    </row>
    <row r="2302" spans="1:2">
      <c r="A2302" s="151" t="s">
        <v>5284</v>
      </c>
      <c r="B2302" s="151">
        <v>2003</v>
      </c>
    </row>
    <row r="2303" spans="1:2">
      <c r="A2303" s="151" t="s">
        <v>5014</v>
      </c>
      <c r="B2303" s="151" t="s">
        <v>7399</v>
      </c>
    </row>
    <row r="2304" spans="1:2">
      <c r="A2304" s="151" t="s">
        <v>5283</v>
      </c>
      <c r="B2304" s="151">
        <v>2003</v>
      </c>
    </row>
    <row r="2305" spans="1:2">
      <c r="A2305" s="151" t="s">
        <v>5282</v>
      </c>
      <c r="B2305" s="151">
        <v>2003</v>
      </c>
    </row>
    <row r="2306" spans="1:2">
      <c r="A2306" s="151" t="s">
        <v>5280</v>
      </c>
      <c r="B2306" s="151">
        <v>2003</v>
      </c>
    </row>
    <row r="2307" spans="1:2">
      <c r="A2307" s="151" t="s">
        <v>5277</v>
      </c>
      <c r="B2307" s="151">
        <v>2003</v>
      </c>
    </row>
    <row r="2308" spans="1:2">
      <c r="A2308" s="151" t="s">
        <v>5275</v>
      </c>
      <c r="B2308" s="151">
        <v>2003</v>
      </c>
    </row>
    <row r="2309" spans="1:2">
      <c r="A2309" s="151" t="s">
        <v>5274</v>
      </c>
      <c r="B2309" s="151">
        <v>2003</v>
      </c>
    </row>
    <row r="2310" spans="1:2">
      <c r="A2310" s="151" t="s">
        <v>5273</v>
      </c>
      <c r="B2310" s="151">
        <v>2003</v>
      </c>
    </row>
    <row r="2311" spans="1:2">
      <c r="A2311" s="151" t="s">
        <v>5272</v>
      </c>
      <c r="B2311" s="151">
        <v>2003</v>
      </c>
    </row>
    <row r="2312" spans="1:2">
      <c r="A2312" s="151" t="s">
        <v>4967</v>
      </c>
      <c r="B2312" s="151" t="s">
        <v>7399</v>
      </c>
    </row>
    <row r="2313" spans="1:2">
      <c r="A2313" s="151" t="s">
        <v>4834</v>
      </c>
      <c r="B2313" s="151" t="s">
        <v>7398</v>
      </c>
    </row>
    <row r="2314" spans="1:2">
      <c r="A2314" s="151" t="s">
        <v>5271</v>
      </c>
      <c r="B2314" s="151">
        <v>2003</v>
      </c>
    </row>
    <row r="2315" spans="1:2">
      <c r="A2315" s="151" t="s">
        <v>5270</v>
      </c>
      <c r="B2315" s="151">
        <v>2003</v>
      </c>
    </row>
    <row r="2316" spans="1:2">
      <c r="A2316" s="151" t="s">
        <v>5268</v>
      </c>
      <c r="B2316" s="151">
        <v>2003</v>
      </c>
    </row>
    <row r="2317" spans="1:2">
      <c r="A2317" s="151" t="s">
        <v>5267</v>
      </c>
      <c r="B2317" s="151">
        <v>2003</v>
      </c>
    </row>
    <row r="2318" spans="1:2">
      <c r="A2318" s="151" t="s">
        <v>5266</v>
      </c>
      <c r="B2318" s="151">
        <v>2003</v>
      </c>
    </row>
    <row r="2319" spans="1:2">
      <c r="A2319" s="151" t="s">
        <v>4780</v>
      </c>
      <c r="B2319" s="151" t="s">
        <v>7398</v>
      </c>
    </row>
    <row r="2320" spans="1:2">
      <c r="A2320" s="151" t="s">
        <v>5265</v>
      </c>
      <c r="B2320" s="151">
        <v>2003</v>
      </c>
    </row>
    <row r="2321" spans="1:2">
      <c r="A2321" s="151" t="s">
        <v>5264</v>
      </c>
      <c r="B2321" s="151">
        <v>2003</v>
      </c>
    </row>
    <row r="2322" spans="1:2">
      <c r="A2322" s="151" t="s">
        <v>5263</v>
      </c>
      <c r="B2322" s="151">
        <v>2003</v>
      </c>
    </row>
    <row r="2323" spans="1:2">
      <c r="A2323" s="151" t="s">
        <v>5261</v>
      </c>
      <c r="B2323" s="151">
        <v>2003</v>
      </c>
    </row>
    <row r="2324" spans="1:2">
      <c r="A2324" s="151" t="s">
        <v>4532</v>
      </c>
      <c r="B2324" s="151" t="s">
        <v>7400</v>
      </c>
    </row>
    <row r="2325" spans="1:2">
      <c r="A2325" s="151" t="s">
        <v>5260</v>
      </c>
      <c r="B2325" s="151">
        <v>2003</v>
      </c>
    </row>
    <row r="2326" spans="1:2">
      <c r="A2326" s="151" t="s">
        <v>5259</v>
      </c>
      <c r="B2326" s="151">
        <v>2003</v>
      </c>
    </row>
    <row r="2327" spans="1:2">
      <c r="A2327" s="151" t="s">
        <v>5258</v>
      </c>
      <c r="B2327" s="151">
        <v>2003</v>
      </c>
    </row>
    <row r="2328" spans="1:2">
      <c r="A2328" s="151" t="s">
        <v>5256</v>
      </c>
      <c r="B2328" s="151">
        <v>2003</v>
      </c>
    </row>
    <row r="2329" spans="1:2">
      <c r="A2329" s="151" t="s">
        <v>5255</v>
      </c>
      <c r="B2329" s="151">
        <v>2003</v>
      </c>
    </row>
    <row r="2330" spans="1:2">
      <c r="A2330" s="151" t="s">
        <v>4742</v>
      </c>
      <c r="B2330" s="151" t="s">
        <v>7398</v>
      </c>
    </row>
    <row r="2331" spans="1:2">
      <c r="A2331" s="151" t="s">
        <v>5254</v>
      </c>
      <c r="B2331" s="151">
        <v>2003</v>
      </c>
    </row>
    <row r="2332" spans="1:2">
      <c r="A2332" s="151" t="s">
        <v>5253</v>
      </c>
      <c r="B2332" s="151">
        <v>2003</v>
      </c>
    </row>
    <row r="2333" spans="1:2">
      <c r="A2333" s="151" t="s">
        <v>5252</v>
      </c>
      <c r="B2333" s="151">
        <v>2003</v>
      </c>
    </row>
    <row r="2334" spans="1:2">
      <c r="A2334" s="151" t="s">
        <v>5251</v>
      </c>
      <c r="B2334" s="151">
        <v>2003</v>
      </c>
    </row>
    <row r="2335" spans="1:2">
      <c r="A2335" s="151" t="s">
        <v>5099</v>
      </c>
      <c r="B2335" s="151" t="s">
        <v>7399</v>
      </c>
    </row>
    <row r="2336" spans="1:2">
      <c r="A2336" s="151" t="s">
        <v>5250</v>
      </c>
      <c r="B2336" s="151">
        <v>2003</v>
      </c>
    </row>
    <row r="2337" spans="1:2">
      <c r="A2337" s="151" t="s">
        <v>5249</v>
      </c>
      <c r="B2337" s="151">
        <v>2003</v>
      </c>
    </row>
    <row r="2338" spans="1:2">
      <c r="A2338" s="151" t="s">
        <v>5247</v>
      </c>
      <c r="B2338" s="151">
        <v>2003</v>
      </c>
    </row>
    <row r="2339" spans="1:2">
      <c r="A2339" s="151" t="s">
        <v>5246</v>
      </c>
      <c r="B2339" s="151">
        <v>2003</v>
      </c>
    </row>
    <row r="2340" spans="1:2">
      <c r="A2340" s="151" t="s">
        <v>5245</v>
      </c>
      <c r="B2340" s="151">
        <v>2003</v>
      </c>
    </row>
    <row r="2341" spans="1:2">
      <c r="A2341" s="151" t="s">
        <v>5244</v>
      </c>
      <c r="B2341" s="151">
        <v>2003</v>
      </c>
    </row>
    <row r="2342" spans="1:2">
      <c r="A2342" s="151" t="s">
        <v>5243</v>
      </c>
      <c r="B2342" s="151">
        <v>2003</v>
      </c>
    </row>
    <row r="2343" spans="1:2">
      <c r="A2343" s="151" t="s">
        <v>5242</v>
      </c>
      <c r="B2343" s="151">
        <v>2003</v>
      </c>
    </row>
    <row r="2344" spans="1:2">
      <c r="A2344" s="151" t="s">
        <v>5241</v>
      </c>
      <c r="B2344" s="151">
        <v>2003</v>
      </c>
    </row>
    <row r="2345" spans="1:2">
      <c r="A2345" s="151" t="s">
        <v>5240</v>
      </c>
      <c r="B2345" s="151">
        <v>2003</v>
      </c>
    </row>
    <row r="2346" spans="1:2">
      <c r="A2346" s="151" t="s">
        <v>5239</v>
      </c>
      <c r="B2346" s="151">
        <v>2003</v>
      </c>
    </row>
    <row r="2347" spans="1:2">
      <c r="A2347" s="151" t="s">
        <v>5238</v>
      </c>
      <c r="B2347" s="151">
        <v>2003</v>
      </c>
    </row>
    <row r="2348" spans="1:2">
      <c r="A2348" s="151" t="s">
        <v>5237</v>
      </c>
      <c r="B2348" s="151">
        <v>2003</v>
      </c>
    </row>
    <row r="2349" spans="1:2">
      <c r="A2349" s="151" t="s">
        <v>5081</v>
      </c>
      <c r="B2349" s="151" t="s">
        <v>7399</v>
      </c>
    </row>
    <row r="2350" spans="1:2">
      <c r="A2350" s="151" t="s">
        <v>4830</v>
      </c>
      <c r="B2350" s="151" t="s">
        <v>7398</v>
      </c>
    </row>
    <row r="2351" spans="1:2">
      <c r="A2351" s="151" t="s">
        <v>5235</v>
      </c>
      <c r="B2351" s="151">
        <v>2003</v>
      </c>
    </row>
    <row r="2352" spans="1:2">
      <c r="A2352" s="151" t="s">
        <v>5234</v>
      </c>
      <c r="B2352" s="151">
        <v>2003</v>
      </c>
    </row>
    <row r="2353" spans="1:2">
      <c r="A2353" s="151" t="s">
        <v>5104</v>
      </c>
      <c r="B2353" s="151" t="s">
        <v>7399</v>
      </c>
    </row>
    <row r="2354" spans="1:2">
      <c r="A2354" s="151" t="s">
        <v>4062</v>
      </c>
      <c r="B2354" s="151" t="s">
        <v>7397</v>
      </c>
    </row>
    <row r="2355" spans="1:2">
      <c r="A2355" s="151" t="s">
        <v>1922</v>
      </c>
      <c r="B2355" s="151">
        <v>2003</v>
      </c>
    </row>
    <row r="2356" spans="1:2">
      <c r="A2356" s="151" t="s">
        <v>5232</v>
      </c>
      <c r="B2356" s="151">
        <v>2003</v>
      </c>
    </row>
    <row r="2357" spans="1:2">
      <c r="A2357" s="151" t="s">
        <v>5230</v>
      </c>
      <c r="B2357" s="151">
        <v>2003</v>
      </c>
    </row>
    <row r="2358" spans="1:2">
      <c r="A2358" s="151" t="s">
        <v>5229</v>
      </c>
      <c r="B2358" s="151">
        <v>2003</v>
      </c>
    </row>
    <row r="2359" spans="1:2">
      <c r="A2359" s="151" t="s">
        <v>5228</v>
      </c>
      <c r="B2359" s="151">
        <v>2003</v>
      </c>
    </row>
    <row r="2360" spans="1:2">
      <c r="A2360" s="151" t="s">
        <v>5227</v>
      </c>
      <c r="B2360" s="151">
        <v>2003</v>
      </c>
    </row>
    <row r="2361" spans="1:2">
      <c r="A2361" s="151" t="s">
        <v>5226</v>
      </c>
      <c r="B2361" s="151">
        <v>2003</v>
      </c>
    </row>
    <row r="2362" spans="1:2">
      <c r="A2362" s="151" t="s">
        <v>5225</v>
      </c>
      <c r="B2362" s="151">
        <v>2003</v>
      </c>
    </row>
    <row r="2363" spans="1:2">
      <c r="A2363" s="151" t="s">
        <v>5224</v>
      </c>
      <c r="B2363" s="151">
        <v>2003</v>
      </c>
    </row>
    <row r="2364" spans="1:2">
      <c r="A2364" s="151" t="s">
        <v>4725</v>
      </c>
      <c r="B2364" s="151" t="s">
        <v>7398</v>
      </c>
    </row>
    <row r="2365" spans="1:2">
      <c r="A2365" s="151" t="s">
        <v>5222</v>
      </c>
      <c r="B2365" s="151">
        <v>2003</v>
      </c>
    </row>
    <row r="2366" spans="1:2">
      <c r="A2366" s="151" t="s">
        <v>5221</v>
      </c>
      <c r="B2366" s="151">
        <v>2003</v>
      </c>
    </row>
    <row r="2367" spans="1:2">
      <c r="A2367" s="151" t="s">
        <v>4897</v>
      </c>
      <c r="B2367" s="151" t="s">
        <v>7399</v>
      </c>
    </row>
    <row r="2368" spans="1:2">
      <c r="A2368" s="151" t="s">
        <v>4904</v>
      </c>
      <c r="B2368" s="151" t="s">
        <v>7399</v>
      </c>
    </row>
    <row r="2369" spans="1:2">
      <c r="A2369" s="151" t="s">
        <v>5220</v>
      </c>
      <c r="B2369" s="151">
        <v>2003</v>
      </c>
    </row>
    <row r="2370" spans="1:2">
      <c r="A2370" s="151" t="s">
        <v>5219</v>
      </c>
      <c r="B2370" s="151">
        <v>2003</v>
      </c>
    </row>
    <row r="2371" spans="1:2">
      <c r="A2371" s="151" t="s">
        <v>1603</v>
      </c>
      <c r="B2371" s="151" t="s">
        <v>7398</v>
      </c>
    </row>
    <row r="2372" spans="1:2">
      <c r="A2372" s="151" t="s">
        <v>5218</v>
      </c>
      <c r="B2372" s="151">
        <v>2003</v>
      </c>
    </row>
    <row r="2373" spans="1:2">
      <c r="A2373" s="151" t="s">
        <v>5217</v>
      </c>
      <c r="B2373" s="151">
        <v>2003</v>
      </c>
    </row>
    <row r="2374" spans="1:2">
      <c r="A2374" s="151" t="s">
        <v>4639</v>
      </c>
      <c r="B2374" s="151" t="s">
        <v>7400</v>
      </c>
    </row>
    <row r="2375" spans="1:2">
      <c r="A2375" s="151" t="s">
        <v>5216</v>
      </c>
      <c r="B2375" s="151">
        <v>2003</v>
      </c>
    </row>
    <row r="2376" spans="1:2">
      <c r="A2376" s="151" t="s">
        <v>5214</v>
      </c>
      <c r="B2376" s="151">
        <v>2003</v>
      </c>
    </row>
    <row r="2377" spans="1:2">
      <c r="A2377" s="151" t="s">
        <v>4859</v>
      </c>
      <c r="B2377" s="151" t="s">
        <v>7398</v>
      </c>
    </row>
    <row r="2378" spans="1:2">
      <c r="A2378" s="151" t="s">
        <v>5213</v>
      </c>
      <c r="B2378" s="151">
        <v>2003</v>
      </c>
    </row>
    <row r="2379" spans="1:2">
      <c r="A2379" s="151" t="s">
        <v>5212</v>
      </c>
      <c r="B2379" s="151">
        <v>2003</v>
      </c>
    </row>
    <row r="2380" spans="1:2">
      <c r="A2380" s="151" t="s">
        <v>4383</v>
      </c>
      <c r="B2380" s="151" t="s">
        <v>7401</v>
      </c>
    </row>
    <row r="2381" spans="1:2">
      <c r="A2381" s="151" t="s">
        <v>5211</v>
      </c>
      <c r="B2381" s="151">
        <v>2003</v>
      </c>
    </row>
    <row r="2382" spans="1:2">
      <c r="A2382" s="151" t="s">
        <v>4479</v>
      </c>
      <c r="B2382" s="151" t="s">
        <v>7400</v>
      </c>
    </row>
    <row r="2383" spans="1:2">
      <c r="A2383" s="151" t="s">
        <v>5208</v>
      </c>
      <c r="B2383" s="151">
        <v>2003</v>
      </c>
    </row>
    <row r="2384" spans="1:2">
      <c r="A2384" s="151" t="s">
        <v>5207</v>
      </c>
      <c r="B2384" s="151">
        <v>2003</v>
      </c>
    </row>
    <row r="2385" spans="1:2">
      <c r="A2385" s="151" t="s">
        <v>4907</v>
      </c>
      <c r="B2385" s="151" t="s">
        <v>7399</v>
      </c>
    </row>
    <row r="2386" spans="1:2">
      <c r="A2386" s="151" t="s">
        <v>5206</v>
      </c>
      <c r="B2386" s="151">
        <v>2003</v>
      </c>
    </row>
    <row r="2387" spans="1:2">
      <c r="A2387" s="151" t="s">
        <v>5205</v>
      </c>
      <c r="B2387" s="151">
        <v>2003</v>
      </c>
    </row>
    <row r="2388" spans="1:2">
      <c r="A2388" s="151" t="s">
        <v>5204</v>
      </c>
      <c r="B2388" s="151">
        <v>2003</v>
      </c>
    </row>
    <row r="2389" spans="1:2">
      <c r="A2389" s="151" t="s">
        <v>5203</v>
      </c>
      <c r="B2389" s="151">
        <v>2003</v>
      </c>
    </row>
    <row r="2390" spans="1:2">
      <c r="A2390" s="151" t="s">
        <v>5202</v>
      </c>
      <c r="B2390" s="151">
        <v>2003</v>
      </c>
    </row>
    <row r="2391" spans="1:2">
      <c r="A2391" s="151" t="s">
        <v>4683</v>
      </c>
      <c r="B2391" s="151" t="s">
        <v>7398</v>
      </c>
    </row>
    <row r="2392" spans="1:2">
      <c r="A2392" s="151" t="s">
        <v>4671</v>
      </c>
      <c r="B2392" s="151" t="s">
        <v>7400</v>
      </c>
    </row>
    <row r="2393" spans="1:2">
      <c r="A2393" s="151" t="s">
        <v>5200</v>
      </c>
      <c r="B2393" s="151">
        <v>2003</v>
      </c>
    </row>
    <row r="2394" spans="1:2">
      <c r="A2394" s="151" t="s">
        <v>4777</v>
      </c>
      <c r="B2394" s="151" t="s">
        <v>7398</v>
      </c>
    </row>
    <row r="2395" spans="1:2">
      <c r="A2395" s="151" t="s">
        <v>5199</v>
      </c>
      <c r="B2395" s="151">
        <v>2003</v>
      </c>
    </row>
    <row r="2396" spans="1:2">
      <c r="A2396" s="151" t="s">
        <v>4765</v>
      </c>
      <c r="B2396" s="151" t="s">
        <v>7398</v>
      </c>
    </row>
    <row r="2397" spans="1:2">
      <c r="A2397" s="151" t="s">
        <v>3537</v>
      </c>
      <c r="B2397" s="151" t="s">
        <v>7578</v>
      </c>
    </row>
    <row r="2398" spans="1:2">
      <c r="A2398" s="151" t="s">
        <v>5198</v>
      </c>
      <c r="B2398" s="151">
        <v>2003</v>
      </c>
    </row>
    <row r="2399" spans="1:2">
      <c r="A2399" s="151" t="s">
        <v>5195</v>
      </c>
      <c r="B2399" s="151">
        <v>2003</v>
      </c>
    </row>
    <row r="2400" spans="1:2">
      <c r="A2400" s="151" t="s">
        <v>5194</v>
      </c>
      <c r="B2400" s="151">
        <v>2003</v>
      </c>
    </row>
    <row r="2401" spans="1:2">
      <c r="A2401" s="151" t="s">
        <v>4493</v>
      </c>
      <c r="B2401" s="151" t="s">
        <v>7400</v>
      </c>
    </row>
    <row r="2402" spans="1:2">
      <c r="A2402" s="151" t="s">
        <v>5193</v>
      </c>
      <c r="B2402" s="151">
        <v>2003</v>
      </c>
    </row>
    <row r="2403" spans="1:2">
      <c r="A2403" s="151" t="s">
        <v>4906</v>
      </c>
      <c r="B2403" s="151" t="s">
        <v>7399</v>
      </c>
    </row>
    <row r="2404" spans="1:2">
      <c r="A2404" s="151" t="s">
        <v>5192</v>
      </c>
      <c r="B2404" s="151">
        <v>2003</v>
      </c>
    </row>
    <row r="2405" spans="1:2">
      <c r="A2405" s="151" t="s">
        <v>5191</v>
      </c>
      <c r="B2405" s="151">
        <v>2003</v>
      </c>
    </row>
    <row r="2406" spans="1:2">
      <c r="A2406" s="151" t="s">
        <v>5190</v>
      </c>
      <c r="B2406" s="151">
        <v>2003</v>
      </c>
    </row>
    <row r="2407" spans="1:2">
      <c r="A2407" s="151" t="s">
        <v>5189</v>
      </c>
      <c r="B2407" s="151">
        <v>2003</v>
      </c>
    </row>
    <row r="2408" spans="1:2">
      <c r="A2408" s="151" t="s">
        <v>5188</v>
      </c>
      <c r="B2408" s="151">
        <v>2003</v>
      </c>
    </row>
    <row r="2409" spans="1:2">
      <c r="A2409" s="151" t="s">
        <v>5187</v>
      </c>
      <c r="B2409" s="151">
        <v>2003</v>
      </c>
    </row>
    <row r="2410" spans="1:2">
      <c r="A2410" s="151" t="s">
        <v>5185</v>
      </c>
      <c r="B2410" s="151">
        <v>2003</v>
      </c>
    </row>
    <row r="2411" spans="1:2">
      <c r="A2411" s="151" t="s">
        <v>5108</v>
      </c>
      <c r="B2411" s="151" t="s">
        <v>7399</v>
      </c>
    </row>
    <row r="2412" spans="1:2">
      <c r="A2412" s="151" t="s">
        <v>5184</v>
      </c>
      <c r="B2412" s="151">
        <v>2003</v>
      </c>
    </row>
    <row r="2413" spans="1:2">
      <c r="A2413" s="151" t="s">
        <v>5181</v>
      </c>
      <c r="B2413" s="151">
        <v>2003</v>
      </c>
    </row>
    <row r="2414" spans="1:2">
      <c r="A2414" s="151" t="s">
        <v>5180</v>
      </c>
      <c r="B2414" s="151">
        <v>2003</v>
      </c>
    </row>
    <row r="2415" spans="1:2">
      <c r="A2415" s="151" t="s">
        <v>4650</v>
      </c>
      <c r="B2415" s="151" t="s">
        <v>7400</v>
      </c>
    </row>
    <row r="2416" spans="1:2">
      <c r="A2416" s="151" t="s">
        <v>5179</v>
      </c>
      <c r="B2416" s="151">
        <v>2003</v>
      </c>
    </row>
    <row r="2417" spans="1:2">
      <c r="A2417" s="151" t="s">
        <v>5178</v>
      </c>
      <c r="B2417" s="151">
        <v>2003</v>
      </c>
    </row>
    <row r="2418" spans="1:2">
      <c r="A2418" s="151" t="s">
        <v>5176</v>
      </c>
      <c r="B2418" s="151">
        <v>2003</v>
      </c>
    </row>
    <row r="2419" spans="1:2">
      <c r="A2419" s="151" t="s">
        <v>5175</v>
      </c>
      <c r="B2419" s="151">
        <v>2003</v>
      </c>
    </row>
    <row r="2420" spans="1:2">
      <c r="A2420" s="151" t="s">
        <v>5174</v>
      </c>
      <c r="B2420" s="151">
        <v>2003</v>
      </c>
    </row>
    <row r="2421" spans="1:2">
      <c r="A2421" s="151" t="s">
        <v>4633</v>
      </c>
      <c r="B2421" s="151" t="s">
        <v>7400</v>
      </c>
    </row>
    <row r="2422" spans="1:2">
      <c r="A2422" s="151" t="s">
        <v>5172</v>
      </c>
      <c r="B2422" s="151">
        <v>2003</v>
      </c>
    </row>
    <row r="2423" spans="1:2">
      <c r="A2423" s="151" t="s">
        <v>5170</v>
      </c>
      <c r="B2423" s="151">
        <v>2003</v>
      </c>
    </row>
    <row r="2424" spans="1:2">
      <c r="A2424" s="151" t="s">
        <v>4608</v>
      </c>
      <c r="B2424" s="151" t="s">
        <v>7400</v>
      </c>
    </row>
    <row r="2425" spans="1:2">
      <c r="A2425" s="151" t="s">
        <v>5167</v>
      </c>
      <c r="B2425" s="151">
        <v>2003</v>
      </c>
    </row>
    <row r="2426" spans="1:2">
      <c r="A2426" s="151" t="s">
        <v>1678</v>
      </c>
      <c r="B2426" s="151">
        <v>2003</v>
      </c>
    </row>
    <row r="2427" spans="1:2">
      <c r="A2427" s="151" t="s">
        <v>5165</v>
      </c>
      <c r="B2427" s="151">
        <v>2003</v>
      </c>
    </row>
    <row r="2428" spans="1:2">
      <c r="A2428" s="151" t="s">
        <v>5163</v>
      </c>
      <c r="B2428" s="151">
        <v>2003</v>
      </c>
    </row>
    <row r="2429" spans="1:2">
      <c r="A2429" s="151" t="s">
        <v>5161</v>
      </c>
      <c r="B2429" s="151">
        <v>2003</v>
      </c>
    </row>
    <row r="2430" spans="1:2">
      <c r="A2430" s="151" t="s">
        <v>5160</v>
      </c>
      <c r="B2430" s="151">
        <v>2003</v>
      </c>
    </row>
    <row r="2431" spans="1:2">
      <c r="A2431" s="151" t="s">
        <v>5159</v>
      </c>
      <c r="B2431" s="151">
        <v>2003</v>
      </c>
    </row>
    <row r="2432" spans="1:2">
      <c r="A2432" s="151" t="s">
        <v>5063</v>
      </c>
      <c r="B2432" s="151" t="s">
        <v>7399</v>
      </c>
    </row>
    <row r="2433" spans="1:2">
      <c r="A2433" s="151" t="s">
        <v>5158</v>
      </c>
      <c r="B2433" s="151">
        <v>2003</v>
      </c>
    </row>
    <row r="2434" spans="1:2">
      <c r="A2434" s="151" t="s">
        <v>5157</v>
      </c>
      <c r="B2434" s="151">
        <v>2003</v>
      </c>
    </row>
    <row r="2435" spans="1:2">
      <c r="A2435" s="151" t="s">
        <v>4344</v>
      </c>
      <c r="B2435" s="151" t="s">
        <v>7401</v>
      </c>
    </row>
    <row r="2436" spans="1:2">
      <c r="A2436" s="151" t="s">
        <v>5156</v>
      </c>
      <c r="B2436" s="151">
        <v>2003</v>
      </c>
    </row>
    <row r="2437" spans="1:2">
      <c r="A2437" s="151" t="s">
        <v>5155</v>
      </c>
      <c r="B2437" s="151">
        <v>2003</v>
      </c>
    </row>
    <row r="2438" spans="1:2">
      <c r="A2438" s="151" t="s">
        <v>5154</v>
      </c>
      <c r="B2438" s="151">
        <v>2003</v>
      </c>
    </row>
    <row r="2439" spans="1:2">
      <c r="A2439" s="151" t="s">
        <v>5153</v>
      </c>
      <c r="B2439" s="151">
        <v>2003</v>
      </c>
    </row>
    <row r="2440" spans="1:2">
      <c r="A2440" s="151" t="s">
        <v>5152</v>
      </c>
      <c r="B2440" s="151">
        <v>2003</v>
      </c>
    </row>
    <row r="2441" spans="1:2">
      <c r="A2441" s="151" t="s">
        <v>4662</v>
      </c>
      <c r="B2441" s="151" t="s">
        <v>7400</v>
      </c>
    </row>
    <row r="2442" spans="1:2">
      <c r="A2442" s="151" t="s">
        <v>5021</v>
      </c>
      <c r="B2442" s="151" t="s">
        <v>7399</v>
      </c>
    </row>
    <row r="2443" spans="1:2">
      <c r="A2443" s="151" t="s">
        <v>5151</v>
      </c>
      <c r="B2443" s="151">
        <v>2003</v>
      </c>
    </row>
    <row r="2444" spans="1:2">
      <c r="A2444" s="151" t="s">
        <v>4896</v>
      </c>
      <c r="B2444" s="151" t="s">
        <v>7399</v>
      </c>
    </row>
    <row r="2445" spans="1:2">
      <c r="A2445" s="151" t="s">
        <v>5150</v>
      </c>
      <c r="B2445" s="151">
        <v>2003</v>
      </c>
    </row>
    <row r="2446" spans="1:2">
      <c r="A2446" s="151" t="s">
        <v>5148</v>
      </c>
      <c r="B2446" s="151">
        <v>2003</v>
      </c>
    </row>
    <row r="2447" spans="1:2">
      <c r="A2447" s="151" t="s">
        <v>4775</v>
      </c>
      <c r="B2447" s="151" t="s">
        <v>7398</v>
      </c>
    </row>
    <row r="2448" spans="1:2">
      <c r="A2448" s="151" t="s">
        <v>5145</v>
      </c>
      <c r="B2448" s="151">
        <v>2003</v>
      </c>
    </row>
    <row r="2449" spans="1:2">
      <c r="A2449" s="151" t="s">
        <v>5057</v>
      </c>
      <c r="B2449" s="151" t="s">
        <v>7399</v>
      </c>
    </row>
    <row r="2450" spans="1:2">
      <c r="A2450" s="151" t="s">
        <v>5144</v>
      </c>
      <c r="B2450" s="151">
        <v>2003</v>
      </c>
    </row>
    <row r="2451" spans="1:2">
      <c r="A2451" s="151" t="s">
        <v>5143</v>
      </c>
      <c r="B2451" s="151">
        <v>2003</v>
      </c>
    </row>
    <row r="2452" spans="1:2">
      <c r="A2452" s="151" t="s">
        <v>4771</v>
      </c>
      <c r="B2452" s="151" t="s">
        <v>7398</v>
      </c>
    </row>
    <row r="2453" spans="1:2">
      <c r="A2453" s="151" t="s">
        <v>5141</v>
      </c>
      <c r="B2453" s="151">
        <v>2003</v>
      </c>
    </row>
    <row r="2454" spans="1:2">
      <c r="A2454" s="151" t="s">
        <v>5139</v>
      </c>
      <c r="B2454" s="151">
        <v>2003</v>
      </c>
    </row>
    <row r="2455" spans="1:2">
      <c r="A2455" s="151" t="s">
        <v>5138</v>
      </c>
      <c r="B2455" s="151">
        <v>2003</v>
      </c>
    </row>
    <row r="2456" spans="1:2">
      <c r="A2456" s="151" t="s">
        <v>5136</v>
      </c>
      <c r="B2456" s="151">
        <v>2003</v>
      </c>
    </row>
    <row r="2457" spans="1:2">
      <c r="A2457" s="151" t="s">
        <v>5135</v>
      </c>
      <c r="B2457" s="151">
        <v>2003</v>
      </c>
    </row>
    <row r="2458" spans="1:2">
      <c r="A2458" s="151" t="s">
        <v>5133</v>
      </c>
      <c r="B2458" s="151">
        <v>2003</v>
      </c>
    </row>
    <row r="2459" spans="1:2">
      <c r="A2459" s="151" t="s">
        <v>5132</v>
      </c>
      <c r="B2459" s="151">
        <v>2003</v>
      </c>
    </row>
    <row r="2460" spans="1:2">
      <c r="A2460" s="151" t="s">
        <v>5131</v>
      </c>
      <c r="B2460" s="151">
        <v>2003</v>
      </c>
    </row>
    <row r="2461" spans="1:2">
      <c r="A2461" s="151" t="s">
        <v>5130</v>
      </c>
      <c r="B2461" s="151">
        <v>2003</v>
      </c>
    </row>
    <row r="2462" spans="1:2">
      <c r="A2462" s="151" t="s">
        <v>5129</v>
      </c>
      <c r="B2462" s="151">
        <v>2003</v>
      </c>
    </row>
    <row r="2463" spans="1:2">
      <c r="A2463" s="151" t="s">
        <v>5128</v>
      </c>
      <c r="B2463" s="151">
        <v>2003</v>
      </c>
    </row>
    <row r="2464" spans="1:2">
      <c r="A2464" s="151" t="s">
        <v>5127</v>
      </c>
      <c r="B2464" s="151">
        <v>2003</v>
      </c>
    </row>
    <row r="2465" spans="1:2">
      <c r="A2465" s="151" t="s">
        <v>5126</v>
      </c>
      <c r="B2465" s="151">
        <v>2003</v>
      </c>
    </row>
    <row r="2466" spans="1:2">
      <c r="A2466" s="151" t="s">
        <v>4734</v>
      </c>
      <c r="B2466" s="151" t="s">
        <v>7398</v>
      </c>
    </row>
    <row r="2467" spans="1:2">
      <c r="A2467" s="151" t="s">
        <v>5125</v>
      </c>
      <c r="B2467" s="151">
        <v>2003</v>
      </c>
    </row>
    <row r="2468" spans="1:2">
      <c r="A2468" s="151" t="s">
        <v>4298</v>
      </c>
      <c r="B2468" s="151" t="s">
        <v>7401</v>
      </c>
    </row>
    <row r="2469" spans="1:2">
      <c r="A2469" s="151" t="s">
        <v>5124</v>
      </c>
      <c r="B2469" s="151">
        <v>2003</v>
      </c>
    </row>
    <row r="2470" spans="1:2">
      <c r="A2470" s="151" t="s">
        <v>5123</v>
      </c>
      <c r="B2470" s="151">
        <v>2003</v>
      </c>
    </row>
    <row r="2471" spans="1:2">
      <c r="A2471" s="151" t="s">
        <v>5122</v>
      </c>
      <c r="B2471" s="151">
        <v>2003</v>
      </c>
    </row>
    <row r="2472" spans="1:2">
      <c r="A2472" s="151" t="s">
        <v>4009</v>
      </c>
      <c r="B2472" s="151" t="s">
        <v>7397</v>
      </c>
    </row>
    <row r="2473" spans="1:2">
      <c r="A2473" s="151" t="s">
        <v>5120</v>
      </c>
      <c r="B2473" s="151">
        <v>2003</v>
      </c>
    </row>
    <row r="2474" spans="1:2">
      <c r="A2474" s="151" t="s">
        <v>5119</v>
      </c>
      <c r="B2474" s="151">
        <v>2003</v>
      </c>
    </row>
    <row r="2475" spans="1:2">
      <c r="A2475" s="151" t="s">
        <v>5118</v>
      </c>
      <c r="B2475" s="151">
        <v>2003</v>
      </c>
    </row>
    <row r="2476" spans="1:2">
      <c r="A2476" s="151" t="s">
        <v>5117</v>
      </c>
      <c r="B2476" s="151">
        <v>2003</v>
      </c>
    </row>
    <row r="2477" spans="1:2">
      <c r="A2477" s="151" t="s">
        <v>5116</v>
      </c>
      <c r="B2477" s="151">
        <v>2003</v>
      </c>
    </row>
    <row r="2478" spans="1:2">
      <c r="A2478" s="151" t="s">
        <v>5115</v>
      </c>
      <c r="B2478" s="151">
        <v>2003</v>
      </c>
    </row>
    <row r="2479" spans="1:2">
      <c r="A2479" s="151" t="s">
        <v>5114</v>
      </c>
      <c r="B2479" s="151">
        <v>2003</v>
      </c>
    </row>
    <row r="2480" spans="1:2">
      <c r="A2480" s="151" t="s">
        <v>5113</v>
      </c>
      <c r="B2480" s="151">
        <v>2003</v>
      </c>
    </row>
    <row r="2481" spans="1:2">
      <c r="A2481" s="151" t="s">
        <v>3493</v>
      </c>
      <c r="B2481" s="151">
        <v>2002</v>
      </c>
    </row>
    <row r="2482" spans="1:2">
      <c r="A2482" s="151" t="s">
        <v>3496</v>
      </c>
      <c r="B2482" s="151">
        <v>2002</v>
      </c>
    </row>
    <row r="2483" spans="1:2">
      <c r="A2483" s="151" t="s">
        <v>1500</v>
      </c>
      <c r="B2483" s="151" t="s">
        <v>7394</v>
      </c>
    </row>
    <row r="2484" spans="1:2">
      <c r="A2484" s="151" t="s">
        <v>5112</v>
      </c>
      <c r="B2484" s="151">
        <v>2002</v>
      </c>
    </row>
    <row r="2485" spans="1:2">
      <c r="A2485" s="151" t="s">
        <v>5111</v>
      </c>
      <c r="B2485" s="151">
        <v>2002</v>
      </c>
    </row>
    <row r="2486" spans="1:2">
      <c r="A2486" s="151" t="s">
        <v>5110</v>
      </c>
      <c r="B2486" s="151">
        <v>2002</v>
      </c>
    </row>
    <row r="2487" spans="1:2">
      <c r="A2487" s="151" t="s">
        <v>5109</v>
      </c>
      <c r="B2487" s="151">
        <v>2002</v>
      </c>
    </row>
    <row r="2488" spans="1:2">
      <c r="A2488" s="151" t="s">
        <v>5106</v>
      </c>
      <c r="B2488" s="151">
        <v>2002</v>
      </c>
    </row>
    <row r="2489" spans="1:2">
      <c r="A2489" s="151" t="s">
        <v>5105</v>
      </c>
      <c r="B2489" s="151">
        <v>2002</v>
      </c>
    </row>
    <row r="2490" spans="1:2">
      <c r="A2490" s="151" t="s">
        <v>4838</v>
      </c>
      <c r="B2490" s="151" t="s">
        <v>7395</v>
      </c>
    </row>
    <row r="2491" spans="1:2">
      <c r="A2491" s="151" t="s">
        <v>5103</v>
      </c>
      <c r="B2491" s="151">
        <v>2002</v>
      </c>
    </row>
    <row r="2492" spans="1:2">
      <c r="A2492" s="151" t="s">
        <v>2027</v>
      </c>
      <c r="B2492" s="151">
        <v>2002</v>
      </c>
    </row>
    <row r="2493" spans="1:2">
      <c r="A2493" s="151" t="s">
        <v>5102</v>
      </c>
      <c r="B2493" s="151">
        <v>2002</v>
      </c>
    </row>
    <row r="2494" spans="1:2">
      <c r="A2494" s="151" t="s">
        <v>5101</v>
      </c>
      <c r="B2494" s="151">
        <v>2002</v>
      </c>
    </row>
    <row r="2495" spans="1:2">
      <c r="A2495" s="151" t="s">
        <v>5100</v>
      </c>
      <c r="B2495" s="151">
        <v>2002</v>
      </c>
    </row>
    <row r="2496" spans="1:2">
      <c r="A2496" s="151" t="s">
        <v>5098</v>
      </c>
      <c r="B2496" s="151">
        <v>2002</v>
      </c>
    </row>
    <row r="2497" spans="1:2">
      <c r="A2497" s="151" t="s">
        <v>5097</v>
      </c>
      <c r="B2497" s="151">
        <v>2002</v>
      </c>
    </row>
    <row r="2498" spans="1:2">
      <c r="A2498" s="151" t="s">
        <v>5096</v>
      </c>
      <c r="B2498" s="151">
        <v>2002</v>
      </c>
    </row>
    <row r="2499" spans="1:2">
      <c r="A2499" s="151" t="s">
        <v>5094</v>
      </c>
      <c r="B2499" s="151">
        <v>2002</v>
      </c>
    </row>
    <row r="2500" spans="1:2">
      <c r="A2500" s="151" t="s">
        <v>5093</v>
      </c>
      <c r="B2500" s="151">
        <v>2002</v>
      </c>
    </row>
    <row r="2501" spans="1:2">
      <c r="A2501" s="151" t="s">
        <v>5092</v>
      </c>
      <c r="B2501" s="151">
        <v>2002</v>
      </c>
    </row>
    <row r="2502" spans="1:2">
      <c r="A2502" s="151" t="s">
        <v>5090</v>
      </c>
      <c r="B2502" s="151">
        <v>2002</v>
      </c>
    </row>
    <row r="2503" spans="1:2">
      <c r="A2503" s="151" t="s">
        <v>5089</v>
      </c>
      <c r="B2503" s="151">
        <v>2002</v>
      </c>
    </row>
    <row r="2504" spans="1:2">
      <c r="A2504" s="151" t="s">
        <v>5088</v>
      </c>
      <c r="B2504" s="151">
        <v>2002</v>
      </c>
    </row>
    <row r="2505" spans="1:2">
      <c r="A2505" s="151" t="s">
        <v>5086</v>
      </c>
      <c r="B2505" s="151">
        <v>2002</v>
      </c>
    </row>
    <row r="2506" spans="1:2">
      <c r="A2506" s="151" t="s">
        <v>5085</v>
      </c>
      <c r="B2506" s="151">
        <v>2002</v>
      </c>
    </row>
    <row r="2507" spans="1:2">
      <c r="A2507" s="151" t="s">
        <v>5084</v>
      </c>
      <c r="B2507" s="151">
        <v>2002</v>
      </c>
    </row>
    <row r="2508" spans="1:2">
      <c r="A2508" s="151" t="s">
        <v>5083</v>
      </c>
      <c r="B2508" s="151">
        <v>2002</v>
      </c>
    </row>
    <row r="2509" spans="1:2">
      <c r="A2509" s="151" t="s">
        <v>5082</v>
      </c>
      <c r="B2509" s="151">
        <v>2002</v>
      </c>
    </row>
    <row r="2510" spans="1:2">
      <c r="A2510" s="151" t="s">
        <v>4276</v>
      </c>
      <c r="B2510" s="151" t="s">
        <v>7396</v>
      </c>
    </row>
    <row r="2511" spans="1:2">
      <c r="A2511" s="151" t="s">
        <v>5080</v>
      </c>
      <c r="B2511" s="151">
        <v>2002</v>
      </c>
    </row>
    <row r="2512" spans="1:2">
      <c r="A2512" s="151" t="s">
        <v>5079</v>
      </c>
      <c r="B2512" s="151">
        <v>2002</v>
      </c>
    </row>
    <row r="2513" spans="1:2">
      <c r="A2513" s="151" t="s">
        <v>5078</v>
      </c>
      <c r="B2513" s="151">
        <v>2002</v>
      </c>
    </row>
    <row r="2514" spans="1:2">
      <c r="A2514" s="151" t="s">
        <v>4863</v>
      </c>
      <c r="B2514" s="151" t="s">
        <v>7395</v>
      </c>
    </row>
    <row r="2515" spans="1:2">
      <c r="A2515" s="151" t="s">
        <v>5076</v>
      </c>
      <c r="B2515" s="151">
        <v>2002</v>
      </c>
    </row>
    <row r="2516" spans="1:2">
      <c r="A2516" s="151" t="s">
        <v>5074</v>
      </c>
      <c r="B2516" s="151">
        <v>2002</v>
      </c>
    </row>
    <row r="2517" spans="1:2">
      <c r="A2517" s="151" t="s">
        <v>5073</v>
      </c>
      <c r="B2517" s="151">
        <v>2002</v>
      </c>
    </row>
    <row r="2518" spans="1:2">
      <c r="A2518" s="151" t="s">
        <v>5072</v>
      </c>
      <c r="B2518" s="151">
        <v>2002</v>
      </c>
    </row>
    <row r="2519" spans="1:2">
      <c r="A2519" s="151" t="s">
        <v>3988</v>
      </c>
      <c r="B2519" s="151" t="s">
        <v>7392</v>
      </c>
    </row>
    <row r="2520" spans="1:2">
      <c r="A2520" s="151" t="s">
        <v>4871</v>
      </c>
      <c r="B2520" s="151" t="s">
        <v>7395</v>
      </c>
    </row>
    <row r="2521" spans="1:2">
      <c r="A2521" s="151" t="s">
        <v>5071</v>
      </c>
      <c r="B2521" s="151">
        <v>2002</v>
      </c>
    </row>
    <row r="2522" spans="1:2">
      <c r="A2522" s="151" t="s">
        <v>4123</v>
      </c>
      <c r="B2522" s="151" t="s">
        <v>7393</v>
      </c>
    </row>
    <row r="2523" spans="1:2">
      <c r="A2523" s="151" t="s">
        <v>4555</v>
      </c>
      <c r="B2523" s="151" t="s">
        <v>7394</v>
      </c>
    </row>
    <row r="2524" spans="1:2">
      <c r="A2524" s="151" t="s">
        <v>5070</v>
      </c>
      <c r="B2524" s="151">
        <v>2002</v>
      </c>
    </row>
    <row r="2525" spans="1:2">
      <c r="A2525" s="151" t="s">
        <v>5069</v>
      </c>
      <c r="B2525" s="151">
        <v>2002</v>
      </c>
    </row>
    <row r="2526" spans="1:2">
      <c r="A2526" s="151" t="s">
        <v>4700</v>
      </c>
      <c r="B2526" s="151" t="s">
        <v>7395</v>
      </c>
    </row>
    <row r="2527" spans="1:2">
      <c r="A2527" s="151" t="s">
        <v>1985</v>
      </c>
      <c r="B2527" s="151">
        <v>2002</v>
      </c>
    </row>
    <row r="2528" spans="1:2">
      <c r="A2528" s="151" t="s">
        <v>1550</v>
      </c>
      <c r="B2528" s="151">
        <v>2002</v>
      </c>
    </row>
    <row r="2529" spans="1:2">
      <c r="A2529" s="151" t="s">
        <v>5068</v>
      </c>
      <c r="B2529" s="151">
        <v>2002</v>
      </c>
    </row>
    <row r="2530" spans="1:2">
      <c r="A2530" s="151" t="s">
        <v>5067</v>
      </c>
      <c r="B2530" s="151">
        <v>2002</v>
      </c>
    </row>
    <row r="2531" spans="1:2">
      <c r="A2531" s="151" t="s">
        <v>4817</v>
      </c>
      <c r="B2531" s="151" t="s">
        <v>7395</v>
      </c>
    </row>
    <row r="2532" spans="1:2">
      <c r="A2532" s="151" t="s">
        <v>5065</v>
      </c>
      <c r="B2532" s="151">
        <v>2002</v>
      </c>
    </row>
    <row r="2533" spans="1:2">
      <c r="A2533" s="151" t="s">
        <v>4843</v>
      </c>
      <c r="B2533" s="151" t="s">
        <v>7395</v>
      </c>
    </row>
    <row r="2534" spans="1:2">
      <c r="A2534" s="151" t="s">
        <v>4075</v>
      </c>
      <c r="B2534" s="151" t="s">
        <v>7393</v>
      </c>
    </row>
    <row r="2535" spans="1:2">
      <c r="A2535" s="151" t="s">
        <v>5064</v>
      </c>
      <c r="B2535" s="151">
        <v>2002</v>
      </c>
    </row>
    <row r="2536" spans="1:2">
      <c r="A2536" s="151" t="s">
        <v>3228</v>
      </c>
      <c r="B2536" s="151">
        <v>2002</v>
      </c>
    </row>
    <row r="2537" spans="1:2">
      <c r="A2537" s="151" t="s">
        <v>5062</v>
      </c>
      <c r="B2537" s="151">
        <v>2002</v>
      </c>
    </row>
    <row r="2538" spans="1:2">
      <c r="A2538" s="151" t="s">
        <v>5058</v>
      </c>
      <c r="B2538" s="151">
        <v>2002</v>
      </c>
    </row>
    <row r="2539" spans="1:2">
      <c r="A2539" s="151" t="s">
        <v>4796</v>
      </c>
      <c r="B2539" s="151" t="s">
        <v>7395</v>
      </c>
    </row>
    <row r="2540" spans="1:2">
      <c r="A2540" s="151" t="s">
        <v>3950</v>
      </c>
      <c r="B2540" s="151" t="s">
        <v>7392</v>
      </c>
    </row>
    <row r="2541" spans="1:2">
      <c r="A2541" s="151" t="s">
        <v>5056</v>
      </c>
      <c r="B2541" s="151">
        <v>2002</v>
      </c>
    </row>
    <row r="2542" spans="1:2">
      <c r="A2542" s="151" t="s">
        <v>5055</v>
      </c>
      <c r="B2542" s="151">
        <v>2002</v>
      </c>
    </row>
    <row r="2543" spans="1:2">
      <c r="A2543" s="151" t="s">
        <v>4140</v>
      </c>
      <c r="B2543" s="151" t="s">
        <v>7393</v>
      </c>
    </row>
    <row r="2544" spans="1:2">
      <c r="A2544" s="151" t="s">
        <v>5054</v>
      </c>
      <c r="B2544" s="151">
        <v>2002</v>
      </c>
    </row>
    <row r="2545" spans="1:2">
      <c r="A2545" s="151" t="s">
        <v>5053</v>
      </c>
      <c r="B2545" s="151">
        <v>2002</v>
      </c>
    </row>
    <row r="2546" spans="1:2">
      <c r="A2546" s="151" t="s">
        <v>4767</v>
      </c>
      <c r="B2546" s="151" t="s">
        <v>7395</v>
      </c>
    </row>
    <row r="2547" spans="1:2">
      <c r="A2547" s="151" t="s">
        <v>4769</v>
      </c>
      <c r="B2547" s="151" t="s">
        <v>7395</v>
      </c>
    </row>
    <row r="2548" spans="1:2">
      <c r="A2548" s="151" t="s">
        <v>5051</v>
      </c>
      <c r="B2548" s="151">
        <v>2002</v>
      </c>
    </row>
    <row r="2549" spans="1:2">
      <c r="A2549" s="151" t="s">
        <v>5050</v>
      </c>
      <c r="B2549" s="151">
        <v>2002</v>
      </c>
    </row>
    <row r="2550" spans="1:2">
      <c r="A2550" s="151" t="s">
        <v>5049</v>
      </c>
      <c r="B2550" s="151">
        <v>2002</v>
      </c>
    </row>
    <row r="2551" spans="1:2">
      <c r="A2551" s="151" t="s">
        <v>5047</v>
      </c>
      <c r="B2551" s="151">
        <v>2002</v>
      </c>
    </row>
    <row r="2552" spans="1:2">
      <c r="A2552" s="151" t="s">
        <v>5046</v>
      </c>
      <c r="B2552" s="151">
        <v>2002</v>
      </c>
    </row>
    <row r="2553" spans="1:2">
      <c r="A2553" s="151" t="s">
        <v>4735</v>
      </c>
      <c r="B2553" s="151" t="s">
        <v>7395</v>
      </c>
    </row>
    <row r="2554" spans="1:2">
      <c r="A2554" s="151" t="s">
        <v>5045</v>
      </c>
      <c r="B2554" s="151">
        <v>2002</v>
      </c>
    </row>
    <row r="2555" spans="1:2">
      <c r="A2555" s="151" t="s">
        <v>5044</v>
      </c>
      <c r="B2555" s="151">
        <v>2002</v>
      </c>
    </row>
    <row r="2556" spans="1:2">
      <c r="A2556" s="151" t="s">
        <v>5043</v>
      </c>
      <c r="B2556" s="151">
        <v>2002</v>
      </c>
    </row>
    <row r="2557" spans="1:2">
      <c r="A2557" s="151" t="s">
        <v>5042</v>
      </c>
      <c r="B2557" s="151">
        <v>2002</v>
      </c>
    </row>
    <row r="2558" spans="1:2">
      <c r="A2558" s="151" t="s">
        <v>5041</v>
      </c>
      <c r="B2558" s="151">
        <v>2002</v>
      </c>
    </row>
    <row r="2559" spans="1:2">
      <c r="A2559" s="151" t="s">
        <v>4761</v>
      </c>
      <c r="B2559" s="151" t="s">
        <v>7395</v>
      </c>
    </row>
    <row r="2560" spans="1:2">
      <c r="A2560" s="151" t="s">
        <v>3735</v>
      </c>
      <c r="B2560" s="151" t="s">
        <v>7579</v>
      </c>
    </row>
    <row r="2561" spans="1:2">
      <c r="A2561" s="151" t="s">
        <v>4677</v>
      </c>
      <c r="B2561" s="151" t="s">
        <v>7395</v>
      </c>
    </row>
    <row r="2562" spans="1:2">
      <c r="A2562" s="151" t="s">
        <v>5040</v>
      </c>
      <c r="B2562" s="151">
        <v>2002</v>
      </c>
    </row>
    <row r="2563" spans="1:2">
      <c r="A2563" s="151" t="s">
        <v>5039</v>
      </c>
      <c r="B2563" s="151">
        <v>2002</v>
      </c>
    </row>
    <row r="2564" spans="1:2">
      <c r="A2564" s="151" t="s">
        <v>5038</v>
      </c>
      <c r="B2564" s="151">
        <v>2002</v>
      </c>
    </row>
    <row r="2565" spans="1:2">
      <c r="A2565" s="151" t="s">
        <v>5037</v>
      </c>
      <c r="B2565" s="151">
        <v>2002</v>
      </c>
    </row>
    <row r="2566" spans="1:2">
      <c r="A2566" s="151" t="s">
        <v>5036</v>
      </c>
      <c r="B2566" s="151">
        <v>2002</v>
      </c>
    </row>
    <row r="2567" spans="1:2">
      <c r="A2567" s="151" t="s">
        <v>5035</v>
      </c>
      <c r="B2567" s="151">
        <v>2002</v>
      </c>
    </row>
    <row r="2568" spans="1:2">
      <c r="A2568" s="151" t="s">
        <v>5034</v>
      </c>
      <c r="B2568" s="151">
        <v>2002</v>
      </c>
    </row>
    <row r="2569" spans="1:2">
      <c r="A2569" s="151" t="s">
        <v>5033</v>
      </c>
      <c r="B2569" s="151">
        <v>2002</v>
      </c>
    </row>
    <row r="2570" spans="1:2">
      <c r="A2570" s="151" t="s">
        <v>5032</v>
      </c>
      <c r="B2570" s="151">
        <v>2002</v>
      </c>
    </row>
    <row r="2571" spans="1:2">
      <c r="A2571" s="151" t="s">
        <v>5031</v>
      </c>
      <c r="B2571" s="151">
        <v>2002</v>
      </c>
    </row>
    <row r="2572" spans="1:2">
      <c r="A2572" s="151" t="s">
        <v>4495</v>
      </c>
      <c r="B2572" s="151" t="s">
        <v>7394</v>
      </c>
    </row>
    <row r="2573" spans="1:2">
      <c r="A2573" s="151" t="s">
        <v>5030</v>
      </c>
      <c r="B2573" s="151">
        <v>2002</v>
      </c>
    </row>
    <row r="2574" spans="1:2">
      <c r="A2574" s="151" t="s">
        <v>4818</v>
      </c>
      <c r="B2574" s="151" t="s">
        <v>7395</v>
      </c>
    </row>
    <row r="2575" spans="1:2">
      <c r="A2575" s="151" t="s">
        <v>5029</v>
      </c>
      <c r="B2575" s="151">
        <v>2002</v>
      </c>
    </row>
    <row r="2576" spans="1:2">
      <c r="A2576" s="151" t="s">
        <v>5028</v>
      </c>
      <c r="B2576" s="151">
        <v>2002</v>
      </c>
    </row>
    <row r="2577" spans="1:2">
      <c r="A2577" s="151" t="s">
        <v>5027</v>
      </c>
      <c r="B2577" s="151">
        <v>2002</v>
      </c>
    </row>
    <row r="2578" spans="1:2">
      <c r="A2578" s="151" t="s">
        <v>5026</v>
      </c>
      <c r="B2578" s="151">
        <v>2002</v>
      </c>
    </row>
    <row r="2579" spans="1:2">
      <c r="A2579" s="151" t="s">
        <v>5025</v>
      </c>
      <c r="B2579" s="151">
        <v>2002</v>
      </c>
    </row>
    <row r="2580" spans="1:2">
      <c r="A2580" s="151" t="s">
        <v>5024</v>
      </c>
      <c r="B2580" s="151">
        <v>2002</v>
      </c>
    </row>
    <row r="2581" spans="1:2">
      <c r="A2581" s="151" t="s">
        <v>5023</v>
      </c>
      <c r="B2581" s="151">
        <v>2002</v>
      </c>
    </row>
    <row r="2582" spans="1:2">
      <c r="A2582" s="151" t="s">
        <v>5022</v>
      </c>
      <c r="B2582" s="151">
        <v>2002</v>
      </c>
    </row>
    <row r="2583" spans="1:2">
      <c r="A2583" s="151" t="s">
        <v>4621</v>
      </c>
      <c r="B2583" s="151" t="s">
        <v>7394</v>
      </c>
    </row>
    <row r="2584" spans="1:2">
      <c r="A2584" s="151" t="s">
        <v>5019</v>
      </c>
      <c r="B2584" s="151">
        <v>2002</v>
      </c>
    </row>
    <row r="2585" spans="1:2">
      <c r="A2585" s="151" t="s">
        <v>4604</v>
      </c>
      <c r="B2585" s="151" t="s">
        <v>7394</v>
      </c>
    </row>
    <row r="2586" spans="1:2">
      <c r="A2586" s="151" t="s">
        <v>5018</v>
      </c>
      <c r="B2586" s="151">
        <v>2002</v>
      </c>
    </row>
    <row r="2587" spans="1:2">
      <c r="A2587" s="151" t="s">
        <v>4164</v>
      </c>
      <c r="B2587" s="151" t="s">
        <v>7393</v>
      </c>
    </row>
    <row r="2588" spans="1:2">
      <c r="A2588" s="151" t="s">
        <v>5016</v>
      </c>
      <c r="B2588" s="151">
        <v>2002</v>
      </c>
    </row>
    <row r="2589" spans="1:2">
      <c r="A2589" s="151" t="s">
        <v>5015</v>
      </c>
      <c r="B2589" s="151">
        <v>2002</v>
      </c>
    </row>
    <row r="2590" spans="1:2">
      <c r="A2590" s="151" t="s">
        <v>5013</v>
      </c>
      <c r="B2590" s="151">
        <v>2002</v>
      </c>
    </row>
    <row r="2591" spans="1:2">
      <c r="A2591" s="151" t="s">
        <v>5012</v>
      </c>
      <c r="B2591" s="151">
        <v>2002</v>
      </c>
    </row>
    <row r="2592" spans="1:2">
      <c r="A2592" s="151" t="s">
        <v>5010</v>
      </c>
      <c r="B2592" s="151">
        <v>2002</v>
      </c>
    </row>
    <row r="2593" spans="1:2">
      <c r="A2593" s="151" t="s">
        <v>4237</v>
      </c>
      <c r="B2593" s="151" t="s">
        <v>7396</v>
      </c>
    </row>
    <row r="2594" spans="1:2">
      <c r="A2594" s="151" t="s">
        <v>4059</v>
      </c>
      <c r="B2594" s="151" t="s">
        <v>7393</v>
      </c>
    </row>
    <row r="2595" spans="1:2">
      <c r="A2595" s="151" t="s">
        <v>5009</v>
      </c>
      <c r="B2595" s="151">
        <v>2002</v>
      </c>
    </row>
    <row r="2596" spans="1:2">
      <c r="A2596" s="151" t="s">
        <v>4546</v>
      </c>
      <c r="B2596" s="151" t="s">
        <v>7394</v>
      </c>
    </row>
    <row r="2597" spans="1:2">
      <c r="A2597" s="151" t="s">
        <v>4463</v>
      </c>
      <c r="B2597" s="151" t="s">
        <v>7394</v>
      </c>
    </row>
    <row r="2598" spans="1:2">
      <c r="A2598" s="151" t="s">
        <v>1554</v>
      </c>
      <c r="B2598" s="151">
        <v>2002</v>
      </c>
    </row>
    <row r="2599" spans="1:2">
      <c r="A2599" s="151" t="s">
        <v>5007</v>
      </c>
      <c r="B2599" s="151">
        <v>2002</v>
      </c>
    </row>
    <row r="2600" spans="1:2">
      <c r="A2600" s="151" t="s">
        <v>5005</v>
      </c>
      <c r="B2600" s="151">
        <v>2002</v>
      </c>
    </row>
    <row r="2601" spans="1:2">
      <c r="A2601" s="151" t="s">
        <v>5004</v>
      </c>
      <c r="B2601" s="151">
        <v>2002</v>
      </c>
    </row>
    <row r="2602" spans="1:2">
      <c r="A2602" s="151" t="s">
        <v>5003</v>
      </c>
      <c r="B2602" s="151">
        <v>2002</v>
      </c>
    </row>
    <row r="2603" spans="1:2">
      <c r="A2603" s="151" t="s">
        <v>5002</v>
      </c>
      <c r="B2603" s="151">
        <v>2002</v>
      </c>
    </row>
    <row r="2604" spans="1:2">
      <c r="A2604" s="151" t="s">
        <v>5001</v>
      </c>
      <c r="B2604" s="151">
        <v>2002</v>
      </c>
    </row>
    <row r="2605" spans="1:2">
      <c r="A2605" s="151" t="s">
        <v>4999</v>
      </c>
      <c r="B2605" s="151">
        <v>2002</v>
      </c>
    </row>
    <row r="2606" spans="1:2">
      <c r="A2606" s="151" t="s">
        <v>4998</v>
      </c>
      <c r="B2606" s="151">
        <v>2002</v>
      </c>
    </row>
    <row r="2607" spans="1:2">
      <c r="A2607" s="151" t="s">
        <v>2054</v>
      </c>
      <c r="B2607" s="151">
        <v>2002</v>
      </c>
    </row>
    <row r="2608" spans="1:2">
      <c r="A2608" s="151" t="s">
        <v>4997</v>
      </c>
      <c r="B2608" s="151">
        <v>2002</v>
      </c>
    </row>
    <row r="2609" spans="1:2">
      <c r="A2609" s="151" t="s">
        <v>4996</v>
      </c>
      <c r="B2609" s="151">
        <v>2002</v>
      </c>
    </row>
    <row r="2610" spans="1:2">
      <c r="A2610" s="151" t="s">
        <v>3806</v>
      </c>
      <c r="B2610" s="151" t="s">
        <v>7580</v>
      </c>
    </row>
    <row r="2611" spans="1:2">
      <c r="A2611" s="151" t="s">
        <v>4995</v>
      </c>
      <c r="B2611" s="151">
        <v>2002</v>
      </c>
    </row>
    <row r="2612" spans="1:2">
      <c r="A2612" s="151" t="s">
        <v>4994</v>
      </c>
      <c r="B2612" s="151">
        <v>2002</v>
      </c>
    </row>
    <row r="2613" spans="1:2">
      <c r="A2613" s="151" t="s">
        <v>4754</v>
      </c>
      <c r="B2613" s="151" t="s">
        <v>7395</v>
      </c>
    </row>
    <row r="2614" spans="1:2">
      <c r="A2614" s="151" t="s">
        <v>4993</v>
      </c>
      <c r="B2614" s="151">
        <v>2002</v>
      </c>
    </row>
    <row r="2615" spans="1:2">
      <c r="A2615" s="151" t="s">
        <v>4135</v>
      </c>
      <c r="B2615" s="151" t="s">
        <v>7393</v>
      </c>
    </row>
    <row r="2616" spans="1:2">
      <c r="A2616" s="151" t="s">
        <v>4992</v>
      </c>
      <c r="B2616" s="151">
        <v>2002</v>
      </c>
    </row>
    <row r="2617" spans="1:2">
      <c r="A2617" s="151" t="s">
        <v>4991</v>
      </c>
      <c r="B2617" s="151">
        <v>2002</v>
      </c>
    </row>
    <row r="2618" spans="1:2">
      <c r="A2618" s="151" t="s">
        <v>4989</v>
      </c>
      <c r="B2618" s="151">
        <v>2002</v>
      </c>
    </row>
    <row r="2619" spans="1:2">
      <c r="A2619" s="151" t="s">
        <v>4988</v>
      </c>
      <c r="B2619" s="151">
        <v>2002</v>
      </c>
    </row>
    <row r="2620" spans="1:2">
      <c r="A2620" s="151" t="s">
        <v>4986</v>
      </c>
      <c r="B2620" s="151">
        <v>2002</v>
      </c>
    </row>
    <row r="2621" spans="1:2">
      <c r="A2621" s="151" t="s">
        <v>4985</v>
      </c>
      <c r="B2621" s="151">
        <v>2002</v>
      </c>
    </row>
    <row r="2622" spans="1:2">
      <c r="A2622" s="151" t="s">
        <v>4983</v>
      </c>
      <c r="B2622" s="151">
        <v>2002</v>
      </c>
    </row>
    <row r="2623" spans="1:2">
      <c r="A2623" s="151" t="s">
        <v>4808</v>
      </c>
      <c r="B2623" s="151" t="s">
        <v>7395</v>
      </c>
    </row>
    <row r="2624" spans="1:2">
      <c r="A2624" s="151" t="s">
        <v>4982</v>
      </c>
      <c r="B2624" s="151">
        <v>2002</v>
      </c>
    </row>
    <row r="2625" spans="1:2">
      <c r="A2625" s="151" t="s">
        <v>4517</v>
      </c>
      <c r="B2625" s="151" t="s">
        <v>7394</v>
      </c>
    </row>
    <row r="2626" spans="1:2">
      <c r="A2626" s="151" t="s">
        <v>4981</v>
      </c>
      <c r="B2626" s="151">
        <v>2002</v>
      </c>
    </row>
    <row r="2627" spans="1:2">
      <c r="A2627" s="151" t="s">
        <v>4980</v>
      </c>
      <c r="B2627" s="151">
        <v>2002</v>
      </c>
    </row>
    <row r="2628" spans="1:2">
      <c r="A2628" s="151" t="s">
        <v>4978</v>
      </c>
      <c r="B2628" s="151">
        <v>2002</v>
      </c>
    </row>
    <row r="2629" spans="1:2">
      <c r="A2629" s="151" t="s">
        <v>4977</v>
      </c>
      <c r="B2629" s="151">
        <v>2002</v>
      </c>
    </row>
    <row r="2630" spans="1:2">
      <c r="A2630" s="151" t="s">
        <v>4976</v>
      </c>
      <c r="B2630" s="151">
        <v>2002</v>
      </c>
    </row>
    <row r="2631" spans="1:2">
      <c r="A2631" s="151" t="s">
        <v>4975</v>
      </c>
      <c r="B2631" s="151">
        <v>2002</v>
      </c>
    </row>
    <row r="2632" spans="1:2">
      <c r="A2632" s="151" t="s">
        <v>4974</v>
      </c>
      <c r="B2632" s="151">
        <v>2002</v>
      </c>
    </row>
    <row r="2633" spans="1:2">
      <c r="A2633" s="151" t="s">
        <v>4973</v>
      </c>
      <c r="B2633" s="151">
        <v>2002</v>
      </c>
    </row>
    <row r="2634" spans="1:2">
      <c r="A2634" s="151" t="s">
        <v>4972</v>
      </c>
      <c r="B2634" s="151">
        <v>2002</v>
      </c>
    </row>
    <row r="2635" spans="1:2">
      <c r="A2635" s="151" t="s">
        <v>4971</v>
      </c>
      <c r="B2635" s="151">
        <v>2002</v>
      </c>
    </row>
    <row r="2636" spans="1:2">
      <c r="A2636" s="151" t="s">
        <v>4970</v>
      </c>
      <c r="B2636" s="151">
        <v>2002</v>
      </c>
    </row>
    <row r="2637" spans="1:2">
      <c r="A2637" s="151" t="s">
        <v>4590</v>
      </c>
      <c r="B2637" s="151" t="s">
        <v>7394</v>
      </c>
    </row>
    <row r="2638" spans="1:2">
      <c r="A2638" s="151" t="s">
        <v>4968</v>
      </c>
      <c r="B2638" s="151">
        <v>2002</v>
      </c>
    </row>
    <row r="2639" spans="1:2">
      <c r="A2639" s="151" t="s">
        <v>4966</v>
      </c>
      <c r="B2639" s="151">
        <v>2002</v>
      </c>
    </row>
    <row r="2640" spans="1:2">
      <c r="A2640" s="151" t="s">
        <v>3758</v>
      </c>
      <c r="B2640" s="151" t="s">
        <v>7579</v>
      </c>
    </row>
    <row r="2641" spans="1:2">
      <c r="A2641" s="151" t="s">
        <v>4965</v>
      </c>
      <c r="B2641" s="151">
        <v>2002</v>
      </c>
    </row>
    <row r="2642" spans="1:2">
      <c r="A2642" s="151" t="s">
        <v>4964</v>
      </c>
      <c r="B2642" s="151">
        <v>2002</v>
      </c>
    </row>
    <row r="2643" spans="1:2">
      <c r="A2643" s="151" t="s">
        <v>4962</v>
      </c>
      <c r="B2643" s="151">
        <v>2002</v>
      </c>
    </row>
    <row r="2644" spans="1:2">
      <c r="A2644" s="151" t="s">
        <v>4961</v>
      </c>
      <c r="B2644" s="151">
        <v>2002</v>
      </c>
    </row>
    <row r="2645" spans="1:2">
      <c r="A2645" s="151" t="s">
        <v>4185</v>
      </c>
      <c r="B2645" s="151" t="s">
        <v>7393</v>
      </c>
    </row>
    <row r="2646" spans="1:2">
      <c r="A2646" s="151" t="s">
        <v>4960</v>
      </c>
      <c r="B2646" s="151">
        <v>2002</v>
      </c>
    </row>
    <row r="2647" spans="1:2">
      <c r="A2647" s="151" t="s">
        <v>4959</v>
      </c>
      <c r="B2647" s="151">
        <v>2002</v>
      </c>
    </row>
    <row r="2648" spans="1:2">
      <c r="A2648" s="151" t="s">
        <v>4958</v>
      </c>
      <c r="B2648" s="151">
        <v>2002</v>
      </c>
    </row>
    <row r="2649" spans="1:2">
      <c r="A2649" s="151" t="s">
        <v>4957</v>
      </c>
      <c r="B2649" s="151">
        <v>2002</v>
      </c>
    </row>
    <row r="2650" spans="1:2">
      <c r="A2650" s="151" t="s">
        <v>4956</v>
      </c>
      <c r="B2650" s="151">
        <v>2002</v>
      </c>
    </row>
    <row r="2651" spans="1:2">
      <c r="A2651" s="151" t="s">
        <v>4318</v>
      </c>
      <c r="B2651" s="151" t="s">
        <v>7396</v>
      </c>
    </row>
    <row r="2652" spans="1:2">
      <c r="A2652" s="151" t="s">
        <v>4955</v>
      </c>
      <c r="B2652" s="151">
        <v>2002</v>
      </c>
    </row>
    <row r="2653" spans="1:2">
      <c r="A2653" s="151" t="s">
        <v>4954</v>
      </c>
      <c r="B2653" s="151">
        <v>2002</v>
      </c>
    </row>
    <row r="2654" spans="1:2">
      <c r="A2654" s="151" t="s">
        <v>4952</v>
      </c>
      <c r="B2654" s="151">
        <v>2002</v>
      </c>
    </row>
    <row r="2655" spans="1:2">
      <c r="A2655" s="151" t="s">
        <v>3981</v>
      </c>
      <c r="B2655" s="151" t="s">
        <v>7392</v>
      </c>
    </row>
    <row r="2656" spans="1:2">
      <c r="A2656" s="151" t="s">
        <v>4951</v>
      </c>
      <c r="B2656" s="151">
        <v>2002</v>
      </c>
    </row>
    <row r="2657" spans="1:2">
      <c r="A2657" s="151" t="s">
        <v>4949</v>
      </c>
      <c r="B2657" s="151">
        <v>2002</v>
      </c>
    </row>
    <row r="2658" spans="1:2">
      <c r="A2658" s="151" t="s">
        <v>4567</v>
      </c>
      <c r="B2658" s="151" t="s">
        <v>7394</v>
      </c>
    </row>
    <row r="2659" spans="1:2">
      <c r="A2659" s="151" t="s">
        <v>4947</v>
      </c>
      <c r="B2659" s="151">
        <v>2002</v>
      </c>
    </row>
    <row r="2660" spans="1:2">
      <c r="A2660" s="151" t="s">
        <v>4946</v>
      </c>
      <c r="B2660" s="151">
        <v>2002</v>
      </c>
    </row>
    <row r="2661" spans="1:2">
      <c r="A2661" s="151" t="s">
        <v>4945</v>
      </c>
      <c r="B2661" s="151">
        <v>2002</v>
      </c>
    </row>
    <row r="2662" spans="1:2">
      <c r="A2662" s="151" t="s">
        <v>4944</v>
      </c>
      <c r="B2662" s="151">
        <v>2002</v>
      </c>
    </row>
    <row r="2663" spans="1:2">
      <c r="A2663" s="151" t="s">
        <v>4943</v>
      </c>
      <c r="B2663" s="151">
        <v>2002</v>
      </c>
    </row>
    <row r="2664" spans="1:2">
      <c r="A2664" s="151" t="s">
        <v>4942</v>
      </c>
      <c r="B2664" s="151">
        <v>2002</v>
      </c>
    </row>
    <row r="2665" spans="1:2">
      <c r="A2665" s="151" t="s">
        <v>4694</v>
      </c>
      <c r="B2665" s="151" t="s">
        <v>7395</v>
      </c>
    </row>
    <row r="2666" spans="1:2">
      <c r="A2666" s="151" t="s">
        <v>4941</v>
      </c>
      <c r="B2666" s="151">
        <v>2002</v>
      </c>
    </row>
    <row r="2667" spans="1:2">
      <c r="A2667" s="151" t="s">
        <v>4835</v>
      </c>
      <c r="B2667" s="151" t="s">
        <v>7395</v>
      </c>
    </row>
    <row r="2668" spans="1:2">
      <c r="A2668" s="151" t="s">
        <v>4160</v>
      </c>
      <c r="B2668" s="151" t="s">
        <v>7393</v>
      </c>
    </row>
    <row r="2669" spans="1:2">
      <c r="A2669" s="151" t="s">
        <v>4940</v>
      </c>
      <c r="B2669" s="151">
        <v>2002</v>
      </c>
    </row>
    <row r="2670" spans="1:2">
      <c r="A2670" s="151" t="s">
        <v>4939</v>
      </c>
      <c r="B2670" s="151">
        <v>2002</v>
      </c>
    </row>
    <row r="2671" spans="1:2">
      <c r="A2671" s="151" t="s">
        <v>4938</v>
      </c>
      <c r="B2671" s="151">
        <v>2002</v>
      </c>
    </row>
    <row r="2672" spans="1:2">
      <c r="A2672" s="151" t="s">
        <v>4937</v>
      </c>
      <c r="B2672" s="151">
        <v>2002</v>
      </c>
    </row>
    <row r="2673" spans="1:2">
      <c r="A2673" s="151" t="s">
        <v>4936</v>
      </c>
      <c r="B2673" s="151">
        <v>2002</v>
      </c>
    </row>
    <row r="2674" spans="1:2">
      <c r="A2674" s="151" t="s">
        <v>4810</v>
      </c>
      <c r="B2674" s="151" t="s">
        <v>7395</v>
      </c>
    </row>
    <row r="2675" spans="1:2">
      <c r="A2675" s="151" t="s">
        <v>4935</v>
      </c>
      <c r="B2675" s="151">
        <v>2002</v>
      </c>
    </row>
    <row r="2676" spans="1:2">
      <c r="A2676" s="151" t="s">
        <v>4824</v>
      </c>
      <c r="B2676" s="151" t="s">
        <v>7395</v>
      </c>
    </row>
    <row r="2677" spans="1:2">
      <c r="A2677" s="151" t="s">
        <v>4660</v>
      </c>
      <c r="B2677" s="151" t="s">
        <v>7394</v>
      </c>
    </row>
    <row r="2678" spans="1:2">
      <c r="A2678" s="151" t="s">
        <v>4934</v>
      </c>
      <c r="B2678" s="151">
        <v>2002</v>
      </c>
    </row>
    <row r="2679" spans="1:2">
      <c r="A2679" s="151" t="s">
        <v>4933</v>
      </c>
      <c r="B2679" s="151">
        <v>2002</v>
      </c>
    </row>
    <row r="2680" spans="1:2">
      <c r="A2680" s="151" t="s">
        <v>4932</v>
      </c>
      <c r="B2680" s="151">
        <v>2002</v>
      </c>
    </row>
    <row r="2681" spans="1:2">
      <c r="A2681" s="151" t="s">
        <v>4931</v>
      </c>
      <c r="B2681" s="151">
        <v>2002</v>
      </c>
    </row>
    <row r="2682" spans="1:2">
      <c r="A2682" s="151" t="s">
        <v>4558</v>
      </c>
      <c r="B2682" s="151" t="s">
        <v>7394</v>
      </c>
    </row>
    <row r="2683" spans="1:2">
      <c r="A2683" s="151" t="s">
        <v>4928</v>
      </c>
      <c r="B2683" s="151">
        <v>2002</v>
      </c>
    </row>
    <row r="2684" spans="1:2">
      <c r="A2684" s="151" t="s">
        <v>4925</v>
      </c>
      <c r="B2684" s="151">
        <v>2002</v>
      </c>
    </row>
    <row r="2685" spans="1:2">
      <c r="A2685" s="151" t="s">
        <v>4412</v>
      </c>
      <c r="B2685" s="151" t="s">
        <v>7396</v>
      </c>
    </row>
    <row r="2686" spans="1:2">
      <c r="A2686" s="151" t="s">
        <v>3739</v>
      </c>
      <c r="B2686" s="151" t="s">
        <v>7579</v>
      </c>
    </row>
    <row r="2687" spans="1:2">
      <c r="A2687" s="151" t="s">
        <v>4924</v>
      </c>
      <c r="B2687" s="151">
        <v>2002</v>
      </c>
    </row>
    <row r="2688" spans="1:2">
      <c r="A2688" s="151" t="s">
        <v>4923</v>
      </c>
      <c r="B2688" s="151">
        <v>2002</v>
      </c>
    </row>
    <row r="2689" spans="1:2">
      <c r="A2689" s="151" t="s">
        <v>4922</v>
      </c>
      <c r="B2689" s="151">
        <v>2002</v>
      </c>
    </row>
    <row r="2690" spans="1:2">
      <c r="A2690" s="151" t="s">
        <v>4921</v>
      </c>
      <c r="B2690" s="151">
        <v>2002</v>
      </c>
    </row>
    <row r="2691" spans="1:2">
      <c r="A2691" s="151" t="s">
        <v>4920</v>
      </c>
      <c r="B2691" s="151">
        <v>2002</v>
      </c>
    </row>
    <row r="2692" spans="1:2">
      <c r="A2692" s="151" t="s">
        <v>4919</v>
      </c>
      <c r="B2692" s="151">
        <v>2002</v>
      </c>
    </row>
    <row r="2693" spans="1:2">
      <c r="A2693" s="151" t="s">
        <v>4918</v>
      </c>
      <c r="B2693" s="151">
        <v>2002</v>
      </c>
    </row>
    <row r="2694" spans="1:2">
      <c r="A2694" s="151" t="s">
        <v>4917</v>
      </c>
      <c r="B2694" s="151">
        <v>2002</v>
      </c>
    </row>
    <row r="2695" spans="1:2">
      <c r="A2695" s="151" t="s">
        <v>4916</v>
      </c>
      <c r="B2695" s="151">
        <v>2002</v>
      </c>
    </row>
    <row r="2696" spans="1:2">
      <c r="A2696" s="151" t="s">
        <v>4915</v>
      </c>
      <c r="B2696" s="151">
        <v>2002</v>
      </c>
    </row>
    <row r="2697" spans="1:2">
      <c r="A2697" s="151" t="s">
        <v>4914</v>
      </c>
      <c r="B2697" s="151">
        <v>2002</v>
      </c>
    </row>
    <row r="2698" spans="1:2">
      <c r="A2698" s="151" t="s">
        <v>4743</v>
      </c>
      <c r="B2698" s="151" t="s">
        <v>7395</v>
      </c>
    </row>
    <row r="2699" spans="1:2">
      <c r="A2699" s="151" t="s">
        <v>4913</v>
      </c>
      <c r="B2699" s="151">
        <v>2002</v>
      </c>
    </row>
    <row r="2700" spans="1:2">
      <c r="A2700" s="151" t="s">
        <v>4912</v>
      </c>
      <c r="B2700" s="151">
        <v>2002</v>
      </c>
    </row>
    <row r="2701" spans="1:2">
      <c r="A2701" s="151" t="s">
        <v>4911</v>
      </c>
      <c r="B2701" s="151">
        <v>2002</v>
      </c>
    </row>
    <row r="2702" spans="1:2">
      <c r="A2702" s="151" t="s">
        <v>4910</v>
      </c>
      <c r="B2702" s="151">
        <v>2002</v>
      </c>
    </row>
    <row r="2703" spans="1:2">
      <c r="A2703" s="151" t="s">
        <v>4909</v>
      </c>
      <c r="B2703" s="151">
        <v>2002</v>
      </c>
    </row>
    <row r="2704" spans="1:2">
      <c r="A2704" s="151" t="s">
        <v>4908</v>
      </c>
      <c r="B2704" s="151">
        <v>2002</v>
      </c>
    </row>
    <row r="2705" spans="1:2">
      <c r="A2705" s="151" t="s">
        <v>4905</v>
      </c>
      <c r="B2705" s="151">
        <v>2002</v>
      </c>
    </row>
    <row r="2706" spans="1:2">
      <c r="A2706" s="151" t="s">
        <v>4745</v>
      </c>
      <c r="B2706" s="151" t="s">
        <v>7395</v>
      </c>
    </row>
    <row r="2707" spans="1:2">
      <c r="A2707" s="151" t="s">
        <v>4159</v>
      </c>
      <c r="B2707" s="151" t="s">
        <v>7393</v>
      </c>
    </row>
    <row r="2708" spans="1:2">
      <c r="A2708" s="151" t="s">
        <v>4902</v>
      </c>
      <c r="B2708" s="151">
        <v>2002</v>
      </c>
    </row>
    <row r="2709" spans="1:2">
      <c r="A2709" s="151" t="s">
        <v>4901</v>
      </c>
      <c r="B2709" s="151">
        <v>2002</v>
      </c>
    </row>
    <row r="2710" spans="1:2">
      <c r="A2710" s="151" t="s">
        <v>3944</v>
      </c>
      <c r="B2710" s="151" t="s">
        <v>7392</v>
      </c>
    </row>
    <row r="2711" spans="1:2">
      <c r="A2711" s="151" t="s">
        <v>4740</v>
      </c>
      <c r="B2711" s="151" t="s">
        <v>7395</v>
      </c>
    </row>
    <row r="2712" spans="1:2">
      <c r="A2712" s="151" t="s">
        <v>4900</v>
      </c>
      <c r="B2712" s="151">
        <v>2002</v>
      </c>
    </row>
    <row r="2713" spans="1:2">
      <c r="A2713" s="151" t="s">
        <v>4899</v>
      </c>
      <c r="B2713" s="151">
        <v>2002</v>
      </c>
    </row>
    <row r="2714" spans="1:2">
      <c r="A2714" s="151" t="s">
        <v>4898</v>
      </c>
      <c r="B2714" s="151">
        <v>2002</v>
      </c>
    </row>
    <row r="2715" spans="1:2">
      <c r="A2715" s="151" t="s">
        <v>4895</v>
      </c>
      <c r="B2715" s="151">
        <v>2002</v>
      </c>
    </row>
    <row r="2716" spans="1:2">
      <c r="A2716" s="151" t="s">
        <v>4894</v>
      </c>
      <c r="B2716" s="151">
        <v>2002</v>
      </c>
    </row>
    <row r="2717" spans="1:2">
      <c r="A2717" s="151" t="s">
        <v>4893</v>
      </c>
      <c r="B2717" s="151">
        <v>2002</v>
      </c>
    </row>
    <row r="2718" spans="1:2">
      <c r="A2718" s="151" t="s">
        <v>4892</v>
      </c>
      <c r="B2718" s="151">
        <v>2002</v>
      </c>
    </row>
    <row r="2719" spans="1:2">
      <c r="A2719" s="151" t="s">
        <v>4891</v>
      </c>
      <c r="B2719" s="151">
        <v>2002</v>
      </c>
    </row>
    <row r="2720" spans="1:2">
      <c r="A2720" s="151" t="s">
        <v>4890</v>
      </c>
      <c r="B2720" s="151">
        <v>2002</v>
      </c>
    </row>
    <row r="2721" spans="1:2">
      <c r="A2721" s="151" t="s">
        <v>4889</v>
      </c>
      <c r="B2721" s="151">
        <v>2002</v>
      </c>
    </row>
    <row r="2722" spans="1:2">
      <c r="A2722" s="151" t="s">
        <v>4219</v>
      </c>
      <c r="B2722" s="151" t="s">
        <v>7396</v>
      </c>
    </row>
    <row r="2723" spans="1:2">
      <c r="A2723" s="151" t="s">
        <v>4888</v>
      </c>
      <c r="B2723" s="151">
        <v>2002</v>
      </c>
    </row>
    <row r="2724" spans="1:2">
      <c r="A2724" s="151" t="s">
        <v>4106</v>
      </c>
      <c r="B2724" s="151" t="s">
        <v>7393</v>
      </c>
    </row>
    <row r="2725" spans="1:2">
      <c r="A2725" s="151" t="s">
        <v>4886</v>
      </c>
      <c r="B2725" s="151">
        <v>2001</v>
      </c>
    </row>
    <row r="2726" spans="1:2">
      <c r="A2726" s="151" t="s">
        <v>4885</v>
      </c>
      <c r="B2726" s="151">
        <v>2001</v>
      </c>
    </row>
    <row r="2727" spans="1:2">
      <c r="A2727" s="151" t="s">
        <v>4884</v>
      </c>
      <c r="B2727" s="151">
        <v>2001</v>
      </c>
    </row>
    <row r="2728" spans="1:2">
      <c r="A2728" s="151" t="s">
        <v>4883</v>
      </c>
      <c r="B2728" s="151">
        <v>2001</v>
      </c>
    </row>
    <row r="2729" spans="1:2">
      <c r="A2729" s="151" t="s">
        <v>3823</v>
      </c>
      <c r="B2729" s="151" t="s">
        <v>7389</v>
      </c>
    </row>
    <row r="2730" spans="1:2">
      <c r="A2730" s="151" t="s">
        <v>4882</v>
      </c>
      <c r="B2730" s="151">
        <v>2001</v>
      </c>
    </row>
    <row r="2731" spans="1:2">
      <c r="A2731" s="151" t="s">
        <v>4881</v>
      </c>
      <c r="B2731" s="151">
        <v>2001</v>
      </c>
    </row>
    <row r="2732" spans="1:2">
      <c r="A2732" s="151" t="s">
        <v>4879</v>
      </c>
      <c r="B2732" s="151">
        <v>2001</v>
      </c>
    </row>
    <row r="2733" spans="1:2">
      <c r="A2733" s="151" t="s">
        <v>4878</v>
      </c>
      <c r="B2733" s="151">
        <v>2001</v>
      </c>
    </row>
    <row r="2734" spans="1:2">
      <c r="A2734" s="151" t="s">
        <v>3707</v>
      </c>
      <c r="B2734" s="151" t="s">
        <v>7391</v>
      </c>
    </row>
    <row r="2735" spans="1:2">
      <c r="A2735" s="151" t="s">
        <v>4876</v>
      </c>
      <c r="B2735" s="151">
        <v>2001</v>
      </c>
    </row>
    <row r="2736" spans="1:2">
      <c r="A2736" s="151" t="s">
        <v>4875</v>
      </c>
      <c r="B2736" s="151">
        <v>2001</v>
      </c>
    </row>
    <row r="2737" spans="1:2">
      <c r="A2737" s="151" t="s">
        <v>4874</v>
      </c>
      <c r="B2737" s="151">
        <v>2001</v>
      </c>
    </row>
    <row r="2738" spans="1:2">
      <c r="A2738" s="151" t="s">
        <v>4664</v>
      </c>
      <c r="B2738" s="151" t="s">
        <v>7388</v>
      </c>
    </row>
    <row r="2739" spans="1:2">
      <c r="A2739" s="151" t="s">
        <v>4873</v>
      </c>
      <c r="B2739" s="151">
        <v>2001</v>
      </c>
    </row>
    <row r="2740" spans="1:2">
      <c r="A2740" s="151" t="s">
        <v>4872</v>
      </c>
      <c r="B2740" s="151">
        <v>2001</v>
      </c>
    </row>
    <row r="2741" spans="1:2">
      <c r="A2741" s="151" t="s">
        <v>4870</v>
      </c>
      <c r="B2741" s="151">
        <v>2001</v>
      </c>
    </row>
    <row r="2742" spans="1:2">
      <c r="A2742" s="151" t="s">
        <v>4868</v>
      </c>
      <c r="B2742" s="151">
        <v>2001</v>
      </c>
    </row>
    <row r="2743" spans="1:2">
      <c r="A2743" s="151" t="s">
        <v>4867</v>
      </c>
      <c r="B2743" s="151">
        <v>2001</v>
      </c>
    </row>
    <row r="2744" spans="1:2">
      <c r="A2744" s="151" t="s">
        <v>4866</v>
      </c>
      <c r="B2744" s="151">
        <v>2001</v>
      </c>
    </row>
    <row r="2745" spans="1:2">
      <c r="A2745" s="151" t="s">
        <v>4865</v>
      </c>
      <c r="B2745" s="151">
        <v>2001</v>
      </c>
    </row>
    <row r="2746" spans="1:2">
      <c r="A2746" s="151" t="s">
        <v>4118</v>
      </c>
      <c r="B2746" s="151" t="s">
        <v>7387</v>
      </c>
    </row>
    <row r="2747" spans="1:2">
      <c r="A2747" s="151" t="s">
        <v>4864</v>
      </c>
      <c r="B2747" s="151">
        <v>2001</v>
      </c>
    </row>
    <row r="2748" spans="1:2">
      <c r="A2748" s="151" t="s">
        <v>4861</v>
      </c>
      <c r="B2748" s="151">
        <v>2001</v>
      </c>
    </row>
    <row r="2749" spans="1:2">
      <c r="A2749" s="151" t="s">
        <v>4860</v>
      </c>
      <c r="B2749" s="151">
        <v>2001</v>
      </c>
    </row>
    <row r="2750" spans="1:2">
      <c r="A2750" s="151" t="s">
        <v>4857</v>
      </c>
      <c r="B2750" s="151">
        <v>2001</v>
      </c>
    </row>
    <row r="2751" spans="1:2">
      <c r="A2751" s="151" t="s">
        <v>4855</v>
      </c>
      <c r="B2751" s="151">
        <v>2001</v>
      </c>
    </row>
    <row r="2752" spans="1:2">
      <c r="A2752" s="151" t="s">
        <v>4854</v>
      </c>
      <c r="B2752" s="151">
        <v>2001</v>
      </c>
    </row>
    <row r="2753" spans="1:2">
      <c r="A2753" s="151" t="s">
        <v>4853</v>
      </c>
      <c r="B2753" s="151">
        <v>2001</v>
      </c>
    </row>
    <row r="2754" spans="1:2">
      <c r="A2754" s="151" t="s">
        <v>4638</v>
      </c>
      <c r="B2754" s="151" t="s">
        <v>7388</v>
      </c>
    </row>
    <row r="2755" spans="1:2">
      <c r="A2755" s="151" t="s">
        <v>4851</v>
      </c>
      <c r="B2755" s="151">
        <v>2001</v>
      </c>
    </row>
    <row r="2756" spans="1:2">
      <c r="A2756" s="151" t="s">
        <v>4850</v>
      </c>
      <c r="B2756" s="151">
        <v>2001</v>
      </c>
    </row>
    <row r="2757" spans="1:2">
      <c r="A2757" s="151" t="s">
        <v>4544</v>
      </c>
      <c r="B2757" s="151" t="s">
        <v>7388</v>
      </c>
    </row>
    <row r="2758" spans="1:2">
      <c r="A2758" s="151" t="s">
        <v>4849</v>
      </c>
      <c r="B2758" s="151">
        <v>2001</v>
      </c>
    </row>
    <row r="2759" spans="1:2">
      <c r="A2759" s="151" t="s">
        <v>4848</v>
      </c>
      <c r="B2759" s="151">
        <v>2001</v>
      </c>
    </row>
    <row r="2760" spans="1:2">
      <c r="A2760" s="151" t="s">
        <v>4847</v>
      </c>
      <c r="B2760" s="151">
        <v>2001</v>
      </c>
    </row>
    <row r="2761" spans="1:2">
      <c r="A2761" s="151" t="s">
        <v>4635</v>
      </c>
      <c r="B2761" s="151" t="s">
        <v>7388</v>
      </c>
    </row>
    <row r="2762" spans="1:2">
      <c r="A2762" s="151" t="s">
        <v>4846</v>
      </c>
      <c r="B2762" s="151">
        <v>2001</v>
      </c>
    </row>
    <row r="2763" spans="1:2">
      <c r="A2763" s="151" t="s">
        <v>4266</v>
      </c>
      <c r="B2763" s="151" t="s">
        <v>7390</v>
      </c>
    </row>
    <row r="2764" spans="1:2">
      <c r="A2764" s="151" t="s">
        <v>4845</v>
      </c>
      <c r="B2764" s="151">
        <v>2001</v>
      </c>
    </row>
    <row r="2765" spans="1:2">
      <c r="A2765" s="151" t="s">
        <v>4844</v>
      </c>
      <c r="B2765" s="151">
        <v>2001</v>
      </c>
    </row>
    <row r="2766" spans="1:2">
      <c r="A2766" s="151" t="s">
        <v>4842</v>
      </c>
      <c r="B2766" s="151">
        <v>2001</v>
      </c>
    </row>
    <row r="2767" spans="1:2">
      <c r="A2767" s="151" t="s">
        <v>4509</v>
      </c>
      <c r="B2767" s="151" t="s">
        <v>7388</v>
      </c>
    </row>
    <row r="2768" spans="1:2">
      <c r="A2768" s="151" t="s">
        <v>4841</v>
      </c>
      <c r="B2768" s="151">
        <v>2001</v>
      </c>
    </row>
    <row r="2769" spans="1:2">
      <c r="A2769" s="151" t="s">
        <v>4840</v>
      </c>
      <c r="B2769" s="151">
        <v>2001</v>
      </c>
    </row>
    <row r="2770" spans="1:2">
      <c r="A2770" s="151" t="s">
        <v>4839</v>
      </c>
      <c r="B2770" s="151">
        <v>2001</v>
      </c>
    </row>
    <row r="2771" spans="1:2">
      <c r="A2771" s="151" t="s">
        <v>4832</v>
      </c>
      <c r="B2771" s="151">
        <v>2001</v>
      </c>
    </row>
    <row r="2772" spans="1:2">
      <c r="A2772" s="151" t="s">
        <v>4831</v>
      </c>
      <c r="B2772" s="151">
        <v>2001</v>
      </c>
    </row>
    <row r="2773" spans="1:2">
      <c r="A2773" s="151" t="s">
        <v>4606</v>
      </c>
      <c r="B2773" s="151" t="s">
        <v>7388</v>
      </c>
    </row>
    <row r="2774" spans="1:2">
      <c r="A2774" s="151" t="s">
        <v>4386</v>
      </c>
      <c r="B2774" s="151" t="s">
        <v>7390</v>
      </c>
    </row>
    <row r="2775" spans="1:2">
      <c r="A2775" s="151" t="s">
        <v>4829</v>
      </c>
      <c r="B2775" s="151">
        <v>2001</v>
      </c>
    </row>
    <row r="2776" spans="1:2">
      <c r="A2776" s="151" t="s">
        <v>4112</v>
      </c>
      <c r="B2776" s="151" t="s">
        <v>7387</v>
      </c>
    </row>
    <row r="2777" spans="1:2">
      <c r="A2777" s="151" t="s">
        <v>4828</v>
      </c>
      <c r="B2777" s="151">
        <v>2001</v>
      </c>
    </row>
    <row r="2778" spans="1:2">
      <c r="A2778" s="151" t="s">
        <v>4827</v>
      </c>
      <c r="B2778" s="151">
        <v>2001</v>
      </c>
    </row>
    <row r="2779" spans="1:2">
      <c r="A2779" s="151" t="s">
        <v>4826</v>
      </c>
      <c r="B2779" s="151">
        <v>2001</v>
      </c>
    </row>
    <row r="2780" spans="1:2">
      <c r="A2780" s="151" t="s">
        <v>4825</v>
      </c>
      <c r="B2780" s="151">
        <v>2001</v>
      </c>
    </row>
    <row r="2781" spans="1:2">
      <c r="A2781" s="151" t="s">
        <v>4214</v>
      </c>
      <c r="B2781" s="151" t="s">
        <v>7390</v>
      </c>
    </row>
    <row r="2782" spans="1:2">
      <c r="A2782" s="151" t="s">
        <v>4016</v>
      </c>
      <c r="B2782" s="151" t="s">
        <v>7387</v>
      </c>
    </row>
    <row r="2783" spans="1:2">
      <c r="A2783" s="151" t="s">
        <v>4518</v>
      </c>
      <c r="B2783" s="151" t="s">
        <v>7388</v>
      </c>
    </row>
    <row r="2784" spans="1:2">
      <c r="A2784" s="151" t="s">
        <v>4823</v>
      </c>
      <c r="B2784" s="151">
        <v>2001</v>
      </c>
    </row>
    <row r="2785" spans="1:2">
      <c r="A2785" s="151" t="s">
        <v>4263</v>
      </c>
      <c r="B2785" s="151" t="s">
        <v>7390</v>
      </c>
    </row>
    <row r="2786" spans="1:2">
      <c r="A2786" s="151" t="s">
        <v>4822</v>
      </c>
      <c r="B2786" s="151">
        <v>2001</v>
      </c>
    </row>
    <row r="2787" spans="1:2">
      <c r="A2787" s="151" t="s">
        <v>4821</v>
      </c>
      <c r="B2787" s="151">
        <v>2001</v>
      </c>
    </row>
    <row r="2788" spans="1:2">
      <c r="A2788" s="151" t="s">
        <v>4820</v>
      </c>
      <c r="B2788" s="151">
        <v>2001</v>
      </c>
    </row>
    <row r="2789" spans="1:2">
      <c r="A2789" s="151" t="s">
        <v>4556</v>
      </c>
      <c r="B2789" s="151" t="s">
        <v>7388</v>
      </c>
    </row>
    <row r="2790" spans="1:2">
      <c r="A2790" s="151" t="s">
        <v>4819</v>
      </c>
      <c r="B2790" s="151">
        <v>2001</v>
      </c>
    </row>
    <row r="2791" spans="1:2">
      <c r="A2791" s="151" t="s">
        <v>4816</v>
      </c>
      <c r="B2791" s="151">
        <v>2001</v>
      </c>
    </row>
    <row r="2792" spans="1:2">
      <c r="A2792" s="151" t="s">
        <v>3778</v>
      </c>
      <c r="B2792" s="151" t="s">
        <v>7391</v>
      </c>
    </row>
    <row r="2793" spans="1:2">
      <c r="A2793" s="151" t="s">
        <v>4815</v>
      </c>
      <c r="B2793" s="151">
        <v>2001</v>
      </c>
    </row>
    <row r="2794" spans="1:2">
      <c r="A2794" s="151" t="s">
        <v>4814</v>
      </c>
      <c r="B2794" s="151">
        <v>2001</v>
      </c>
    </row>
    <row r="2795" spans="1:2">
      <c r="A2795" s="151" t="s">
        <v>4813</v>
      </c>
      <c r="B2795" s="151">
        <v>2001</v>
      </c>
    </row>
    <row r="2796" spans="1:2">
      <c r="A2796" s="151" t="s">
        <v>4812</v>
      </c>
      <c r="B2796" s="151">
        <v>2001</v>
      </c>
    </row>
    <row r="2797" spans="1:2">
      <c r="A2797" s="151" t="s">
        <v>4811</v>
      </c>
      <c r="B2797" s="151">
        <v>2001</v>
      </c>
    </row>
    <row r="2798" spans="1:2">
      <c r="A2798" s="151" t="s">
        <v>4807</v>
      </c>
      <c r="B2798" s="151">
        <v>2001</v>
      </c>
    </row>
    <row r="2799" spans="1:2">
      <c r="A2799" s="151" t="s">
        <v>4806</v>
      </c>
      <c r="B2799" s="151">
        <v>2001</v>
      </c>
    </row>
    <row r="2800" spans="1:2">
      <c r="A2800" s="151" t="s">
        <v>4619</v>
      </c>
      <c r="B2800" s="151" t="s">
        <v>7388</v>
      </c>
    </row>
    <row r="2801" spans="1:2">
      <c r="A2801" s="151" t="s">
        <v>4805</v>
      </c>
      <c r="B2801" s="151">
        <v>2001</v>
      </c>
    </row>
    <row r="2802" spans="1:2">
      <c r="A2802" s="151" t="s">
        <v>4804</v>
      </c>
      <c r="B2802" s="151">
        <v>2001</v>
      </c>
    </row>
    <row r="2803" spans="1:2">
      <c r="A2803" s="151" t="s">
        <v>4803</v>
      </c>
      <c r="B2803" s="151">
        <v>2001</v>
      </c>
    </row>
    <row r="2804" spans="1:2">
      <c r="A2804" s="151" t="s">
        <v>4802</v>
      </c>
      <c r="B2804" s="151">
        <v>2001</v>
      </c>
    </row>
    <row r="2805" spans="1:2">
      <c r="A2805" s="151" t="s">
        <v>4138</v>
      </c>
      <c r="B2805" s="151" t="s">
        <v>7387</v>
      </c>
    </row>
    <row r="2806" spans="1:2">
      <c r="A2806" s="151" t="s">
        <v>4801</v>
      </c>
      <c r="B2806" s="151">
        <v>2001</v>
      </c>
    </row>
    <row r="2807" spans="1:2">
      <c r="A2807" s="151" t="s">
        <v>4800</v>
      </c>
      <c r="B2807" s="151">
        <v>2001</v>
      </c>
    </row>
    <row r="2808" spans="1:2">
      <c r="A2808" s="151" t="s">
        <v>4799</v>
      </c>
      <c r="B2808" s="151">
        <v>2001</v>
      </c>
    </row>
    <row r="2809" spans="1:2">
      <c r="A2809" s="151" t="s">
        <v>4360</v>
      </c>
      <c r="B2809" s="151" t="s">
        <v>7390</v>
      </c>
    </row>
    <row r="2810" spans="1:2">
      <c r="A2810" s="151" t="s">
        <v>4798</v>
      </c>
      <c r="B2810" s="151">
        <v>2001</v>
      </c>
    </row>
    <row r="2811" spans="1:2">
      <c r="A2811" s="151" t="s">
        <v>4797</v>
      </c>
      <c r="B2811" s="151">
        <v>2001</v>
      </c>
    </row>
    <row r="2812" spans="1:2">
      <c r="A2812" s="151" t="s">
        <v>4795</v>
      </c>
      <c r="B2812" s="151">
        <v>2001</v>
      </c>
    </row>
    <row r="2813" spans="1:2">
      <c r="A2813" s="151" t="s">
        <v>4794</v>
      </c>
      <c r="B2813" s="151">
        <v>2001</v>
      </c>
    </row>
    <row r="2814" spans="1:2">
      <c r="A2814" s="151" t="s">
        <v>4793</v>
      </c>
      <c r="B2814" s="151">
        <v>2001</v>
      </c>
    </row>
    <row r="2815" spans="1:2">
      <c r="A2815" s="151" t="s">
        <v>4792</v>
      </c>
      <c r="B2815" s="151">
        <v>2001</v>
      </c>
    </row>
    <row r="2816" spans="1:2">
      <c r="A2816" s="151" t="s">
        <v>4791</v>
      </c>
      <c r="B2816" s="151">
        <v>2001</v>
      </c>
    </row>
    <row r="2817" spans="1:2">
      <c r="A2817" s="151" t="s">
        <v>4790</v>
      </c>
      <c r="B2817" s="151">
        <v>2001</v>
      </c>
    </row>
    <row r="2818" spans="1:2">
      <c r="A2818" s="151" t="s">
        <v>4469</v>
      </c>
      <c r="B2818" s="151" t="s">
        <v>7388</v>
      </c>
    </row>
    <row r="2819" spans="1:2">
      <c r="A2819" s="151" t="s">
        <v>4563</v>
      </c>
      <c r="B2819" s="151" t="s">
        <v>7388</v>
      </c>
    </row>
    <row r="2820" spans="1:2">
      <c r="A2820" s="151" t="s">
        <v>3725</v>
      </c>
      <c r="B2820" s="151" t="s">
        <v>7391</v>
      </c>
    </row>
    <row r="2821" spans="1:2">
      <c r="A2821" s="151" t="s">
        <v>4616</v>
      </c>
      <c r="B2821" s="151" t="s">
        <v>7388</v>
      </c>
    </row>
    <row r="2822" spans="1:2">
      <c r="A2822" s="151" t="s">
        <v>4789</v>
      </c>
      <c r="B2822" s="151">
        <v>2001</v>
      </c>
    </row>
    <row r="2823" spans="1:2">
      <c r="A2823" s="151" t="s">
        <v>4788</v>
      </c>
      <c r="B2823" s="151">
        <v>2001</v>
      </c>
    </row>
    <row r="2824" spans="1:2">
      <c r="A2824" s="151" t="s">
        <v>4787</v>
      </c>
      <c r="B2824" s="151">
        <v>2001</v>
      </c>
    </row>
    <row r="2825" spans="1:2">
      <c r="A2825" s="151" t="s">
        <v>4786</v>
      </c>
      <c r="B2825" s="151">
        <v>2001</v>
      </c>
    </row>
    <row r="2826" spans="1:2">
      <c r="A2826" s="151" t="s">
        <v>4784</v>
      </c>
      <c r="B2826" s="151">
        <v>2001</v>
      </c>
    </row>
    <row r="2827" spans="1:2">
      <c r="A2827" s="151" t="s">
        <v>4435</v>
      </c>
      <c r="B2827" s="151" t="s">
        <v>7390</v>
      </c>
    </row>
    <row r="2828" spans="1:2">
      <c r="A2828" s="151" t="s">
        <v>4782</v>
      </c>
      <c r="B2828" s="151">
        <v>2001</v>
      </c>
    </row>
    <row r="2829" spans="1:2">
      <c r="A2829" s="151" t="s">
        <v>4781</v>
      </c>
      <c r="B2829" s="151">
        <v>2001</v>
      </c>
    </row>
    <row r="2830" spans="1:2">
      <c r="A2830" s="151" t="s">
        <v>4779</v>
      </c>
      <c r="B2830" s="151">
        <v>2001</v>
      </c>
    </row>
    <row r="2831" spans="1:2">
      <c r="A2831" s="151" t="s">
        <v>4778</v>
      </c>
      <c r="B2831" s="151">
        <v>2001</v>
      </c>
    </row>
    <row r="2832" spans="1:2">
      <c r="A2832" s="151" t="s">
        <v>4776</v>
      </c>
      <c r="B2832" s="151">
        <v>2001</v>
      </c>
    </row>
    <row r="2833" spans="1:2">
      <c r="A2833" s="151" t="s">
        <v>4774</v>
      </c>
      <c r="B2833" s="151">
        <v>2001</v>
      </c>
    </row>
    <row r="2834" spans="1:2">
      <c r="A2834" s="151" t="s">
        <v>4773</v>
      </c>
      <c r="B2834" s="151">
        <v>2001</v>
      </c>
    </row>
    <row r="2835" spans="1:2">
      <c r="A2835" s="151" t="s">
        <v>4768</v>
      </c>
      <c r="B2835" s="151">
        <v>2001</v>
      </c>
    </row>
    <row r="2836" spans="1:2">
      <c r="A2836" s="151" t="s">
        <v>4766</v>
      </c>
      <c r="B2836" s="151">
        <v>2001</v>
      </c>
    </row>
    <row r="2837" spans="1:2">
      <c r="A2837" s="151" t="s">
        <v>4764</v>
      </c>
      <c r="B2837" s="151">
        <v>2001</v>
      </c>
    </row>
    <row r="2838" spans="1:2">
      <c r="A2838" s="151" t="s">
        <v>3703</v>
      </c>
      <c r="B2838" s="151" t="s">
        <v>7391</v>
      </c>
    </row>
    <row r="2839" spans="1:2">
      <c r="A2839" s="151" t="s">
        <v>4760</v>
      </c>
      <c r="B2839" s="151">
        <v>2001</v>
      </c>
    </row>
    <row r="2840" spans="1:2">
      <c r="A2840" s="151" t="s">
        <v>4587</v>
      </c>
      <c r="B2840" s="151" t="s">
        <v>7388</v>
      </c>
    </row>
    <row r="2841" spans="1:2">
      <c r="A2841" s="151" t="s">
        <v>4759</v>
      </c>
      <c r="B2841" s="151">
        <v>2001</v>
      </c>
    </row>
    <row r="2842" spans="1:2">
      <c r="A2842" s="151" t="s">
        <v>4656</v>
      </c>
      <c r="B2842" s="151" t="s">
        <v>7388</v>
      </c>
    </row>
    <row r="2843" spans="1:2">
      <c r="A2843" s="151" t="s">
        <v>4758</v>
      </c>
      <c r="B2843" s="151">
        <v>2001</v>
      </c>
    </row>
    <row r="2844" spans="1:2">
      <c r="A2844" s="151" t="s">
        <v>4757</v>
      </c>
      <c r="B2844" s="151">
        <v>2001</v>
      </c>
    </row>
    <row r="2845" spans="1:2">
      <c r="A2845" s="151" t="s">
        <v>4756</v>
      </c>
      <c r="B2845" s="151">
        <v>2001</v>
      </c>
    </row>
    <row r="2846" spans="1:2">
      <c r="A2846" s="151" t="s">
        <v>1957</v>
      </c>
      <c r="B2846" s="151" t="s">
        <v>7387</v>
      </c>
    </row>
    <row r="2847" spans="1:2">
      <c r="A2847" s="151" t="s">
        <v>4755</v>
      </c>
      <c r="B2847" s="151">
        <v>2001</v>
      </c>
    </row>
    <row r="2848" spans="1:2">
      <c r="A2848" s="151" t="s">
        <v>4439</v>
      </c>
      <c r="B2848" s="151" t="s">
        <v>7390</v>
      </c>
    </row>
    <row r="2849" spans="1:2">
      <c r="A2849" s="151" t="s">
        <v>4753</v>
      </c>
      <c r="B2849" s="151">
        <v>2001</v>
      </c>
    </row>
    <row r="2850" spans="1:2">
      <c r="A2850" s="151" t="s">
        <v>4521</v>
      </c>
      <c r="B2850" s="151" t="s">
        <v>7388</v>
      </c>
    </row>
    <row r="2851" spans="1:2">
      <c r="A2851" s="151" t="s">
        <v>4752</v>
      </c>
      <c r="B2851" s="151">
        <v>2001</v>
      </c>
    </row>
    <row r="2852" spans="1:2">
      <c r="A2852" s="151" t="s">
        <v>4751</v>
      </c>
      <c r="B2852" s="151">
        <v>2001</v>
      </c>
    </row>
    <row r="2853" spans="1:2">
      <c r="A2853" s="151" t="s">
        <v>4750</v>
      </c>
      <c r="B2853" s="151">
        <v>2001</v>
      </c>
    </row>
    <row r="2854" spans="1:2">
      <c r="A2854" s="151" t="s">
        <v>4749</v>
      </c>
      <c r="B2854" s="151">
        <v>2001</v>
      </c>
    </row>
    <row r="2855" spans="1:2">
      <c r="A2855" s="151" t="s">
        <v>4748</v>
      </c>
      <c r="B2855" s="151">
        <v>2001</v>
      </c>
    </row>
    <row r="2856" spans="1:2">
      <c r="A2856" s="151" t="s">
        <v>4746</v>
      </c>
      <c r="B2856" s="151">
        <v>2001</v>
      </c>
    </row>
    <row r="2857" spans="1:2">
      <c r="A2857" s="151" t="s">
        <v>4744</v>
      </c>
      <c r="B2857" s="151">
        <v>2001</v>
      </c>
    </row>
    <row r="2858" spans="1:2">
      <c r="A2858" s="151" t="s">
        <v>4741</v>
      </c>
      <c r="B2858" s="151">
        <v>2001</v>
      </c>
    </row>
    <row r="2859" spans="1:2">
      <c r="A2859" s="151" t="s">
        <v>4396</v>
      </c>
      <c r="B2859" s="151" t="s">
        <v>7390</v>
      </c>
    </row>
    <row r="2860" spans="1:2">
      <c r="A2860" s="151" t="s">
        <v>4739</v>
      </c>
      <c r="B2860" s="151">
        <v>2001</v>
      </c>
    </row>
    <row r="2861" spans="1:2">
      <c r="A2861" s="151" t="s">
        <v>4738</v>
      </c>
      <c r="B2861" s="151">
        <v>2001</v>
      </c>
    </row>
    <row r="2862" spans="1:2">
      <c r="A2862" s="151" t="s">
        <v>4413</v>
      </c>
      <c r="B2862" s="151" t="s">
        <v>7390</v>
      </c>
    </row>
    <row r="2863" spans="1:2">
      <c r="A2863" s="151" t="s">
        <v>4737</v>
      </c>
      <c r="B2863" s="151">
        <v>2001</v>
      </c>
    </row>
    <row r="2864" spans="1:2">
      <c r="A2864" s="151" t="s">
        <v>4736</v>
      </c>
      <c r="B2864" s="151">
        <v>2001</v>
      </c>
    </row>
    <row r="2865" spans="1:2">
      <c r="A2865" s="151" t="s">
        <v>4733</v>
      </c>
      <c r="B2865" s="151">
        <v>2001</v>
      </c>
    </row>
    <row r="2866" spans="1:2">
      <c r="A2866" s="151" t="s">
        <v>4732</v>
      </c>
      <c r="B2866" s="151">
        <v>2001</v>
      </c>
    </row>
    <row r="2867" spans="1:2">
      <c r="A2867" s="151" t="s">
        <v>4731</v>
      </c>
      <c r="B2867" s="151">
        <v>2001</v>
      </c>
    </row>
    <row r="2868" spans="1:2">
      <c r="A2868" s="151" t="s">
        <v>4730</v>
      </c>
      <c r="B2868" s="151">
        <v>2001</v>
      </c>
    </row>
    <row r="2869" spans="1:2">
      <c r="A2869" s="151" t="s">
        <v>4729</v>
      </c>
      <c r="B2869" s="151">
        <v>2001</v>
      </c>
    </row>
    <row r="2870" spans="1:2">
      <c r="A2870" s="151" t="s">
        <v>4728</v>
      </c>
      <c r="B2870" s="151">
        <v>2001</v>
      </c>
    </row>
    <row r="2871" spans="1:2">
      <c r="A2871" s="151" t="s">
        <v>4727</v>
      </c>
      <c r="B2871" s="151">
        <v>2001</v>
      </c>
    </row>
    <row r="2872" spans="1:2">
      <c r="A2872" s="151" t="s">
        <v>4726</v>
      </c>
      <c r="B2872" s="151">
        <v>2001</v>
      </c>
    </row>
    <row r="2873" spans="1:2">
      <c r="A2873" s="151" t="s">
        <v>4724</v>
      </c>
      <c r="B2873" s="151">
        <v>2001</v>
      </c>
    </row>
    <row r="2874" spans="1:2">
      <c r="A2874" s="151" t="s">
        <v>4723</v>
      </c>
      <c r="B2874" s="151">
        <v>2001</v>
      </c>
    </row>
    <row r="2875" spans="1:2">
      <c r="A2875" s="151" t="s">
        <v>4722</v>
      </c>
      <c r="B2875" s="151">
        <v>2001</v>
      </c>
    </row>
    <row r="2876" spans="1:2">
      <c r="A2876" s="151" t="s">
        <v>4721</v>
      </c>
      <c r="B2876" s="151">
        <v>2001</v>
      </c>
    </row>
    <row r="2877" spans="1:2">
      <c r="A2877" s="151" t="s">
        <v>4720</v>
      </c>
      <c r="B2877" s="151">
        <v>2001</v>
      </c>
    </row>
    <row r="2878" spans="1:2">
      <c r="A2878" s="151" t="s">
        <v>4719</v>
      </c>
      <c r="B2878" s="151">
        <v>2001</v>
      </c>
    </row>
    <row r="2879" spans="1:2">
      <c r="A2879" s="151" t="s">
        <v>4718</v>
      </c>
      <c r="B2879" s="151">
        <v>2001</v>
      </c>
    </row>
    <row r="2880" spans="1:2">
      <c r="A2880" s="151" t="s">
        <v>4717</v>
      </c>
      <c r="B2880" s="151">
        <v>2001</v>
      </c>
    </row>
    <row r="2881" spans="1:2">
      <c r="A2881" s="151" t="s">
        <v>4716</v>
      </c>
      <c r="B2881" s="151">
        <v>2001</v>
      </c>
    </row>
    <row r="2882" spans="1:2">
      <c r="A2882" s="151" t="s">
        <v>4715</v>
      </c>
      <c r="B2882" s="151">
        <v>2001</v>
      </c>
    </row>
    <row r="2883" spans="1:2">
      <c r="A2883" s="151" t="s">
        <v>4714</v>
      </c>
      <c r="B2883" s="151">
        <v>2001</v>
      </c>
    </row>
    <row r="2884" spans="1:2">
      <c r="A2884" s="151" t="s">
        <v>4713</v>
      </c>
      <c r="B2884" s="151">
        <v>2001</v>
      </c>
    </row>
    <row r="2885" spans="1:2">
      <c r="A2885" s="151" t="s">
        <v>4712</v>
      </c>
      <c r="B2885" s="151">
        <v>2001</v>
      </c>
    </row>
    <row r="2886" spans="1:2">
      <c r="A2886" s="151" t="s">
        <v>4711</v>
      </c>
      <c r="B2886" s="151">
        <v>2001</v>
      </c>
    </row>
    <row r="2887" spans="1:2">
      <c r="A2887" s="151" t="s">
        <v>4710</v>
      </c>
      <c r="B2887" s="151">
        <v>2001</v>
      </c>
    </row>
    <row r="2888" spans="1:2">
      <c r="A2888" s="151" t="s">
        <v>4709</v>
      </c>
      <c r="B2888" s="151">
        <v>2001</v>
      </c>
    </row>
    <row r="2889" spans="1:2">
      <c r="A2889" s="151" t="s">
        <v>4708</v>
      </c>
      <c r="B2889" s="151">
        <v>2001</v>
      </c>
    </row>
    <row r="2890" spans="1:2">
      <c r="A2890" s="151" t="s">
        <v>4706</v>
      </c>
      <c r="B2890" s="151">
        <v>2001</v>
      </c>
    </row>
    <row r="2891" spans="1:2">
      <c r="A2891" s="151" t="s">
        <v>4189</v>
      </c>
      <c r="B2891" s="151" t="s">
        <v>7390</v>
      </c>
    </row>
    <row r="2892" spans="1:2">
      <c r="A2892" s="151" t="s">
        <v>4705</v>
      </c>
      <c r="B2892" s="151">
        <v>2001</v>
      </c>
    </row>
    <row r="2893" spans="1:2">
      <c r="A2893" s="151" t="s">
        <v>4702</v>
      </c>
      <c r="B2893" s="151">
        <v>2001</v>
      </c>
    </row>
    <row r="2894" spans="1:2">
      <c r="A2894" s="151" t="s">
        <v>4701</v>
      </c>
      <c r="B2894" s="151">
        <v>2001</v>
      </c>
    </row>
    <row r="2895" spans="1:2">
      <c r="A2895" s="151" t="s">
        <v>4462</v>
      </c>
      <c r="B2895" s="151" t="s">
        <v>7388</v>
      </c>
    </row>
    <row r="2896" spans="1:2">
      <c r="A2896" s="151" t="s">
        <v>4699</v>
      </c>
      <c r="B2896" s="151">
        <v>2001</v>
      </c>
    </row>
    <row r="2897" spans="1:2">
      <c r="A2897" s="151" t="s">
        <v>4698</v>
      </c>
      <c r="B2897" s="151">
        <v>2001</v>
      </c>
    </row>
    <row r="2898" spans="1:2">
      <c r="A2898" s="151" t="s">
        <v>3954</v>
      </c>
      <c r="B2898" s="151" t="s">
        <v>7386</v>
      </c>
    </row>
    <row r="2899" spans="1:2">
      <c r="A2899" s="151" t="s">
        <v>4697</v>
      </c>
      <c r="B2899" s="151">
        <v>2001</v>
      </c>
    </row>
    <row r="2900" spans="1:2">
      <c r="A2900" s="151" t="s">
        <v>4696</v>
      </c>
      <c r="B2900" s="151">
        <v>2001</v>
      </c>
    </row>
    <row r="2901" spans="1:2">
      <c r="A2901" s="151" t="s">
        <v>4486</v>
      </c>
      <c r="B2901" s="151" t="s">
        <v>7388</v>
      </c>
    </row>
    <row r="2902" spans="1:2">
      <c r="A2902" s="151" t="s">
        <v>4695</v>
      </c>
      <c r="B2902" s="151">
        <v>2001</v>
      </c>
    </row>
    <row r="2903" spans="1:2">
      <c r="A2903" s="151" t="s">
        <v>4693</v>
      </c>
      <c r="B2903" s="151">
        <v>2001</v>
      </c>
    </row>
    <row r="2904" spans="1:2">
      <c r="A2904" s="151" t="s">
        <v>4692</v>
      </c>
      <c r="B2904" s="151">
        <v>2001</v>
      </c>
    </row>
    <row r="2905" spans="1:2">
      <c r="A2905" s="151" t="s">
        <v>4691</v>
      </c>
      <c r="B2905" s="151">
        <v>2001</v>
      </c>
    </row>
    <row r="2906" spans="1:2">
      <c r="A2906" s="151" t="s">
        <v>4690</v>
      </c>
      <c r="B2906" s="151">
        <v>2001</v>
      </c>
    </row>
    <row r="2907" spans="1:2">
      <c r="A2907" s="151" t="s">
        <v>4689</v>
      </c>
      <c r="B2907" s="151">
        <v>2001</v>
      </c>
    </row>
    <row r="2908" spans="1:2">
      <c r="A2908" s="151" t="s">
        <v>4688</v>
      </c>
      <c r="B2908" s="151">
        <v>2001</v>
      </c>
    </row>
    <row r="2909" spans="1:2">
      <c r="A2909" s="151" t="s">
        <v>4687</v>
      </c>
      <c r="B2909" s="151">
        <v>2001</v>
      </c>
    </row>
    <row r="2910" spans="1:2">
      <c r="A2910" s="151" t="s">
        <v>4686</v>
      </c>
      <c r="B2910" s="151">
        <v>2001</v>
      </c>
    </row>
    <row r="2911" spans="1:2">
      <c r="A2911" s="151" t="s">
        <v>4685</v>
      </c>
      <c r="B2911" s="151">
        <v>2001</v>
      </c>
    </row>
    <row r="2912" spans="1:2">
      <c r="A2912" s="151" t="s">
        <v>4684</v>
      </c>
      <c r="B2912" s="151">
        <v>2001</v>
      </c>
    </row>
    <row r="2913" spans="1:2">
      <c r="A2913" s="151" t="s">
        <v>4682</v>
      </c>
      <c r="B2913" s="151">
        <v>2001</v>
      </c>
    </row>
    <row r="2914" spans="1:2">
      <c r="A2914" s="151" t="s">
        <v>4512</v>
      </c>
      <c r="B2914" s="151" t="s">
        <v>7388</v>
      </c>
    </row>
    <row r="2915" spans="1:2">
      <c r="A2915" s="151" t="s">
        <v>4681</v>
      </c>
      <c r="B2915" s="151">
        <v>2001</v>
      </c>
    </row>
    <row r="2916" spans="1:2">
      <c r="A2916" s="151" t="s">
        <v>4001</v>
      </c>
      <c r="B2916" s="151" t="s">
        <v>7387</v>
      </c>
    </row>
    <row r="2917" spans="1:2">
      <c r="A2917" s="151" t="s">
        <v>4680</v>
      </c>
      <c r="B2917" s="151">
        <v>2001</v>
      </c>
    </row>
    <row r="2918" spans="1:2">
      <c r="A2918" s="151" t="s">
        <v>4679</v>
      </c>
      <c r="B2918" s="151">
        <v>2001</v>
      </c>
    </row>
    <row r="2919" spans="1:2">
      <c r="A2919" s="151" t="s">
        <v>4678</v>
      </c>
      <c r="B2919" s="151">
        <v>2001</v>
      </c>
    </row>
    <row r="2920" spans="1:2">
      <c r="A2920" s="151" t="s">
        <v>4676</v>
      </c>
      <c r="B2920" s="151">
        <v>2001</v>
      </c>
    </row>
    <row r="2921" spans="1:2">
      <c r="A2921" s="151" t="s">
        <v>4339</v>
      </c>
      <c r="B2921" s="151" t="s">
        <v>7390</v>
      </c>
    </row>
    <row r="2922" spans="1:2">
      <c r="A2922" s="151" t="s">
        <v>4675</v>
      </c>
      <c r="B2922" s="151">
        <v>2001</v>
      </c>
    </row>
    <row r="2923" spans="1:2">
      <c r="A2923" s="151" t="s">
        <v>4674</v>
      </c>
      <c r="B2923" s="151">
        <v>2001</v>
      </c>
    </row>
    <row r="2924" spans="1:2">
      <c r="A2924" s="151" t="s">
        <v>4642</v>
      </c>
      <c r="B2924" s="151" t="s">
        <v>7388</v>
      </c>
    </row>
    <row r="2925" spans="1:2">
      <c r="A2925" s="151" t="s">
        <v>4673</v>
      </c>
      <c r="B2925" s="151">
        <v>2001</v>
      </c>
    </row>
    <row r="2926" spans="1:2">
      <c r="A2926" s="151" t="s">
        <v>4542</v>
      </c>
      <c r="B2926" s="151" t="s">
        <v>7388</v>
      </c>
    </row>
    <row r="2927" spans="1:2">
      <c r="A2927" s="151" t="s">
        <v>3495</v>
      </c>
      <c r="B2927" s="151">
        <v>2000</v>
      </c>
    </row>
    <row r="2928" spans="1:2">
      <c r="A2928" s="151" t="s">
        <v>4672</v>
      </c>
      <c r="B2928" s="151">
        <v>2000</v>
      </c>
    </row>
    <row r="2929" spans="1:2">
      <c r="A2929" s="151" t="s">
        <v>4110</v>
      </c>
      <c r="B2929" s="151" t="s">
        <v>7382</v>
      </c>
    </row>
    <row r="2930" spans="1:2">
      <c r="A2930" s="151" t="s">
        <v>4669</v>
      </c>
      <c r="B2930" s="151">
        <v>2000</v>
      </c>
    </row>
    <row r="2931" spans="1:2">
      <c r="A2931" s="151" t="s">
        <v>4668</v>
      </c>
      <c r="B2931" s="151">
        <v>2000</v>
      </c>
    </row>
    <row r="2932" spans="1:2">
      <c r="A2932" s="151" t="s">
        <v>4667</v>
      </c>
      <c r="B2932" s="151">
        <v>2000</v>
      </c>
    </row>
    <row r="2933" spans="1:2">
      <c r="A2933" s="151" t="s">
        <v>4665</v>
      </c>
      <c r="B2933" s="151">
        <v>2000</v>
      </c>
    </row>
    <row r="2934" spans="1:2">
      <c r="A2934" s="151" t="s">
        <v>4663</v>
      </c>
      <c r="B2934" s="151">
        <v>2000</v>
      </c>
    </row>
    <row r="2935" spans="1:2">
      <c r="A2935" s="151" t="s">
        <v>4661</v>
      </c>
      <c r="B2935" s="151">
        <v>2000</v>
      </c>
    </row>
    <row r="2936" spans="1:2">
      <c r="A2936" s="151" t="s">
        <v>4659</v>
      </c>
      <c r="B2936" s="151">
        <v>2000</v>
      </c>
    </row>
    <row r="2937" spans="1:2">
      <c r="A2937" s="151" t="s">
        <v>1655</v>
      </c>
      <c r="B2937" s="151">
        <v>2000</v>
      </c>
    </row>
    <row r="2938" spans="1:2">
      <c r="A2938" s="151" t="s">
        <v>4658</v>
      </c>
      <c r="B2938" s="151">
        <v>2000</v>
      </c>
    </row>
    <row r="2939" spans="1:2">
      <c r="A2939" s="151" t="s">
        <v>4657</v>
      </c>
      <c r="B2939" s="151">
        <v>2000</v>
      </c>
    </row>
    <row r="2940" spans="1:2">
      <c r="A2940" s="151" t="s">
        <v>4655</v>
      </c>
      <c r="B2940" s="151">
        <v>2000</v>
      </c>
    </row>
    <row r="2941" spans="1:2">
      <c r="A2941" s="151" t="s">
        <v>4654</v>
      </c>
      <c r="B2941" s="151">
        <v>2000</v>
      </c>
    </row>
    <row r="2942" spans="1:2">
      <c r="A2942" s="151" t="s">
        <v>4653</v>
      </c>
      <c r="B2942" s="151">
        <v>2000</v>
      </c>
    </row>
    <row r="2943" spans="1:2">
      <c r="A2943" s="151" t="s">
        <v>4651</v>
      </c>
      <c r="B2943" s="151">
        <v>2000</v>
      </c>
    </row>
    <row r="2944" spans="1:2">
      <c r="A2944" s="151" t="s">
        <v>4649</v>
      </c>
      <c r="B2944" s="151">
        <v>2000</v>
      </c>
    </row>
    <row r="2945" spans="1:2">
      <c r="A2945" s="151" t="s">
        <v>4647</v>
      </c>
      <c r="B2945" s="151">
        <v>2000</v>
      </c>
    </row>
    <row r="2946" spans="1:2">
      <c r="A2946" s="151" t="s">
        <v>3964</v>
      </c>
      <c r="B2946" s="151" t="s">
        <v>7383</v>
      </c>
    </row>
    <row r="2947" spans="1:2">
      <c r="A2947" s="151" t="s">
        <v>4646</v>
      </c>
      <c r="B2947" s="151">
        <v>2000</v>
      </c>
    </row>
    <row r="2948" spans="1:2">
      <c r="A2948" s="151" t="s">
        <v>4338</v>
      </c>
      <c r="B2948" s="151" t="s">
        <v>7381</v>
      </c>
    </row>
    <row r="2949" spans="1:2">
      <c r="A2949" s="151" t="s">
        <v>4366</v>
      </c>
      <c r="B2949" s="151" t="s">
        <v>7381</v>
      </c>
    </row>
    <row r="2950" spans="1:2">
      <c r="A2950" s="151" t="s">
        <v>4233</v>
      </c>
      <c r="B2950" s="151" t="s">
        <v>7381</v>
      </c>
    </row>
    <row r="2951" spans="1:2">
      <c r="A2951" s="151" t="s">
        <v>4645</v>
      </c>
      <c r="B2951" s="151">
        <v>2000</v>
      </c>
    </row>
    <row r="2952" spans="1:2">
      <c r="A2952" s="151" t="s">
        <v>4644</v>
      </c>
      <c r="B2952" s="151">
        <v>2000</v>
      </c>
    </row>
    <row r="2953" spans="1:2">
      <c r="A2953" s="151" t="s">
        <v>4643</v>
      </c>
      <c r="B2953" s="151">
        <v>2000</v>
      </c>
    </row>
    <row r="2954" spans="1:2">
      <c r="A2954" s="151" t="s">
        <v>4641</v>
      </c>
      <c r="B2954" s="151">
        <v>2000</v>
      </c>
    </row>
    <row r="2955" spans="1:2">
      <c r="A2955" s="151" t="s">
        <v>4299</v>
      </c>
      <c r="B2955" s="151" t="s">
        <v>7381</v>
      </c>
    </row>
    <row r="2956" spans="1:2">
      <c r="A2956" s="151" t="s">
        <v>4640</v>
      </c>
      <c r="B2956" s="151">
        <v>2000</v>
      </c>
    </row>
    <row r="2957" spans="1:2">
      <c r="A2957" s="151" t="s">
        <v>4637</v>
      </c>
      <c r="B2957" s="151">
        <v>2000</v>
      </c>
    </row>
    <row r="2958" spans="1:2">
      <c r="A2958" s="151" t="s">
        <v>4636</v>
      </c>
      <c r="B2958" s="151">
        <v>2000</v>
      </c>
    </row>
    <row r="2959" spans="1:2">
      <c r="A2959" s="151" t="s">
        <v>4634</v>
      </c>
      <c r="B2959" s="151">
        <v>2000</v>
      </c>
    </row>
    <row r="2960" spans="1:2">
      <c r="A2960" s="151" t="s">
        <v>4632</v>
      </c>
      <c r="B2960" s="151">
        <v>2000</v>
      </c>
    </row>
    <row r="2961" spans="1:2">
      <c r="A2961" s="151" t="s">
        <v>4631</v>
      </c>
      <c r="B2961" s="151">
        <v>2000</v>
      </c>
    </row>
    <row r="2962" spans="1:2">
      <c r="A2962" s="151" t="s">
        <v>4630</v>
      </c>
      <c r="B2962" s="151">
        <v>2000</v>
      </c>
    </row>
    <row r="2963" spans="1:2">
      <c r="A2963" s="151" t="s">
        <v>4629</v>
      </c>
      <c r="B2963" s="151">
        <v>2000</v>
      </c>
    </row>
    <row r="2964" spans="1:2">
      <c r="A2964" s="151" t="s">
        <v>4628</v>
      </c>
      <c r="B2964" s="151">
        <v>2000</v>
      </c>
    </row>
    <row r="2965" spans="1:2">
      <c r="A2965" s="151" t="s">
        <v>4627</v>
      </c>
      <c r="B2965" s="151">
        <v>2000</v>
      </c>
    </row>
    <row r="2966" spans="1:2">
      <c r="A2966" s="151" t="s">
        <v>4625</v>
      </c>
      <c r="B2966" s="151">
        <v>2000</v>
      </c>
    </row>
    <row r="2967" spans="1:2">
      <c r="A2967" s="151" t="s">
        <v>4623</v>
      </c>
      <c r="B2967" s="151">
        <v>2000</v>
      </c>
    </row>
    <row r="2968" spans="1:2">
      <c r="A2968" s="151" t="s">
        <v>4622</v>
      </c>
      <c r="B2968" s="151">
        <v>2000</v>
      </c>
    </row>
    <row r="2969" spans="1:2">
      <c r="A2969" s="151" t="s">
        <v>4620</v>
      </c>
      <c r="B2969" s="151">
        <v>2000</v>
      </c>
    </row>
    <row r="2970" spans="1:2">
      <c r="A2970" s="151" t="s">
        <v>4378</v>
      </c>
      <c r="B2970" s="151" t="s">
        <v>7381</v>
      </c>
    </row>
    <row r="2971" spans="1:2">
      <c r="A2971" s="151" t="s">
        <v>4186</v>
      </c>
      <c r="B2971" s="151" t="s">
        <v>7382</v>
      </c>
    </row>
    <row r="2972" spans="1:2">
      <c r="A2972" s="151" t="s">
        <v>4618</v>
      </c>
      <c r="B2972" s="151">
        <v>2000</v>
      </c>
    </row>
    <row r="2973" spans="1:2">
      <c r="A2973" s="151" t="s">
        <v>4617</v>
      </c>
      <c r="B2973" s="151">
        <v>2000</v>
      </c>
    </row>
    <row r="2974" spans="1:2">
      <c r="A2974" s="151" t="s">
        <v>4615</v>
      </c>
      <c r="B2974" s="151">
        <v>2000</v>
      </c>
    </row>
    <row r="2975" spans="1:2">
      <c r="A2975" s="151" t="s">
        <v>4614</v>
      </c>
      <c r="B2975" s="151">
        <v>2000</v>
      </c>
    </row>
    <row r="2976" spans="1:2">
      <c r="A2976" s="151" t="s">
        <v>4613</v>
      </c>
      <c r="B2976" s="151">
        <v>2000</v>
      </c>
    </row>
    <row r="2977" spans="1:2">
      <c r="A2977" s="151" t="s">
        <v>3688</v>
      </c>
      <c r="B2977" s="151" t="s">
        <v>7385</v>
      </c>
    </row>
    <row r="2978" spans="1:2">
      <c r="A2978" s="151" t="s">
        <v>4612</v>
      </c>
      <c r="B2978" s="151">
        <v>2000</v>
      </c>
    </row>
    <row r="2979" spans="1:2">
      <c r="A2979" s="151" t="s">
        <v>4611</v>
      </c>
      <c r="B2979" s="151">
        <v>2000</v>
      </c>
    </row>
    <row r="2980" spans="1:2">
      <c r="A2980" s="151" t="s">
        <v>4609</v>
      </c>
      <c r="B2980" s="151">
        <v>2000</v>
      </c>
    </row>
    <row r="2981" spans="1:2">
      <c r="A2981" s="151" t="s">
        <v>4607</v>
      </c>
      <c r="B2981" s="151">
        <v>2000</v>
      </c>
    </row>
    <row r="2982" spans="1:2">
      <c r="A2982" s="151" t="s">
        <v>4605</v>
      </c>
      <c r="B2982" s="151">
        <v>2000</v>
      </c>
    </row>
    <row r="2983" spans="1:2">
      <c r="A2983" s="151" t="s">
        <v>4603</v>
      </c>
      <c r="B2983" s="151">
        <v>2000</v>
      </c>
    </row>
    <row r="2984" spans="1:2">
      <c r="A2984" s="151" t="s">
        <v>4602</v>
      </c>
      <c r="B2984" s="151">
        <v>2000</v>
      </c>
    </row>
    <row r="2985" spans="1:2">
      <c r="A2985" s="151" t="s">
        <v>4601</v>
      </c>
      <c r="B2985" s="151">
        <v>2000</v>
      </c>
    </row>
    <row r="2986" spans="1:2">
      <c r="A2986" s="151" t="s">
        <v>4600</v>
      </c>
      <c r="B2986" s="151">
        <v>2000</v>
      </c>
    </row>
    <row r="2987" spans="1:2">
      <c r="A2987" s="151" t="s">
        <v>4599</v>
      </c>
      <c r="B2987" s="151">
        <v>2000</v>
      </c>
    </row>
    <row r="2988" spans="1:2">
      <c r="A2988" s="151" t="s">
        <v>4598</v>
      </c>
      <c r="B2988" s="151">
        <v>2000</v>
      </c>
    </row>
    <row r="2989" spans="1:2">
      <c r="A2989" s="151" t="s">
        <v>4597</v>
      </c>
      <c r="B2989" s="151">
        <v>2000</v>
      </c>
    </row>
    <row r="2990" spans="1:2">
      <c r="A2990" s="151" t="s">
        <v>4596</v>
      </c>
      <c r="B2990" s="151">
        <v>2000</v>
      </c>
    </row>
    <row r="2991" spans="1:2">
      <c r="A2991" s="151" t="s">
        <v>1880</v>
      </c>
      <c r="B2991" s="151" t="s">
        <v>7382</v>
      </c>
    </row>
    <row r="2992" spans="1:2">
      <c r="A2992" s="151" t="s">
        <v>3750</v>
      </c>
      <c r="B2992" s="151" t="s">
        <v>7385</v>
      </c>
    </row>
    <row r="2993" spans="1:2">
      <c r="A2993" s="151" t="s">
        <v>3911</v>
      </c>
      <c r="B2993" s="151" t="s">
        <v>7383</v>
      </c>
    </row>
    <row r="2994" spans="1:2">
      <c r="A2994" s="151" t="s">
        <v>4595</v>
      </c>
      <c r="B2994" s="151">
        <v>2000</v>
      </c>
    </row>
    <row r="2995" spans="1:2">
      <c r="A2995" s="151" t="s">
        <v>4594</v>
      </c>
      <c r="B2995" s="151">
        <v>2000</v>
      </c>
    </row>
    <row r="2996" spans="1:2">
      <c r="A2996" s="151" t="s">
        <v>4593</v>
      </c>
      <c r="B2996" s="151">
        <v>2000</v>
      </c>
    </row>
    <row r="2997" spans="1:2">
      <c r="A2997" s="151" t="s">
        <v>4592</v>
      </c>
      <c r="B2997" s="151">
        <v>2000</v>
      </c>
    </row>
    <row r="2998" spans="1:2">
      <c r="A2998" s="151" t="s">
        <v>4591</v>
      </c>
      <c r="B2998" s="151">
        <v>2000</v>
      </c>
    </row>
    <row r="2999" spans="1:2">
      <c r="A2999" s="151" t="s">
        <v>4589</v>
      </c>
      <c r="B2999" s="151">
        <v>2000</v>
      </c>
    </row>
    <row r="3000" spans="1:2">
      <c r="A3000" s="151" t="s">
        <v>4588</v>
      </c>
      <c r="B3000" s="151">
        <v>2000</v>
      </c>
    </row>
    <row r="3001" spans="1:2">
      <c r="A3001" s="151" t="s">
        <v>4586</v>
      </c>
      <c r="B3001" s="151">
        <v>2000</v>
      </c>
    </row>
    <row r="3002" spans="1:2">
      <c r="A3002" s="151" t="s">
        <v>4585</v>
      </c>
      <c r="B3002" s="151">
        <v>2000</v>
      </c>
    </row>
    <row r="3003" spans="1:2">
      <c r="A3003" s="151" t="s">
        <v>4584</v>
      </c>
      <c r="B3003" s="151">
        <v>2000</v>
      </c>
    </row>
    <row r="3004" spans="1:2">
      <c r="A3004" s="151" t="s">
        <v>4437</v>
      </c>
      <c r="B3004" s="151" t="s">
        <v>7381</v>
      </c>
    </row>
    <row r="3005" spans="1:2">
      <c r="A3005" s="151" t="s">
        <v>4583</v>
      </c>
      <c r="B3005" s="151">
        <v>2000</v>
      </c>
    </row>
    <row r="3006" spans="1:2">
      <c r="A3006" s="151" t="s">
        <v>4582</v>
      </c>
      <c r="B3006" s="151">
        <v>2000</v>
      </c>
    </row>
    <row r="3007" spans="1:2">
      <c r="A3007" s="151" t="s">
        <v>4581</v>
      </c>
      <c r="B3007" s="151">
        <v>2000</v>
      </c>
    </row>
    <row r="3008" spans="1:2">
      <c r="A3008" s="151" t="s">
        <v>4334</v>
      </c>
      <c r="B3008" s="151" t="s">
        <v>7381</v>
      </c>
    </row>
    <row r="3009" spans="1:2">
      <c r="A3009" s="151" t="s">
        <v>4580</v>
      </c>
      <c r="B3009" s="151">
        <v>2000</v>
      </c>
    </row>
    <row r="3010" spans="1:2">
      <c r="A3010" s="151" t="s">
        <v>4579</v>
      </c>
      <c r="B3010" s="151">
        <v>2000</v>
      </c>
    </row>
    <row r="3011" spans="1:2">
      <c r="A3011" s="151" t="s">
        <v>4578</v>
      </c>
      <c r="B3011" s="151">
        <v>2000</v>
      </c>
    </row>
    <row r="3012" spans="1:2">
      <c r="A3012" s="151" t="s">
        <v>4577</v>
      </c>
      <c r="B3012" s="151">
        <v>2000</v>
      </c>
    </row>
    <row r="3013" spans="1:2">
      <c r="A3013" s="151" t="s">
        <v>4576</v>
      </c>
      <c r="B3013" s="151">
        <v>2000</v>
      </c>
    </row>
    <row r="3014" spans="1:2">
      <c r="A3014" s="151" t="s">
        <v>4575</v>
      </c>
      <c r="B3014" s="151">
        <v>2000</v>
      </c>
    </row>
    <row r="3015" spans="1:2">
      <c r="A3015" s="151" t="s">
        <v>4573</v>
      </c>
      <c r="B3015" s="151">
        <v>2000</v>
      </c>
    </row>
    <row r="3016" spans="1:2">
      <c r="A3016" s="151" t="s">
        <v>4572</v>
      </c>
      <c r="B3016" s="151">
        <v>2000</v>
      </c>
    </row>
    <row r="3017" spans="1:2">
      <c r="A3017" s="151" t="s">
        <v>4243</v>
      </c>
      <c r="B3017" s="151" t="s">
        <v>7381</v>
      </c>
    </row>
    <row r="3018" spans="1:2">
      <c r="A3018" s="151" t="s">
        <v>4571</v>
      </c>
      <c r="B3018" s="151">
        <v>2000</v>
      </c>
    </row>
    <row r="3019" spans="1:2">
      <c r="A3019" s="151" t="s">
        <v>4230</v>
      </c>
      <c r="B3019" s="151" t="s">
        <v>7381</v>
      </c>
    </row>
    <row r="3020" spans="1:2">
      <c r="A3020" s="151" t="s">
        <v>4569</v>
      </c>
      <c r="B3020" s="151">
        <v>2000</v>
      </c>
    </row>
    <row r="3021" spans="1:2">
      <c r="A3021" s="151" t="s">
        <v>4365</v>
      </c>
      <c r="B3021" s="151" t="s">
        <v>7381</v>
      </c>
    </row>
    <row r="3022" spans="1:2">
      <c r="A3022" s="151" t="s">
        <v>4566</v>
      </c>
      <c r="B3022" s="151">
        <v>2000</v>
      </c>
    </row>
    <row r="3023" spans="1:2">
      <c r="A3023" s="151" t="s">
        <v>4565</v>
      </c>
      <c r="B3023" s="151">
        <v>2000</v>
      </c>
    </row>
    <row r="3024" spans="1:2">
      <c r="A3024" s="151" t="s">
        <v>4564</v>
      </c>
      <c r="B3024" s="151">
        <v>2000</v>
      </c>
    </row>
    <row r="3025" spans="1:2">
      <c r="A3025" s="151" t="s">
        <v>4353</v>
      </c>
      <c r="B3025" s="151" t="s">
        <v>7381</v>
      </c>
    </row>
    <row r="3026" spans="1:2">
      <c r="A3026" s="151" t="s">
        <v>4562</v>
      </c>
      <c r="B3026" s="151">
        <v>2000</v>
      </c>
    </row>
    <row r="3027" spans="1:2">
      <c r="A3027" s="151" t="s">
        <v>4561</v>
      </c>
      <c r="B3027" s="151">
        <v>2000</v>
      </c>
    </row>
    <row r="3028" spans="1:2">
      <c r="A3028" s="151" t="s">
        <v>4560</v>
      </c>
      <c r="B3028" s="151">
        <v>2000</v>
      </c>
    </row>
    <row r="3029" spans="1:2">
      <c r="A3029" s="151" t="s">
        <v>4559</v>
      </c>
      <c r="B3029" s="151">
        <v>2000</v>
      </c>
    </row>
    <row r="3030" spans="1:2">
      <c r="A3030" s="151" t="s">
        <v>4007</v>
      </c>
      <c r="B3030" s="151" t="s">
        <v>7382</v>
      </c>
    </row>
    <row r="3031" spans="1:2">
      <c r="A3031" s="151" t="s">
        <v>4557</v>
      </c>
      <c r="B3031" s="151">
        <v>2000</v>
      </c>
    </row>
    <row r="3032" spans="1:2">
      <c r="A3032" s="151" t="s">
        <v>4554</v>
      </c>
      <c r="B3032" s="151">
        <v>2000</v>
      </c>
    </row>
    <row r="3033" spans="1:2">
      <c r="A3033" s="151" t="s">
        <v>4553</v>
      </c>
      <c r="B3033" s="151">
        <v>2000</v>
      </c>
    </row>
    <row r="3034" spans="1:2">
      <c r="A3034" s="151" t="s">
        <v>4552</v>
      </c>
      <c r="B3034" s="151">
        <v>2000</v>
      </c>
    </row>
    <row r="3035" spans="1:2">
      <c r="A3035" s="151" t="s">
        <v>4551</v>
      </c>
      <c r="B3035" s="151">
        <v>2000</v>
      </c>
    </row>
    <row r="3036" spans="1:2">
      <c r="A3036" s="151" t="s">
        <v>4301</v>
      </c>
      <c r="B3036" s="151" t="s">
        <v>7381</v>
      </c>
    </row>
    <row r="3037" spans="1:2">
      <c r="A3037" s="151" t="s">
        <v>4550</v>
      </c>
      <c r="B3037" s="151">
        <v>2000</v>
      </c>
    </row>
    <row r="3038" spans="1:2">
      <c r="A3038" s="151" t="s">
        <v>4549</v>
      </c>
      <c r="B3038" s="151">
        <v>2000</v>
      </c>
    </row>
    <row r="3039" spans="1:2">
      <c r="A3039" s="151" t="s">
        <v>4548</v>
      </c>
      <c r="B3039" s="151">
        <v>2000</v>
      </c>
    </row>
    <row r="3040" spans="1:2">
      <c r="A3040" s="151" t="s">
        <v>4547</v>
      </c>
      <c r="B3040" s="151">
        <v>2000</v>
      </c>
    </row>
    <row r="3041" spans="1:2">
      <c r="A3041" s="151" t="s">
        <v>4084</v>
      </c>
      <c r="B3041" s="151" t="s">
        <v>7382</v>
      </c>
    </row>
    <row r="3042" spans="1:2">
      <c r="A3042" s="151" t="s">
        <v>4545</v>
      </c>
      <c r="B3042" s="151">
        <v>2000</v>
      </c>
    </row>
    <row r="3043" spans="1:2">
      <c r="A3043" s="151" t="s">
        <v>4543</v>
      </c>
      <c r="B3043" s="151">
        <v>2000</v>
      </c>
    </row>
    <row r="3044" spans="1:2">
      <c r="A3044" s="151" t="s">
        <v>4541</v>
      </c>
      <c r="B3044" s="151">
        <v>2000</v>
      </c>
    </row>
    <row r="3045" spans="1:2">
      <c r="A3045" s="151" t="s">
        <v>4540</v>
      </c>
      <c r="B3045" s="151">
        <v>2000</v>
      </c>
    </row>
    <row r="3046" spans="1:2">
      <c r="A3046" s="151" t="s">
        <v>4119</v>
      </c>
      <c r="B3046" s="151" t="s">
        <v>7382</v>
      </c>
    </row>
    <row r="3047" spans="1:2">
      <c r="A3047" s="151" t="s">
        <v>4539</v>
      </c>
      <c r="B3047" s="151">
        <v>2000</v>
      </c>
    </row>
    <row r="3048" spans="1:2">
      <c r="A3048" s="151" t="s">
        <v>4538</v>
      </c>
      <c r="B3048" s="151">
        <v>2000</v>
      </c>
    </row>
    <row r="3049" spans="1:2">
      <c r="A3049" s="151" t="s">
        <v>4537</v>
      </c>
      <c r="B3049" s="151">
        <v>2000</v>
      </c>
    </row>
    <row r="3050" spans="1:2">
      <c r="A3050" s="151" t="s">
        <v>4105</v>
      </c>
      <c r="B3050" s="151" t="s">
        <v>7382</v>
      </c>
    </row>
    <row r="3051" spans="1:2">
      <c r="A3051" s="151" t="s">
        <v>4253</v>
      </c>
      <c r="B3051" s="151" t="s">
        <v>7381</v>
      </c>
    </row>
    <row r="3052" spans="1:2">
      <c r="A3052" s="151" t="s">
        <v>4536</v>
      </c>
      <c r="B3052" s="151">
        <v>2000</v>
      </c>
    </row>
    <row r="3053" spans="1:2">
      <c r="A3053" s="151" t="s">
        <v>4285</v>
      </c>
      <c r="B3053" s="151" t="s">
        <v>7381</v>
      </c>
    </row>
    <row r="3054" spans="1:2">
      <c r="A3054" s="151" t="s">
        <v>4535</v>
      </c>
      <c r="B3054" s="151">
        <v>2000</v>
      </c>
    </row>
    <row r="3055" spans="1:2">
      <c r="A3055" s="151" t="s">
        <v>4102</v>
      </c>
      <c r="B3055" s="151" t="s">
        <v>7382</v>
      </c>
    </row>
    <row r="3056" spans="1:2">
      <c r="A3056" s="151" t="s">
        <v>4534</v>
      </c>
      <c r="B3056" s="151">
        <v>2000</v>
      </c>
    </row>
    <row r="3057" spans="1:2">
      <c r="A3057" s="151" t="s">
        <v>4533</v>
      </c>
      <c r="B3057" s="151">
        <v>2000</v>
      </c>
    </row>
    <row r="3058" spans="1:2">
      <c r="A3058" s="151" t="s">
        <v>1969</v>
      </c>
      <c r="B3058" s="151" t="s">
        <v>7385</v>
      </c>
    </row>
    <row r="3059" spans="1:2">
      <c r="A3059" s="151" t="s">
        <v>4531</v>
      </c>
      <c r="B3059" s="151">
        <v>2000</v>
      </c>
    </row>
    <row r="3060" spans="1:2">
      <c r="A3060" s="151" t="s">
        <v>4207</v>
      </c>
      <c r="B3060" s="151" t="s">
        <v>7381</v>
      </c>
    </row>
    <row r="3061" spans="1:2">
      <c r="A3061" s="151" t="s">
        <v>4530</v>
      </c>
      <c r="B3061" s="151">
        <v>2000</v>
      </c>
    </row>
    <row r="3062" spans="1:2">
      <c r="A3062" s="151" t="s">
        <v>4529</v>
      </c>
      <c r="B3062" s="151">
        <v>2000</v>
      </c>
    </row>
    <row r="3063" spans="1:2">
      <c r="A3063" s="151" t="s">
        <v>4527</v>
      </c>
      <c r="B3063" s="151">
        <v>2000</v>
      </c>
    </row>
    <row r="3064" spans="1:2">
      <c r="A3064" s="151" t="s">
        <v>4525</v>
      </c>
      <c r="B3064" s="151">
        <v>2000</v>
      </c>
    </row>
    <row r="3065" spans="1:2">
      <c r="A3065" s="151" t="s">
        <v>4524</v>
      </c>
      <c r="B3065" s="151">
        <v>2000</v>
      </c>
    </row>
    <row r="3066" spans="1:2">
      <c r="A3066" s="151" t="s">
        <v>4523</v>
      </c>
      <c r="B3066" s="151">
        <v>2000</v>
      </c>
    </row>
    <row r="3067" spans="1:2">
      <c r="A3067" s="151" t="s">
        <v>4522</v>
      </c>
      <c r="B3067" s="151">
        <v>2000</v>
      </c>
    </row>
    <row r="3068" spans="1:2">
      <c r="A3068" s="151" t="s">
        <v>4520</v>
      </c>
      <c r="B3068" s="151">
        <v>2000</v>
      </c>
    </row>
    <row r="3069" spans="1:2">
      <c r="A3069" s="151" t="s">
        <v>4519</v>
      </c>
      <c r="B3069" s="151">
        <v>2000</v>
      </c>
    </row>
    <row r="3070" spans="1:2">
      <c r="A3070" s="151" t="s">
        <v>3764</v>
      </c>
      <c r="B3070" s="151" t="s">
        <v>7385</v>
      </c>
    </row>
    <row r="3071" spans="1:2">
      <c r="A3071" s="151" t="s">
        <v>4256</v>
      </c>
      <c r="B3071" s="151" t="s">
        <v>7381</v>
      </c>
    </row>
    <row r="3072" spans="1:2">
      <c r="A3072" s="151" t="s">
        <v>4416</v>
      </c>
      <c r="B3072" s="151" t="s">
        <v>7381</v>
      </c>
    </row>
    <row r="3073" spans="1:2">
      <c r="A3073" s="151" t="s">
        <v>4516</v>
      </c>
      <c r="B3073" s="151">
        <v>2000</v>
      </c>
    </row>
    <row r="3074" spans="1:2">
      <c r="A3074" s="151" t="s">
        <v>4515</v>
      </c>
      <c r="B3074" s="151">
        <v>2000</v>
      </c>
    </row>
    <row r="3075" spans="1:2">
      <c r="A3075" s="151" t="s">
        <v>4514</v>
      </c>
      <c r="B3075" s="151">
        <v>2000</v>
      </c>
    </row>
    <row r="3076" spans="1:2">
      <c r="A3076" s="151" t="s">
        <v>4513</v>
      </c>
      <c r="B3076" s="151">
        <v>2000</v>
      </c>
    </row>
    <row r="3077" spans="1:2">
      <c r="A3077" s="151" t="s">
        <v>4511</v>
      </c>
      <c r="B3077" s="151">
        <v>2000</v>
      </c>
    </row>
    <row r="3078" spans="1:2">
      <c r="A3078" s="151" t="s">
        <v>4510</v>
      </c>
      <c r="B3078" s="151">
        <v>2000</v>
      </c>
    </row>
    <row r="3079" spans="1:2">
      <c r="A3079" s="151" t="s">
        <v>4508</v>
      </c>
      <c r="B3079" s="151">
        <v>2000</v>
      </c>
    </row>
    <row r="3080" spans="1:2">
      <c r="A3080" s="151" t="s">
        <v>4507</v>
      </c>
      <c r="B3080" s="151">
        <v>2000</v>
      </c>
    </row>
    <row r="3081" spans="1:2">
      <c r="A3081" s="151" t="s">
        <v>4506</v>
      </c>
      <c r="B3081" s="151">
        <v>2000</v>
      </c>
    </row>
    <row r="3082" spans="1:2">
      <c r="A3082" s="151" t="s">
        <v>4505</v>
      </c>
      <c r="B3082" s="151">
        <v>2000</v>
      </c>
    </row>
    <row r="3083" spans="1:2">
      <c r="A3083" s="151" t="s">
        <v>4504</v>
      </c>
      <c r="B3083" s="151">
        <v>2000</v>
      </c>
    </row>
    <row r="3084" spans="1:2">
      <c r="A3084" s="151" t="s">
        <v>4503</v>
      </c>
      <c r="B3084" s="151">
        <v>2000</v>
      </c>
    </row>
    <row r="3085" spans="1:2">
      <c r="A3085" s="151" t="s">
        <v>1567</v>
      </c>
      <c r="B3085" s="151" t="s">
        <v>7382</v>
      </c>
    </row>
    <row r="3086" spans="1:2">
      <c r="A3086" s="151" t="s">
        <v>4502</v>
      </c>
      <c r="B3086" s="151">
        <v>2000</v>
      </c>
    </row>
    <row r="3087" spans="1:2">
      <c r="A3087" s="151" t="s">
        <v>4501</v>
      </c>
      <c r="B3087" s="151">
        <v>2000</v>
      </c>
    </row>
    <row r="3088" spans="1:2">
      <c r="A3088" s="151" t="s">
        <v>4500</v>
      </c>
      <c r="B3088" s="151">
        <v>2000</v>
      </c>
    </row>
    <row r="3089" spans="1:2">
      <c r="A3089" s="151" t="s">
        <v>4499</v>
      </c>
      <c r="B3089" s="151">
        <v>2000</v>
      </c>
    </row>
    <row r="3090" spans="1:2">
      <c r="A3090" s="151" t="s">
        <v>4497</v>
      </c>
      <c r="B3090" s="151">
        <v>2000</v>
      </c>
    </row>
    <row r="3091" spans="1:2">
      <c r="A3091" s="151" t="s">
        <v>4496</v>
      </c>
      <c r="B3091" s="151">
        <v>2000</v>
      </c>
    </row>
    <row r="3092" spans="1:2">
      <c r="A3092" s="151" t="s">
        <v>4494</v>
      </c>
      <c r="B3092" s="151">
        <v>2000</v>
      </c>
    </row>
    <row r="3093" spans="1:2">
      <c r="A3093" s="151" t="s">
        <v>4058</v>
      </c>
      <c r="B3093" s="151" t="s">
        <v>7382</v>
      </c>
    </row>
    <row r="3094" spans="1:2">
      <c r="A3094" s="151" t="s">
        <v>4288</v>
      </c>
      <c r="B3094" s="151" t="s">
        <v>7381</v>
      </c>
    </row>
    <row r="3095" spans="1:2">
      <c r="A3095" s="151" t="s">
        <v>4492</v>
      </c>
      <c r="B3095" s="151">
        <v>2000</v>
      </c>
    </row>
    <row r="3096" spans="1:2">
      <c r="A3096" s="151" t="s">
        <v>4490</v>
      </c>
      <c r="B3096" s="151">
        <v>2000</v>
      </c>
    </row>
    <row r="3097" spans="1:2">
      <c r="A3097" s="151" t="s">
        <v>1729</v>
      </c>
      <c r="B3097" s="151">
        <v>2000</v>
      </c>
    </row>
    <row r="3098" spans="1:2">
      <c r="A3098" s="151" t="s">
        <v>4488</v>
      </c>
      <c r="B3098" s="151">
        <v>2000</v>
      </c>
    </row>
    <row r="3099" spans="1:2">
      <c r="A3099" s="151" t="s">
        <v>4487</v>
      </c>
      <c r="B3099" s="151">
        <v>2000</v>
      </c>
    </row>
    <row r="3100" spans="1:2">
      <c r="A3100" s="151" t="s">
        <v>3992</v>
      </c>
      <c r="B3100" s="151" t="s">
        <v>7383</v>
      </c>
    </row>
    <row r="3101" spans="1:2">
      <c r="A3101" s="151" t="s">
        <v>4485</v>
      </c>
      <c r="B3101" s="151">
        <v>2000</v>
      </c>
    </row>
    <row r="3102" spans="1:2">
      <c r="A3102" s="151" t="s">
        <v>4484</v>
      </c>
      <c r="B3102" s="151">
        <v>2000</v>
      </c>
    </row>
    <row r="3103" spans="1:2">
      <c r="A3103" s="151" t="s">
        <v>4483</v>
      </c>
      <c r="B3103" s="151">
        <v>2000</v>
      </c>
    </row>
    <row r="3104" spans="1:2">
      <c r="A3104" s="151" t="s">
        <v>3831</v>
      </c>
      <c r="B3104" s="151" t="s">
        <v>7384</v>
      </c>
    </row>
    <row r="3105" spans="1:2">
      <c r="A3105" s="151" t="s">
        <v>3818</v>
      </c>
      <c r="B3105" s="151" t="s">
        <v>7384</v>
      </c>
    </row>
    <row r="3106" spans="1:2">
      <c r="A3106" s="151" t="s">
        <v>4481</v>
      </c>
      <c r="B3106" s="151">
        <v>2000</v>
      </c>
    </row>
    <row r="3107" spans="1:2">
      <c r="A3107" s="151" t="s">
        <v>4480</v>
      </c>
      <c r="B3107" s="151">
        <v>2000</v>
      </c>
    </row>
    <row r="3108" spans="1:2">
      <c r="A3108" s="151" t="s">
        <v>4478</v>
      </c>
      <c r="B3108" s="151">
        <v>2000</v>
      </c>
    </row>
    <row r="3109" spans="1:2">
      <c r="A3109" s="151" t="s">
        <v>4477</v>
      </c>
      <c r="B3109" s="151">
        <v>2000</v>
      </c>
    </row>
    <row r="3110" spans="1:2">
      <c r="A3110" s="151" t="s">
        <v>4475</v>
      </c>
      <c r="B3110" s="151">
        <v>2000</v>
      </c>
    </row>
    <row r="3111" spans="1:2">
      <c r="A3111" s="151" t="s">
        <v>4474</v>
      </c>
      <c r="B3111" s="151">
        <v>2000</v>
      </c>
    </row>
    <row r="3112" spans="1:2">
      <c r="A3112" s="151" t="s">
        <v>4473</v>
      </c>
      <c r="B3112" s="151">
        <v>2000</v>
      </c>
    </row>
    <row r="3113" spans="1:2">
      <c r="A3113" s="151" t="s">
        <v>4401</v>
      </c>
      <c r="B3113" s="151" t="s">
        <v>7381</v>
      </c>
    </row>
    <row r="3114" spans="1:2">
      <c r="A3114" s="151" t="s">
        <v>4472</v>
      </c>
      <c r="B3114" s="151">
        <v>2000</v>
      </c>
    </row>
    <row r="3115" spans="1:2">
      <c r="A3115" s="151" t="s">
        <v>4470</v>
      </c>
      <c r="B3115" s="151">
        <v>2000</v>
      </c>
    </row>
    <row r="3116" spans="1:2">
      <c r="A3116" s="151" t="s">
        <v>4468</v>
      </c>
      <c r="B3116" s="151">
        <v>2000</v>
      </c>
    </row>
    <row r="3117" spans="1:2">
      <c r="A3117" s="151" t="s">
        <v>4333</v>
      </c>
      <c r="B3117" s="151" t="s">
        <v>7381</v>
      </c>
    </row>
    <row r="3118" spans="1:2">
      <c r="A3118" s="151" t="s">
        <v>4466</v>
      </c>
      <c r="B3118" s="151">
        <v>2000</v>
      </c>
    </row>
    <row r="3119" spans="1:2">
      <c r="A3119" s="151" t="s">
        <v>4465</v>
      </c>
      <c r="B3119" s="151">
        <v>2000</v>
      </c>
    </row>
    <row r="3120" spans="1:2">
      <c r="A3120" s="151" t="s">
        <v>4070</v>
      </c>
      <c r="B3120" s="151" t="s">
        <v>7382</v>
      </c>
    </row>
    <row r="3121" spans="1:2">
      <c r="A3121" s="151" t="s">
        <v>3952</v>
      </c>
      <c r="B3121" s="151" t="s">
        <v>7383</v>
      </c>
    </row>
    <row r="3122" spans="1:2">
      <c r="A3122" s="151" t="s">
        <v>4464</v>
      </c>
      <c r="B3122" s="151">
        <v>2000</v>
      </c>
    </row>
    <row r="3123" spans="1:2">
      <c r="A3123" s="151" t="s">
        <v>4426</v>
      </c>
      <c r="B3123" s="151" t="s">
        <v>7381</v>
      </c>
    </row>
    <row r="3124" spans="1:2">
      <c r="A3124" s="151" t="s">
        <v>4461</v>
      </c>
      <c r="B3124" s="151">
        <v>2000</v>
      </c>
    </row>
    <row r="3125" spans="1:2">
      <c r="A3125" s="151" t="s">
        <v>4460</v>
      </c>
      <c r="B3125" s="151">
        <v>2000</v>
      </c>
    </row>
    <row r="3126" spans="1:2">
      <c r="A3126" s="151" t="s">
        <v>4459</v>
      </c>
      <c r="B3126" s="151">
        <v>2000</v>
      </c>
    </row>
    <row r="3127" spans="1:2">
      <c r="A3127" s="151" t="s">
        <v>4457</v>
      </c>
      <c r="B3127" s="151">
        <v>2000</v>
      </c>
    </row>
    <row r="3128" spans="1:2">
      <c r="A3128" s="151" t="s">
        <v>4456</v>
      </c>
      <c r="B3128" s="151">
        <v>2000</v>
      </c>
    </row>
    <row r="3129" spans="1:2">
      <c r="A3129" s="151" t="s">
        <v>4455</v>
      </c>
      <c r="B3129" s="151">
        <v>2000</v>
      </c>
    </row>
    <row r="3130" spans="1:2">
      <c r="A3130" s="151" t="s">
        <v>4454</v>
      </c>
      <c r="B3130" s="151">
        <v>2000</v>
      </c>
    </row>
    <row r="3131" spans="1:2">
      <c r="A3131" s="151" t="s">
        <v>4453</v>
      </c>
      <c r="B3131" s="151">
        <v>2000</v>
      </c>
    </row>
    <row r="3132" spans="1:2">
      <c r="A3132" s="151" t="s">
        <v>4452</v>
      </c>
      <c r="B3132" s="151">
        <v>2000</v>
      </c>
    </row>
    <row r="3133" spans="1:2">
      <c r="A3133" s="151" t="s">
        <v>4451</v>
      </c>
      <c r="B3133" s="151">
        <v>2000</v>
      </c>
    </row>
    <row r="3134" spans="1:2">
      <c r="A3134" s="151" t="s">
        <v>4450</v>
      </c>
      <c r="B3134" s="151">
        <v>2000</v>
      </c>
    </row>
    <row r="3135" spans="1:2">
      <c r="A3135" s="151" t="s">
        <v>4449</v>
      </c>
      <c r="B3135" s="151">
        <v>2000</v>
      </c>
    </row>
    <row r="3136" spans="1:2">
      <c r="A3136" s="151" t="s">
        <v>4448</v>
      </c>
      <c r="B3136" s="151">
        <v>2000</v>
      </c>
    </row>
    <row r="3137" spans="1:2">
      <c r="A3137" s="151" t="s">
        <v>4447</v>
      </c>
      <c r="B3137" s="151">
        <v>2000</v>
      </c>
    </row>
    <row r="3138" spans="1:2">
      <c r="A3138" s="151" t="s">
        <v>4446</v>
      </c>
      <c r="B3138" s="151">
        <v>2000</v>
      </c>
    </row>
    <row r="3139" spans="1:2">
      <c r="A3139" s="151" t="s">
        <v>4445</v>
      </c>
      <c r="B3139" s="151">
        <v>2000</v>
      </c>
    </row>
    <row r="3140" spans="1:2">
      <c r="A3140" s="151" t="s">
        <v>4444</v>
      </c>
      <c r="B3140" s="151">
        <v>2000</v>
      </c>
    </row>
    <row r="3141" spans="1:2">
      <c r="A3141" s="151" t="s">
        <v>4441</v>
      </c>
      <c r="B3141" s="151">
        <v>2000</v>
      </c>
    </row>
    <row r="3142" spans="1:2">
      <c r="A3142" s="151" t="s">
        <v>4440</v>
      </c>
      <c r="B3142" s="151">
        <v>2000</v>
      </c>
    </row>
    <row r="3143" spans="1:2">
      <c r="A3143" s="151" t="s">
        <v>3491</v>
      </c>
      <c r="B3143" s="151">
        <v>1999</v>
      </c>
    </row>
    <row r="3144" spans="1:2">
      <c r="A3144" s="151" t="s">
        <v>4438</v>
      </c>
      <c r="B3144" s="151">
        <v>1999</v>
      </c>
    </row>
    <row r="3145" spans="1:2">
      <c r="A3145" s="151" t="s">
        <v>4436</v>
      </c>
      <c r="B3145" s="151">
        <v>1999</v>
      </c>
    </row>
    <row r="3146" spans="1:2">
      <c r="A3146" s="151" t="s">
        <v>4432</v>
      </c>
      <c r="B3146" s="151">
        <v>1999</v>
      </c>
    </row>
    <row r="3147" spans="1:2">
      <c r="A3147" s="151" t="s">
        <v>4431</v>
      </c>
      <c r="B3147" s="151">
        <v>1999</v>
      </c>
    </row>
    <row r="3148" spans="1:2">
      <c r="A3148" s="151" t="s">
        <v>4430</v>
      </c>
      <c r="B3148" s="151">
        <v>1999</v>
      </c>
    </row>
    <row r="3149" spans="1:2">
      <c r="A3149" s="151" t="s">
        <v>4429</v>
      </c>
      <c r="B3149" s="151">
        <v>1999</v>
      </c>
    </row>
    <row r="3150" spans="1:2">
      <c r="A3150" s="151" t="s">
        <v>4428</v>
      </c>
      <c r="B3150" s="151">
        <v>1999</v>
      </c>
    </row>
    <row r="3151" spans="1:2">
      <c r="A3151" s="151" t="s">
        <v>4427</v>
      </c>
      <c r="B3151" s="151">
        <v>1999</v>
      </c>
    </row>
    <row r="3152" spans="1:2">
      <c r="A3152" s="151" t="s">
        <v>4425</v>
      </c>
      <c r="B3152" s="151">
        <v>1999</v>
      </c>
    </row>
    <row r="3153" spans="1:2">
      <c r="A3153" s="151" t="s">
        <v>4424</v>
      </c>
      <c r="B3153" s="151">
        <v>1999</v>
      </c>
    </row>
    <row r="3154" spans="1:2">
      <c r="A3154" s="151" t="s">
        <v>4423</v>
      </c>
      <c r="B3154" s="151">
        <v>1999</v>
      </c>
    </row>
    <row r="3155" spans="1:2">
      <c r="A3155" s="151" t="s">
        <v>4422</v>
      </c>
      <c r="B3155" s="151">
        <v>1999</v>
      </c>
    </row>
    <row r="3156" spans="1:2">
      <c r="A3156" s="151" t="s">
        <v>4421</v>
      </c>
      <c r="B3156" s="151">
        <v>1999</v>
      </c>
    </row>
    <row r="3157" spans="1:2">
      <c r="A3157" s="151" t="s">
        <v>4420</v>
      </c>
      <c r="B3157" s="151">
        <v>1999</v>
      </c>
    </row>
    <row r="3158" spans="1:2">
      <c r="A3158" s="151" t="s">
        <v>4419</v>
      </c>
      <c r="B3158" s="151">
        <v>1999</v>
      </c>
    </row>
    <row r="3159" spans="1:2">
      <c r="A3159" s="151" t="s">
        <v>4418</v>
      </c>
      <c r="B3159" s="151">
        <v>1999</v>
      </c>
    </row>
    <row r="3160" spans="1:2">
      <c r="A3160" s="151" t="s">
        <v>4028</v>
      </c>
      <c r="B3160" s="151" t="s">
        <v>7377</v>
      </c>
    </row>
    <row r="3161" spans="1:2">
      <c r="A3161" s="151" t="s">
        <v>4417</v>
      </c>
      <c r="B3161" s="151">
        <v>1999</v>
      </c>
    </row>
    <row r="3162" spans="1:2">
      <c r="A3162" s="151" t="s">
        <v>3872</v>
      </c>
      <c r="B3162" s="151" t="s">
        <v>7378</v>
      </c>
    </row>
    <row r="3163" spans="1:2">
      <c r="A3163" s="151" t="s">
        <v>3514</v>
      </c>
      <c r="B3163" s="151" t="s">
        <v>7581</v>
      </c>
    </row>
    <row r="3164" spans="1:2">
      <c r="A3164" s="151" t="s">
        <v>4415</v>
      </c>
      <c r="B3164" s="151">
        <v>1999</v>
      </c>
    </row>
    <row r="3165" spans="1:2">
      <c r="A3165" s="151" t="s">
        <v>4411</v>
      </c>
      <c r="B3165" s="151">
        <v>1999</v>
      </c>
    </row>
    <row r="3166" spans="1:2">
      <c r="A3166" s="151" t="s">
        <v>4410</v>
      </c>
      <c r="B3166" s="151">
        <v>1999</v>
      </c>
    </row>
    <row r="3167" spans="1:2">
      <c r="A3167" s="151" t="s">
        <v>4409</v>
      </c>
      <c r="B3167" s="151">
        <v>1999</v>
      </c>
    </row>
    <row r="3168" spans="1:2">
      <c r="A3168" s="151" t="s">
        <v>4408</v>
      </c>
      <c r="B3168" s="151">
        <v>1999</v>
      </c>
    </row>
    <row r="3169" spans="1:2">
      <c r="A3169" s="151" t="s">
        <v>4407</v>
      </c>
      <c r="B3169" s="151">
        <v>1999</v>
      </c>
    </row>
    <row r="3170" spans="1:2">
      <c r="A3170" s="151" t="s">
        <v>4080</v>
      </c>
      <c r="B3170" s="151" t="s">
        <v>7377</v>
      </c>
    </row>
    <row r="3171" spans="1:2">
      <c r="A3171" s="151" t="s">
        <v>4406</v>
      </c>
      <c r="B3171" s="151">
        <v>1999</v>
      </c>
    </row>
    <row r="3172" spans="1:2">
      <c r="A3172" s="151" t="s">
        <v>4405</v>
      </c>
      <c r="B3172" s="151">
        <v>1999</v>
      </c>
    </row>
    <row r="3173" spans="1:2">
      <c r="A3173" s="151" t="s">
        <v>4404</v>
      </c>
      <c r="B3173" s="151">
        <v>1999</v>
      </c>
    </row>
    <row r="3174" spans="1:2">
      <c r="A3174" s="151" t="s">
        <v>4403</v>
      </c>
      <c r="B3174" s="151">
        <v>1999</v>
      </c>
    </row>
    <row r="3175" spans="1:2">
      <c r="A3175" s="151" t="s">
        <v>4402</v>
      </c>
      <c r="B3175" s="151">
        <v>1999</v>
      </c>
    </row>
    <row r="3176" spans="1:2">
      <c r="A3176" s="151" t="s">
        <v>4400</v>
      </c>
      <c r="B3176" s="151">
        <v>1999</v>
      </c>
    </row>
    <row r="3177" spans="1:2">
      <c r="A3177" s="151" t="s">
        <v>4399</v>
      </c>
      <c r="B3177" s="151">
        <v>1999</v>
      </c>
    </row>
    <row r="3178" spans="1:2">
      <c r="A3178" s="151" t="s">
        <v>4398</v>
      </c>
      <c r="B3178" s="151">
        <v>1999</v>
      </c>
    </row>
    <row r="3179" spans="1:2">
      <c r="A3179" s="151" t="s">
        <v>4397</v>
      </c>
      <c r="B3179" s="151">
        <v>1999</v>
      </c>
    </row>
    <row r="3180" spans="1:2">
      <c r="A3180" s="151" t="s">
        <v>4395</v>
      </c>
      <c r="B3180" s="151">
        <v>1999</v>
      </c>
    </row>
    <row r="3181" spans="1:2">
      <c r="A3181" s="151" t="s">
        <v>4394</v>
      </c>
      <c r="B3181" s="151">
        <v>1999</v>
      </c>
    </row>
    <row r="3182" spans="1:2">
      <c r="A3182" s="151" t="s">
        <v>4393</v>
      </c>
      <c r="B3182" s="151">
        <v>1999</v>
      </c>
    </row>
    <row r="3183" spans="1:2">
      <c r="A3183" s="151" t="s">
        <v>4392</v>
      </c>
      <c r="B3183" s="151">
        <v>1999</v>
      </c>
    </row>
    <row r="3184" spans="1:2">
      <c r="A3184" s="151" t="s">
        <v>4391</v>
      </c>
      <c r="B3184" s="151">
        <v>1999</v>
      </c>
    </row>
    <row r="3185" spans="1:2">
      <c r="A3185" s="151" t="s">
        <v>4390</v>
      </c>
      <c r="B3185" s="151">
        <v>1999</v>
      </c>
    </row>
    <row r="3186" spans="1:2">
      <c r="A3186" s="151" t="s">
        <v>4389</v>
      </c>
      <c r="B3186" s="151">
        <v>1999</v>
      </c>
    </row>
    <row r="3187" spans="1:2">
      <c r="A3187" s="151" t="s">
        <v>4388</v>
      </c>
      <c r="B3187" s="151">
        <v>1999</v>
      </c>
    </row>
    <row r="3188" spans="1:2">
      <c r="A3188" s="151" t="s">
        <v>4387</v>
      </c>
      <c r="B3188" s="151">
        <v>1999</v>
      </c>
    </row>
    <row r="3189" spans="1:2">
      <c r="A3189" s="151" t="s">
        <v>4385</v>
      </c>
      <c r="B3189" s="151">
        <v>1999</v>
      </c>
    </row>
    <row r="3190" spans="1:2">
      <c r="A3190" s="151" t="s">
        <v>4384</v>
      </c>
      <c r="B3190" s="151">
        <v>1999</v>
      </c>
    </row>
    <row r="3191" spans="1:2">
      <c r="A3191" s="151" t="s">
        <v>4113</v>
      </c>
      <c r="B3191" s="151" t="s">
        <v>7377</v>
      </c>
    </row>
    <row r="3192" spans="1:2">
      <c r="A3192" s="151" t="s">
        <v>4382</v>
      </c>
      <c r="B3192" s="151">
        <v>1999</v>
      </c>
    </row>
    <row r="3193" spans="1:2">
      <c r="A3193" s="151" t="s">
        <v>4381</v>
      </c>
      <c r="B3193" s="151">
        <v>1999</v>
      </c>
    </row>
    <row r="3194" spans="1:2">
      <c r="A3194" s="151" t="s">
        <v>4380</v>
      </c>
      <c r="B3194" s="151">
        <v>1999</v>
      </c>
    </row>
    <row r="3195" spans="1:2">
      <c r="A3195" s="151" t="s">
        <v>4379</v>
      </c>
      <c r="B3195" s="151">
        <v>1999</v>
      </c>
    </row>
    <row r="3196" spans="1:2">
      <c r="A3196" s="151" t="s">
        <v>4376</v>
      </c>
      <c r="B3196" s="151">
        <v>1999</v>
      </c>
    </row>
    <row r="3197" spans="1:2">
      <c r="A3197" s="151" t="s">
        <v>4375</v>
      </c>
      <c r="B3197" s="151">
        <v>1999</v>
      </c>
    </row>
    <row r="3198" spans="1:2">
      <c r="A3198" s="151" t="s">
        <v>4374</v>
      </c>
      <c r="B3198" s="151">
        <v>1999</v>
      </c>
    </row>
    <row r="3199" spans="1:2">
      <c r="A3199" s="151" t="s">
        <v>4373</v>
      </c>
      <c r="B3199" s="151">
        <v>1999</v>
      </c>
    </row>
    <row r="3200" spans="1:2">
      <c r="A3200" s="151" t="s">
        <v>4372</v>
      </c>
      <c r="B3200" s="151">
        <v>1999</v>
      </c>
    </row>
    <row r="3201" spans="1:2">
      <c r="A3201" s="151" t="s">
        <v>4127</v>
      </c>
      <c r="B3201" s="151" t="s">
        <v>7377</v>
      </c>
    </row>
    <row r="3202" spans="1:2">
      <c r="A3202" s="151" t="s">
        <v>4371</v>
      </c>
      <c r="B3202" s="151">
        <v>1999</v>
      </c>
    </row>
    <row r="3203" spans="1:2">
      <c r="A3203" s="151" t="s">
        <v>4370</v>
      </c>
      <c r="B3203" s="151">
        <v>1999</v>
      </c>
    </row>
    <row r="3204" spans="1:2">
      <c r="A3204" s="151" t="s">
        <v>4369</v>
      </c>
      <c r="B3204" s="151">
        <v>1999</v>
      </c>
    </row>
    <row r="3205" spans="1:2">
      <c r="A3205" s="151" t="s">
        <v>4368</v>
      </c>
      <c r="B3205" s="151">
        <v>1999</v>
      </c>
    </row>
    <row r="3206" spans="1:2">
      <c r="A3206" s="151" t="s">
        <v>4367</v>
      </c>
      <c r="B3206" s="151">
        <v>1999</v>
      </c>
    </row>
    <row r="3207" spans="1:2">
      <c r="A3207" s="151" t="s">
        <v>4364</v>
      </c>
      <c r="B3207" s="151">
        <v>1999</v>
      </c>
    </row>
    <row r="3208" spans="1:2">
      <c r="A3208" s="151" t="s">
        <v>4363</v>
      </c>
      <c r="B3208" s="151">
        <v>1999</v>
      </c>
    </row>
    <row r="3209" spans="1:2">
      <c r="A3209" s="151" t="s">
        <v>4362</v>
      </c>
      <c r="B3209" s="151">
        <v>1999</v>
      </c>
    </row>
    <row r="3210" spans="1:2">
      <c r="A3210" s="151" t="s">
        <v>4361</v>
      </c>
      <c r="B3210" s="151">
        <v>1999</v>
      </c>
    </row>
    <row r="3211" spans="1:2">
      <c r="A3211" s="151" t="s">
        <v>4359</v>
      </c>
      <c r="B3211" s="151">
        <v>1999</v>
      </c>
    </row>
    <row r="3212" spans="1:2">
      <c r="A3212" s="151" t="s">
        <v>4358</v>
      </c>
      <c r="B3212" s="151">
        <v>1999</v>
      </c>
    </row>
    <row r="3213" spans="1:2">
      <c r="A3213" s="151" t="s">
        <v>4357</v>
      </c>
      <c r="B3213" s="151">
        <v>1999</v>
      </c>
    </row>
    <row r="3214" spans="1:2">
      <c r="A3214" s="151" t="s">
        <v>4356</v>
      </c>
      <c r="B3214" s="151">
        <v>1999</v>
      </c>
    </row>
    <row r="3215" spans="1:2">
      <c r="A3215" s="151" t="s">
        <v>4355</v>
      </c>
      <c r="B3215" s="151">
        <v>1999</v>
      </c>
    </row>
    <row r="3216" spans="1:2">
      <c r="A3216" s="151" t="s">
        <v>4352</v>
      </c>
      <c r="B3216" s="151">
        <v>1999</v>
      </c>
    </row>
    <row r="3217" spans="1:2">
      <c r="A3217" s="151" t="s">
        <v>4351</v>
      </c>
      <c r="B3217" s="151">
        <v>1999</v>
      </c>
    </row>
    <row r="3218" spans="1:2">
      <c r="A3218" s="151" t="s">
        <v>4350</v>
      </c>
      <c r="B3218" s="151">
        <v>1999</v>
      </c>
    </row>
    <row r="3219" spans="1:2">
      <c r="A3219" s="151" t="s">
        <v>4349</v>
      </c>
      <c r="B3219" s="151">
        <v>1999</v>
      </c>
    </row>
    <row r="3220" spans="1:2">
      <c r="A3220" s="151" t="s">
        <v>4348</v>
      </c>
      <c r="B3220" s="151">
        <v>1999</v>
      </c>
    </row>
    <row r="3221" spans="1:2">
      <c r="A3221" s="151" t="s">
        <v>3980</v>
      </c>
      <c r="B3221" s="151" t="s">
        <v>7379</v>
      </c>
    </row>
    <row r="3222" spans="1:2">
      <c r="A3222" s="151" t="s">
        <v>4347</v>
      </c>
      <c r="B3222" s="151">
        <v>1999</v>
      </c>
    </row>
    <row r="3223" spans="1:2">
      <c r="A3223" s="151" t="s">
        <v>4346</v>
      </c>
      <c r="B3223" s="151">
        <v>1999</v>
      </c>
    </row>
    <row r="3224" spans="1:2">
      <c r="A3224" s="151" t="s">
        <v>4345</v>
      </c>
      <c r="B3224" s="151">
        <v>1999</v>
      </c>
    </row>
    <row r="3225" spans="1:2">
      <c r="A3225" s="151" t="s">
        <v>4343</v>
      </c>
      <c r="B3225" s="151">
        <v>1999</v>
      </c>
    </row>
    <row r="3226" spans="1:2">
      <c r="A3226" s="151" t="s">
        <v>4342</v>
      </c>
      <c r="B3226" s="151">
        <v>1999</v>
      </c>
    </row>
    <row r="3227" spans="1:2">
      <c r="A3227" s="151" t="s">
        <v>4341</v>
      </c>
      <c r="B3227" s="151">
        <v>1999</v>
      </c>
    </row>
    <row r="3228" spans="1:2">
      <c r="A3228" s="151" t="s">
        <v>4340</v>
      </c>
      <c r="B3228" s="151">
        <v>1999</v>
      </c>
    </row>
    <row r="3229" spans="1:2">
      <c r="A3229" s="151" t="s">
        <v>4337</v>
      </c>
      <c r="B3229" s="151">
        <v>1999</v>
      </c>
    </row>
    <row r="3230" spans="1:2">
      <c r="A3230" s="151" t="s">
        <v>4336</v>
      </c>
      <c r="B3230" s="151">
        <v>1999</v>
      </c>
    </row>
    <row r="3231" spans="1:2">
      <c r="A3231" s="151" t="s">
        <v>4335</v>
      </c>
      <c r="B3231" s="151">
        <v>1999</v>
      </c>
    </row>
    <row r="3232" spans="1:2">
      <c r="A3232" s="151" t="s">
        <v>4332</v>
      </c>
      <c r="B3232" s="151">
        <v>1999</v>
      </c>
    </row>
    <row r="3233" spans="1:2">
      <c r="A3233" s="151" t="s">
        <v>4331</v>
      </c>
      <c r="B3233" s="151">
        <v>1999</v>
      </c>
    </row>
    <row r="3234" spans="1:2">
      <c r="A3234" s="151" t="s">
        <v>4330</v>
      </c>
      <c r="B3234" s="151">
        <v>1999</v>
      </c>
    </row>
    <row r="3235" spans="1:2">
      <c r="A3235" s="151" t="s">
        <v>4329</v>
      </c>
      <c r="B3235" s="151">
        <v>1999</v>
      </c>
    </row>
    <row r="3236" spans="1:2">
      <c r="A3236" s="151" t="s">
        <v>4328</v>
      </c>
      <c r="B3236" s="151">
        <v>1999</v>
      </c>
    </row>
    <row r="3237" spans="1:2">
      <c r="A3237" s="151" t="s">
        <v>4327</v>
      </c>
      <c r="B3237" s="151">
        <v>1999</v>
      </c>
    </row>
    <row r="3238" spans="1:2">
      <c r="A3238" s="151" t="s">
        <v>4326</v>
      </c>
      <c r="B3238" s="151">
        <v>1999</v>
      </c>
    </row>
    <row r="3239" spans="1:2">
      <c r="A3239" s="151" t="s">
        <v>4325</v>
      </c>
      <c r="B3239" s="151">
        <v>1999</v>
      </c>
    </row>
    <row r="3240" spans="1:2">
      <c r="A3240" s="151" t="s">
        <v>4324</v>
      </c>
      <c r="B3240" s="151">
        <v>1999</v>
      </c>
    </row>
    <row r="3241" spans="1:2">
      <c r="A3241" s="151" t="s">
        <v>4323</v>
      </c>
      <c r="B3241" s="151">
        <v>1999</v>
      </c>
    </row>
    <row r="3242" spans="1:2">
      <c r="A3242" s="151" t="s">
        <v>4322</v>
      </c>
      <c r="B3242" s="151">
        <v>1999</v>
      </c>
    </row>
    <row r="3243" spans="1:2">
      <c r="A3243" s="151" t="s">
        <v>4321</v>
      </c>
      <c r="B3243" s="151">
        <v>1999</v>
      </c>
    </row>
    <row r="3244" spans="1:2">
      <c r="A3244" s="151" t="s">
        <v>4320</v>
      </c>
      <c r="B3244" s="151">
        <v>1999</v>
      </c>
    </row>
    <row r="3245" spans="1:2">
      <c r="A3245" s="151" t="s">
        <v>4319</v>
      </c>
      <c r="B3245" s="151">
        <v>1999</v>
      </c>
    </row>
    <row r="3246" spans="1:2">
      <c r="A3246" s="151" t="s">
        <v>4317</v>
      </c>
      <c r="B3246" s="151">
        <v>1999</v>
      </c>
    </row>
    <row r="3247" spans="1:2">
      <c r="A3247" s="151" t="s">
        <v>4315</v>
      </c>
      <c r="B3247" s="151">
        <v>1999</v>
      </c>
    </row>
    <row r="3248" spans="1:2">
      <c r="A3248" s="151" t="s">
        <v>4314</v>
      </c>
      <c r="B3248" s="151">
        <v>1999</v>
      </c>
    </row>
    <row r="3249" spans="1:2">
      <c r="A3249" s="151" t="s">
        <v>4313</v>
      </c>
      <c r="B3249" s="151">
        <v>1999</v>
      </c>
    </row>
    <row r="3250" spans="1:2">
      <c r="A3250" s="151" t="s">
        <v>4312</v>
      </c>
      <c r="B3250" s="151">
        <v>1999</v>
      </c>
    </row>
    <row r="3251" spans="1:2">
      <c r="A3251" s="151" t="s">
        <v>4311</v>
      </c>
      <c r="B3251" s="151">
        <v>1999</v>
      </c>
    </row>
    <row r="3252" spans="1:2">
      <c r="A3252" s="151" t="s">
        <v>4310</v>
      </c>
      <c r="B3252" s="151">
        <v>1999</v>
      </c>
    </row>
    <row r="3253" spans="1:2">
      <c r="A3253" s="151" t="s">
        <v>4141</v>
      </c>
      <c r="B3253" s="151" t="s">
        <v>7377</v>
      </c>
    </row>
    <row r="3254" spans="1:2">
      <c r="A3254" s="151" t="s">
        <v>4309</v>
      </c>
      <c r="B3254" s="151">
        <v>1999</v>
      </c>
    </row>
    <row r="3255" spans="1:2">
      <c r="A3255" s="151" t="s">
        <v>4308</v>
      </c>
      <c r="B3255" s="151">
        <v>1999</v>
      </c>
    </row>
    <row r="3256" spans="1:2">
      <c r="A3256" s="151" t="s">
        <v>4307</v>
      </c>
      <c r="B3256" s="151">
        <v>1999</v>
      </c>
    </row>
    <row r="3257" spans="1:2">
      <c r="A3257" s="151" t="s">
        <v>4306</v>
      </c>
      <c r="B3257" s="151">
        <v>1999</v>
      </c>
    </row>
    <row r="3258" spans="1:2">
      <c r="A3258" s="151" t="s">
        <v>4305</v>
      </c>
      <c r="B3258" s="151">
        <v>1999</v>
      </c>
    </row>
    <row r="3259" spans="1:2">
      <c r="A3259" s="151" t="s">
        <v>4304</v>
      </c>
      <c r="B3259" s="151">
        <v>1999</v>
      </c>
    </row>
    <row r="3260" spans="1:2">
      <c r="A3260" s="151" t="s">
        <v>4303</v>
      </c>
      <c r="B3260" s="151">
        <v>1999</v>
      </c>
    </row>
    <row r="3261" spans="1:2">
      <c r="A3261" s="151" t="s">
        <v>4302</v>
      </c>
      <c r="B3261" s="151">
        <v>1999</v>
      </c>
    </row>
    <row r="3262" spans="1:2">
      <c r="A3262" s="151" t="s">
        <v>4300</v>
      </c>
      <c r="B3262" s="151">
        <v>1999</v>
      </c>
    </row>
    <row r="3263" spans="1:2">
      <c r="A3263" s="151" t="s">
        <v>4297</v>
      </c>
      <c r="B3263" s="151">
        <v>1999</v>
      </c>
    </row>
    <row r="3264" spans="1:2">
      <c r="A3264" s="151" t="s">
        <v>4296</v>
      </c>
      <c r="B3264" s="151">
        <v>1999</v>
      </c>
    </row>
    <row r="3265" spans="1:2">
      <c r="A3265" s="151" t="s">
        <v>4295</v>
      </c>
      <c r="B3265" s="151">
        <v>1999</v>
      </c>
    </row>
    <row r="3266" spans="1:2">
      <c r="A3266" s="151" t="s">
        <v>4294</v>
      </c>
      <c r="B3266" s="151">
        <v>1999</v>
      </c>
    </row>
    <row r="3267" spans="1:2">
      <c r="A3267" s="151" t="s">
        <v>4293</v>
      </c>
      <c r="B3267" s="151">
        <v>1999</v>
      </c>
    </row>
    <row r="3268" spans="1:2">
      <c r="A3268" s="151" t="s">
        <v>4292</v>
      </c>
      <c r="B3268" s="151">
        <v>1999</v>
      </c>
    </row>
    <row r="3269" spans="1:2">
      <c r="A3269" s="151" t="s">
        <v>4291</v>
      </c>
      <c r="B3269" s="151">
        <v>1999</v>
      </c>
    </row>
    <row r="3270" spans="1:2">
      <c r="A3270" s="151" t="s">
        <v>4128</v>
      </c>
      <c r="B3270" s="151" t="s">
        <v>7377</v>
      </c>
    </row>
    <row r="3271" spans="1:2">
      <c r="A3271" s="151" t="s">
        <v>4290</v>
      </c>
      <c r="B3271" s="151">
        <v>1999</v>
      </c>
    </row>
    <row r="3272" spans="1:2">
      <c r="A3272" s="151" t="s">
        <v>4289</v>
      </c>
      <c r="B3272" s="151">
        <v>1999</v>
      </c>
    </row>
    <row r="3273" spans="1:2">
      <c r="A3273" s="151" t="s">
        <v>4287</v>
      </c>
      <c r="B3273" s="151">
        <v>1999</v>
      </c>
    </row>
    <row r="3274" spans="1:2">
      <c r="A3274" s="151" t="s">
        <v>4286</v>
      </c>
      <c r="B3274" s="151">
        <v>1999</v>
      </c>
    </row>
    <row r="3275" spans="1:2">
      <c r="A3275" s="151" t="s">
        <v>4284</v>
      </c>
      <c r="B3275" s="151">
        <v>1999</v>
      </c>
    </row>
    <row r="3276" spans="1:2">
      <c r="A3276" s="151" t="s">
        <v>4282</v>
      </c>
      <c r="B3276" s="151">
        <v>1999</v>
      </c>
    </row>
    <row r="3277" spans="1:2">
      <c r="A3277" s="151" t="s">
        <v>4281</v>
      </c>
      <c r="B3277" s="151">
        <v>1999</v>
      </c>
    </row>
    <row r="3278" spans="1:2">
      <c r="A3278" s="151" t="s">
        <v>4280</v>
      </c>
      <c r="B3278" s="151">
        <v>1999</v>
      </c>
    </row>
    <row r="3279" spans="1:2">
      <c r="A3279" s="151" t="s">
        <v>4279</v>
      </c>
      <c r="B3279" s="151">
        <v>1999</v>
      </c>
    </row>
    <row r="3280" spans="1:2">
      <c r="A3280" s="151" t="s">
        <v>4278</v>
      </c>
      <c r="B3280" s="151">
        <v>1999</v>
      </c>
    </row>
    <row r="3281" spans="1:2">
      <c r="A3281" s="151" t="s">
        <v>4277</v>
      </c>
      <c r="B3281" s="151">
        <v>1999</v>
      </c>
    </row>
    <row r="3282" spans="1:2">
      <c r="A3282" s="151" t="s">
        <v>4275</v>
      </c>
      <c r="B3282" s="151">
        <v>1999</v>
      </c>
    </row>
    <row r="3283" spans="1:2">
      <c r="A3283" s="151" t="s">
        <v>4274</v>
      </c>
      <c r="B3283" s="151">
        <v>1999</v>
      </c>
    </row>
    <row r="3284" spans="1:2">
      <c r="A3284" s="151" t="s">
        <v>4273</v>
      </c>
      <c r="B3284" s="151">
        <v>1999</v>
      </c>
    </row>
    <row r="3285" spans="1:2">
      <c r="A3285" s="151" t="s">
        <v>4272</v>
      </c>
      <c r="B3285" s="151">
        <v>1999</v>
      </c>
    </row>
    <row r="3286" spans="1:2">
      <c r="A3286" s="151" t="s">
        <v>4271</v>
      </c>
      <c r="B3286" s="151">
        <v>1999</v>
      </c>
    </row>
    <row r="3287" spans="1:2">
      <c r="A3287" s="151" t="s">
        <v>4270</v>
      </c>
      <c r="B3287" s="151">
        <v>1999</v>
      </c>
    </row>
    <row r="3288" spans="1:2">
      <c r="A3288" s="151" t="s">
        <v>4269</v>
      </c>
      <c r="B3288" s="151">
        <v>1999</v>
      </c>
    </row>
    <row r="3289" spans="1:2">
      <c r="A3289" s="151" t="s">
        <v>4268</v>
      </c>
      <c r="B3289" s="151">
        <v>1999</v>
      </c>
    </row>
    <row r="3290" spans="1:2">
      <c r="A3290" s="151" t="s">
        <v>4267</v>
      </c>
      <c r="B3290" s="151">
        <v>1999</v>
      </c>
    </row>
    <row r="3291" spans="1:2">
      <c r="A3291" s="151" t="s">
        <v>3976</v>
      </c>
      <c r="B3291" s="151" t="s">
        <v>7379</v>
      </c>
    </row>
    <row r="3292" spans="1:2">
      <c r="A3292" s="151" t="s">
        <v>4088</v>
      </c>
      <c r="B3292" s="151" t="s">
        <v>7377</v>
      </c>
    </row>
    <row r="3293" spans="1:2">
      <c r="A3293" s="151" t="s">
        <v>4265</v>
      </c>
      <c r="B3293" s="151">
        <v>1999</v>
      </c>
    </row>
    <row r="3294" spans="1:2">
      <c r="A3294" s="151" t="s">
        <v>4125</v>
      </c>
      <c r="B3294" s="151" t="s">
        <v>7377</v>
      </c>
    </row>
    <row r="3295" spans="1:2">
      <c r="A3295" s="151" t="s">
        <v>4264</v>
      </c>
      <c r="B3295" s="151">
        <v>1999</v>
      </c>
    </row>
    <row r="3296" spans="1:2">
      <c r="A3296" s="151" t="s">
        <v>4262</v>
      </c>
      <c r="B3296" s="151">
        <v>1999</v>
      </c>
    </row>
    <row r="3297" spans="1:2">
      <c r="A3297" s="151" t="s">
        <v>4261</v>
      </c>
      <c r="B3297" s="151">
        <v>1999</v>
      </c>
    </row>
    <row r="3298" spans="1:2">
      <c r="A3298" s="151" t="s">
        <v>4260</v>
      </c>
      <c r="B3298" s="151">
        <v>1999</v>
      </c>
    </row>
    <row r="3299" spans="1:2">
      <c r="A3299" s="151" t="s">
        <v>4259</v>
      </c>
      <c r="B3299" s="151">
        <v>1999</v>
      </c>
    </row>
    <row r="3300" spans="1:2">
      <c r="A3300" s="151" t="s">
        <v>4258</v>
      </c>
      <c r="B3300" s="151">
        <v>1999</v>
      </c>
    </row>
    <row r="3301" spans="1:2">
      <c r="A3301" s="151" t="s">
        <v>4257</v>
      </c>
      <c r="B3301" s="151">
        <v>1999</v>
      </c>
    </row>
    <row r="3302" spans="1:2">
      <c r="A3302" s="151" t="s">
        <v>4255</v>
      </c>
      <c r="B3302" s="151">
        <v>1999</v>
      </c>
    </row>
    <row r="3303" spans="1:2">
      <c r="A3303" s="151" t="s">
        <v>4254</v>
      </c>
      <c r="B3303" s="151">
        <v>1999</v>
      </c>
    </row>
    <row r="3304" spans="1:2">
      <c r="A3304" s="151" t="s">
        <v>4252</v>
      </c>
      <c r="B3304" s="151">
        <v>1999</v>
      </c>
    </row>
    <row r="3305" spans="1:2">
      <c r="A3305" s="151" t="s">
        <v>4251</v>
      </c>
      <c r="B3305" s="151">
        <v>1999</v>
      </c>
    </row>
    <row r="3306" spans="1:2">
      <c r="A3306" s="151" t="s">
        <v>4250</v>
      </c>
      <c r="B3306" s="151">
        <v>1999</v>
      </c>
    </row>
    <row r="3307" spans="1:2">
      <c r="A3307" s="151" t="s">
        <v>4249</v>
      </c>
      <c r="B3307" s="151">
        <v>1999</v>
      </c>
    </row>
    <row r="3308" spans="1:2">
      <c r="A3308" s="151" t="s">
        <v>4248</v>
      </c>
      <c r="B3308" s="151">
        <v>1999</v>
      </c>
    </row>
    <row r="3309" spans="1:2">
      <c r="A3309" s="151" t="s">
        <v>4247</v>
      </c>
      <c r="B3309" s="151">
        <v>1999</v>
      </c>
    </row>
    <row r="3310" spans="1:2">
      <c r="A3310" s="151" t="s">
        <v>4246</v>
      </c>
      <c r="B3310" s="151">
        <v>1999</v>
      </c>
    </row>
    <row r="3311" spans="1:2">
      <c r="A3311" s="151" t="s">
        <v>4245</v>
      </c>
      <c r="B3311" s="151">
        <v>1999</v>
      </c>
    </row>
    <row r="3312" spans="1:2">
      <c r="A3312" s="151" t="s">
        <v>4244</v>
      </c>
      <c r="B3312" s="151">
        <v>1999</v>
      </c>
    </row>
    <row r="3313" spans="1:2">
      <c r="A3313" s="151" t="s">
        <v>4242</v>
      </c>
      <c r="B3313" s="151">
        <v>1999</v>
      </c>
    </row>
    <row r="3314" spans="1:2">
      <c r="A3314" s="151" t="s">
        <v>4024</v>
      </c>
      <c r="B3314" s="151" t="s">
        <v>7377</v>
      </c>
    </row>
    <row r="3315" spans="1:2">
      <c r="A3315" s="151" t="s">
        <v>4241</v>
      </c>
      <c r="B3315" s="151">
        <v>1999</v>
      </c>
    </row>
    <row r="3316" spans="1:2">
      <c r="A3316" s="151" t="s">
        <v>4136</v>
      </c>
      <c r="B3316" s="151" t="s">
        <v>7377</v>
      </c>
    </row>
    <row r="3317" spans="1:2">
      <c r="A3317" s="151" t="s">
        <v>4240</v>
      </c>
      <c r="B3317" s="151">
        <v>1999</v>
      </c>
    </row>
    <row r="3318" spans="1:2">
      <c r="A3318" s="151" t="s">
        <v>4239</v>
      </c>
      <c r="B3318" s="151">
        <v>1999</v>
      </c>
    </row>
    <row r="3319" spans="1:2">
      <c r="A3319" s="151" t="s">
        <v>4238</v>
      </c>
      <c r="B3319" s="151">
        <v>1999</v>
      </c>
    </row>
    <row r="3320" spans="1:2">
      <c r="A3320" s="151" t="s">
        <v>4099</v>
      </c>
      <c r="B3320" s="151" t="s">
        <v>7377</v>
      </c>
    </row>
    <row r="3321" spans="1:2">
      <c r="A3321" s="151" t="s">
        <v>3876</v>
      </c>
      <c r="B3321" s="151" t="s">
        <v>7378</v>
      </c>
    </row>
    <row r="3322" spans="1:2">
      <c r="A3322" s="151" t="s">
        <v>4236</v>
      </c>
      <c r="B3322" s="151">
        <v>1999</v>
      </c>
    </row>
    <row r="3323" spans="1:2">
      <c r="A3323" s="151" t="s">
        <v>4235</v>
      </c>
      <c r="B3323" s="151">
        <v>1999</v>
      </c>
    </row>
    <row r="3324" spans="1:2">
      <c r="A3324" s="151" t="s">
        <v>4234</v>
      </c>
      <c r="B3324" s="151">
        <v>1999</v>
      </c>
    </row>
    <row r="3325" spans="1:2">
      <c r="A3325" s="151" t="s">
        <v>4232</v>
      </c>
      <c r="B3325" s="151">
        <v>1999</v>
      </c>
    </row>
    <row r="3326" spans="1:2">
      <c r="A3326" s="151" t="s">
        <v>4231</v>
      </c>
      <c r="B3326" s="151">
        <v>1999</v>
      </c>
    </row>
    <row r="3327" spans="1:2">
      <c r="A3327" s="151" t="s">
        <v>4229</v>
      </c>
      <c r="B3327" s="151">
        <v>1999</v>
      </c>
    </row>
    <row r="3328" spans="1:2">
      <c r="A3328" s="151" t="s">
        <v>4228</v>
      </c>
      <c r="B3328" s="151">
        <v>1999</v>
      </c>
    </row>
    <row r="3329" spans="1:2">
      <c r="A3329" s="151" t="s">
        <v>4175</v>
      </c>
      <c r="B3329" s="151" t="s">
        <v>7377</v>
      </c>
    </row>
    <row r="3330" spans="1:2">
      <c r="A3330" s="151" t="s">
        <v>4227</v>
      </c>
      <c r="B3330" s="151">
        <v>1999</v>
      </c>
    </row>
    <row r="3331" spans="1:2">
      <c r="A3331" s="151" t="s">
        <v>4226</v>
      </c>
      <c r="B3331" s="151">
        <v>1999</v>
      </c>
    </row>
    <row r="3332" spans="1:2">
      <c r="A3332" s="151" t="s">
        <v>4225</v>
      </c>
      <c r="B3332" s="151">
        <v>1999</v>
      </c>
    </row>
    <row r="3333" spans="1:2">
      <c r="A3333" s="151" t="s">
        <v>4224</v>
      </c>
      <c r="B3333" s="151">
        <v>1999</v>
      </c>
    </row>
    <row r="3334" spans="1:2">
      <c r="A3334" s="151" t="s">
        <v>4223</v>
      </c>
      <c r="B3334" s="151">
        <v>1999</v>
      </c>
    </row>
    <row r="3335" spans="1:2">
      <c r="A3335" s="151" t="s">
        <v>4222</v>
      </c>
      <c r="B3335" s="151">
        <v>1999</v>
      </c>
    </row>
    <row r="3336" spans="1:2">
      <c r="A3336" s="151" t="s">
        <v>4221</v>
      </c>
      <c r="B3336" s="151">
        <v>1999</v>
      </c>
    </row>
    <row r="3337" spans="1:2">
      <c r="A3337" s="151" t="s">
        <v>4220</v>
      </c>
      <c r="B3337" s="151">
        <v>1999</v>
      </c>
    </row>
    <row r="3338" spans="1:2">
      <c r="A3338" s="151" t="s">
        <v>4218</v>
      </c>
      <c r="B3338" s="151">
        <v>1999</v>
      </c>
    </row>
    <row r="3339" spans="1:2">
      <c r="A3339" s="151" t="s">
        <v>4217</v>
      </c>
      <c r="B3339" s="151">
        <v>1999</v>
      </c>
    </row>
    <row r="3340" spans="1:2">
      <c r="A3340" s="151" t="s">
        <v>4216</v>
      </c>
      <c r="B3340" s="151">
        <v>1999</v>
      </c>
    </row>
    <row r="3341" spans="1:2">
      <c r="A3341" s="151" t="s">
        <v>4215</v>
      </c>
      <c r="B3341" s="151">
        <v>1999</v>
      </c>
    </row>
    <row r="3342" spans="1:2">
      <c r="A3342" s="151" t="s">
        <v>4213</v>
      </c>
      <c r="B3342" s="151">
        <v>1999</v>
      </c>
    </row>
    <row r="3343" spans="1:2">
      <c r="A3343" s="151" t="s">
        <v>4026</v>
      </c>
      <c r="B3343" s="151" t="s">
        <v>7377</v>
      </c>
    </row>
    <row r="3344" spans="1:2">
      <c r="A3344" s="151" t="s">
        <v>4212</v>
      </c>
      <c r="B3344" s="151">
        <v>1999</v>
      </c>
    </row>
    <row r="3345" spans="1:2">
      <c r="A3345" s="151" t="s">
        <v>4211</v>
      </c>
      <c r="B3345" s="151">
        <v>1999</v>
      </c>
    </row>
    <row r="3346" spans="1:2">
      <c r="A3346" s="151" t="s">
        <v>4210</v>
      </c>
      <c r="B3346" s="151">
        <v>1999</v>
      </c>
    </row>
    <row r="3347" spans="1:2">
      <c r="A3347" s="151" t="s">
        <v>4209</v>
      </c>
      <c r="B3347" s="151">
        <v>1999</v>
      </c>
    </row>
    <row r="3348" spans="1:2">
      <c r="A3348" s="151" t="s">
        <v>4208</v>
      </c>
      <c r="B3348" s="151">
        <v>1999</v>
      </c>
    </row>
    <row r="3349" spans="1:2">
      <c r="A3349" s="151" t="s">
        <v>3711</v>
      </c>
      <c r="B3349" s="151" t="s">
        <v>7380</v>
      </c>
    </row>
    <row r="3350" spans="1:2">
      <c r="A3350" s="151" t="s">
        <v>4206</v>
      </c>
      <c r="B3350" s="151">
        <v>1999</v>
      </c>
    </row>
    <row r="3351" spans="1:2">
      <c r="A3351" s="151" t="s">
        <v>4205</v>
      </c>
      <c r="B3351" s="151">
        <v>1999</v>
      </c>
    </row>
    <row r="3352" spans="1:2">
      <c r="A3352" s="151" t="s">
        <v>4204</v>
      </c>
      <c r="B3352" s="151">
        <v>1999</v>
      </c>
    </row>
    <row r="3353" spans="1:2">
      <c r="A3353" s="151" t="s">
        <v>4203</v>
      </c>
      <c r="B3353" s="151">
        <v>1999</v>
      </c>
    </row>
    <row r="3354" spans="1:2">
      <c r="A3354" s="151" t="s">
        <v>4202</v>
      </c>
      <c r="B3354" s="151">
        <v>1999</v>
      </c>
    </row>
    <row r="3355" spans="1:2">
      <c r="A3355" s="151" t="s">
        <v>4201</v>
      </c>
      <c r="B3355" s="151">
        <v>1999</v>
      </c>
    </row>
    <row r="3356" spans="1:2">
      <c r="A3356" s="151" t="s">
        <v>4200</v>
      </c>
      <c r="B3356" s="151">
        <v>1999</v>
      </c>
    </row>
    <row r="3357" spans="1:2">
      <c r="A3357" s="151" t="s">
        <v>4199</v>
      </c>
      <c r="B3357" s="151">
        <v>1999</v>
      </c>
    </row>
    <row r="3358" spans="1:2">
      <c r="A3358" s="151" t="s">
        <v>4198</v>
      </c>
      <c r="B3358" s="151">
        <v>1999</v>
      </c>
    </row>
    <row r="3359" spans="1:2">
      <c r="A3359" s="151" t="s">
        <v>4197</v>
      </c>
      <c r="B3359" s="151">
        <v>1999</v>
      </c>
    </row>
    <row r="3360" spans="1:2">
      <c r="A3360" s="151" t="s">
        <v>4196</v>
      </c>
      <c r="B3360" s="151">
        <v>1999</v>
      </c>
    </row>
    <row r="3361" spans="1:2">
      <c r="A3361" s="151" t="s">
        <v>4195</v>
      </c>
      <c r="B3361" s="151">
        <v>1999</v>
      </c>
    </row>
    <row r="3362" spans="1:2">
      <c r="A3362" s="151" t="s">
        <v>4194</v>
      </c>
      <c r="B3362" s="151">
        <v>1999</v>
      </c>
    </row>
    <row r="3363" spans="1:2">
      <c r="A3363" s="151" t="s">
        <v>4193</v>
      </c>
      <c r="B3363" s="151">
        <v>1999</v>
      </c>
    </row>
    <row r="3364" spans="1:2">
      <c r="A3364" s="151" t="s">
        <v>4192</v>
      </c>
      <c r="B3364" s="151">
        <v>1999</v>
      </c>
    </row>
    <row r="3365" spans="1:2">
      <c r="A3365" s="151" t="s">
        <v>4191</v>
      </c>
      <c r="B3365" s="151">
        <v>1999</v>
      </c>
    </row>
    <row r="3366" spans="1:2">
      <c r="A3366" s="151" t="s">
        <v>4190</v>
      </c>
      <c r="B3366" s="151">
        <v>1999</v>
      </c>
    </row>
    <row r="3367" spans="1:2">
      <c r="A3367" s="151" t="s">
        <v>4188</v>
      </c>
      <c r="B3367" s="151">
        <v>1999</v>
      </c>
    </row>
    <row r="3368" spans="1:2">
      <c r="A3368" s="151" t="s">
        <v>4184</v>
      </c>
      <c r="B3368" s="151">
        <v>1998</v>
      </c>
    </row>
    <row r="3369" spans="1:2">
      <c r="A3369" s="151" t="s">
        <v>4183</v>
      </c>
      <c r="B3369" s="151">
        <v>1998</v>
      </c>
    </row>
    <row r="3370" spans="1:2">
      <c r="A3370" s="151" t="s">
        <v>4182</v>
      </c>
      <c r="B3370" s="151">
        <v>1998</v>
      </c>
    </row>
    <row r="3371" spans="1:2">
      <c r="A3371" s="151" t="s">
        <v>4181</v>
      </c>
      <c r="B3371" s="151">
        <v>1998</v>
      </c>
    </row>
    <row r="3372" spans="1:2">
      <c r="A3372" s="151" t="s">
        <v>4180</v>
      </c>
      <c r="B3372" s="151">
        <v>1998</v>
      </c>
    </row>
    <row r="3373" spans="1:2">
      <c r="A3373" s="151" t="s">
        <v>4179</v>
      </c>
      <c r="B3373" s="151">
        <v>1998</v>
      </c>
    </row>
    <row r="3374" spans="1:2">
      <c r="A3374" s="151" t="s">
        <v>4178</v>
      </c>
      <c r="B3374" s="151">
        <v>1998</v>
      </c>
    </row>
    <row r="3375" spans="1:2">
      <c r="A3375" s="151" t="s">
        <v>4177</v>
      </c>
      <c r="B3375" s="151">
        <v>1998</v>
      </c>
    </row>
    <row r="3376" spans="1:2">
      <c r="A3376" s="151" t="s">
        <v>3958</v>
      </c>
      <c r="B3376" s="151" t="s">
        <v>7374</v>
      </c>
    </row>
    <row r="3377" spans="1:2">
      <c r="A3377" s="151" t="s">
        <v>4176</v>
      </c>
      <c r="B3377" s="151">
        <v>1998</v>
      </c>
    </row>
    <row r="3378" spans="1:2">
      <c r="A3378" s="151" t="s">
        <v>4174</v>
      </c>
      <c r="B3378" s="151">
        <v>1998</v>
      </c>
    </row>
    <row r="3379" spans="1:2">
      <c r="A3379" s="151" t="s">
        <v>3614</v>
      </c>
      <c r="B3379" s="151" t="s">
        <v>7373</v>
      </c>
    </row>
    <row r="3380" spans="1:2">
      <c r="A3380" s="151" t="s">
        <v>4173</v>
      </c>
      <c r="B3380" s="151">
        <v>1998</v>
      </c>
    </row>
    <row r="3381" spans="1:2">
      <c r="A3381" s="151" t="s">
        <v>4172</v>
      </c>
      <c r="B3381" s="151">
        <v>1998</v>
      </c>
    </row>
    <row r="3382" spans="1:2">
      <c r="A3382" s="151" t="s">
        <v>4171</v>
      </c>
      <c r="B3382" s="151">
        <v>1998</v>
      </c>
    </row>
    <row r="3383" spans="1:2">
      <c r="A3383" s="151" t="s">
        <v>4170</v>
      </c>
      <c r="B3383" s="151">
        <v>1998</v>
      </c>
    </row>
    <row r="3384" spans="1:2">
      <c r="A3384" s="151" t="s">
        <v>4169</v>
      </c>
      <c r="B3384" s="151">
        <v>1998</v>
      </c>
    </row>
    <row r="3385" spans="1:2">
      <c r="A3385" s="151" t="s">
        <v>4168</v>
      </c>
      <c r="B3385" s="151">
        <v>1998</v>
      </c>
    </row>
    <row r="3386" spans="1:2">
      <c r="A3386" s="151" t="s">
        <v>4167</v>
      </c>
      <c r="B3386" s="151">
        <v>1998</v>
      </c>
    </row>
    <row r="3387" spans="1:2">
      <c r="A3387" s="151" t="s">
        <v>3985</v>
      </c>
      <c r="B3387" s="151" t="s">
        <v>7374</v>
      </c>
    </row>
    <row r="3388" spans="1:2">
      <c r="A3388" s="151" t="s">
        <v>4166</v>
      </c>
      <c r="B3388" s="151">
        <v>1998</v>
      </c>
    </row>
    <row r="3389" spans="1:2">
      <c r="A3389" s="151" t="s">
        <v>4165</v>
      </c>
      <c r="B3389" s="151">
        <v>1998</v>
      </c>
    </row>
    <row r="3390" spans="1:2">
      <c r="A3390" s="151" t="s">
        <v>4163</v>
      </c>
      <c r="B3390" s="151">
        <v>1998</v>
      </c>
    </row>
    <row r="3391" spans="1:2">
      <c r="A3391" s="151" t="s">
        <v>4162</v>
      </c>
      <c r="B3391" s="151">
        <v>1998</v>
      </c>
    </row>
    <row r="3392" spans="1:2">
      <c r="A3392" s="151" t="s">
        <v>3973</v>
      </c>
      <c r="B3392" s="151" t="s">
        <v>7374</v>
      </c>
    </row>
    <row r="3393" spans="1:2">
      <c r="A3393" s="151" t="s">
        <v>4161</v>
      </c>
      <c r="B3393" s="151">
        <v>1998</v>
      </c>
    </row>
    <row r="3394" spans="1:2">
      <c r="A3394" s="151" t="s">
        <v>4158</v>
      </c>
      <c r="B3394" s="151">
        <v>1998</v>
      </c>
    </row>
    <row r="3395" spans="1:2">
      <c r="A3395" s="151" t="s">
        <v>4157</v>
      </c>
      <c r="B3395" s="151">
        <v>1998</v>
      </c>
    </row>
    <row r="3396" spans="1:2">
      <c r="A3396" s="151" t="s">
        <v>3888</v>
      </c>
      <c r="B3396" s="151" t="s">
        <v>7376</v>
      </c>
    </row>
    <row r="3397" spans="1:2">
      <c r="A3397" s="151" t="s">
        <v>4156</v>
      </c>
      <c r="B3397" s="151">
        <v>1998</v>
      </c>
    </row>
    <row r="3398" spans="1:2">
      <c r="A3398" s="151" t="s">
        <v>4155</v>
      </c>
      <c r="B3398" s="151">
        <v>1998</v>
      </c>
    </row>
    <row r="3399" spans="1:2">
      <c r="A3399" s="151" t="s">
        <v>4154</v>
      </c>
      <c r="B3399" s="151">
        <v>1998</v>
      </c>
    </row>
    <row r="3400" spans="1:2">
      <c r="A3400" s="151" t="s">
        <v>4153</v>
      </c>
      <c r="B3400" s="151">
        <v>1998</v>
      </c>
    </row>
    <row r="3401" spans="1:2">
      <c r="A3401" s="151" t="s">
        <v>4151</v>
      </c>
      <c r="B3401" s="151">
        <v>1998</v>
      </c>
    </row>
    <row r="3402" spans="1:2">
      <c r="A3402" s="151" t="s">
        <v>4150</v>
      </c>
      <c r="B3402" s="151">
        <v>1998</v>
      </c>
    </row>
    <row r="3403" spans="1:2">
      <c r="A3403" s="151" t="s">
        <v>4149</v>
      </c>
      <c r="B3403" s="151">
        <v>1998</v>
      </c>
    </row>
    <row r="3404" spans="1:2">
      <c r="A3404" s="151" t="s">
        <v>4148</v>
      </c>
      <c r="B3404" s="151">
        <v>1998</v>
      </c>
    </row>
    <row r="3405" spans="1:2">
      <c r="A3405" s="151" t="s">
        <v>4147</v>
      </c>
      <c r="B3405" s="151">
        <v>1998</v>
      </c>
    </row>
    <row r="3406" spans="1:2">
      <c r="A3406" s="151" t="s">
        <v>4146</v>
      </c>
      <c r="B3406" s="151">
        <v>1998</v>
      </c>
    </row>
    <row r="3407" spans="1:2">
      <c r="A3407" s="151" t="s">
        <v>4145</v>
      </c>
      <c r="B3407" s="151">
        <v>1998</v>
      </c>
    </row>
    <row r="3408" spans="1:2">
      <c r="A3408" s="151" t="s">
        <v>4144</v>
      </c>
      <c r="B3408" s="151">
        <v>1998</v>
      </c>
    </row>
    <row r="3409" spans="1:2">
      <c r="A3409" s="151" t="s">
        <v>1587</v>
      </c>
      <c r="B3409" s="151">
        <v>1998</v>
      </c>
    </row>
    <row r="3410" spans="1:2">
      <c r="A3410" s="151" t="s">
        <v>4143</v>
      </c>
      <c r="B3410" s="151">
        <v>1998</v>
      </c>
    </row>
    <row r="3411" spans="1:2">
      <c r="A3411" s="151" t="s">
        <v>4142</v>
      </c>
      <c r="B3411" s="151">
        <v>1998</v>
      </c>
    </row>
    <row r="3412" spans="1:2">
      <c r="A3412" s="151" t="s">
        <v>4139</v>
      </c>
      <c r="B3412" s="151">
        <v>1998</v>
      </c>
    </row>
    <row r="3413" spans="1:2">
      <c r="A3413" s="151" t="s">
        <v>3671</v>
      </c>
      <c r="B3413" s="151" t="s">
        <v>7373</v>
      </c>
    </row>
    <row r="3414" spans="1:2">
      <c r="A3414" s="151" t="s">
        <v>4137</v>
      </c>
      <c r="B3414" s="151">
        <v>1998</v>
      </c>
    </row>
    <row r="3415" spans="1:2">
      <c r="A3415" s="151" t="s">
        <v>4134</v>
      </c>
      <c r="B3415" s="151">
        <v>1998</v>
      </c>
    </row>
    <row r="3416" spans="1:2">
      <c r="A3416" s="151" t="s">
        <v>3756</v>
      </c>
      <c r="B3416" s="151" t="s">
        <v>7375</v>
      </c>
    </row>
    <row r="3417" spans="1:2">
      <c r="A3417" s="151" t="s">
        <v>4133</v>
      </c>
      <c r="B3417" s="151">
        <v>1998</v>
      </c>
    </row>
    <row r="3418" spans="1:2">
      <c r="A3418" s="151" t="s">
        <v>4132</v>
      </c>
      <c r="B3418" s="151">
        <v>1998</v>
      </c>
    </row>
    <row r="3419" spans="1:2">
      <c r="A3419" s="151" t="s">
        <v>4131</v>
      </c>
      <c r="B3419" s="151">
        <v>1998</v>
      </c>
    </row>
    <row r="3420" spans="1:2">
      <c r="A3420" s="151" t="s">
        <v>4130</v>
      </c>
      <c r="B3420" s="151">
        <v>1998</v>
      </c>
    </row>
    <row r="3421" spans="1:2">
      <c r="A3421" s="151" t="s">
        <v>4129</v>
      </c>
      <c r="B3421" s="151">
        <v>1998</v>
      </c>
    </row>
    <row r="3422" spans="1:2">
      <c r="A3422" s="151" t="s">
        <v>4126</v>
      </c>
      <c r="B3422" s="151">
        <v>1998</v>
      </c>
    </row>
    <row r="3423" spans="1:2">
      <c r="A3423" s="151" t="s">
        <v>4124</v>
      </c>
      <c r="B3423" s="151">
        <v>1998</v>
      </c>
    </row>
    <row r="3424" spans="1:2">
      <c r="A3424" s="151" t="s">
        <v>4122</v>
      </c>
      <c r="B3424" s="151">
        <v>1998</v>
      </c>
    </row>
    <row r="3425" spans="1:2">
      <c r="A3425" s="151" t="s">
        <v>4121</v>
      </c>
      <c r="B3425" s="151">
        <v>1998</v>
      </c>
    </row>
    <row r="3426" spans="1:2">
      <c r="A3426" s="151" t="s">
        <v>4120</v>
      </c>
      <c r="B3426" s="151">
        <v>1998</v>
      </c>
    </row>
    <row r="3427" spans="1:2">
      <c r="A3427" s="151" t="s">
        <v>4117</v>
      </c>
      <c r="B3427" s="151">
        <v>1998</v>
      </c>
    </row>
    <row r="3428" spans="1:2">
      <c r="A3428" s="151" t="s">
        <v>3573</v>
      </c>
      <c r="B3428" s="151" t="s">
        <v>7582</v>
      </c>
    </row>
    <row r="3429" spans="1:2">
      <c r="A3429" s="151" t="s">
        <v>4116</v>
      </c>
      <c r="B3429" s="151">
        <v>1998</v>
      </c>
    </row>
    <row r="3430" spans="1:2">
      <c r="A3430" s="151" t="s">
        <v>4115</v>
      </c>
      <c r="B3430" s="151">
        <v>1998</v>
      </c>
    </row>
    <row r="3431" spans="1:2">
      <c r="A3431" s="151" t="s">
        <v>4114</v>
      </c>
      <c r="B3431" s="151">
        <v>1998</v>
      </c>
    </row>
    <row r="3432" spans="1:2">
      <c r="A3432" s="151" t="s">
        <v>4109</v>
      </c>
      <c r="B3432" s="151">
        <v>1998</v>
      </c>
    </row>
    <row r="3433" spans="1:2">
      <c r="A3433" s="151" t="s">
        <v>4108</v>
      </c>
      <c r="B3433" s="151">
        <v>1998</v>
      </c>
    </row>
    <row r="3434" spans="1:2">
      <c r="A3434" s="151" t="s">
        <v>4107</v>
      </c>
      <c r="B3434" s="151">
        <v>1998</v>
      </c>
    </row>
    <row r="3435" spans="1:2">
      <c r="A3435" s="151" t="s">
        <v>4104</v>
      </c>
      <c r="B3435" s="151">
        <v>1998</v>
      </c>
    </row>
    <row r="3436" spans="1:2">
      <c r="A3436" s="151" t="s">
        <v>4103</v>
      </c>
      <c r="B3436" s="151">
        <v>1998</v>
      </c>
    </row>
    <row r="3437" spans="1:2">
      <c r="A3437" s="151" t="s">
        <v>4101</v>
      </c>
      <c r="B3437" s="151">
        <v>1998</v>
      </c>
    </row>
    <row r="3438" spans="1:2">
      <c r="A3438" s="151" t="s">
        <v>4100</v>
      </c>
      <c r="B3438" s="151">
        <v>1998</v>
      </c>
    </row>
    <row r="3439" spans="1:2">
      <c r="A3439" s="151" t="s">
        <v>3630</v>
      </c>
      <c r="B3439" s="151" t="s">
        <v>7373</v>
      </c>
    </row>
    <row r="3440" spans="1:2">
      <c r="A3440" s="151" t="s">
        <v>4098</v>
      </c>
      <c r="B3440" s="151">
        <v>1998</v>
      </c>
    </row>
    <row r="3441" spans="1:2">
      <c r="A3441" s="151" t="s">
        <v>4097</v>
      </c>
      <c r="B3441" s="151">
        <v>1998</v>
      </c>
    </row>
    <row r="3442" spans="1:2">
      <c r="A3442" s="151" t="s">
        <v>4096</v>
      </c>
      <c r="B3442" s="151">
        <v>1998</v>
      </c>
    </row>
    <row r="3443" spans="1:2">
      <c r="A3443" s="151" t="s">
        <v>4095</v>
      </c>
      <c r="B3443" s="151">
        <v>1998</v>
      </c>
    </row>
    <row r="3444" spans="1:2">
      <c r="A3444" s="151" t="s">
        <v>4094</v>
      </c>
      <c r="B3444" s="151">
        <v>1998</v>
      </c>
    </row>
    <row r="3445" spans="1:2">
      <c r="A3445" s="151" t="s">
        <v>4093</v>
      </c>
      <c r="B3445" s="151">
        <v>1998</v>
      </c>
    </row>
    <row r="3446" spans="1:2">
      <c r="A3446" s="151" t="s">
        <v>4092</v>
      </c>
      <c r="B3446" s="151">
        <v>1998</v>
      </c>
    </row>
    <row r="3447" spans="1:2">
      <c r="A3447" s="151" t="s">
        <v>4089</v>
      </c>
      <c r="B3447" s="151">
        <v>1998</v>
      </c>
    </row>
    <row r="3448" spans="1:2">
      <c r="A3448" s="151" t="s">
        <v>4087</v>
      </c>
      <c r="B3448" s="151">
        <v>1998</v>
      </c>
    </row>
    <row r="3449" spans="1:2">
      <c r="A3449" s="151" t="s">
        <v>4086</v>
      </c>
      <c r="B3449" s="151">
        <v>1998</v>
      </c>
    </row>
    <row r="3450" spans="1:2">
      <c r="A3450" s="151" t="s">
        <v>4085</v>
      </c>
      <c r="B3450" s="151">
        <v>1998</v>
      </c>
    </row>
    <row r="3451" spans="1:2">
      <c r="A3451" s="151" t="s">
        <v>4083</v>
      </c>
      <c r="B3451" s="151">
        <v>1998</v>
      </c>
    </row>
    <row r="3452" spans="1:2">
      <c r="A3452" s="151" t="s">
        <v>4082</v>
      </c>
      <c r="B3452" s="151">
        <v>1998</v>
      </c>
    </row>
    <row r="3453" spans="1:2">
      <c r="A3453" s="151" t="s">
        <v>4081</v>
      </c>
      <c r="B3453" s="151">
        <v>1998</v>
      </c>
    </row>
    <row r="3454" spans="1:2">
      <c r="A3454" s="151" t="s">
        <v>3997</v>
      </c>
      <c r="B3454" s="151" t="s">
        <v>7374</v>
      </c>
    </row>
    <row r="3455" spans="1:2">
      <c r="A3455" s="151" t="s">
        <v>3979</v>
      </c>
      <c r="B3455" s="151" t="s">
        <v>7374</v>
      </c>
    </row>
    <row r="3456" spans="1:2">
      <c r="A3456" s="151" t="s">
        <v>4079</v>
      </c>
      <c r="B3456" s="151">
        <v>1998</v>
      </c>
    </row>
    <row r="3457" spans="1:2">
      <c r="A3457" s="151" t="s">
        <v>4078</v>
      </c>
      <c r="B3457" s="151">
        <v>1998</v>
      </c>
    </row>
    <row r="3458" spans="1:2">
      <c r="A3458" s="151" t="s">
        <v>4077</v>
      </c>
      <c r="B3458" s="151">
        <v>1998</v>
      </c>
    </row>
    <row r="3459" spans="1:2">
      <c r="A3459" s="151" t="s">
        <v>4076</v>
      </c>
      <c r="B3459" s="151">
        <v>1998</v>
      </c>
    </row>
    <row r="3460" spans="1:2">
      <c r="A3460" s="151" t="s">
        <v>4074</v>
      </c>
      <c r="B3460" s="151">
        <v>1998</v>
      </c>
    </row>
    <row r="3461" spans="1:2">
      <c r="A3461" s="151" t="s">
        <v>4073</v>
      </c>
      <c r="B3461" s="151">
        <v>1998</v>
      </c>
    </row>
    <row r="3462" spans="1:2">
      <c r="A3462" s="151" t="s">
        <v>4072</v>
      </c>
      <c r="B3462" s="151">
        <v>1998</v>
      </c>
    </row>
    <row r="3463" spans="1:2">
      <c r="A3463" s="151" t="s">
        <v>4071</v>
      </c>
      <c r="B3463" s="151">
        <v>1998</v>
      </c>
    </row>
    <row r="3464" spans="1:2">
      <c r="A3464" s="151" t="s">
        <v>4069</v>
      </c>
      <c r="B3464" s="151">
        <v>1998</v>
      </c>
    </row>
    <row r="3465" spans="1:2">
      <c r="A3465" s="151" t="s">
        <v>4068</v>
      </c>
      <c r="B3465" s="151">
        <v>1998</v>
      </c>
    </row>
    <row r="3466" spans="1:2">
      <c r="A3466" s="151" t="s">
        <v>4067</v>
      </c>
      <c r="B3466" s="151">
        <v>1998</v>
      </c>
    </row>
    <row r="3467" spans="1:2">
      <c r="A3467" s="151" t="s">
        <v>4066</v>
      </c>
      <c r="B3467" s="151">
        <v>1998</v>
      </c>
    </row>
    <row r="3468" spans="1:2">
      <c r="A3468" s="151" t="s">
        <v>4065</v>
      </c>
      <c r="B3468" s="151">
        <v>1998</v>
      </c>
    </row>
    <row r="3469" spans="1:2">
      <c r="A3469" s="151" t="s">
        <v>4064</v>
      </c>
      <c r="B3469" s="151">
        <v>1998</v>
      </c>
    </row>
    <row r="3470" spans="1:2">
      <c r="A3470" s="151" t="s">
        <v>4063</v>
      </c>
      <c r="B3470" s="151">
        <v>1998</v>
      </c>
    </row>
    <row r="3471" spans="1:2">
      <c r="A3471" s="151" t="s">
        <v>4061</v>
      </c>
      <c r="B3471" s="151">
        <v>1998</v>
      </c>
    </row>
    <row r="3472" spans="1:2">
      <c r="A3472" s="151" t="s">
        <v>4060</v>
      </c>
      <c r="B3472" s="151">
        <v>1998</v>
      </c>
    </row>
    <row r="3473" spans="1:2">
      <c r="A3473" s="151" t="s">
        <v>4057</v>
      </c>
      <c r="B3473" s="151">
        <v>1998</v>
      </c>
    </row>
    <row r="3474" spans="1:2">
      <c r="A3474" s="151" t="s">
        <v>4056</v>
      </c>
      <c r="B3474" s="151">
        <v>1998</v>
      </c>
    </row>
    <row r="3475" spans="1:2">
      <c r="A3475" s="151" t="s">
        <v>4055</v>
      </c>
      <c r="B3475" s="151">
        <v>1998</v>
      </c>
    </row>
    <row r="3476" spans="1:2">
      <c r="A3476" s="151" t="s">
        <v>4054</v>
      </c>
      <c r="B3476" s="151">
        <v>1998</v>
      </c>
    </row>
    <row r="3477" spans="1:2">
      <c r="A3477" s="151" t="s">
        <v>3527</v>
      </c>
      <c r="B3477" s="151" t="s">
        <v>7583</v>
      </c>
    </row>
    <row r="3478" spans="1:2">
      <c r="A3478" s="151" t="s">
        <v>4053</v>
      </c>
      <c r="B3478" s="151">
        <v>1998</v>
      </c>
    </row>
    <row r="3479" spans="1:2">
      <c r="A3479" s="151" t="s">
        <v>4052</v>
      </c>
      <c r="B3479" s="151">
        <v>1998</v>
      </c>
    </row>
    <row r="3480" spans="1:2">
      <c r="A3480" s="151" t="s">
        <v>4051</v>
      </c>
      <c r="B3480" s="151">
        <v>1998</v>
      </c>
    </row>
    <row r="3481" spans="1:2">
      <c r="A3481" s="151" t="s">
        <v>4050</v>
      </c>
      <c r="B3481" s="151">
        <v>1998</v>
      </c>
    </row>
    <row r="3482" spans="1:2">
      <c r="A3482" s="151" t="s">
        <v>4049</v>
      </c>
      <c r="B3482" s="151">
        <v>1998</v>
      </c>
    </row>
    <row r="3483" spans="1:2">
      <c r="A3483" s="151" t="s">
        <v>4048</v>
      </c>
      <c r="B3483" s="151">
        <v>1998</v>
      </c>
    </row>
    <row r="3484" spans="1:2">
      <c r="A3484" s="151" t="s">
        <v>3757</v>
      </c>
      <c r="B3484" s="151" t="s">
        <v>7375</v>
      </c>
    </row>
    <row r="3485" spans="1:2">
      <c r="A3485" s="151" t="s">
        <v>3971</v>
      </c>
      <c r="B3485" s="151" t="s">
        <v>7374</v>
      </c>
    </row>
    <row r="3486" spans="1:2">
      <c r="A3486" s="151" t="s">
        <v>4047</v>
      </c>
      <c r="B3486" s="151">
        <v>1998</v>
      </c>
    </row>
    <row r="3487" spans="1:2">
      <c r="A3487" s="151" t="s">
        <v>4046</v>
      </c>
      <c r="B3487" s="151">
        <v>1998</v>
      </c>
    </row>
    <row r="3488" spans="1:2">
      <c r="A3488" s="151" t="s">
        <v>4045</v>
      </c>
      <c r="B3488" s="151">
        <v>1998</v>
      </c>
    </row>
    <row r="3489" spans="1:2">
      <c r="A3489" s="151" t="s">
        <v>4044</v>
      </c>
      <c r="B3489" s="151">
        <v>1998</v>
      </c>
    </row>
    <row r="3490" spans="1:2">
      <c r="A3490" s="151" t="s">
        <v>4043</v>
      </c>
      <c r="B3490" s="151">
        <v>1998</v>
      </c>
    </row>
    <row r="3491" spans="1:2">
      <c r="A3491" s="151" t="s">
        <v>4042</v>
      </c>
      <c r="B3491" s="151">
        <v>1998</v>
      </c>
    </row>
    <row r="3492" spans="1:2">
      <c r="A3492" s="151" t="s">
        <v>4041</v>
      </c>
      <c r="B3492" s="151">
        <v>1998</v>
      </c>
    </row>
    <row r="3493" spans="1:2">
      <c r="A3493" s="151" t="s">
        <v>4040</v>
      </c>
      <c r="B3493" s="151">
        <v>1998</v>
      </c>
    </row>
    <row r="3494" spans="1:2">
      <c r="A3494" s="151" t="s">
        <v>4039</v>
      </c>
      <c r="B3494" s="151">
        <v>1998</v>
      </c>
    </row>
    <row r="3495" spans="1:2">
      <c r="A3495" s="151" t="s">
        <v>4038</v>
      </c>
      <c r="B3495" s="151">
        <v>1998</v>
      </c>
    </row>
    <row r="3496" spans="1:2">
      <c r="A3496" s="151" t="s">
        <v>4037</v>
      </c>
      <c r="B3496" s="151">
        <v>1998</v>
      </c>
    </row>
    <row r="3497" spans="1:2">
      <c r="A3497" s="151" t="s">
        <v>4035</v>
      </c>
      <c r="B3497" s="151">
        <v>1998</v>
      </c>
    </row>
    <row r="3498" spans="1:2">
      <c r="A3498" s="151" t="s">
        <v>4034</v>
      </c>
      <c r="B3498" s="151">
        <v>1998</v>
      </c>
    </row>
    <row r="3499" spans="1:2">
      <c r="A3499" s="151" t="s">
        <v>4033</v>
      </c>
      <c r="B3499" s="151">
        <v>1998</v>
      </c>
    </row>
    <row r="3500" spans="1:2">
      <c r="A3500" s="151" t="s">
        <v>4032</v>
      </c>
      <c r="B3500" s="151">
        <v>1998</v>
      </c>
    </row>
    <row r="3501" spans="1:2">
      <c r="A3501" s="151" t="s">
        <v>4031</v>
      </c>
      <c r="B3501" s="151">
        <v>1998</v>
      </c>
    </row>
    <row r="3502" spans="1:2">
      <c r="A3502" s="151" t="s">
        <v>4030</v>
      </c>
      <c r="B3502" s="151">
        <v>1998</v>
      </c>
    </row>
    <row r="3503" spans="1:2">
      <c r="A3503" s="151" t="s">
        <v>4029</v>
      </c>
      <c r="B3503" s="151">
        <v>1998</v>
      </c>
    </row>
    <row r="3504" spans="1:2">
      <c r="A3504" s="151" t="s">
        <v>4027</v>
      </c>
      <c r="B3504" s="151">
        <v>1998</v>
      </c>
    </row>
    <row r="3505" spans="1:2">
      <c r="A3505" s="151" t="s">
        <v>4025</v>
      </c>
      <c r="B3505" s="151">
        <v>1998</v>
      </c>
    </row>
    <row r="3506" spans="1:2">
      <c r="A3506" s="151" t="s">
        <v>4023</v>
      </c>
      <c r="B3506" s="151">
        <v>1998</v>
      </c>
    </row>
    <row r="3507" spans="1:2">
      <c r="A3507" s="151" t="s">
        <v>4022</v>
      </c>
      <c r="B3507" s="151">
        <v>1998</v>
      </c>
    </row>
    <row r="3508" spans="1:2">
      <c r="A3508" s="151" t="s">
        <v>4021</v>
      </c>
      <c r="B3508" s="151">
        <v>1998</v>
      </c>
    </row>
    <row r="3509" spans="1:2">
      <c r="A3509" s="151" t="s">
        <v>4020</v>
      </c>
      <c r="B3509" s="151">
        <v>1998</v>
      </c>
    </row>
    <row r="3510" spans="1:2">
      <c r="A3510" s="151" t="s">
        <v>4018</v>
      </c>
      <c r="B3510" s="151">
        <v>1998</v>
      </c>
    </row>
    <row r="3511" spans="1:2">
      <c r="A3511" s="151" t="s">
        <v>4017</v>
      </c>
      <c r="B3511" s="151">
        <v>1998</v>
      </c>
    </row>
    <row r="3512" spans="1:2">
      <c r="A3512" s="151" t="s">
        <v>4015</v>
      </c>
      <c r="B3512" s="151">
        <v>1998</v>
      </c>
    </row>
    <row r="3513" spans="1:2">
      <c r="A3513" s="151" t="s">
        <v>4014</v>
      </c>
      <c r="B3513" s="151">
        <v>1998</v>
      </c>
    </row>
    <row r="3514" spans="1:2">
      <c r="A3514" s="151" t="s">
        <v>4013</v>
      </c>
      <c r="B3514" s="151">
        <v>1998</v>
      </c>
    </row>
    <row r="3515" spans="1:2">
      <c r="A3515" s="151" t="s">
        <v>4012</v>
      </c>
      <c r="B3515" s="151">
        <v>1998</v>
      </c>
    </row>
    <row r="3516" spans="1:2">
      <c r="A3516" s="151" t="s">
        <v>4011</v>
      </c>
      <c r="B3516" s="151">
        <v>1998</v>
      </c>
    </row>
    <row r="3517" spans="1:2">
      <c r="A3517" s="151" t="s">
        <v>4010</v>
      </c>
      <c r="B3517" s="151">
        <v>1998</v>
      </c>
    </row>
    <row r="3518" spans="1:2">
      <c r="A3518" s="151" t="s">
        <v>4008</v>
      </c>
      <c r="B3518" s="151">
        <v>1998</v>
      </c>
    </row>
    <row r="3519" spans="1:2">
      <c r="A3519" s="151" t="s">
        <v>4006</v>
      </c>
      <c r="B3519" s="151">
        <v>1998</v>
      </c>
    </row>
    <row r="3520" spans="1:2">
      <c r="A3520" s="151" t="s">
        <v>4005</v>
      </c>
      <c r="B3520" s="151">
        <v>1998</v>
      </c>
    </row>
    <row r="3521" spans="1:2">
      <c r="A3521" s="151" t="s">
        <v>4004</v>
      </c>
      <c r="B3521" s="151">
        <v>1998</v>
      </c>
    </row>
    <row r="3522" spans="1:2">
      <c r="A3522" s="151" t="s">
        <v>4003</v>
      </c>
      <c r="B3522" s="151">
        <v>1998</v>
      </c>
    </row>
    <row r="3523" spans="1:2">
      <c r="A3523" s="151" t="s">
        <v>4002</v>
      </c>
      <c r="B3523" s="151">
        <v>1998</v>
      </c>
    </row>
    <row r="3524" spans="1:2">
      <c r="A3524" s="151" t="s">
        <v>3924</v>
      </c>
      <c r="B3524" s="151" t="s">
        <v>7374</v>
      </c>
    </row>
    <row r="3525" spans="1:2">
      <c r="A3525" s="151" t="s">
        <v>4000</v>
      </c>
      <c r="B3525" s="151">
        <v>1998</v>
      </c>
    </row>
    <row r="3526" spans="1:2">
      <c r="A3526" s="151" t="s">
        <v>3959</v>
      </c>
      <c r="B3526" s="151" t="s">
        <v>7374</v>
      </c>
    </row>
    <row r="3527" spans="1:2">
      <c r="A3527" s="151" t="s">
        <v>3999</v>
      </c>
      <c r="B3527" s="151">
        <v>1998</v>
      </c>
    </row>
    <row r="3528" spans="1:2">
      <c r="A3528" s="151" t="s">
        <v>3819</v>
      </c>
      <c r="B3528" s="151" t="s">
        <v>7370</v>
      </c>
    </row>
    <row r="3529" spans="1:2">
      <c r="A3529" s="151" t="s">
        <v>3877</v>
      </c>
      <c r="B3529" s="151" t="s">
        <v>7370</v>
      </c>
    </row>
    <row r="3530" spans="1:2">
      <c r="A3530" s="151" t="s">
        <v>3998</v>
      </c>
      <c r="B3530" s="151">
        <v>1997</v>
      </c>
    </row>
    <row r="3531" spans="1:2">
      <c r="A3531" s="151" t="s">
        <v>3996</v>
      </c>
      <c r="B3531" s="151">
        <v>1997</v>
      </c>
    </row>
    <row r="3532" spans="1:2">
      <c r="A3532" s="151" t="s">
        <v>3657</v>
      </c>
      <c r="B3532" s="151" t="s">
        <v>7371</v>
      </c>
    </row>
    <row r="3533" spans="1:2">
      <c r="A3533" s="151" t="s">
        <v>3995</v>
      </c>
      <c r="B3533" s="151">
        <v>1997</v>
      </c>
    </row>
    <row r="3534" spans="1:2">
      <c r="A3534" s="151" t="s">
        <v>3994</v>
      </c>
      <c r="B3534" s="151">
        <v>1997</v>
      </c>
    </row>
    <row r="3535" spans="1:2">
      <c r="A3535" s="151" t="s">
        <v>3993</v>
      </c>
      <c r="B3535" s="151">
        <v>1997</v>
      </c>
    </row>
    <row r="3536" spans="1:2">
      <c r="A3536" s="151" t="s">
        <v>3991</v>
      </c>
      <c r="B3536" s="151">
        <v>1997</v>
      </c>
    </row>
    <row r="3537" spans="1:2">
      <c r="A3537" s="151" t="s">
        <v>3990</v>
      </c>
      <c r="B3537" s="151">
        <v>1997</v>
      </c>
    </row>
    <row r="3538" spans="1:2">
      <c r="A3538" s="151" t="s">
        <v>3849</v>
      </c>
      <c r="B3538" s="151" t="s">
        <v>7370</v>
      </c>
    </row>
    <row r="3539" spans="1:2">
      <c r="A3539" s="151" t="s">
        <v>3989</v>
      </c>
      <c r="B3539" s="151">
        <v>1997</v>
      </c>
    </row>
    <row r="3540" spans="1:2">
      <c r="A3540" s="151" t="s">
        <v>3771</v>
      </c>
      <c r="B3540" s="151" t="s">
        <v>7372</v>
      </c>
    </row>
    <row r="3541" spans="1:2">
      <c r="A3541" s="151" t="s">
        <v>3987</v>
      </c>
      <c r="B3541" s="151">
        <v>1997</v>
      </c>
    </row>
    <row r="3542" spans="1:2">
      <c r="A3542" s="151" t="s">
        <v>3986</v>
      </c>
      <c r="B3542" s="151">
        <v>1997</v>
      </c>
    </row>
    <row r="3543" spans="1:2">
      <c r="A3543" s="151" t="s">
        <v>3984</v>
      </c>
      <c r="B3543" s="151">
        <v>1997</v>
      </c>
    </row>
    <row r="3544" spans="1:2">
      <c r="A3544" s="151" t="s">
        <v>3866</v>
      </c>
      <c r="B3544" s="151" t="s">
        <v>7370</v>
      </c>
    </row>
    <row r="3545" spans="1:2">
      <c r="A3545" s="151" t="s">
        <v>3983</v>
      </c>
      <c r="B3545" s="151">
        <v>1997</v>
      </c>
    </row>
    <row r="3546" spans="1:2">
      <c r="A3546" s="151" t="s">
        <v>3978</v>
      </c>
      <c r="B3546" s="151">
        <v>1997</v>
      </c>
    </row>
    <row r="3547" spans="1:2">
      <c r="A3547" s="151" t="s">
        <v>3977</v>
      </c>
      <c r="B3547" s="151">
        <v>1997</v>
      </c>
    </row>
    <row r="3548" spans="1:2">
      <c r="A3548" s="151" t="s">
        <v>3974</v>
      </c>
      <c r="B3548" s="151">
        <v>1997</v>
      </c>
    </row>
    <row r="3549" spans="1:2">
      <c r="A3549" s="151" t="s">
        <v>3972</v>
      </c>
      <c r="B3549" s="151">
        <v>1997</v>
      </c>
    </row>
    <row r="3550" spans="1:2">
      <c r="A3550" s="151" t="s">
        <v>3970</v>
      </c>
      <c r="B3550" s="151">
        <v>1997</v>
      </c>
    </row>
    <row r="3551" spans="1:2">
      <c r="A3551" s="151" t="s">
        <v>3969</v>
      </c>
      <c r="B3551" s="151">
        <v>1997</v>
      </c>
    </row>
    <row r="3552" spans="1:2">
      <c r="A3552" s="151" t="s">
        <v>3968</v>
      </c>
      <c r="B3552" s="151">
        <v>1997</v>
      </c>
    </row>
    <row r="3553" spans="1:2">
      <c r="A3553" s="151" t="s">
        <v>3967</v>
      </c>
      <c r="B3553" s="151">
        <v>1997</v>
      </c>
    </row>
    <row r="3554" spans="1:2">
      <c r="A3554" s="151" t="s">
        <v>3966</v>
      </c>
      <c r="B3554" s="151">
        <v>1997</v>
      </c>
    </row>
    <row r="3555" spans="1:2">
      <c r="A3555" s="151" t="s">
        <v>3965</v>
      </c>
      <c r="B3555" s="151">
        <v>1997</v>
      </c>
    </row>
    <row r="3556" spans="1:2">
      <c r="A3556" s="151" t="s">
        <v>3752</v>
      </c>
      <c r="B3556" s="151" t="s">
        <v>7372</v>
      </c>
    </row>
    <row r="3557" spans="1:2">
      <c r="A3557" s="151" t="s">
        <v>3963</v>
      </c>
      <c r="B3557" s="151">
        <v>1997</v>
      </c>
    </row>
    <row r="3558" spans="1:2">
      <c r="A3558" s="151" t="s">
        <v>3961</v>
      </c>
      <c r="B3558" s="151">
        <v>1997</v>
      </c>
    </row>
    <row r="3559" spans="1:2">
      <c r="A3559" s="151" t="s">
        <v>3960</v>
      </c>
      <c r="B3559" s="151">
        <v>1997</v>
      </c>
    </row>
    <row r="3560" spans="1:2">
      <c r="A3560" s="151" t="s">
        <v>1948</v>
      </c>
      <c r="B3560" s="151">
        <v>1997</v>
      </c>
    </row>
    <row r="3561" spans="1:2">
      <c r="A3561" s="151" t="s">
        <v>3733</v>
      </c>
      <c r="B3561" s="151" t="s">
        <v>7372</v>
      </c>
    </row>
    <row r="3562" spans="1:2">
      <c r="A3562" s="151" t="s">
        <v>3957</v>
      </c>
      <c r="B3562" s="151">
        <v>1997</v>
      </c>
    </row>
    <row r="3563" spans="1:2">
      <c r="A3563" s="151" t="s">
        <v>3956</v>
      </c>
      <c r="B3563" s="151">
        <v>1997</v>
      </c>
    </row>
    <row r="3564" spans="1:2">
      <c r="A3564" s="151" t="s">
        <v>3955</v>
      </c>
      <c r="B3564" s="151">
        <v>1997</v>
      </c>
    </row>
    <row r="3565" spans="1:2">
      <c r="A3565" s="151" t="s">
        <v>3953</v>
      </c>
      <c r="B3565" s="151">
        <v>1997</v>
      </c>
    </row>
    <row r="3566" spans="1:2">
      <c r="A3566" s="151" t="s">
        <v>3951</v>
      </c>
      <c r="B3566" s="151">
        <v>1997</v>
      </c>
    </row>
    <row r="3567" spans="1:2">
      <c r="A3567" s="151" t="s">
        <v>3949</v>
      </c>
      <c r="B3567" s="151">
        <v>1997</v>
      </c>
    </row>
    <row r="3568" spans="1:2">
      <c r="A3568" s="151" t="s">
        <v>3948</v>
      </c>
      <c r="B3568" s="151">
        <v>1997</v>
      </c>
    </row>
    <row r="3569" spans="1:2">
      <c r="A3569" s="151" t="s">
        <v>3947</v>
      </c>
      <c r="B3569" s="151">
        <v>1997</v>
      </c>
    </row>
    <row r="3570" spans="1:2">
      <c r="A3570" s="151" t="s">
        <v>3946</v>
      </c>
      <c r="B3570" s="151">
        <v>1997</v>
      </c>
    </row>
    <row r="3571" spans="1:2">
      <c r="A3571" s="151" t="s">
        <v>1944</v>
      </c>
      <c r="B3571" s="151">
        <v>1997</v>
      </c>
    </row>
    <row r="3572" spans="1:2">
      <c r="A3572" s="151" t="s">
        <v>3945</v>
      </c>
      <c r="B3572" s="151">
        <v>1997</v>
      </c>
    </row>
    <row r="3573" spans="1:2">
      <c r="A3573" s="151" t="s">
        <v>3782</v>
      </c>
      <c r="B3573" s="151" t="s">
        <v>7372</v>
      </c>
    </row>
    <row r="3574" spans="1:2">
      <c r="A3574" s="151" t="s">
        <v>3943</v>
      </c>
      <c r="B3574" s="151">
        <v>1997</v>
      </c>
    </row>
    <row r="3575" spans="1:2">
      <c r="A3575" s="151" t="s">
        <v>3942</v>
      </c>
      <c r="B3575" s="151">
        <v>1997</v>
      </c>
    </row>
    <row r="3576" spans="1:2">
      <c r="A3576" s="151" t="s">
        <v>3941</v>
      </c>
      <c r="B3576" s="151">
        <v>1997</v>
      </c>
    </row>
    <row r="3577" spans="1:2">
      <c r="A3577" s="151" t="s">
        <v>3940</v>
      </c>
      <c r="B3577" s="151">
        <v>1997</v>
      </c>
    </row>
    <row r="3578" spans="1:2">
      <c r="A3578" s="151" t="s">
        <v>3939</v>
      </c>
      <c r="B3578" s="151">
        <v>1997</v>
      </c>
    </row>
    <row r="3579" spans="1:2">
      <c r="A3579" s="151" t="s">
        <v>3938</v>
      </c>
      <c r="B3579" s="151">
        <v>1997</v>
      </c>
    </row>
    <row r="3580" spans="1:2">
      <c r="A3580" s="151" t="s">
        <v>3937</v>
      </c>
      <c r="B3580" s="151">
        <v>1997</v>
      </c>
    </row>
    <row r="3581" spans="1:2">
      <c r="A3581" s="151" t="s">
        <v>3936</v>
      </c>
      <c r="B3581" s="151">
        <v>1997</v>
      </c>
    </row>
    <row r="3582" spans="1:2">
      <c r="A3582" s="151" t="s">
        <v>3935</v>
      </c>
      <c r="B3582" s="151">
        <v>1997</v>
      </c>
    </row>
    <row r="3583" spans="1:2">
      <c r="A3583" s="151" t="s">
        <v>3934</v>
      </c>
      <c r="B3583" s="151">
        <v>1997</v>
      </c>
    </row>
    <row r="3584" spans="1:2">
      <c r="A3584" s="151" t="s">
        <v>3933</v>
      </c>
      <c r="B3584" s="151">
        <v>1997</v>
      </c>
    </row>
    <row r="3585" spans="1:2">
      <c r="A3585" s="151" t="s">
        <v>3932</v>
      </c>
      <c r="B3585" s="151">
        <v>1997</v>
      </c>
    </row>
    <row r="3586" spans="1:2">
      <c r="A3586" s="151" t="s">
        <v>3931</v>
      </c>
      <c r="B3586" s="151">
        <v>1997</v>
      </c>
    </row>
    <row r="3587" spans="1:2">
      <c r="A3587" s="151" t="s">
        <v>3930</v>
      </c>
      <c r="B3587" s="151">
        <v>1997</v>
      </c>
    </row>
    <row r="3588" spans="1:2">
      <c r="A3588" s="151" t="s">
        <v>3929</v>
      </c>
      <c r="B3588" s="151">
        <v>1997</v>
      </c>
    </row>
    <row r="3589" spans="1:2">
      <c r="A3589" s="151" t="s">
        <v>3928</v>
      </c>
      <c r="B3589" s="151">
        <v>1997</v>
      </c>
    </row>
    <row r="3590" spans="1:2">
      <c r="A3590" s="151" t="s">
        <v>3927</v>
      </c>
      <c r="B3590" s="151">
        <v>1997</v>
      </c>
    </row>
    <row r="3591" spans="1:2">
      <c r="A3591" s="151" t="s">
        <v>3926</v>
      </c>
      <c r="B3591" s="151">
        <v>1997</v>
      </c>
    </row>
    <row r="3592" spans="1:2">
      <c r="A3592" s="151" t="s">
        <v>3923</v>
      </c>
      <c r="B3592" s="151">
        <v>1997</v>
      </c>
    </row>
    <row r="3593" spans="1:2">
      <c r="A3593" s="151" t="s">
        <v>3922</v>
      </c>
      <c r="B3593" s="151">
        <v>1997</v>
      </c>
    </row>
    <row r="3594" spans="1:2">
      <c r="A3594" s="151" t="s">
        <v>3921</v>
      </c>
      <c r="B3594" s="151">
        <v>1997</v>
      </c>
    </row>
    <row r="3595" spans="1:2">
      <c r="A3595" s="151" t="s">
        <v>3920</v>
      </c>
      <c r="B3595" s="151">
        <v>1997</v>
      </c>
    </row>
    <row r="3596" spans="1:2">
      <c r="A3596" s="151" t="s">
        <v>3919</v>
      </c>
      <c r="B3596" s="151">
        <v>1997</v>
      </c>
    </row>
    <row r="3597" spans="1:2">
      <c r="A3597" s="151" t="s">
        <v>3918</v>
      </c>
      <c r="B3597" s="151">
        <v>1997</v>
      </c>
    </row>
    <row r="3598" spans="1:2">
      <c r="A3598" s="151" t="s">
        <v>3917</v>
      </c>
      <c r="B3598" s="151">
        <v>1997</v>
      </c>
    </row>
    <row r="3599" spans="1:2">
      <c r="A3599" s="151" t="s">
        <v>3916</v>
      </c>
      <c r="B3599" s="151">
        <v>1997</v>
      </c>
    </row>
    <row r="3600" spans="1:2">
      <c r="A3600" s="151" t="s">
        <v>3915</v>
      </c>
      <c r="B3600" s="151">
        <v>1997</v>
      </c>
    </row>
    <row r="3601" spans="1:2">
      <c r="A3601" s="151" t="s">
        <v>3914</v>
      </c>
      <c r="B3601" s="151">
        <v>1997</v>
      </c>
    </row>
    <row r="3602" spans="1:2">
      <c r="A3602" s="151" t="s">
        <v>3913</v>
      </c>
      <c r="B3602" s="151">
        <v>1997</v>
      </c>
    </row>
    <row r="3603" spans="1:2">
      <c r="A3603" s="151" t="s">
        <v>3912</v>
      </c>
      <c r="B3603" s="151">
        <v>1997</v>
      </c>
    </row>
    <row r="3604" spans="1:2">
      <c r="A3604" s="151" t="s">
        <v>3910</v>
      </c>
      <c r="B3604" s="151">
        <v>1997</v>
      </c>
    </row>
    <row r="3605" spans="1:2">
      <c r="A3605" s="151" t="s">
        <v>3909</v>
      </c>
      <c r="B3605" s="151">
        <v>1997</v>
      </c>
    </row>
    <row r="3606" spans="1:2">
      <c r="A3606" s="151" t="s">
        <v>3908</v>
      </c>
      <c r="B3606" s="151">
        <v>1997</v>
      </c>
    </row>
    <row r="3607" spans="1:2">
      <c r="A3607" s="151" t="s">
        <v>3907</v>
      </c>
      <c r="B3607" s="151">
        <v>1997</v>
      </c>
    </row>
    <row r="3608" spans="1:2">
      <c r="A3608" s="151" t="s">
        <v>3906</v>
      </c>
      <c r="B3608" s="151">
        <v>1997</v>
      </c>
    </row>
    <row r="3609" spans="1:2">
      <c r="A3609" s="151" t="s">
        <v>3874</v>
      </c>
      <c r="B3609" s="151" t="s">
        <v>7370</v>
      </c>
    </row>
    <row r="3610" spans="1:2">
      <c r="A3610" s="151" t="s">
        <v>3905</v>
      </c>
      <c r="B3610" s="151">
        <v>1997</v>
      </c>
    </row>
    <row r="3611" spans="1:2">
      <c r="A3611" s="151" t="s">
        <v>3904</v>
      </c>
      <c r="B3611" s="151">
        <v>1997</v>
      </c>
    </row>
    <row r="3612" spans="1:2">
      <c r="A3612" s="151" t="s">
        <v>3903</v>
      </c>
      <c r="B3612" s="151">
        <v>1997</v>
      </c>
    </row>
    <row r="3613" spans="1:2">
      <c r="A3613" s="151" t="s">
        <v>3902</v>
      </c>
      <c r="B3613" s="151">
        <v>1997</v>
      </c>
    </row>
    <row r="3614" spans="1:2">
      <c r="A3614" s="151" t="s">
        <v>3901</v>
      </c>
      <c r="B3614" s="151">
        <v>1997</v>
      </c>
    </row>
    <row r="3615" spans="1:2">
      <c r="A3615" s="151" t="s">
        <v>3900</v>
      </c>
      <c r="B3615" s="151">
        <v>1997</v>
      </c>
    </row>
    <row r="3616" spans="1:2">
      <c r="A3616" s="151" t="s">
        <v>3899</v>
      </c>
      <c r="B3616" s="151">
        <v>1997</v>
      </c>
    </row>
    <row r="3617" spans="1:2">
      <c r="A3617" s="151" t="s">
        <v>3898</v>
      </c>
      <c r="B3617" s="151">
        <v>1997</v>
      </c>
    </row>
    <row r="3618" spans="1:2">
      <c r="A3618" s="151" t="s">
        <v>3478</v>
      </c>
      <c r="B3618" s="151">
        <v>1996</v>
      </c>
    </row>
    <row r="3619" spans="1:2">
      <c r="A3619" s="151" t="s">
        <v>3510</v>
      </c>
      <c r="B3619" s="151" t="s">
        <v>7584</v>
      </c>
    </row>
    <row r="3620" spans="1:2">
      <c r="A3620" s="151" t="s">
        <v>3897</v>
      </c>
      <c r="B3620" s="151">
        <v>1996</v>
      </c>
    </row>
    <row r="3621" spans="1:2">
      <c r="A3621" s="151" t="s">
        <v>3896</v>
      </c>
      <c r="B3621" s="151">
        <v>1996</v>
      </c>
    </row>
    <row r="3622" spans="1:2">
      <c r="A3622" s="151" t="s">
        <v>3895</v>
      </c>
      <c r="B3622" s="151">
        <v>1996</v>
      </c>
    </row>
    <row r="3623" spans="1:2">
      <c r="A3623" s="151" t="s">
        <v>3761</v>
      </c>
      <c r="B3623" s="151" t="s">
        <v>7367</v>
      </c>
    </row>
    <row r="3624" spans="1:2">
      <c r="A3624" s="151" t="s">
        <v>3731</v>
      </c>
      <c r="B3624" s="151" t="s">
        <v>7367</v>
      </c>
    </row>
    <row r="3625" spans="1:2">
      <c r="A3625" s="151" t="s">
        <v>3894</v>
      </c>
      <c r="B3625" s="151">
        <v>1996</v>
      </c>
    </row>
    <row r="3626" spans="1:2">
      <c r="A3626" s="151" t="s">
        <v>3893</v>
      </c>
      <c r="B3626" s="151">
        <v>1996</v>
      </c>
    </row>
    <row r="3627" spans="1:2">
      <c r="A3627" s="151" t="s">
        <v>3712</v>
      </c>
      <c r="B3627" s="151" t="s">
        <v>7367</v>
      </c>
    </row>
    <row r="3628" spans="1:2">
      <c r="A3628" s="151" t="s">
        <v>3891</v>
      </c>
      <c r="B3628" s="151">
        <v>1996</v>
      </c>
    </row>
    <row r="3629" spans="1:2">
      <c r="A3629" s="151" t="s">
        <v>3890</v>
      </c>
      <c r="B3629" s="151">
        <v>1996</v>
      </c>
    </row>
    <row r="3630" spans="1:2">
      <c r="A3630" s="151" t="s">
        <v>3889</v>
      </c>
      <c r="B3630" s="151">
        <v>1996</v>
      </c>
    </row>
    <row r="3631" spans="1:2">
      <c r="A3631" s="151" t="s">
        <v>3770</v>
      </c>
      <c r="B3631" s="151" t="s">
        <v>7367</v>
      </c>
    </row>
    <row r="3632" spans="1:2">
      <c r="A3632" s="151" t="s">
        <v>3887</v>
      </c>
      <c r="B3632" s="151">
        <v>1996</v>
      </c>
    </row>
    <row r="3633" spans="1:2">
      <c r="A3633" s="151" t="s">
        <v>3583</v>
      </c>
      <c r="B3633" s="151" t="s">
        <v>7369</v>
      </c>
    </row>
    <row r="3634" spans="1:2">
      <c r="A3634" s="151" t="s">
        <v>3886</v>
      </c>
      <c r="B3634" s="151">
        <v>1996</v>
      </c>
    </row>
    <row r="3635" spans="1:2">
      <c r="A3635" s="151" t="s">
        <v>3629</v>
      </c>
      <c r="B3635" s="151" t="s">
        <v>7368</v>
      </c>
    </row>
    <row r="3636" spans="1:2">
      <c r="A3636" s="151" t="s">
        <v>3885</v>
      </c>
      <c r="B3636" s="151">
        <v>1996</v>
      </c>
    </row>
    <row r="3637" spans="1:2">
      <c r="A3637" s="151" t="s">
        <v>3884</v>
      </c>
      <c r="B3637" s="151">
        <v>1996</v>
      </c>
    </row>
    <row r="3638" spans="1:2">
      <c r="A3638" s="151" t="s">
        <v>3883</v>
      </c>
      <c r="B3638" s="151">
        <v>1996</v>
      </c>
    </row>
    <row r="3639" spans="1:2">
      <c r="A3639" s="151" t="s">
        <v>3882</v>
      </c>
      <c r="B3639" s="151">
        <v>1996</v>
      </c>
    </row>
    <row r="3640" spans="1:2">
      <c r="A3640" s="151" t="s">
        <v>3880</v>
      </c>
      <c r="B3640" s="151">
        <v>1996</v>
      </c>
    </row>
    <row r="3641" spans="1:2">
      <c r="A3641" s="151" t="s">
        <v>3878</v>
      </c>
      <c r="B3641" s="151">
        <v>1996</v>
      </c>
    </row>
    <row r="3642" spans="1:2">
      <c r="A3642" s="151" t="s">
        <v>3687</v>
      </c>
      <c r="B3642" s="151" t="s">
        <v>7367</v>
      </c>
    </row>
    <row r="3643" spans="1:2">
      <c r="A3643" s="151" t="s">
        <v>3875</v>
      </c>
      <c r="B3643" s="151">
        <v>1996</v>
      </c>
    </row>
    <row r="3644" spans="1:2">
      <c r="A3644" s="151" t="s">
        <v>3873</v>
      </c>
      <c r="B3644" s="151">
        <v>1996</v>
      </c>
    </row>
    <row r="3645" spans="1:2">
      <c r="A3645" s="151" t="s">
        <v>3668</v>
      </c>
      <c r="B3645" s="151" t="s">
        <v>7368</v>
      </c>
    </row>
    <row r="3646" spans="1:2">
      <c r="A3646" s="151" t="s">
        <v>3871</v>
      </c>
      <c r="B3646" s="151">
        <v>1996</v>
      </c>
    </row>
    <row r="3647" spans="1:2">
      <c r="A3647" s="151" t="s">
        <v>3870</v>
      </c>
      <c r="B3647" s="151">
        <v>1996</v>
      </c>
    </row>
    <row r="3648" spans="1:2">
      <c r="A3648" s="151" t="s">
        <v>3869</v>
      </c>
      <c r="B3648" s="151">
        <v>1996</v>
      </c>
    </row>
    <row r="3649" spans="1:2">
      <c r="A3649" s="151" t="s">
        <v>3868</v>
      </c>
      <c r="B3649" s="151">
        <v>1996</v>
      </c>
    </row>
    <row r="3650" spans="1:2">
      <c r="A3650" s="151" t="s">
        <v>3867</v>
      </c>
      <c r="B3650" s="151">
        <v>1996</v>
      </c>
    </row>
    <row r="3651" spans="1:2">
      <c r="A3651" s="151" t="s">
        <v>3865</v>
      </c>
      <c r="B3651" s="151">
        <v>1996</v>
      </c>
    </row>
    <row r="3652" spans="1:2">
      <c r="A3652" s="151" t="s">
        <v>3864</v>
      </c>
      <c r="B3652" s="151">
        <v>1996</v>
      </c>
    </row>
    <row r="3653" spans="1:2">
      <c r="A3653" s="151" t="s">
        <v>3863</v>
      </c>
      <c r="B3653" s="151">
        <v>1996</v>
      </c>
    </row>
    <row r="3654" spans="1:2">
      <c r="A3654" s="151" t="s">
        <v>3862</v>
      </c>
      <c r="B3654" s="151">
        <v>1996</v>
      </c>
    </row>
    <row r="3655" spans="1:2">
      <c r="A3655" s="151" t="s">
        <v>3861</v>
      </c>
      <c r="B3655" s="151">
        <v>1996</v>
      </c>
    </row>
    <row r="3656" spans="1:2">
      <c r="A3656" s="151" t="s">
        <v>3860</v>
      </c>
      <c r="B3656" s="151">
        <v>1996</v>
      </c>
    </row>
    <row r="3657" spans="1:2">
      <c r="A3657" s="151" t="s">
        <v>3859</v>
      </c>
      <c r="B3657" s="151">
        <v>1996</v>
      </c>
    </row>
    <row r="3658" spans="1:2">
      <c r="A3658" s="151" t="s">
        <v>3858</v>
      </c>
      <c r="B3658" s="151">
        <v>1996</v>
      </c>
    </row>
    <row r="3659" spans="1:2">
      <c r="A3659" s="151" t="s">
        <v>3857</v>
      </c>
      <c r="B3659" s="151">
        <v>1996</v>
      </c>
    </row>
    <row r="3660" spans="1:2">
      <c r="A3660" s="151" t="s">
        <v>3856</v>
      </c>
      <c r="B3660" s="151">
        <v>1996</v>
      </c>
    </row>
    <row r="3661" spans="1:2">
      <c r="A3661" s="151" t="s">
        <v>3855</v>
      </c>
      <c r="B3661" s="151">
        <v>1996</v>
      </c>
    </row>
    <row r="3662" spans="1:2">
      <c r="A3662" s="151" t="s">
        <v>3854</v>
      </c>
      <c r="B3662" s="151">
        <v>1996</v>
      </c>
    </row>
    <row r="3663" spans="1:2">
      <c r="A3663" s="151" t="s">
        <v>3853</v>
      </c>
      <c r="B3663" s="151">
        <v>1996</v>
      </c>
    </row>
    <row r="3664" spans="1:2">
      <c r="A3664" s="151" t="s">
        <v>3852</v>
      </c>
      <c r="B3664" s="151">
        <v>1996</v>
      </c>
    </row>
    <row r="3665" spans="1:2">
      <c r="A3665" s="151" t="s">
        <v>3851</v>
      </c>
      <c r="B3665" s="151">
        <v>1996</v>
      </c>
    </row>
    <row r="3666" spans="1:2">
      <c r="A3666" s="151" t="s">
        <v>3850</v>
      </c>
      <c r="B3666" s="151">
        <v>1996</v>
      </c>
    </row>
    <row r="3667" spans="1:2">
      <c r="A3667" s="151" t="s">
        <v>3848</v>
      </c>
      <c r="B3667" s="151">
        <v>1996</v>
      </c>
    </row>
    <row r="3668" spans="1:2">
      <c r="A3668" s="151" t="s">
        <v>3847</v>
      </c>
      <c r="B3668" s="151">
        <v>1996</v>
      </c>
    </row>
    <row r="3669" spans="1:2">
      <c r="A3669" s="151" t="s">
        <v>3846</v>
      </c>
      <c r="B3669" s="151">
        <v>1996</v>
      </c>
    </row>
    <row r="3670" spans="1:2">
      <c r="A3670" s="151" t="s">
        <v>3845</v>
      </c>
      <c r="B3670" s="151">
        <v>1996</v>
      </c>
    </row>
    <row r="3671" spans="1:2">
      <c r="A3671" s="151" t="s">
        <v>3844</v>
      </c>
      <c r="B3671" s="151">
        <v>1996</v>
      </c>
    </row>
    <row r="3672" spans="1:2">
      <c r="A3672" s="151" t="s">
        <v>3843</v>
      </c>
      <c r="B3672" s="151">
        <v>1996</v>
      </c>
    </row>
    <row r="3673" spans="1:2">
      <c r="A3673" s="151" t="s">
        <v>3842</v>
      </c>
      <c r="B3673" s="151">
        <v>1996</v>
      </c>
    </row>
    <row r="3674" spans="1:2">
      <c r="A3674" s="151" t="s">
        <v>3841</v>
      </c>
      <c r="B3674" s="151">
        <v>1996</v>
      </c>
    </row>
    <row r="3675" spans="1:2">
      <c r="A3675" s="151" t="s">
        <v>3840</v>
      </c>
      <c r="B3675" s="151">
        <v>1996</v>
      </c>
    </row>
    <row r="3676" spans="1:2">
      <c r="A3676" s="151" t="s">
        <v>3839</v>
      </c>
      <c r="B3676" s="151">
        <v>1996</v>
      </c>
    </row>
    <row r="3677" spans="1:2">
      <c r="A3677" s="151" t="s">
        <v>3838</v>
      </c>
      <c r="B3677" s="151">
        <v>1996</v>
      </c>
    </row>
    <row r="3678" spans="1:2">
      <c r="A3678" s="151" t="s">
        <v>3837</v>
      </c>
      <c r="B3678" s="151">
        <v>1996</v>
      </c>
    </row>
    <row r="3679" spans="1:2">
      <c r="A3679" s="151" t="s">
        <v>3836</v>
      </c>
      <c r="B3679" s="151">
        <v>1996</v>
      </c>
    </row>
    <row r="3680" spans="1:2">
      <c r="A3680" s="151" t="s">
        <v>3835</v>
      </c>
      <c r="B3680" s="151">
        <v>1996</v>
      </c>
    </row>
    <row r="3681" spans="1:2">
      <c r="A3681" s="151" t="s">
        <v>3834</v>
      </c>
      <c r="B3681" s="151">
        <v>1996</v>
      </c>
    </row>
    <row r="3682" spans="1:2">
      <c r="A3682" s="151" t="s">
        <v>3833</v>
      </c>
      <c r="B3682" s="151">
        <v>1996</v>
      </c>
    </row>
    <row r="3683" spans="1:2">
      <c r="A3683" s="151" t="s">
        <v>3832</v>
      </c>
      <c r="B3683" s="151">
        <v>1996</v>
      </c>
    </row>
    <row r="3684" spans="1:2">
      <c r="A3684" s="151" t="s">
        <v>3830</v>
      </c>
      <c r="B3684" s="151">
        <v>1996</v>
      </c>
    </row>
    <row r="3685" spans="1:2">
      <c r="A3685" s="151" t="s">
        <v>3829</v>
      </c>
      <c r="B3685" s="151">
        <v>1996</v>
      </c>
    </row>
    <row r="3686" spans="1:2">
      <c r="A3686" s="151" t="s">
        <v>3828</v>
      </c>
      <c r="B3686" s="151">
        <v>1996</v>
      </c>
    </row>
    <row r="3687" spans="1:2">
      <c r="A3687" s="151" t="s">
        <v>3827</v>
      </c>
      <c r="B3687" s="151">
        <v>1996</v>
      </c>
    </row>
    <row r="3688" spans="1:2">
      <c r="A3688" s="151" t="s">
        <v>3826</v>
      </c>
      <c r="B3688" s="151">
        <v>1996</v>
      </c>
    </row>
    <row r="3689" spans="1:2">
      <c r="A3689" s="151" t="s">
        <v>3825</v>
      </c>
      <c r="B3689" s="151">
        <v>1996</v>
      </c>
    </row>
    <row r="3690" spans="1:2">
      <c r="A3690" s="151" t="s">
        <v>3824</v>
      </c>
      <c r="B3690" s="151">
        <v>1996</v>
      </c>
    </row>
    <row r="3691" spans="1:2">
      <c r="A3691" s="151" t="s">
        <v>3822</v>
      </c>
      <c r="B3691" s="151">
        <v>1996</v>
      </c>
    </row>
    <row r="3692" spans="1:2">
      <c r="A3692" s="151" t="s">
        <v>3719</v>
      </c>
      <c r="B3692" s="151" t="s">
        <v>7367</v>
      </c>
    </row>
    <row r="3693" spans="1:2">
      <c r="A3693" s="151" t="s">
        <v>3821</v>
      </c>
      <c r="B3693" s="151">
        <v>1996</v>
      </c>
    </row>
    <row r="3694" spans="1:2">
      <c r="A3694" s="151" t="s">
        <v>3820</v>
      </c>
      <c r="B3694" s="151">
        <v>1996</v>
      </c>
    </row>
    <row r="3695" spans="1:2">
      <c r="A3695" s="151" t="s">
        <v>3743</v>
      </c>
      <c r="B3695" s="151" t="s">
        <v>7367</v>
      </c>
    </row>
    <row r="3696" spans="1:2">
      <c r="A3696" s="151" t="s">
        <v>3817</v>
      </c>
      <c r="B3696" s="151">
        <v>1996</v>
      </c>
    </row>
    <row r="3697" spans="1:2">
      <c r="A3697" s="151" t="s">
        <v>3690</v>
      </c>
      <c r="B3697" s="151" t="s">
        <v>7367</v>
      </c>
    </row>
    <row r="3698" spans="1:2">
      <c r="A3698" s="151" t="s">
        <v>3816</v>
      </c>
      <c r="B3698" s="151">
        <v>1996</v>
      </c>
    </row>
    <row r="3699" spans="1:2">
      <c r="A3699" s="151" t="s">
        <v>533</v>
      </c>
      <c r="B3699" s="151">
        <v>1996</v>
      </c>
    </row>
    <row r="3700" spans="1:2">
      <c r="A3700" s="151" t="s">
        <v>3815</v>
      </c>
      <c r="B3700" s="151">
        <v>1996</v>
      </c>
    </row>
    <row r="3701" spans="1:2">
      <c r="A3701" s="151" t="s">
        <v>3814</v>
      </c>
      <c r="B3701" s="151">
        <v>1996</v>
      </c>
    </row>
    <row r="3702" spans="1:2">
      <c r="A3702" s="151" t="s">
        <v>3813</v>
      </c>
      <c r="B3702" s="151">
        <v>1996</v>
      </c>
    </row>
    <row r="3703" spans="1:2">
      <c r="A3703" s="151" t="s">
        <v>3812</v>
      </c>
      <c r="B3703" s="151">
        <v>1996</v>
      </c>
    </row>
    <row r="3704" spans="1:2">
      <c r="A3704" s="151" t="s">
        <v>3811</v>
      </c>
      <c r="B3704" s="151">
        <v>1996</v>
      </c>
    </row>
    <row r="3705" spans="1:2">
      <c r="A3705" s="151" t="s">
        <v>3810</v>
      </c>
      <c r="B3705" s="151">
        <v>1996</v>
      </c>
    </row>
    <row r="3706" spans="1:2">
      <c r="A3706" s="151" t="s">
        <v>3571</v>
      </c>
      <c r="B3706" s="151" t="s">
        <v>7369</v>
      </c>
    </row>
    <row r="3707" spans="1:2">
      <c r="A3707" s="151" t="s">
        <v>3809</v>
      </c>
      <c r="B3707" s="151">
        <v>1996</v>
      </c>
    </row>
    <row r="3708" spans="1:2">
      <c r="A3708" s="151" t="s">
        <v>3808</v>
      </c>
      <c r="B3708" s="151">
        <v>1996</v>
      </c>
    </row>
    <row r="3709" spans="1:2">
      <c r="A3709" s="151" t="s">
        <v>3807</v>
      </c>
      <c r="B3709" s="151">
        <v>1996</v>
      </c>
    </row>
    <row r="3710" spans="1:2">
      <c r="A3710" s="151" t="s">
        <v>3805</v>
      </c>
      <c r="B3710" s="151">
        <v>1996</v>
      </c>
    </row>
    <row r="3711" spans="1:2">
      <c r="A3711" s="151" t="s">
        <v>3804</v>
      </c>
      <c r="B3711" s="151">
        <v>1996</v>
      </c>
    </row>
    <row r="3712" spans="1:2">
      <c r="A3712" s="151" t="s">
        <v>3803</v>
      </c>
      <c r="B3712" s="151">
        <v>1996</v>
      </c>
    </row>
    <row r="3713" spans="1:2">
      <c r="A3713" s="151" t="s">
        <v>3802</v>
      </c>
      <c r="B3713" s="151">
        <v>1996</v>
      </c>
    </row>
    <row r="3714" spans="1:2">
      <c r="A3714" s="151" t="s">
        <v>3801</v>
      </c>
      <c r="B3714" s="151">
        <v>1996</v>
      </c>
    </row>
    <row r="3715" spans="1:2">
      <c r="A3715" s="151" t="s">
        <v>3800</v>
      </c>
      <c r="B3715" s="151">
        <v>1996</v>
      </c>
    </row>
    <row r="3716" spans="1:2">
      <c r="A3716" s="151" t="s">
        <v>3799</v>
      </c>
      <c r="B3716" s="151">
        <v>1996</v>
      </c>
    </row>
    <row r="3717" spans="1:2">
      <c r="A3717" s="151" t="s">
        <v>3798</v>
      </c>
      <c r="B3717" s="151">
        <v>1996</v>
      </c>
    </row>
    <row r="3718" spans="1:2">
      <c r="A3718" s="151" t="s">
        <v>3797</v>
      </c>
      <c r="B3718" s="151">
        <v>1996</v>
      </c>
    </row>
    <row r="3719" spans="1:2">
      <c r="A3719" s="151" t="s">
        <v>3796</v>
      </c>
      <c r="B3719" s="151">
        <v>1996</v>
      </c>
    </row>
    <row r="3720" spans="1:2">
      <c r="A3720" s="151" t="s">
        <v>3795</v>
      </c>
      <c r="B3720" s="151">
        <v>1996</v>
      </c>
    </row>
    <row r="3721" spans="1:2">
      <c r="A3721" s="151" t="s">
        <v>3794</v>
      </c>
      <c r="B3721" s="151">
        <v>1996</v>
      </c>
    </row>
    <row r="3722" spans="1:2">
      <c r="A3722" s="151" t="s">
        <v>3793</v>
      </c>
      <c r="B3722" s="151">
        <v>1996</v>
      </c>
    </row>
    <row r="3723" spans="1:2">
      <c r="A3723" s="151" t="s">
        <v>3792</v>
      </c>
      <c r="B3723" s="151">
        <v>1996</v>
      </c>
    </row>
    <row r="3724" spans="1:2">
      <c r="A3724" s="151" t="s">
        <v>3791</v>
      </c>
      <c r="B3724" s="151">
        <v>1996</v>
      </c>
    </row>
    <row r="3725" spans="1:2">
      <c r="A3725" s="151" t="s">
        <v>3790</v>
      </c>
      <c r="B3725" s="151">
        <v>1996</v>
      </c>
    </row>
    <row r="3726" spans="1:2">
      <c r="A3726" s="151" t="s">
        <v>3789</v>
      </c>
      <c r="B3726" s="151">
        <v>1996</v>
      </c>
    </row>
    <row r="3727" spans="1:2">
      <c r="A3727" s="151" t="s">
        <v>3788</v>
      </c>
      <c r="B3727" s="151">
        <v>1996</v>
      </c>
    </row>
    <row r="3728" spans="1:2">
      <c r="A3728" s="151" t="s">
        <v>3787</v>
      </c>
      <c r="B3728" s="151">
        <v>1996</v>
      </c>
    </row>
    <row r="3729" spans="1:2">
      <c r="A3729" s="151" t="s">
        <v>3786</v>
      </c>
      <c r="B3729" s="151">
        <v>1996</v>
      </c>
    </row>
    <row r="3730" spans="1:2">
      <c r="A3730" s="151" t="s">
        <v>3785</v>
      </c>
      <c r="B3730" s="151">
        <v>1996</v>
      </c>
    </row>
    <row r="3731" spans="1:2">
      <c r="A3731" s="151" t="s">
        <v>3784</v>
      </c>
      <c r="B3731" s="151">
        <v>1996</v>
      </c>
    </row>
    <row r="3732" spans="1:2">
      <c r="A3732" s="151" t="s">
        <v>3783</v>
      </c>
      <c r="B3732" s="151">
        <v>1996</v>
      </c>
    </row>
    <row r="3733" spans="1:2">
      <c r="A3733" s="151" t="s">
        <v>3781</v>
      </c>
      <c r="B3733" s="151">
        <v>1995</v>
      </c>
    </row>
    <row r="3734" spans="1:2">
      <c r="A3734" s="151" t="s">
        <v>3622</v>
      </c>
      <c r="B3734" s="151" t="s">
        <v>7365</v>
      </c>
    </row>
    <row r="3735" spans="1:2">
      <c r="A3735" s="151" t="s">
        <v>3780</v>
      </c>
      <c r="B3735" s="151">
        <v>1995</v>
      </c>
    </row>
    <row r="3736" spans="1:2">
      <c r="A3736" s="151" t="s">
        <v>3779</v>
      </c>
      <c r="B3736" s="151">
        <v>1995</v>
      </c>
    </row>
    <row r="3737" spans="1:2">
      <c r="A3737" s="151" t="s">
        <v>3777</v>
      </c>
      <c r="B3737" s="151">
        <v>1995</v>
      </c>
    </row>
    <row r="3738" spans="1:2">
      <c r="A3738" s="151" t="s">
        <v>3776</v>
      </c>
      <c r="B3738" s="151">
        <v>1995</v>
      </c>
    </row>
    <row r="3739" spans="1:2">
      <c r="A3739" s="151" t="s">
        <v>3775</v>
      </c>
      <c r="B3739" s="151">
        <v>1995</v>
      </c>
    </row>
    <row r="3740" spans="1:2">
      <c r="A3740" s="151" t="s">
        <v>3774</v>
      </c>
      <c r="B3740" s="151">
        <v>1995</v>
      </c>
    </row>
    <row r="3741" spans="1:2">
      <c r="A3741" s="151" t="s">
        <v>3773</v>
      </c>
      <c r="B3741" s="151">
        <v>1995</v>
      </c>
    </row>
    <row r="3742" spans="1:2">
      <c r="A3742" s="151" t="s">
        <v>3772</v>
      </c>
      <c r="B3742" s="151">
        <v>1995</v>
      </c>
    </row>
    <row r="3743" spans="1:2">
      <c r="A3743" s="151" t="s">
        <v>3769</v>
      </c>
      <c r="B3743" s="151">
        <v>1995</v>
      </c>
    </row>
    <row r="3744" spans="1:2">
      <c r="A3744" s="151" t="s">
        <v>3768</v>
      </c>
      <c r="B3744" s="151">
        <v>1995</v>
      </c>
    </row>
    <row r="3745" spans="1:2">
      <c r="A3745" s="151" t="s">
        <v>3767</v>
      </c>
      <c r="B3745" s="151">
        <v>1995</v>
      </c>
    </row>
    <row r="3746" spans="1:2">
      <c r="A3746" s="151" t="s">
        <v>3766</v>
      </c>
      <c r="B3746" s="151">
        <v>1995</v>
      </c>
    </row>
    <row r="3747" spans="1:2">
      <c r="A3747" s="151" t="s">
        <v>3765</v>
      </c>
      <c r="B3747" s="151">
        <v>1995</v>
      </c>
    </row>
    <row r="3748" spans="1:2">
      <c r="A3748" s="151" t="s">
        <v>3763</v>
      </c>
      <c r="B3748" s="151">
        <v>1995</v>
      </c>
    </row>
    <row r="3749" spans="1:2">
      <c r="A3749" s="151" t="s">
        <v>3661</v>
      </c>
      <c r="B3749" s="151" t="s">
        <v>7365</v>
      </c>
    </row>
    <row r="3750" spans="1:2">
      <c r="A3750" s="151" t="s">
        <v>3762</v>
      </c>
      <c r="B3750" s="151">
        <v>1995</v>
      </c>
    </row>
    <row r="3751" spans="1:2">
      <c r="A3751" s="151" t="s">
        <v>3760</v>
      </c>
      <c r="B3751" s="151">
        <v>1995</v>
      </c>
    </row>
    <row r="3752" spans="1:2">
      <c r="A3752" s="151" t="s">
        <v>3759</v>
      </c>
      <c r="B3752" s="151">
        <v>1995</v>
      </c>
    </row>
    <row r="3753" spans="1:2">
      <c r="A3753" s="151" t="s">
        <v>3755</v>
      </c>
      <c r="B3753" s="151">
        <v>1995</v>
      </c>
    </row>
    <row r="3754" spans="1:2">
      <c r="A3754" s="151" t="s">
        <v>3754</v>
      </c>
      <c r="B3754" s="151">
        <v>1995</v>
      </c>
    </row>
    <row r="3755" spans="1:2">
      <c r="A3755" s="151" t="s">
        <v>3753</v>
      </c>
      <c r="B3755" s="151">
        <v>1995</v>
      </c>
    </row>
    <row r="3756" spans="1:2">
      <c r="A3756" s="151" t="s">
        <v>3751</v>
      </c>
      <c r="B3756" s="151">
        <v>1995</v>
      </c>
    </row>
    <row r="3757" spans="1:2">
      <c r="A3757" s="151" t="s">
        <v>3749</v>
      </c>
      <c r="B3757" s="151">
        <v>1995</v>
      </c>
    </row>
    <row r="3758" spans="1:2">
      <c r="A3758" s="151" t="s">
        <v>3748</v>
      </c>
      <c r="B3758" s="151">
        <v>1995</v>
      </c>
    </row>
    <row r="3759" spans="1:2">
      <c r="A3759" s="151" t="s">
        <v>3747</v>
      </c>
      <c r="B3759" s="151">
        <v>1995</v>
      </c>
    </row>
    <row r="3760" spans="1:2">
      <c r="A3760" s="151" t="s">
        <v>3746</v>
      </c>
      <c r="B3760" s="151">
        <v>1995</v>
      </c>
    </row>
    <row r="3761" spans="1:2">
      <c r="A3761" s="151" t="s">
        <v>3745</v>
      </c>
      <c r="B3761" s="151">
        <v>1995</v>
      </c>
    </row>
    <row r="3762" spans="1:2">
      <c r="A3762" s="151" t="s">
        <v>3744</v>
      </c>
      <c r="B3762" s="151">
        <v>1995</v>
      </c>
    </row>
    <row r="3763" spans="1:2">
      <c r="A3763" s="151" t="s">
        <v>3742</v>
      </c>
      <c r="B3763" s="151">
        <v>1995</v>
      </c>
    </row>
    <row r="3764" spans="1:2">
      <c r="A3764" s="151" t="s">
        <v>3741</v>
      </c>
      <c r="B3764" s="151">
        <v>1995</v>
      </c>
    </row>
    <row r="3765" spans="1:2">
      <c r="A3765" s="151" t="s">
        <v>3740</v>
      </c>
      <c r="B3765" s="151">
        <v>1995</v>
      </c>
    </row>
    <row r="3766" spans="1:2">
      <c r="A3766" s="151" t="s">
        <v>3738</v>
      </c>
      <c r="B3766" s="151">
        <v>1995</v>
      </c>
    </row>
    <row r="3767" spans="1:2">
      <c r="A3767" s="151" t="s">
        <v>3737</v>
      </c>
      <c r="B3767" s="151">
        <v>1995</v>
      </c>
    </row>
    <row r="3768" spans="1:2">
      <c r="A3768" s="151" t="s">
        <v>3736</v>
      </c>
      <c r="B3768" s="151">
        <v>1995</v>
      </c>
    </row>
    <row r="3769" spans="1:2">
      <c r="A3769" s="151" t="s">
        <v>3734</v>
      </c>
      <c r="B3769" s="151">
        <v>1995</v>
      </c>
    </row>
    <row r="3770" spans="1:2">
      <c r="A3770" s="151" t="s">
        <v>3732</v>
      </c>
      <c r="B3770" s="151">
        <v>1995</v>
      </c>
    </row>
    <row r="3771" spans="1:2">
      <c r="A3771" s="151" t="s">
        <v>3730</v>
      </c>
      <c r="B3771" s="151">
        <v>1995</v>
      </c>
    </row>
    <row r="3772" spans="1:2">
      <c r="A3772" s="151" t="s">
        <v>3729</v>
      </c>
      <c r="B3772" s="151">
        <v>1995</v>
      </c>
    </row>
    <row r="3773" spans="1:2">
      <c r="A3773" s="151" t="s">
        <v>3728</v>
      </c>
      <c r="B3773" s="151">
        <v>1995</v>
      </c>
    </row>
    <row r="3774" spans="1:2">
      <c r="A3774" s="151" t="s">
        <v>3727</v>
      </c>
      <c r="B3774" s="151">
        <v>1995</v>
      </c>
    </row>
    <row r="3775" spans="1:2">
      <c r="A3775" s="151" t="s">
        <v>3726</v>
      </c>
      <c r="B3775" s="151">
        <v>1995</v>
      </c>
    </row>
    <row r="3776" spans="1:2">
      <c r="A3776" s="151" t="s">
        <v>3724</v>
      </c>
      <c r="B3776" s="151">
        <v>1995</v>
      </c>
    </row>
    <row r="3777" spans="1:2">
      <c r="A3777" s="151" t="s">
        <v>3723</v>
      </c>
      <c r="B3777" s="151">
        <v>1995</v>
      </c>
    </row>
    <row r="3778" spans="1:2">
      <c r="A3778" s="151" t="s">
        <v>3722</v>
      </c>
      <c r="B3778" s="151">
        <v>1995</v>
      </c>
    </row>
    <row r="3779" spans="1:2">
      <c r="A3779" s="151" t="s">
        <v>3721</v>
      </c>
      <c r="B3779" s="151">
        <v>1995</v>
      </c>
    </row>
    <row r="3780" spans="1:2">
      <c r="A3780" s="151" t="s">
        <v>3720</v>
      </c>
      <c r="B3780" s="151">
        <v>1995</v>
      </c>
    </row>
    <row r="3781" spans="1:2">
      <c r="A3781" s="151" t="s">
        <v>3718</v>
      </c>
      <c r="B3781" s="151">
        <v>1995</v>
      </c>
    </row>
    <row r="3782" spans="1:2">
      <c r="A3782" s="151" t="s">
        <v>3717</v>
      </c>
      <c r="B3782" s="151">
        <v>1995</v>
      </c>
    </row>
    <row r="3783" spans="1:2">
      <c r="A3783" s="151" t="s">
        <v>3716</v>
      </c>
      <c r="B3783" s="151">
        <v>1995</v>
      </c>
    </row>
    <row r="3784" spans="1:2">
      <c r="A3784" s="151" t="s">
        <v>3715</v>
      </c>
      <c r="B3784" s="151">
        <v>1995</v>
      </c>
    </row>
    <row r="3785" spans="1:2">
      <c r="A3785" s="151" t="s">
        <v>3714</v>
      </c>
      <c r="B3785" s="151">
        <v>1995</v>
      </c>
    </row>
    <row r="3786" spans="1:2">
      <c r="A3786" s="151" t="s">
        <v>3713</v>
      </c>
      <c r="B3786" s="151">
        <v>1995</v>
      </c>
    </row>
    <row r="3787" spans="1:2">
      <c r="A3787" s="151" t="s">
        <v>3710</v>
      </c>
      <c r="B3787" s="151">
        <v>1995</v>
      </c>
    </row>
    <row r="3788" spans="1:2">
      <c r="A3788" s="151" t="s">
        <v>3709</v>
      </c>
      <c r="B3788" s="151">
        <v>1995</v>
      </c>
    </row>
    <row r="3789" spans="1:2">
      <c r="A3789" s="151" t="s">
        <v>3708</v>
      </c>
      <c r="B3789" s="151">
        <v>1995</v>
      </c>
    </row>
    <row r="3790" spans="1:2">
      <c r="A3790" s="151" t="s">
        <v>3574</v>
      </c>
      <c r="B3790" s="151" t="s">
        <v>7366</v>
      </c>
    </row>
    <row r="3791" spans="1:2">
      <c r="A3791" s="151" t="s">
        <v>3706</v>
      </c>
      <c r="B3791" s="151">
        <v>1995</v>
      </c>
    </row>
    <row r="3792" spans="1:2">
      <c r="A3792" s="151" t="s">
        <v>3705</v>
      </c>
      <c r="B3792" s="151">
        <v>1995</v>
      </c>
    </row>
    <row r="3793" spans="1:2">
      <c r="A3793" s="151" t="s">
        <v>3704</v>
      </c>
      <c r="B3793" s="151">
        <v>1995</v>
      </c>
    </row>
    <row r="3794" spans="1:2">
      <c r="A3794" s="151" t="s">
        <v>3592</v>
      </c>
      <c r="B3794" s="151" t="s">
        <v>7366</v>
      </c>
    </row>
    <row r="3795" spans="1:2">
      <c r="A3795" s="151" t="s">
        <v>3702</v>
      </c>
      <c r="B3795" s="151">
        <v>1995</v>
      </c>
    </row>
    <row r="3796" spans="1:2">
      <c r="A3796" s="151" t="s">
        <v>3701</v>
      </c>
      <c r="B3796" s="151">
        <v>1995</v>
      </c>
    </row>
    <row r="3797" spans="1:2">
      <c r="A3797" s="151" t="s">
        <v>3700</v>
      </c>
      <c r="B3797" s="151">
        <v>1995</v>
      </c>
    </row>
    <row r="3798" spans="1:2">
      <c r="A3798" s="151" t="s">
        <v>3699</v>
      </c>
      <c r="B3798" s="151">
        <v>1995</v>
      </c>
    </row>
    <row r="3799" spans="1:2">
      <c r="A3799" s="151" t="s">
        <v>3698</v>
      </c>
      <c r="B3799" s="151">
        <v>1995</v>
      </c>
    </row>
    <row r="3800" spans="1:2">
      <c r="A3800" s="151" t="s">
        <v>3697</v>
      </c>
      <c r="B3800" s="151">
        <v>1995</v>
      </c>
    </row>
    <row r="3801" spans="1:2">
      <c r="A3801" s="151" t="s">
        <v>3696</v>
      </c>
      <c r="B3801" s="151">
        <v>1995</v>
      </c>
    </row>
    <row r="3802" spans="1:2">
      <c r="A3802" s="151" t="s">
        <v>3695</v>
      </c>
      <c r="B3802" s="151">
        <v>1995</v>
      </c>
    </row>
    <row r="3803" spans="1:2">
      <c r="A3803" s="151" t="s">
        <v>3694</v>
      </c>
      <c r="B3803" s="151">
        <v>1995</v>
      </c>
    </row>
    <row r="3804" spans="1:2">
      <c r="A3804" s="151" t="s">
        <v>3693</v>
      </c>
      <c r="B3804" s="151">
        <v>1995</v>
      </c>
    </row>
    <row r="3805" spans="1:2">
      <c r="A3805" s="151" t="s">
        <v>3692</v>
      </c>
      <c r="B3805" s="151">
        <v>1995</v>
      </c>
    </row>
    <row r="3806" spans="1:2">
      <c r="A3806" s="151" t="s">
        <v>3647</v>
      </c>
      <c r="B3806" s="151" t="s">
        <v>7365</v>
      </c>
    </row>
    <row r="3807" spans="1:2">
      <c r="A3807" s="151" t="s">
        <v>3691</v>
      </c>
      <c r="B3807" s="151">
        <v>1995</v>
      </c>
    </row>
    <row r="3808" spans="1:2">
      <c r="A3808" s="151" t="s">
        <v>3689</v>
      </c>
      <c r="B3808" s="151">
        <v>1995</v>
      </c>
    </row>
    <row r="3809" spans="1:2">
      <c r="A3809" s="151" t="s">
        <v>3686</v>
      </c>
      <c r="B3809" s="151">
        <v>1995</v>
      </c>
    </row>
    <row r="3810" spans="1:2">
      <c r="A3810" s="151" t="s">
        <v>3685</v>
      </c>
      <c r="B3810" s="151">
        <v>1995</v>
      </c>
    </row>
    <row r="3811" spans="1:2">
      <c r="A3811" s="151" t="s">
        <v>3684</v>
      </c>
      <c r="B3811" s="151">
        <v>1995</v>
      </c>
    </row>
    <row r="3812" spans="1:2">
      <c r="A3812" s="151" t="s">
        <v>3479</v>
      </c>
      <c r="B3812" s="151">
        <v>1994</v>
      </c>
    </row>
    <row r="3813" spans="1:2">
      <c r="A3813" s="151" t="s">
        <v>3683</v>
      </c>
      <c r="B3813" s="151">
        <v>1994</v>
      </c>
    </row>
    <row r="3814" spans="1:2">
      <c r="A3814" s="151" t="s">
        <v>3682</v>
      </c>
      <c r="B3814" s="151">
        <v>1994</v>
      </c>
    </row>
    <row r="3815" spans="1:2">
      <c r="A3815" s="151" t="s">
        <v>3681</v>
      </c>
      <c r="B3815" s="151">
        <v>1994</v>
      </c>
    </row>
    <row r="3816" spans="1:2">
      <c r="A3816" s="151" t="s">
        <v>3680</v>
      </c>
      <c r="B3816" s="151">
        <v>1994</v>
      </c>
    </row>
    <row r="3817" spans="1:2">
      <c r="A3817" s="151" t="s">
        <v>3679</v>
      </c>
      <c r="B3817" s="151">
        <v>1994</v>
      </c>
    </row>
    <row r="3818" spans="1:2">
      <c r="A3818" s="151" t="s">
        <v>3678</v>
      </c>
      <c r="B3818" s="151">
        <v>1994</v>
      </c>
    </row>
    <row r="3819" spans="1:2">
      <c r="A3819" s="151" t="s">
        <v>3677</v>
      </c>
      <c r="B3819" s="151">
        <v>1994</v>
      </c>
    </row>
    <row r="3820" spans="1:2">
      <c r="A3820" s="151" t="s">
        <v>3676</v>
      </c>
      <c r="B3820" s="151">
        <v>1994</v>
      </c>
    </row>
    <row r="3821" spans="1:2">
      <c r="A3821" s="151" t="s">
        <v>3675</v>
      </c>
      <c r="B3821" s="151">
        <v>1994</v>
      </c>
    </row>
    <row r="3822" spans="1:2">
      <c r="A3822" s="151" t="s">
        <v>3674</v>
      </c>
      <c r="B3822" s="151">
        <v>1994</v>
      </c>
    </row>
    <row r="3823" spans="1:2">
      <c r="A3823" s="151" t="s">
        <v>3673</v>
      </c>
      <c r="B3823" s="151">
        <v>1994</v>
      </c>
    </row>
    <row r="3824" spans="1:2">
      <c r="A3824" s="151" t="s">
        <v>3672</v>
      </c>
      <c r="B3824" s="151">
        <v>1994</v>
      </c>
    </row>
    <row r="3825" spans="1:2">
      <c r="A3825" s="151" t="s">
        <v>3670</v>
      </c>
      <c r="B3825" s="151">
        <v>1994</v>
      </c>
    </row>
    <row r="3826" spans="1:2">
      <c r="A3826" s="151" t="s">
        <v>3669</v>
      </c>
      <c r="B3826" s="151">
        <v>1994</v>
      </c>
    </row>
    <row r="3827" spans="1:2">
      <c r="A3827" s="151" t="s">
        <v>3667</v>
      </c>
      <c r="B3827" s="151">
        <v>1994</v>
      </c>
    </row>
    <row r="3828" spans="1:2">
      <c r="A3828" s="151" t="s">
        <v>3666</v>
      </c>
      <c r="B3828" s="151">
        <v>1994</v>
      </c>
    </row>
    <row r="3829" spans="1:2">
      <c r="A3829" s="151" t="s">
        <v>3665</v>
      </c>
      <c r="B3829" s="151">
        <v>1994</v>
      </c>
    </row>
    <row r="3830" spans="1:2">
      <c r="A3830" s="151" t="s">
        <v>3664</v>
      </c>
      <c r="B3830" s="151">
        <v>1994</v>
      </c>
    </row>
    <row r="3831" spans="1:2">
      <c r="A3831" s="151" t="s">
        <v>3663</v>
      </c>
      <c r="B3831" s="151">
        <v>1994</v>
      </c>
    </row>
    <row r="3832" spans="1:2">
      <c r="A3832" s="151" t="s">
        <v>3662</v>
      </c>
      <c r="B3832" s="151">
        <v>1994</v>
      </c>
    </row>
    <row r="3833" spans="1:2">
      <c r="A3833" s="151" t="s">
        <v>3660</v>
      </c>
      <c r="B3833" s="151">
        <v>1994</v>
      </c>
    </row>
    <row r="3834" spans="1:2">
      <c r="A3834" s="151" t="s">
        <v>3659</v>
      </c>
      <c r="B3834" s="151">
        <v>1994</v>
      </c>
    </row>
    <row r="3835" spans="1:2">
      <c r="A3835" s="151" t="s">
        <v>3658</v>
      </c>
      <c r="B3835" s="151">
        <v>1994</v>
      </c>
    </row>
    <row r="3836" spans="1:2">
      <c r="A3836" s="151" t="s">
        <v>3656</v>
      </c>
      <c r="B3836" s="151">
        <v>1994</v>
      </c>
    </row>
    <row r="3837" spans="1:2">
      <c r="A3837" s="151" t="s">
        <v>3655</v>
      </c>
      <c r="B3837" s="151">
        <v>1994</v>
      </c>
    </row>
    <row r="3838" spans="1:2">
      <c r="A3838" s="151" t="s">
        <v>3654</v>
      </c>
      <c r="B3838" s="151">
        <v>1994</v>
      </c>
    </row>
    <row r="3839" spans="1:2">
      <c r="A3839" s="151" t="s">
        <v>3653</v>
      </c>
      <c r="B3839" s="151">
        <v>1994</v>
      </c>
    </row>
    <row r="3840" spans="1:2">
      <c r="A3840" s="151" t="s">
        <v>3652</v>
      </c>
      <c r="B3840" s="151">
        <v>1994</v>
      </c>
    </row>
    <row r="3841" spans="1:2">
      <c r="A3841" s="151" t="s">
        <v>3651</v>
      </c>
      <c r="B3841" s="151">
        <v>1994</v>
      </c>
    </row>
    <row r="3842" spans="1:2">
      <c r="A3842" s="151" t="s">
        <v>3650</v>
      </c>
      <c r="B3842" s="151">
        <v>1994</v>
      </c>
    </row>
    <row r="3843" spans="1:2">
      <c r="A3843" s="151" t="s">
        <v>3649</v>
      </c>
      <c r="B3843" s="151">
        <v>1994</v>
      </c>
    </row>
    <row r="3844" spans="1:2">
      <c r="A3844" s="151" t="s">
        <v>3646</v>
      </c>
      <c r="B3844" s="151">
        <v>1994</v>
      </c>
    </row>
    <row r="3845" spans="1:2">
      <c r="A3845" s="151" t="s">
        <v>3645</v>
      </c>
      <c r="B3845" s="151">
        <v>1994</v>
      </c>
    </row>
    <row r="3846" spans="1:2">
      <c r="A3846" s="151" t="s">
        <v>3644</v>
      </c>
      <c r="B3846" s="151">
        <v>1994</v>
      </c>
    </row>
    <row r="3847" spans="1:2">
      <c r="A3847" s="151" t="s">
        <v>3643</v>
      </c>
      <c r="B3847" s="151">
        <v>1994</v>
      </c>
    </row>
    <row r="3848" spans="1:2">
      <c r="A3848" s="151" t="s">
        <v>3642</v>
      </c>
      <c r="B3848" s="151">
        <v>1994</v>
      </c>
    </row>
    <row r="3849" spans="1:2">
      <c r="A3849" s="151" t="s">
        <v>3641</v>
      </c>
      <c r="B3849" s="151">
        <v>1994</v>
      </c>
    </row>
    <row r="3850" spans="1:2">
      <c r="A3850" s="151" t="s">
        <v>3640</v>
      </c>
      <c r="B3850" s="151">
        <v>1994</v>
      </c>
    </row>
    <row r="3851" spans="1:2">
      <c r="A3851" s="151" t="s">
        <v>3639</v>
      </c>
      <c r="B3851" s="151">
        <v>1994</v>
      </c>
    </row>
    <row r="3852" spans="1:2">
      <c r="A3852" s="151" t="s">
        <v>3638</v>
      </c>
      <c r="B3852" s="151">
        <v>1994</v>
      </c>
    </row>
    <row r="3853" spans="1:2">
      <c r="A3853" s="151" t="s">
        <v>3637</v>
      </c>
      <c r="B3853" s="151">
        <v>1994</v>
      </c>
    </row>
    <row r="3854" spans="1:2">
      <c r="A3854" s="151" t="s">
        <v>3636</v>
      </c>
      <c r="B3854" s="151">
        <v>1994</v>
      </c>
    </row>
    <row r="3855" spans="1:2">
      <c r="A3855" s="151" t="s">
        <v>3635</v>
      </c>
      <c r="B3855" s="151">
        <v>1994</v>
      </c>
    </row>
    <row r="3856" spans="1:2">
      <c r="A3856" s="151" t="s">
        <v>3634</v>
      </c>
      <c r="B3856" s="151">
        <v>1994</v>
      </c>
    </row>
    <row r="3857" spans="1:2">
      <c r="A3857" s="151" t="s">
        <v>3633</v>
      </c>
      <c r="B3857" s="151">
        <v>1994</v>
      </c>
    </row>
    <row r="3858" spans="1:2">
      <c r="A3858" s="151" t="s">
        <v>3632</v>
      </c>
      <c r="B3858" s="151">
        <v>1994</v>
      </c>
    </row>
    <row r="3859" spans="1:2">
      <c r="A3859" s="151" t="s">
        <v>3631</v>
      </c>
      <c r="B3859" s="151">
        <v>1994</v>
      </c>
    </row>
    <row r="3860" spans="1:2">
      <c r="A3860" s="151" t="s">
        <v>3628</v>
      </c>
      <c r="B3860" s="151">
        <v>1994</v>
      </c>
    </row>
    <row r="3861" spans="1:2">
      <c r="A3861" s="151" t="s">
        <v>3627</v>
      </c>
      <c r="B3861" s="151">
        <v>1994</v>
      </c>
    </row>
    <row r="3862" spans="1:2">
      <c r="A3862" s="151" t="s">
        <v>3626</v>
      </c>
      <c r="B3862" s="151">
        <v>1994</v>
      </c>
    </row>
    <row r="3863" spans="1:2">
      <c r="A3863" s="151" t="s">
        <v>3625</v>
      </c>
      <c r="B3863" s="151">
        <v>1994</v>
      </c>
    </row>
    <row r="3864" spans="1:2">
      <c r="A3864" s="151" t="s">
        <v>3624</v>
      </c>
      <c r="B3864" s="151">
        <v>1994</v>
      </c>
    </row>
    <row r="3865" spans="1:2">
      <c r="A3865" s="151" t="s">
        <v>3623</v>
      </c>
      <c r="B3865" s="151">
        <v>1994</v>
      </c>
    </row>
    <row r="3866" spans="1:2">
      <c r="A3866" s="151" t="s">
        <v>3621</v>
      </c>
      <c r="B3866" s="151">
        <v>1994</v>
      </c>
    </row>
    <row r="3867" spans="1:2">
      <c r="A3867" s="151" t="s">
        <v>3620</v>
      </c>
      <c r="B3867" s="151">
        <v>1994</v>
      </c>
    </row>
    <row r="3868" spans="1:2">
      <c r="A3868" s="151" t="s">
        <v>3580</v>
      </c>
      <c r="B3868" s="151" t="s">
        <v>7364</v>
      </c>
    </row>
    <row r="3869" spans="1:2">
      <c r="A3869" s="151" t="s">
        <v>3619</v>
      </c>
      <c r="B3869" s="151">
        <v>1994</v>
      </c>
    </row>
    <row r="3870" spans="1:2">
      <c r="A3870" s="151" t="s">
        <v>3618</v>
      </c>
      <c r="B3870" s="151">
        <v>1994</v>
      </c>
    </row>
    <row r="3871" spans="1:2">
      <c r="A3871" s="151" t="s">
        <v>3617</v>
      </c>
      <c r="B3871" s="151">
        <v>1994</v>
      </c>
    </row>
    <row r="3872" spans="1:2">
      <c r="A3872" s="151" t="s">
        <v>3616</v>
      </c>
      <c r="B3872" s="151">
        <v>1994</v>
      </c>
    </row>
    <row r="3873" spans="1:2">
      <c r="A3873" s="151" t="s">
        <v>3613</v>
      </c>
      <c r="B3873" s="151">
        <v>1994</v>
      </c>
    </row>
    <row r="3874" spans="1:2">
      <c r="A3874" s="151" t="s">
        <v>3612</v>
      </c>
      <c r="B3874" s="151">
        <v>1994</v>
      </c>
    </row>
    <row r="3875" spans="1:2">
      <c r="A3875" s="151" t="s">
        <v>3611</v>
      </c>
      <c r="B3875" s="151">
        <v>1994</v>
      </c>
    </row>
    <row r="3876" spans="1:2">
      <c r="A3876" s="151" t="s">
        <v>3610</v>
      </c>
      <c r="B3876" s="151">
        <v>1994</v>
      </c>
    </row>
    <row r="3877" spans="1:2">
      <c r="A3877" s="151" t="s">
        <v>3609</v>
      </c>
      <c r="B3877" s="151">
        <v>1994</v>
      </c>
    </row>
    <row r="3878" spans="1:2">
      <c r="A3878" s="151" t="s">
        <v>3608</v>
      </c>
      <c r="B3878" s="151">
        <v>1994</v>
      </c>
    </row>
    <row r="3879" spans="1:2">
      <c r="A3879" s="151" t="s">
        <v>3607</v>
      </c>
      <c r="B3879" s="151">
        <v>1993</v>
      </c>
    </row>
    <row r="3880" spans="1:2">
      <c r="A3880" s="151" t="s">
        <v>3606</v>
      </c>
      <c r="B3880" s="151">
        <v>1993</v>
      </c>
    </row>
    <row r="3881" spans="1:2">
      <c r="A3881" s="151" t="s">
        <v>3605</v>
      </c>
      <c r="B3881" s="151">
        <v>1993</v>
      </c>
    </row>
    <row r="3882" spans="1:2">
      <c r="A3882" s="151" t="s">
        <v>3604</v>
      </c>
      <c r="B3882" s="151">
        <v>1993</v>
      </c>
    </row>
    <row r="3883" spans="1:2">
      <c r="A3883" s="151" t="s">
        <v>3603</v>
      </c>
      <c r="B3883" s="151">
        <v>1993</v>
      </c>
    </row>
    <row r="3884" spans="1:2">
      <c r="A3884" s="151" t="s">
        <v>3602</v>
      </c>
      <c r="B3884" s="151">
        <v>1993</v>
      </c>
    </row>
    <row r="3885" spans="1:2">
      <c r="A3885" s="151" t="s">
        <v>3601</v>
      </c>
      <c r="B3885" s="151">
        <v>1993</v>
      </c>
    </row>
    <row r="3886" spans="1:2">
      <c r="A3886" s="151" t="s">
        <v>3600</v>
      </c>
      <c r="B3886" s="151">
        <v>1993</v>
      </c>
    </row>
    <row r="3887" spans="1:2">
      <c r="A3887" s="151" t="s">
        <v>3599</v>
      </c>
      <c r="B3887" s="151">
        <v>1993</v>
      </c>
    </row>
    <row r="3888" spans="1:2">
      <c r="A3888" s="151" t="s">
        <v>3598</v>
      </c>
      <c r="B3888" s="151">
        <v>1993</v>
      </c>
    </row>
    <row r="3889" spans="1:2">
      <c r="A3889" s="151" t="s">
        <v>3564</v>
      </c>
      <c r="B3889" s="151" t="s">
        <v>7363</v>
      </c>
    </row>
    <row r="3890" spans="1:2">
      <c r="A3890" s="151" t="s">
        <v>3597</v>
      </c>
      <c r="B3890" s="151">
        <v>1993</v>
      </c>
    </row>
    <row r="3891" spans="1:2">
      <c r="A3891" s="151" t="s">
        <v>3596</v>
      </c>
      <c r="B3891" s="151">
        <v>1993</v>
      </c>
    </row>
    <row r="3892" spans="1:2">
      <c r="A3892" s="151" t="s">
        <v>3595</v>
      </c>
      <c r="B3892" s="151">
        <v>1993</v>
      </c>
    </row>
    <row r="3893" spans="1:2">
      <c r="A3893" s="151" t="s">
        <v>3594</v>
      </c>
      <c r="B3893" s="151">
        <v>1993</v>
      </c>
    </row>
    <row r="3894" spans="1:2">
      <c r="A3894" s="151" t="s">
        <v>3593</v>
      </c>
      <c r="B3894" s="151">
        <v>1993</v>
      </c>
    </row>
    <row r="3895" spans="1:2">
      <c r="A3895" s="151" t="s">
        <v>3591</v>
      </c>
      <c r="B3895" s="151">
        <v>1993</v>
      </c>
    </row>
    <row r="3896" spans="1:2">
      <c r="A3896" s="151" t="s">
        <v>3590</v>
      </c>
      <c r="B3896" s="151">
        <v>1993</v>
      </c>
    </row>
    <row r="3897" spans="1:2">
      <c r="A3897" s="151" t="s">
        <v>3546</v>
      </c>
      <c r="B3897" s="151" t="s">
        <v>7585</v>
      </c>
    </row>
    <row r="3898" spans="1:2">
      <c r="A3898" s="151" t="s">
        <v>3589</v>
      </c>
      <c r="B3898" s="151">
        <v>1993</v>
      </c>
    </row>
    <row r="3899" spans="1:2">
      <c r="A3899" s="151" t="s">
        <v>3588</v>
      </c>
      <c r="B3899" s="151">
        <v>1993</v>
      </c>
    </row>
    <row r="3900" spans="1:2">
      <c r="A3900" s="151" t="s">
        <v>3587</v>
      </c>
      <c r="B3900" s="151">
        <v>1993</v>
      </c>
    </row>
    <row r="3901" spans="1:2">
      <c r="A3901" s="151" t="s">
        <v>3586</v>
      </c>
      <c r="B3901" s="151">
        <v>1993</v>
      </c>
    </row>
    <row r="3902" spans="1:2">
      <c r="A3902" s="151" t="s">
        <v>3585</v>
      </c>
      <c r="B3902" s="151">
        <v>1993</v>
      </c>
    </row>
    <row r="3903" spans="1:2">
      <c r="A3903" s="151" t="s">
        <v>3584</v>
      </c>
      <c r="B3903" s="151">
        <v>1993</v>
      </c>
    </row>
    <row r="3904" spans="1:2">
      <c r="A3904" s="151" t="s">
        <v>3582</v>
      </c>
      <c r="B3904" s="151">
        <v>1993</v>
      </c>
    </row>
    <row r="3905" spans="1:2">
      <c r="A3905" s="151" t="s">
        <v>3581</v>
      </c>
      <c r="B3905" s="151">
        <v>1993</v>
      </c>
    </row>
    <row r="3906" spans="1:2">
      <c r="A3906" s="151" t="s">
        <v>3579</v>
      </c>
      <c r="B3906" s="151">
        <v>1993</v>
      </c>
    </row>
    <row r="3907" spans="1:2">
      <c r="A3907" s="151" t="s">
        <v>3578</v>
      </c>
      <c r="B3907" s="151">
        <v>1993</v>
      </c>
    </row>
    <row r="3908" spans="1:2">
      <c r="A3908" s="151" t="s">
        <v>3577</v>
      </c>
      <c r="B3908" s="151">
        <v>1993</v>
      </c>
    </row>
    <row r="3909" spans="1:2">
      <c r="A3909" s="151" t="s">
        <v>3576</v>
      </c>
      <c r="B3909" s="151">
        <v>1993</v>
      </c>
    </row>
    <row r="3910" spans="1:2">
      <c r="A3910" s="151" t="s">
        <v>3575</v>
      </c>
      <c r="B3910" s="151">
        <v>1993</v>
      </c>
    </row>
    <row r="3911" spans="1:2">
      <c r="A3911" s="151" t="s">
        <v>3572</v>
      </c>
      <c r="B3911" s="151">
        <v>1993</v>
      </c>
    </row>
    <row r="3912" spans="1:2">
      <c r="A3912" s="151" t="s">
        <v>3570</v>
      </c>
      <c r="B3912" s="151">
        <v>1993</v>
      </c>
    </row>
    <row r="3913" spans="1:2">
      <c r="A3913" s="151" t="s">
        <v>3569</v>
      </c>
      <c r="B3913" s="151">
        <v>1993</v>
      </c>
    </row>
    <row r="3914" spans="1:2">
      <c r="A3914" s="151" t="s">
        <v>3568</v>
      </c>
      <c r="B3914" s="151">
        <v>1992</v>
      </c>
    </row>
    <row r="3915" spans="1:2">
      <c r="A3915" s="151" t="s">
        <v>3567</v>
      </c>
      <c r="B3915" s="151">
        <v>1992</v>
      </c>
    </row>
    <row r="3916" spans="1:2">
      <c r="A3916" s="151" t="s">
        <v>3566</v>
      </c>
      <c r="B3916" s="151">
        <v>1992</v>
      </c>
    </row>
    <row r="3917" spans="1:2">
      <c r="A3917" s="151" t="s">
        <v>3565</v>
      </c>
      <c r="B3917" s="151">
        <v>1992</v>
      </c>
    </row>
    <row r="3918" spans="1:2">
      <c r="A3918" s="151" t="s">
        <v>3563</v>
      </c>
      <c r="B3918" s="151">
        <v>1992</v>
      </c>
    </row>
    <row r="3919" spans="1:2">
      <c r="A3919" s="151" t="s">
        <v>3562</v>
      </c>
      <c r="B3919" s="151">
        <v>1992</v>
      </c>
    </row>
    <row r="3920" spans="1:2">
      <c r="A3920" s="151" t="s">
        <v>3561</v>
      </c>
      <c r="B3920" s="151">
        <v>1992</v>
      </c>
    </row>
    <row r="3921" spans="1:2">
      <c r="A3921" s="151" t="s">
        <v>3560</v>
      </c>
      <c r="B3921" s="151">
        <v>1992</v>
      </c>
    </row>
    <row r="3922" spans="1:2">
      <c r="A3922" s="151" t="s">
        <v>3559</v>
      </c>
      <c r="B3922" s="151">
        <v>1992</v>
      </c>
    </row>
    <row r="3923" spans="1:2">
      <c r="A3923" s="151" t="s">
        <v>3558</v>
      </c>
      <c r="B3923" s="151">
        <v>1992</v>
      </c>
    </row>
    <row r="3924" spans="1:2">
      <c r="A3924" s="151" t="s">
        <v>3557</v>
      </c>
      <c r="B3924" s="151">
        <v>1992</v>
      </c>
    </row>
    <row r="3925" spans="1:2">
      <c r="A3925" s="151" t="s">
        <v>3556</v>
      </c>
      <c r="B3925" s="151">
        <v>1992</v>
      </c>
    </row>
    <row r="3926" spans="1:2">
      <c r="A3926" s="151" t="s">
        <v>3555</v>
      </c>
      <c r="B3926" s="151">
        <v>1992</v>
      </c>
    </row>
    <row r="3927" spans="1:2">
      <c r="A3927" s="151" t="s">
        <v>3554</v>
      </c>
      <c r="B3927" s="151">
        <v>1991</v>
      </c>
    </row>
    <row r="3928" spans="1:2">
      <c r="A3928" s="151" t="s">
        <v>3553</v>
      </c>
      <c r="B3928" s="151">
        <v>1991</v>
      </c>
    </row>
    <row r="3929" spans="1:2">
      <c r="A3929" s="151" t="s">
        <v>3552</v>
      </c>
      <c r="B3929" s="151">
        <v>1991</v>
      </c>
    </row>
    <row r="3930" spans="1:2">
      <c r="A3930" s="151" t="s">
        <v>3551</v>
      </c>
      <c r="B3930" s="151">
        <v>1991</v>
      </c>
    </row>
    <row r="3931" spans="1:2">
      <c r="A3931" s="151" t="s">
        <v>3550</v>
      </c>
      <c r="B3931" s="151">
        <v>1991</v>
      </c>
    </row>
    <row r="3932" spans="1:2">
      <c r="A3932" s="151" t="s">
        <v>3549</v>
      </c>
      <c r="B3932" s="151">
        <v>1991</v>
      </c>
    </row>
    <row r="3933" spans="1:2">
      <c r="A3933" s="151" t="s">
        <v>3548</v>
      </c>
      <c r="B3933" s="151">
        <v>1991</v>
      </c>
    </row>
    <row r="3934" spans="1:2">
      <c r="A3934" s="151" t="s">
        <v>3547</v>
      </c>
      <c r="B3934" s="151">
        <v>1991</v>
      </c>
    </row>
    <row r="3935" spans="1:2">
      <c r="A3935" s="151" t="s">
        <v>3545</v>
      </c>
      <c r="B3935" s="151">
        <v>1991</v>
      </c>
    </row>
    <row r="3936" spans="1:2">
      <c r="A3936" s="151" t="s">
        <v>3544</v>
      </c>
      <c r="B3936" s="151">
        <v>1991</v>
      </c>
    </row>
    <row r="3937" spans="1:2">
      <c r="A3937" s="151" t="s">
        <v>3543</v>
      </c>
      <c r="B3937" s="151">
        <v>1991</v>
      </c>
    </row>
    <row r="3938" spans="1:2">
      <c r="A3938" s="151" t="s">
        <v>3542</v>
      </c>
      <c r="B3938" s="151">
        <v>1991</v>
      </c>
    </row>
    <row r="3939" spans="1:2">
      <c r="A3939" s="151" t="s">
        <v>3541</v>
      </c>
      <c r="B3939" s="151">
        <v>1991</v>
      </c>
    </row>
    <row r="3940" spans="1:2">
      <c r="A3940" s="151" t="s">
        <v>3540</v>
      </c>
      <c r="B3940" s="151">
        <v>1991</v>
      </c>
    </row>
    <row r="3941" spans="1:2">
      <c r="A3941" s="151" t="s">
        <v>3539</v>
      </c>
      <c r="B3941" s="151">
        <v>1991</v>
      </c>
    </row>
    <row r="3942" spans="1:2">
      <c r="A3942" s="151" t="s">
        <v>3538</v>
      </c>
      <c r="B3942" s="151">
        <v>1990</v>
      </c>
    </row>
    <row r="3943" spans="1:2">
      <c r="A3943" s="151" t="s">
        <v>3536</v>
      </c>
      <c r="B3943" s="151">
        <v>1990</v>
      </c>
    </row>
    <row r="3944" spans="1:2">
      <c r="A3944" s="151" t="s">
        <v>3535</v>
      </c>
      <c r="B3944" s="151">
        <v>1990</v>
      </c>
    </row>
    <row r="3945" spans="1:2">
      <c r="A3945" s="151" t="s">
        <v>3534</v>
      </c>
      <c r="B3945" s="151">
        <v>1990</v>
      </c>
    </row>
    <row r="3946" spans="1:2">
      <c r="A3946" s="151" t="s">
        <v>3533</v>
      </c>
      <c r="B3946" s="151">
        <v>1990</v>
      </c>
    </row>
    <row r="3947" spans="1:2">
      <c r="A3947" s="151" t="s">
        <v>3532</v>
      </c>
      <c r="B3947" s="151">
        <v>1990</v>
      </c>
    </row>
    <row r="3948" spans="1:2">
      <c r="A3948" s="151" t="s">
        <v>3531</v>
      </c>
      <c r="B3948" s="151">
        <v>1990</v>
      </c>
    </row>
    <row r="3949" spans="1:2">
      <c r="A3949" s="151" t="s">
        <v>3530</v>
      </c>
      <c r="B3949" s="151">
        <v>1990</v>
      </c>
    </row>
    <row r="3950" spans="1:2">
      <c r="A3950" s="151" t="s">
        <v>3529</v>
      </c>
      <c r="B3950" s="151">
        <v>1990</v>
      </c>
    </row>
    <row r="3951" spans="1:2">
      <c r="A3951" s="151" t="s">
        <v>3528</v>
      </c>
      <c r="B3951" s="151">
        <v>1990</v>
      </c>
    </row>
    <row r="3952" spans="1:2">
      <c r="A3952" s="151" t="s">
        <v>3518</v>
      </c>
      <c r="B3952" s="151" t="s">
        <v>7586</v>
      </c>
    </row>
    <row r="3953" spans="1:2">
      <c r="A3953" s="151" t="s">
        <v>3526</v>
      </c>
      <c r="B3953" s="151">
        <v>1990</v>
      </c>
    </row>
    <row r="3954" spans="1:2">
      <c r="A3954" s="151" t="s">
        <v>3525</v>
      </c>
      <c r="B3954" s="151">
        <v>1990</v>
      </c>
    </row>
    <row r="3955" spans="1:2">
      <c r="A3955" s="151" t="s">
        <v>3524</v>
      </c>
      <c r="B3955" s="151">
        <v>1990</v>
      </c>
    </row>
    <row r="3956" spans="1:2">
      <c r="A3956" s="151" t="s">
        <v>3523</v>
      </c>
      <c r="B3956" s="151">
        <v>1989</v>
      </c>
    </row>
    <row r="3957" spans="1:2">
      <c r="A3957" s="151" t="s">
        <v>3522</v>
      </c>
      <c r="B3957" s="151">
        <v>1989</v>
      </c>
    </row>
    <row r="3958" spans="1:2">
      <c r="A3958" s="151" t="s">
        <v>3521</v>
      </c>
      <c r="B3958" s="151">
        <v>1989</v>
      </c>
    </row>
    <row r="3959" spans="1:2">
      <c r="A3959" s="151" t="s">
        <v>3520</v>
      </c>
      <c r="B3959" s="151">
        <v>1989</v>
      </c>
    </row>
    <row r="3960" spans="1:2">
      <c r="A3960" s="151" t="s">
        <v>3519</v>
      </c>
      <c r="B3960" s="151">
        <v>1989</v>
      </c>
    </row>
    <row r="3961" spans="1:2">
      <c r="A3961" s="151" t="s">
        <v>3517</v>
      </c>
      <c r="B3961" s="151">
        <v>1988</v>
      </c>
    </row>
    <row r="3962" spans="1:2">
      <c r="A3962" s="151" t="s">
        <v>3516</v>
      </c>
      <c r="B3962" s="151">
        <v>1988</v>
      </c>
    </row>
    <row r="3963" spans="1:2">
      <c r="A3963" s="151" t="s">
        <v>3515</v>
      </c>
      <c r="B3963" s="151">
        <v>1988</v>
      </c>
    </row>
    <row r="3964" spans="1:2">
      <c r="A3964" s="151" t="s">
        <v>3513</v>
      </c>
      <c r="B3964" s="151">
        <v>1988</v>
      </c>
    </row>
    <row r="3965" spans="1:2">
      <c r="A3965" s="151" t="s">
        <v>3512</v>
      </c>
      <c r="B3965" s="151">
        <v>1988</v>
      </c>
    </row>
    <row r="3966" spans="1:2">
      <c r="A3966" s="151" t="s">
        <v>3511</v>
      </c>
      <c r="B3966" s="151">
        <v>1988</v>
      </c>
    </row>
    <row r="3967" spans="1:2">
      <c r="A3967" s="151" t="s">
        <v>3509</v>
      </c>
      <c r="B3967" s="151">
        <v>1988</v>
      </c>
    </row>
    <row r="3968" spans="1:2">
      <c r="A3968" s="151" t="s">
        <v>3508</v>
      </c>
      <c r="B3968" s="151">
        <v>1988</v>
      </c>
    </row>
    <row r="3969" spans="1:2">
      <c r="A3969" s="151" t="s">
        <v>3507</v>
      </c>
      <c r="B3969" s="151">
        <v>1988</v>
      </c>
    </row>
    <row r="3970" spans="1:2">
      <c r="A3970" s="151" t="s">
        <v>3506</v>
      </c>
      <c r="B3970" s="151">
        <v>1988</v>
      </c>
    </row>
    <row r="3971" spans="1:2">
      <c r="A3971" s="151" t="s">
        <v>7523</v>
      </c>
      <c r="B3971" s="151" t="s">
        <v>7397</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59" t="s">
        <v>2145</v>
      </c>
      <c r="J1" s="459"/>
      <c r="K1" s="459"/>
      <c r="L1" s="459"/>
      <c r="M1" s="459"/>
      <c r="N1" s="459"/>
      <c r="O1" s="459"/>
      <c r="Q1" s="1" t="s">
        <v>1598</v>
      </c>
      <c r="R1" s="36">
        <v>2</v>
      </c>
    </row>
    <row r="2" spans="1:18" ht="22.5" customHeight="1">
      <c r="A2" t="s">
        <v>4</v>
      </c>
      <c r="B2" s="6" t="s">
        <v>4</v>
      </c>
      <c r="C2" s="28" t="s">
        <v>2146</v>
      </c>
      <c r="D2" t="s">
        <v>2147</v>
      </c>
      <c r="E2" s="29" t="s">
        <v>1464</v>
      </c>
      <c r="G2" s="225"/>
      <c r="H2" s="225"/>
      <c r="I2" s="459"/>
      <c r="J2" s="459"/>
      <c r="K2" s="459"/>
      <c r="L2" s="459"/>
      <c r="M2" s="459"/>
      <c r="N2" s="459"/>
      <c r="O2" s="459"/>
      <c r="Q2" s="1" t="s">
        <v>2148</v>
      </c>
      <c r="R2" s="36" t="s">
        <v>1596</v>
      </c>
    </row>
    <row r="3" spans="1:18" ht="22.5" customHeight="1">
      <c r="A3" t="s">
        <v>6</v>
      </c>
      <c r="B3" s="6" t="s">
        <v>6</v>
      </c>
      <c r="C3" s="28" t="s">
        <v>2149</v>
      </c>
      <c r="D3" t="s">
        <v>2150</v>
      </c>
      <c r="E3" s="29" t="s">
        <v>2151</v>
      </c>
      <c r="G3" s="225"/>
      <c r="H3" s="225"/>
      <c r="I3" s="459" t="s">
        <v>2152</v>
      </c>
      <c r="J3" s="459"/>
      <c r="K3" s="459"/>
      <c r="L3" s="459"/>
      <c r="M3" s="459"/>
      <c r="N3" s="459"/>
      <c r="O3" s="459"/>
      <c r="Q3" s="1" t="s">
        <v>2153</v>
      </c>
      <c r="R3" s="36" t="s">
        <v>1546</v>
      </c>
    </row>
    <row r="4" spans="1:18" ht="22.5" customHeight="1">
      <c r="A4" t="s">
        <v>7</v>
      </c>
      <c r="B4" s="6" t="s">
        <v>7</v>
      </c>
      <c r="C4" s="28" t="s">
        <v>2154</v>
      </c>
      <c r="D4" t="s">
        <v>2155</v>
      </c>
      <c r="E4" s="30" t="s">
        <v>2156</v>
      </c>
      <c r="G4" s="225"/>
      <c r="H4" s="225"/>
      <c r="I4" s="459"/>
      <c r="J4" s="459"/>
      <c r="K4" s="459"/>
      <c r="L4" s="459"/>
      <c r="M4" s="459"/>
      <c r="N4" s="459"/>
      <c r="O4" s="459"/>
      <c r="Q4" s="1" t="s">
        <v>2157</v>
      </c>
      <c r="R4" s="36">
        <v>3</v>
      </c>
    </row>
    <row r="5" spans="1:18" ht="22.5" customHeight="1">
      <c r="A5" t="s">
        <v>590</v>
      </c>
      <c r="B5" s="6" t="s">
        <v>590</v>
      </c>
      <c r="C5" s="28"/>
      <c r="D5" t="s">
        <v>2158</v>
      </c>
      <c r="E5" s="31" t="s">
        <v>14</v>
      </c>
      <c r="G5" s="225"/>
      <c r="H5" s="225"/>
      <c r="I5" s="459" t="s">
        <v>2159</v>
      </c>
      <c r="J5" s="459"/>
      <c r="K5" s="459"/>
      <c r="L5" s="459"/>
      <c r="M5" s="459"/>
      <c r="N5" s="459"/>
      <c r="O5" s="459"/>
      <c r="Q5" s="1" t="s">
        <v>2160</v>
      </c>
      <c r="R5" s="36" t="s">
        <v>1508</v>
      </c>
    </row>
    <row r="6" spans="1:18" ht="24" customHeight="1">
      <c r="E6" s="8" t="s">
        <v>2161</v>
      </c>
      <c r="G6" s="225"/>
      <c r="H6" s="225"/>
      <c r="I6" s="459"/>
      <c r="J6" s="459"/>
      <c r="K6" s="459"/>
      <c r="L6" s="459"/>
      <c r="M6" s="459"/>
      <c r="N6" s="459"/>
      <c r="O6" s="459"/>
      <c r="Q6" s="1" t="s">
        <v>1599</v>
      </c>
      <c r="R6" s="36" t="s">
        <v>1671</v>
      </c>
    </row>
    <row r="7" spans="1:18" ht="21" customHeight="1">
      <c r="E7" s="29" t="s">
        <v>2162</v>
      </c>
      <c r="G7" s="225"/>
      <c r="H7" s="225"/>
      <c r="I7" s="449" t="s">
        <v>2163</v>
      </c>
      <c r="J7" s="450"/>
      <c r="K7" s="450"/>
      <c r="L7" s="450"/>
      <c r="M7" s="450"/>
      <c r="N7" s="450"/>
      <c r="O7" s="451"/>
      <c r="Q7" s="1" t="s">
        <v>2164</v>
      </c>
      <c r="R7" s="36">
        <v>4</v>
      </c>
    </row>
    <row r="8" spans="1:18" ht="22.5" customHeight="1">
      <c r="A8" t="s">
        <v>95</v>
      </c>
      <c r="E8" s="2" t="s">
        <v>2165</v>
      </c>
      <c r="G8" s="225"/>
      <c r="H8" s="225"/>
      <c r="I8" s="452"/>
      <c r="J8" s="453"/>
      <c r="K8" s="453"/>
      <c r="L8" s="453"/>
      <c r="M8" s="453"/>
      <c r="N8" s="453"/>
      <c r="O8" s="454"/>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58" t="s">
        <v>2174</v>
      </c>
      <c r="M12" s="458"/>
      <c r="N12" s="458"/>
      <c r="O12" s="458"/>
      <c r="Q12" s="1" t="s">
        <v>1568</v>
      </c>
      <c r="R12" s="36" t="s">
        <v>2175</v>
      </c>
    </row>
    <row r="13" spans="1:18">
      <c r="G13" s="226">
        <v>45658</v>
      </c>
      <c r="H13" s="35" t="s">
        <v>8012</v>
      </c>
      <c r="L13" s="460" t="s">
        <v>2176</v>
      </c>
      <c r="M13" s="460"/>
      <c r="N13" s="460"/>
      <c r="O13" s="460"/>
      <c r="Q13" s="1" t="s">
        <v>2177</v>
      </c>
      <c r="R13" s="1">
        <v>1</v>
      </c>
    </row>
    <row r="14" spans="1:18">
      <c r="A14" s="448" t="s">
        <v>2178</v>
      </c>
      <c r="B14" s="32" t="s">
        <v>2179</v>
      </c>
      <c r="G14" s="226">
        <v>45292</v>
      </c>
      <c r="H14" s="35" t="s">
        <v>7743</v>
      </c>
      <c r="L14" s="455" t="s">
        <v>2180</v>
      </c>
      <c r="M14" s="455"/>
      <c r="N14" s="455"/>
      <c r="O14" s="455"/>
      <c r="Q14" s="1" t="s">
        <v>1501</v>
      </c>
    </row>
    <row r="15" spans="1:18">
      <c r="A15" s="448"/>
      <c r="B15" s="33" t="s">
        <v>2181</v>
      </c>
      <c r="G15" s="226">
        <v>44927</v>
      </c>
      <c r="H15" s="35" t="s">
        <v>7744</v>
      </c>
      <c r="L15" s="456" t="s">
        <v>2182</v>
      </c>
      <c r="M15" s="456"/>
      <c r="N15" s="456"/>
      <c r="O15" s="456"/>
      <c r="Q15" s="1" t="s">
        <v>2183</v>
      </c>
    </row>
    <row r="16" spans="1:18">
      <c r="A16" s="448"/>
      <c r="B16" s="34" t="s">
        <v>2184</v>
      </c>
      <c r="G16" s="226">
        <v>44562</v>
      </c>
      <c r="H16" s="35" t="s">
        <v>7745</v>
      </c>
      <c r="L16" s="457"/>
      <c r="M16" s="457"/>
      <c r="N16" s="457"/>
      <c r="O16" s="457"/>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58" t="s">
        <v>2788</v>
      </c>
      <c r="N24" s="458"/>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3331</v>
      </c>
      <c r="O36" s="35" t="s">
        <v>3328</v>
      </c>
    </row>
    <row r="37" spans="1:15">
      <c r="A37" t="s">
        <v>843</v>
      </c>
      <c r="G37" s="224"/>
      <c r="H37" s="224"/>
      <c r="I37" s="224"/>
      <c r="J37" s="224"/>
      <c r="K37" s="224"/>
      <c r="N37" s="38" t="s">
        <v>3332</v>
      </c>
      <c r="O37" s="35" t="s">
        <v>3329</v>
      </c>
    </row>
    <row r="38" spans="1:15">
      <c r="A38" t="s">
        <v>185</v>
      </c>
      <c r="G38" s="224"/>
      <c r="H38" s="224"/>
      <c r="I38" s="224"/>
      <c r="J38" s="224"/>
      <c r="K38" s="224"/>
      <c r="N38" s="38" t="s">
        <v>3333</v>
      </c>
      <c r="O38" s="35" t="s">
        <v>3330</v>
      </c>
    </row>
    <row r="39" spans="1:15" ht="56">
      <c r="D39" s="95" t="s">
        <v>3325</v>
      </c>
      <c r="G39" s="224"/>
      <c r="H39" s="224"/>
      <c r="I39" s="224"/>
      <c r="J39" s="224"/>
      <c r="K39" s="224"/>
    </row>
    <row r="40" spans="1:15" ht="56">
      <c r="D40" s="95" t="s">
        <v>3326</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3396</v>
      </c>
      <c r="B61" s="111" t="s">
        <v>3397</v>
      </c>
      <c r="H61" s="35" t="s">
        <v>3414</v>
      </c>
    </row>
    <row r="62" spans="1:13" ht="45" customHeight="1">
      <c r="A62" s="445" t="s">
        <v>3398</v>
      </c>
      <c r="B62" s="117" t="s">
        <v>3449</v>
      </c>
      <c r="C62" s="112"/>
      <c r="D62" s="112"/>
      <c r="E62" s="113"/>
      <c r="F62" s="49"/>
      <c r="G62" s="49"/>
      <c r="H62" s="95" t="s">
        <v>3417</v>
      </c>
      <c r="I62" s="49"/>
    </row>
    <row r="63" spans="1:13" ht="45" customHeight="1">
      <c r="A63" s="446"/>
      <c r="B63" s="117" t="s">
        <v>3451</v>
      </c>
      <c r="C63" s="114"/>
      <c r="D63" s="114"/>
      <c r="E63" s="114"/>
      <c r="H63" s="95" t="s">
        <v>3416</v>
      </c>
    </row>
    <row r="64" spans="1:13" ht="45" customHeight="1">
      <c r="A64" s="446"/>
      <c r="B64" s="117" t="s">
        <v>3452</v>
      </c>
      <c r="C64" s="114"/>
      <c r="D64" s="114"/>
      <c r="E64" s="114"/>
      <c r="H64" s="95" t="s">
        <v>3415</v>
      </c>
    </row>
    <row r="65" spans="1:8" ht="45" customHeight="1">
      <c r="A65" s="447"/>
      <c r="B65" s="114" t="s">
        <v>1407</v>
      </c>
      <c r="C65" s="114"/>
      <c r="D65" s="114"/>
      <c r="E65" s="114"/>
      <c r="H65" s="95"/>
    </row>
    <row r="66" spans="1:8" ht="45" customHeight="1">
      <c r="A66" s="440" t="s">
        <v>3399</v>
      </c>
      <c r="B66" s="117" t="s">
        <v>3454</v>
      </c>
      <c r="C66" s="114"/>
      <c r="D66" s="114"/>
      <c r="E66" s="114"/>
      <c r="H66" s="95"/>
    </row>
    <row r="67" spans="1:8" ht="45" customHeight="1">
      <c r="A67" s="441"/>
      <c r="B67" s="117" t="s">
        <v>3455</v>
      </c>
      <c r="C67" s="114"/>
      <c r="D67" s="114"/>
      <c r="E67" s="114"/>
      <c r="H67" s="95"/>
    </row>
    <row r="68" spans="1:8" ht="45" customHeight="1">
      <c r="A68" s="441"/>
      <c r="B68" s="117" t="s">
        <v>3456</v>
      </c>
      <c r="C68" s="114"/>
      <c r="D68" s="114"/>
      <c r="E68" s="114"/>
    </row>
    <row r="69" spans="1:8" ht="45" customHeight="1">
      <c r="A69" s="442"/>
      <c r="B69" s="114" t="s">
        <v>1407</v>
      </c>
      <c r="C69" s="114"/>
      <c r="D69" s="114"/>
      <c r="E69" s="114"/>
    </row>
    <row r="70" spans="1:8" ht="45" customHeight="1">
      <c r="A70" s="443" t="s">
        <v>3400</v>
      </c>
      <c r="B70" s="117" t="s">
        <v>3458</v>
      </c>
      <c r="C70" s="114"/>
      <c r="D70" s="114"/>
      <c r="E70" s="114"/>
    </row>
    <row r="71" spans="1:8" ht="45" customHeight="1">
      <c r="A71" s="444"/>
      <c r="B71" s="117" t="s">
        <v>3459</v>
      </c>
      <c r="C71" s="114"/>
      <c r="D71" s="114"/>
      <c r="E71" s="114"/>
    </row>
    <row r="72" spans="1:8" ht="45" customHeight="1">
      <c r="A72" s="444"/>
      <c r="B72" s="117" t="s">
        <v>3460</v>
      </c>
      <c r="C72" s="114"/>
      <c r="D72" s="114"/>
      <c r="E72" s="114"/>
    </row>
    <row r="73" spans="1:8" ht="45" customHeight="1">
      <c r="A73" s="444"/>
      <c r="B73" s="117" t="s">
        <v>3461</v>
      </c>
      <c r="C73" s="114"/>
      <c r="D73" s="114"/>
      <c r="E73" s="114"/>
    </row>
    <row r="74" spans="1:8" ht="29.5" customHeight="1">
      <c r="A74" s="444"/>
      <c r="B74" s="115" t="s">
        <v>1407</v>
      </c>
    </row>
  </sheetData>
  <mergeCells count="14">
    <mergeCell ref="I1:O2"/>
    <mergeCell ref="I3:O4"/>
    <mergeCell ref="I5:O6"/>
    <mergeCell ref="L12:O12"/>
    <mergeCell ref="L13:O13"/>
    <mergeCell ref="A66:A69"/>
    <mergeCell ref="A70:A74"/>
    <mergeCell ref="A62:A65"/>
    <mergeCell ref="A14:A16"/>
    <mergeCell ref="I7:O8"/>
    <mergeCell ref="L14:O14"/>
    <mergeCell ref="L15:O15"/>
    <mergeCell ref="L16:O16"/>
    <mergeCell ref="M24:N24"/>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61" t="s">
        <v>2194</v>
      </c>
      <c r="B1" s="461"/>
      <c r="C1" s="462">
        <f>SUM(C2:C1048576)</f>
        <v>16250</v>
      </c>
      <c r="D1" s="462"/>
      <c r="E1" s="462"/>
      <c r="F1" s="463" t="s">
        <v>2195</v>
      </c>
      <c r="G1" s="463"/>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8013</v>
      </c>
      <c r="B1" t="s">
        <v>8014</v>
      </c>
    </row>
    <row r="2" spans="1:3" ht="409.5">
      <c r="A2">
        <v>13901994989</v>
      </c>
      <c r="B2" s="95" t="s">
        <v>8373</v>
      </c>
      <c r="C2" s="1">
        <f>LEN(B2)</f>
        <v>7584</v>
      </c>
    </row>
    <row r="3" spans="1:3" ht="409.5">
      <c r="A3">
        <v>13774270430</v>
      </c>
      <c r="B3" s="313" t="s">
        <v>12717</v>
      </c>
      <c r="C3" s="1">
        <f t="shared" ref="C3:C66" si="0">LEN(B3)</f>
        <v>15295</v>
      </c>
    </row>
    <row r="4" spans="1:3">
      <c r="A4">
        <v>11111111111</v>
      </c>
      <c r="C4" s="1">
        <f t="shared" si="0"/>
        <v>0</v>
      </c>
    </row>
    <row r="5" spans="1:3" ht="409.5">
      <c r="A5">
        <v>17724031176</v>
      </c>
      <c r="B5" s="313" t="s">
        <v>8389</v>
      </c>
      <c r="C5" s="1">
        <f t="shared" si="0"/>
        <v>5940</v>
      </c>
    </row>
    <row r="6" spans="1:3" ht="409.5">
      <c r="A6">
        <v>15600616741</v>
      </c>
      <c r="B6" s="313" t="s">
        <v>8399</v>
      </c>
      <c r="C6" s="1">
        <f t="shared" si="0"/>
        <v>717</v>
      </c>
    </row>
    <row r="7" spans="1:3" ht="406">
      <c r="A7">
        <v>15921581084</v>
      </c>
      <c r="B7" s="313" t="s">
        <v>8464</v>
      </c>
      <c r="C7" s="1">
        <f t="shared" si="0"/>
        <v>257</v>
      </c>
    </row>
    <row r="8" spans="1:3">
      <c r="C8" s="1">
        <f t="shared" si="0"/>
        <v>0</v>
      </c>
    </row>
    <row r="9" spans="1:3" ht="409.5">
      <c r="A9">
        <v>13693035595</v>
      </c>
      <c r="B9" s="313" t="s">
        <v>8140</v>
      </c>
      <c r="C9" s="1">
        <f t="shared" si="0"/>
        <v>3019</v>
      </c>
    </row>
    <row r="10" spans="1:3" ht="409.5">
      <c r="A10">
        <v>13059844117</v>
      </c>
      <c r="B10" s="313" t="s">
        <v>8465</v>
      </c>
      <c r="C10" s="1">
        <f t="shared" si="0"/>
        <v>993</v>
      </c>
    </row>
    <row r="11" spans="1:3" ht="409.5">
      <c r="A11">
        <v>18964637484</v>
      </c>
      <c r="B11" s="313" t="s">
        <v>8471</v>
      </c>
      <c r="C11" s="1">
        <f t="shared" si="0"/>
        <v>1187</v>
      </c>
    </row>
    <row r="12" spans="1:3">
      <c r="A12">
        <v>18857499072</v>
      </c>
      <c r="C12" s="1">
        <f t="shared" si="0"/>
        <v>0</v>
      </c>
    </row>
    <row r="13" spans="1:3" ht="409.5">
      <c r="A13">
        <v>13818798546</v>
      </c>
      <c r="B13" s="313" t="s">
        <v>8079</v>
      </c>
      <c r="C13" s="1">
        <f t="shared" si="0"/>
        <v>1753</v>
      </c>
    </row>
    <row r="14" spans="1:3" ht="409.5">
      <c r="A14">
        <v>13801702193</v>
      </c>
      <c r="B14" s="313" t="s">
        <v>8473</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8457</v>
      </c>
      <c r="C20" s="1">
        <f t="shared" si="0"/>
        <v>4194</v>
      </c>
    </row>
    <row r="21" spans="1:3" ht="409.5">
      <c r="A21">
        <v>13914031679</v>
      </c>
      <c r="B21" s="313" t="s">
        <v>8432</v>
      </c>
      <c r="C21" s="1">
        <f t="shared" si="0"/>
        <v>9714</v>
      </c>
    </row>
    <row r="22" spans="1:3">
      <c r="A22">
        <v>18916131403</v>
      </c>
      <c r="B22" s="313"/>
      <c r="C22" s="1">
        <f t="shared" si="0"/>
        <v>0</v>
      </c>
    </row>
    <row r="23" spans="1:3" ht="409.5">
      <c r="A23">
        <v>13601758322</v>
      </c>
      <c r="B23" s="313" t="s">
        <v>8529</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8527</v>
      </c>
      <c r="C27" s="1">
        <f t="shared" si="0"/>
        <v>1343</v>
      </c>
    </row>
    <row r="28" spans="1:3">
      <c r="A28">
        <v>15316821228</v>
      </c>
      <c r="B28" s="313"/>
      <c r="C28" s="1">
        <f t="shared" si="0"/>
        <v>0</v>
      </c>
    </row>
    <row r="29" spans="1:3" ht="409.5">
      <c r="A29">
        <v>18958092013</v>
      </c>
      <c r="B29" s="313" t="s">
        <v>8364</v>
      </c>
      <c r="C29" s="1">
        <f t="shared" si="0"/>
        <v>6374</v>
      </c>
    </row>
    <row r="30" spans="1:3" ht="409.5">
      <c r="A30">
        <v>13601987780</v>
      </c>
      <c r="B30" s="313" t="s">
        <v>8316</v>
      </c>
      <c r="C30" s="1">
        <f t="shared" si="0"/>
        <v>4434</v>
      </c>
    </row>
    <row r="31" spans="1:3" ht="409.5">
      <c r="A31">
        <v>13918861862</v>
      </c>
      <c r="B31" s="313" t="s">
        <v>8135</v>
      </c>
      <c r="C31" s="1">
        <f t="shared" si="0"/>
        <v>4026</v>
      </c>
    </row>
    <row r="32" spans="1:3" ht="409.5">
      <c r="A32">
        <v>13701778077</v>
      </c>
      <c r="B32" s="313" t="s">
        <v>8023</v>
      </c>
      <c r="C32" s="1">
        <f t="shared" si="0"/>
        <v>2673</v>
      </c>
    </row>
    <row r="33" spans="1:3" ht="409.5">
      <c r="A33">
        <v>18116431020</v>
      </c>
      <c r="B33" s="313" t="s">
        <v>8124</v>
      </c>
      <c r="C33" s="1">
        <f t="shared" si="0"/>
        <v>1775</v>
      </c>
    </row>
    <row r="34" spans="1:3" ht="182">
      <c r="A34">
        <v>18019111057</v>
      </c>
      <c r="B34" s="313" t="s">
        <v>8078</v>
      </c>
      <c r="C34" s="1">
        <f t="shared" si="0"/>
        <v>91</v>
      </c>
    </row>
    <row r="35" spans="1:3" ht="409.5">
      <c r="A35">
        <v>15618183531</v>
      </c>
      <c r="B35" s="313" t="s">
        <v>8080</v>
      </c>
      <c r="C35" s="1">
        <f t="shared" si="0"/>
        <v>894</v>
      </c>
    </row>
    <row r="36" spans="1:3" ht="409.5">
      <c r="A36">
        <v>18329028795</v>
      </c>
      <c r="B36" s="313" t="s">
        <v>11846</v>
      </c>
      <c r="C36" s="1">
        <f t="shared" si="0"/>
        <v>6583</v>
      </c>
    </row>
    <row r="37" spans="1:3" ht="409.5">
      <c r="A37">
        <v>43578435</v>
      </c>
      <c r="B37" s="95" t="s">
        <v>8361</v>
      </c>
      <c r="C37" s="1">
        <f t="shared" si="0"/>
        <v>4683</v>
      </c>
    </row>
    <row r="38" spans="1:3" ht="409.5">
      <c r="A38">
        <v>395743785</v>
      </c>
      <c r="B38" s="313" t="s">
        <v>8374</v>
      </c>
      <c r="C38" s="1">
        <f t="shared" si="0"/>
        <v>8874</v>
      </c>
    </row>
    <row r="39" spans="1:3" ht="409.5">
      <c r="A39">
        <v>18516297003</v>
      </c>
      <c r="B39" s="313" t="s">
        <v>8128</v>
      </c>
      <c r="C39" s="1">
        <f t="shared" si="0"/>
        <v>908</v>
      </c>
    </row>
    <row r="40" spans="1:3" ht="409.5">
      <c r="A40">
        <v>13917134045</v>
      </c>
      <c r="B40" s="313" t="s">
        <v>9693</v>
      </c>
      <c r="C40" s="1">
        <f t="shared" si="0"/>
        <v>2630</v>
      </c>
    </row>
    <row r="41" spans="1:3" ht="409.5">
      <c r="A41">
        <v>17721328815</v>
      </c>
      <c r="B41" s="313" t="s">
        <v>8139</v>
      </c>
      <c r="C41" s="1">
        <f t="shared" si="0"/>
        <v>3391</v>
      </c>
    </row>
    <row r="42" spans="1:3" ht="409.5">
      <c r="A42">
        <v>13501677555</v>
      </c>
      <c r="B42" s="313" t="s">
        <v>8150</v>
      </c>
      <c r="C42" s="1">
        <f t="shared" si="0"/>
        <v>892</v>
      </c>
    </row>
    <row r="43" spans="1:3" ht="409.5">
      <c r="A43">
        <v>13564891331</v>
      </c>
      <c r="B43" s="313" t="s">
        <v>8323</v>
      </c>
      <c r="C43" s="1">
        <f t="shared" si="0"/>
        <v>815</v>
      </c>
    </row>
    <row r="44" spans="1:3" ht="409.5">
      <c r="A44">
        <v>15821662157</v>
      </c>
      <c r="B44" s="313" t="s">
        <v>8325</v>
      </c>
      <c r="C44" s="1">
        <f t="shared" si="0"/>
        <v>904</v>
      </c>
    </row>
    <row r="45" spans="1:3" ht="409.5">
      <c r="A45">
        <v>13816739609</v>
      </c>
      <c r="B45" s="313" t="s">
        <v>12708</v>
      </c>
      <c r="C45" s="1">
        <f t="shared" si="0"/>
        <v>18585</v>
      </c>
    </row>
    <row r="46" spans="1:3" ht="409.5">
      <c r="A46">
        <v>13816609896</v>
      </c>
      <c r="B46" s="313" t="s">
        <v>8327</v>
      </c>
      <c r="C46" s="1">
        <f t="shared" si="0"/>
        <v>947</v>
      </c>
    </row>
    <row r="47" spans="1:3" ht="409.5">
      <c r="A47">
        <v>13901875916</v>
      </c>
      <c r="B47" s="95" t="s">
        <v>12705</v>
      </c>
      <c r="C47" s="1">
        <f t="shared" si="0"/>
        <v>1769</v>
      </c>
    </row>
    <row r="48" spans="1:3" ht="182">
      <c r="A48">
        <v>18601708278</v>
      </c>
      <c r="B48" s="313" t="s">
        <v>8078</v>
      </c>
    </row>
    <row r="49" spans="1:3" ht="409.5">
      <c r="A49">
        <v>13661775371</v>
      </c>
      <c r="B49" s="313" t="s">
        <v>12714</v>
      </c>
      <c r="C49" s="1">
        <f t="shared" si="0"/>
        <v>2793</v>
      </c>
    </row>
    <row r="50" spans="1:3" ht="409.5">
      <c r="A50">
        <v>99932</v>
      </c>
      <c r="B50" s="313" t="s">
        <v>8451</v>
      </c>
      <c r="C50" s="1">
        <f t="shared" si="0"/>
        <v>941</v>
      </c>
    </row>
    <row r="51" spans="1:3" ht="409.5">
      <c r="A51">
        <v>18857448282</v>
      </c>
      <c r="B51" s="313" t="s">
        <v>8526</v>
      </c>
      <c r="C51" s="1">
        <f t="shared" si="0"/>
        <v>1315</v>
      </c>
    </row>
    <row r="52" spans="1:3" ht="409.5">
      <c r="A52">
        <v>18916486048</v>
      </c>
      <c r="B52" s="313" t="s">
        <v>8528</v>
      </c>
      <c r="C52" s="1">
        <f t="shared" si="0"/>
        <v>892</v>
      </c>
    </row>
    <row r="53" spans="1:3" ht="409.5">
      <c r="A53">
        <v>13816981130</v>
      </c>
      <c r="B53" s="313" t="s">
        <v>8542</v>
      </c>
      <c r="C53" s="1">
        <f t="shared" si="0"/>
        <v>3608</v>
      </c>
    </row>
    <row r="54" spans="1:3" ht="182">
      <c r="A54">
        <v>15000027005</v>
      </c>
      <c r="B54" s="313" t="s">
        <v>8078</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3346</v>
      </c>
      <c r="B2" s="313" t="s">
        <v>8155</v>
      </c>
    </row>
    <row r="3" spans="1:2" ht="409.5">
      <c r="A3" t="s">
        <v>3376</v>
      </c>
      <c r="B3" s="313" t="s">
        <v>8160</v>
      </c>
    </row>
    <row r="4" spans="1:2" ht="409.5">
      <c r="A4" t="s">
        <v>3283</v>
      </c>
      <c r="B4" s="313" t="s">
        <v>8164</v>
      </c>
    </row>
    <row r="5" spans="1:2" ht="409.5">
      <c r="A5" t="s">
        <v>3013</v>
      </c>
      <c r="B5" s="313" t="s">
        <v>8172</v>
      </c>
    </row>
    <row r="6" spans="1:2" ht="409.5">
      <c r="A6" t="s">
        <v>2854</v>
      </c>
      <c r="B6" s="313" t="s">
        <v>8178</v>
      </c>
    </row>
    <row r="7" spans="1:2" ht="409.5">
      <c r="A7" t="s">
        <v>2931</v>
      </c>
      <c r="B7" s="313" t="s">
        <v>8099</v>
      </c>
    </row>
    <row r="8" spans="1:2" ht="409.5">
      <c r="A8" t="s">
        <v>2976</v>
      </c>
      <c r="B8" s="313" t="s">
        <v>8104</v>
      </c>
    </row>
    <row r="9" spans="1:2" ht="409.5">
      <c r="A9" t="s">
        <v>3323</v>
      </c>
      <c r="B9" s="313" t="s">
        <v>8108</v>
      </c>
    </row>
    <row r="10" spans="1:2" ht="409.5">
      <c r="A10" t="s">
        <v>3242</v>
      </c>
      <c r="B10" s="313" t="s">
        <v>8169</v>
      </c>
    </row>
    <row r="11" spans="1:2" ht="409.5">
      <c r="A11" t="s">
        <v>3367</v>
      </c>
      <c r="B11" s="313" t="s">
        <v>8185</v>
      </c>
    </row>
    <row r="12" spans="1:2" ht="409.5">
      <c r="A12" t="s">
        <v>2832</v>
      </c>
      <c r="B12" s="313" t="s">
        <v>8190</v>
      </c>
    </row>
    <row r="13" spans="1:2" ht="409.5">
      <c r="A13" t="s">
        <v>2831</v>
      </c>
      <c r="B13" s="313" t="s">
        <v>8196</v>
      </c>
    </row>
    <row r="14" spans="1:2" ht="409.5">
      <c r="A14" t="s">
        <v>2905</v>
      </c>
      <c r="B14" s="313" t="s">
        <v>8202</v>
      </c>
    </row>
    <row r="15" spans="1:2" ht="409.5">
      <c r="A15" t="s">
        <v>2898</v>
      </c>
      <c r="B15" s="313" t="s">
        <v>8207</v>
      </c>
    </row>
    <row r="16" spans="1:2" ht="409.5">
      <c r="A16" t="s">
        <v>2956</v>
      </c>
      <c r="B16" s="313" t="s">
        <v>8212</v>
      </c>
    </row>
    <row r="17" spans="1:2" ht="409.5">
      <c r="A17" t="s">
        <v>3261</v>
      </c>
      <c r="B17" s="313" t="s">
        <v>8217</v>
      </c>
    </row>
    <row r="18" spans="1:2" ht="409.5">
      <c r="A18" t="s">
        <v>3262</v>
      </c>
      <c r="B18" s="313" t="s">
        <v>8222</v>
      </c>
    </row>
    <row r="19" spans="1:2" ht="409.5">
      <c r="A19" t="s">
        <v>2870</v>
      </c>
      <c r="B19" s="313" t="s">
        <v>8226</v>
      </c>
    </row>
    <row r="20" spans="1:2" ht="409.5">
      <c r="A20" t="s">
        <v>8027</v>
      </c>
      <c r="B20" s="313" t="s">
        <v>8230</v>
      </c>
    </row>
    <row r="21" spans="1:2" ht="409.5">
      <c r="A21" t="s">
        <v>8030</v>
      </c>
      <c r="B21" s="313" t="s">
        <v>8234</v>
      </c>
    </row>
    <row r="22" spans="1:2" ht="409.5">
      <c r="A22" t="s">
        <v>8041</v>
      </c>
      <c r="B22" s="313" t="s">
        <v>8238</v>
      </c>
    </row>
    <row r="23" spans="1:2" ht="409.5">
      <c r="A23" t="s">
        <v>8043</v>
      </c>
      <c r="B23" s="313" t="s">
        <v>8242</v>
      </c>
    </row>
    <row r="24" spans="1:2" ht="409.5">
      <c r="A24" t="s">
        <v>8049</v>
      </c>
      <c r="B24" s="313" t="s">
        <v>8247</v>
      </c>
    </row>
    <row r="25" spans="1:2" ht="409.5">
      <c r="A25" t="s">
        <v>8061</v>
      </c>
      <c r="B25" s="313" t="s">
        <v>8251</v>
      </c>
    </row>
    <row r="26" spans="1:2" ht="409.5">
      <c r="A26" t="s">
        <v>8071</v>
      </c>
      <c r="B26" s="313" t="s">
        <v>8255</v>
      </c>
    </row>
    <row r="27" spans="1:2" ht="409.5">
      <c r="A27" t="s">
        <v>8273</v>
      </c>
      <c r="B27" s="313" t="s">
        <v>8274</v>
      </c>
    </row>
    <row r="28" spans="1:2" ht="409.5">
      <c r="A28" t="s">
        <v>8278</v>
      </c>
      <c r="B28" s="313" t="s">
        <v>8279</v>
      </c>
    </row>
    <row r="29" spans="1:2" ht="409.5">
      <c r="A29" t="s">
        <v>8283</v>
      </c>
      <c r="B29" s="313" t="s">
        <v>8284</v>
      </c>
    </row>
    <row r="30" spans="1:2" ht="409.5">
      <c r="A30" t="s">
        <v>8288</v>
      </c>
      <c r="B30" s="313" t="s">
        <v>8289</v>
      </c>
    </row>
    <row r="31" spans="1:2" ht="409.5">
      <c r="A31" t="s">
        <v>8531</v>
      </c>
      <c r="B31" s="313" t="s">
        <v>8533</v>
      </c>
    </row>
    <row r="32" spans="1:2" ht="409.5">
      <c r="A32" t="s">
        <v>8292</v>
      </c>
      <c r="B32" s="313" t="s">
        <v>8293</v>
      </c>
    </row>
    <row r="33" spans="1:2" ht="409.5">
      <c r="A33" t="s">
        <v>8297</v>
      </c>
      <c r="B33" s="313" t="s">
        <v>8298</v>
      </c>
    </row>
    <row r="34" spans="1:2" ht="409.5">
      <c r="A34" t="s">
        <v>8033</v>
      </c>
      <c r="B34" s="313" t="s">
        <v>8302</v>
      </c>
    </row>
    <row r="35" spans="1:2" ht="409.5">
      <c r="A35" t="s">
        <v>8035</v>
      </c>
      <c r="B35" s="313" t="s">
        <v>8306</v>
      </c>
    </row>
    <row r="36" spans="1:2" ht="409.5">
      <c r="A36" t="s">
        <v>8037</v>
      </c>
      <c r="B36" s="313" t="s">
        <v>8310</v>
      </c>
    </row>
    <row r="37" spans="1:2" ht="409.5">
      <c r="A37" t="s">
        <v>8051</v>
      </c>
      <c r="B37" s="313" t="s">
        <v>8312</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8017</v>
      </c>
      <c r="B1" t="s">
        <v>8018</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Props1.xml><?xml version="1.0" encoding="utf-8"?>
<ds:datastoreItem xmlns:ds="http://schemas.openxmlformats.org/officeDocument/2006/customXml" ds:itemID="{38E10EFA-F39B-4F69-B474-CA5AA70E6108}">
  <ds:schemaRefs>
    <ds:schemaRef ds:uri="http://schemas.microsoft.com/DataMashup"/>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2026-04-23T03:38:09Z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