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avlo Lakomov\Desktop\Excel Projects\Practice Projects\"/>
    </mc:Choice>
  </mc:AlternateContent>
  <xr:revisionPtr revIDLastSave="0" documentId="13_ncr:1_{9E4C97F2-1322-4332-ACCC-B243C83E886E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23" i="1"/>
  <c r="H25" i="1"/>
  <c r="H26" i="1"/>
  <c r="H27" i="1"/>
  <c r="K27" i="1" s="1"/>
  <c r="H28" i="1"/>
  <c r="K28" i="1" s="1"/>
  <c r="H29" i="1"/>
  <c r="H24" i="1"/>
  <c r="G25" i="1"/>
  <c r="G26" i="1"/>
  <c r="K26" i="1" s="1"/>
  <c r="G27" i="1"/>
  <c r="G28" i="1"/>
  <c r="G29" i="1"/>
  <c r="G24" i="1"/>
  <c r="G21" i="1"/>
  <c r="K29" i="1"/>
  <c r="F29" i="1"/>
  <c r="F28" i="1"/>
  <c r="F27" i="1"/>
  <c r="F26" i="1"/>
  <c r="L26" i="1"/>
  <c r="K25" i="1"/>
  <c r="F25" i="1"/>
  <c r="L25" i="1"/>
  <c r="F24" i="1"/>
  <c r="I14" i="1"/>
  <c r="I15" i="1"/>
  <c r="I16" i="1"/>
  <c r="I17" i="1"/>
  <c r="I18" i="1"/>
  <c r="I19" i="1"/>
  <c r="I13" i="1"/>
  <c r="H15" i="1"/>
  <c r="H16" i="1"/>
  <c r="K16" i="1" s="1"/>
  <c r="H17" i="1"/>
  <c r="H18" i="1"/>
  <c r="H19" i="1"/>
  <c r="H14" i="1"/>
  <c r="G15" i="1"/>
  <c r="G16" i="1"/>
  <c r="G17" i="1"/>
  <c r="G18" i="1"/>
  <c r="G19" i="1"/>
  <c r="K19" i="1" s="1"/>
  <c r="G14" i="1"/>
  <c r="G11" i="1"/>
  <c r="F19" i="1"/>
  <c r="K18" i="1"/>
  <c r="L19" i="1"/>
  <c r="F18" i="1"/>
  <c r="F17" i="1"/>
  <c r="F16" i="1"/>
  <c r="L16" i="1"/>
  <c r="K15" i="1"/>
  <c r="F15" i="1"/>
  <c r="L15" i="1"/>
  <c r="F14" i="1"/>
  <c r="L5" i="1"/>
  <c r="L6" i="1"/>
  <c r="L7" i="1"/>
  <c r="L8" i="1"/>
  <c r="L9" i="1"/>
  <c r="L4" i="1"/>
  <c r="K5" i="1"/>
  <c r="K6" i="1"/>
  <c r="K7" i="1"/>
  <c r="K8" i="1"/>
  <c r="K9" i="1"/>
  <c r="K4" i="1"/>
  <c r="H5" i="1"/>
  <c r="H6" i="1"/>
  <c r="H7" i="1"/>
  <c r="H8" i="1"/>
  <c r="H9" i="1"/>
  <c r="H4" i="1"/>
  <c r="G5" i="1"/>
  <c r="G6" i="1"/>
  <c r="G7" i="1"/>
  <c r="G8" i="1"/>
  <c r="G9" i="1"/>
  <c r="G4" i="1"/>
  <c r="I4" i="1"/>
  <c r="I5" i="1"/>
  <c r="I6" i="1"/>
  <c r="I7" i="1"/>
  <c r="I8" i="1"/>
  <c r="I9" i="1"/>
  <c r="I3" i="1"/>
  <c r="B10" i="1"/>
  <c r="F4" i="1"/>
  <c r="F5" i="1"/>
  <c r="F6" i="1"/>
  <c r="F7" i="1"/>
  <c r="F8" i="1"/>
  <c r="F9" i="1"/>
  <c r="G1" i="1"/>
  <c r="B7" i="1"/>
  <c r="B8" i="1" s="1"/>
  <c r="B6" i="1"/>
  <c r="L29" i="1" l="1"/>
  <c r="L28" i="1"/>
  <c r="L27" i="1"/>
  <c r="K24" i="1"/>
  <c r="L24" i="1"/>
  <c r="L14" i="1"/>
  <c r="L18" i="1"/>
  <c r="L17" i="1"/>
  <c r="K17" i="1"/>
  <c r="K14" i="1"/>
</calcChain>
</file>

<file path=xl/sharedStrings.xml><?xml version="1.0" encoding="utf-8"?>
<sst xmlns="http://schemas.openxmlformats.org/spreadsheetml/2006/main" count="43" uniqueCount="23">
  <si>
    <t>Bond Variables</t>
  </si>
  <si>
    <t>Face Value</t>
  </si>
  <si>
    <t>Nominal Coupon Rate</t>
  </si>
  <si>
    <t>Coupon Rate/year</t>
  </si>
  <si>
    <t>Years</t>
  </si>
  <si>
    <t>Number of Coupons</t>
  </si>
  <si>
    <t>Effct. Coupon rate/coupon period</t>
  </si>
  <si>
    <t>Coupon Amount</t>
  </si>
  <si>
    <t>Redepmtion Amount</t>
  </si>
  <si>
    <t xml:space="preserve">Bond Amortization Schedule </t>
  </si>
  <si>
    <t>Time</t>
  </si>
  <si>
    <t>Payment on Interest</t>
  </si>
  <si>
    <t>Principal</t>
  </si>
  <si>
    <t>Book Value</t>
  </si>
  <si>
    <t xml:space="preserve">Effective Yield per Coupon period </t>
  </si>
  <si>
    <t>Modified Coupon Rate</t>
  </si>
  <si>
    <t>Check 1</t>
  </si>
  <si>
    <t>Check 2</t>
  </si>
  <si>
    <t>Table 1:</t>
  </si>
  <si>
    <t>Premium</t>
  </si>
  <si>
    <t>Table 2:</t>
  </si>
  <si>
    <t>Discount</t>
  </si>
  <si>
    <t>Table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</si>
</sst>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P26" sqref="P26"/>
    </sheetView>
  </sheetViews>
  <sheetFormatPr defaultRowHeight="14.5" x14ac:dyDescent="0.35"/>
  <cols>
    <col min="1" max="1" width="29.36328125" bestFit="1" customWidth="1"/>
    <col min="5" max="5" width="25.1796875" bestFit="1" customWidth="1"/>
    <col min="6" max="6" width="29.453125" bestFit="1" customWidth="1"/>
    <col min="7" max="7" width="17.81640625" bestFit="1" customWidth="1"/>
    <col min="8" max="8" width="7.90625" bestFit="1" customWidth="1"/>
    <col min="9" max="9" width="10.08984375" bestFit="1" customWidth="1"/>
    <col min="12" max="12" width="10.08984375" bestFit="1" customWidth="1"/>
  </cols>
  <sheetData>
    <row r="1" spans="1:14" x14ac:dyDescent="0.35">
      <c r="A1" t="s">
        <v>0</v>
      </c>
      <c r="E1" t="s">
        <v>9</v>
      </c>
      <c r="F1" t="s">
        <v>14</v>
      </c>
      <c r="G1">
        <f>0.05/2</f>
        <v>2.5000000000000001E-2</v>
      </c>
    </row>
    <row r="2" spans="1:14" x14ac:dyDescent="0.35">
      <c r="A2" t="s">
        <v>1</v>
      </c>
      <c r="B2">
        <v>1000</v>
      </c>
      <c r="E2" t="s">
        <v>10</v>
      </c>
      <c r="F2" t="s">
        <v>7</v>
      </c>
      <c r="G2" t="s">
        <v>11</v>
      </c>
      <c r="H2" t="s">
        <v>12</v>
      </c>
      <c r="I2" t="s">
        <v>13</v>
      </c>
      <c r="K2" t="s">
        <v>16</v>
      </c>
      <c r="L2" t="s">
        <v>17</v>
      </c>
      <c r="N2" t="s">
        <v>18</v>
      </c>
    </row>
    <row r="3" spans="1:14" x14ac:dyDescent="0.35">
      <c r="A3" t="s">
        <v>2</v>
      </c>
      <c r="B3">
        <v>0.06</v>
      </c>
      <c r="E3">
        <v>0</v>
      </c>
      <c r="I3" s="1">
        <f>B$9*(B$10-G$1)*((1-(1/(1+G$1))^(B$6-E3))/G$1) + B$9</f>
        <v>1062.0325014463192</v>
      </c>
      <c r="N3" t="s">
        <v>19</v>
      </c>
    </row>
    <row r="4" spans="1:14" x14ac:dyDescent="0.35">
      <c r="A4" t="s">
        <v>3</v>
      </c>
      <c r="B4">
        <v>2</v>
      </c>
      <c r="E4">
        <v>1</v>
      </c>
      <c r="F4" s="1">
        <f t="shared" ref="F4:F9" si="0">B$8</f>
        <v>30</v>
      </c>
      <c r="G4" s="1">
        <f>B$8-B$9*(B$10-G$1)*(1/(1+G$1))^(B$6-E4+1)</f>
        <v>26.550812536157981</v>
      </c>
      <c r="H4" s="1">
        <f>B$9*(B$10-G$1)*(1/(1+G$1))^(B$6-E4+1)</f>
        <v>3.4491874638420188</v>
      </c>
      <c r="I4" s="1">
        <f t="shared" ref="I4:I9" si="1">B$9*(B$10-G$1)*((1-(1/(1+G$1))^(B$6-E4))/G$1) + B$9</f>
        <v>1058.5833139824772</v>
      </c>
      <c r="K4" s="1">
        <f>G4+H4</f>
        <v>30</v>
      </c>
      <c r="L4" s="1">
        <f>I3-H4</f>
        <v>1058.5833139824772</v>
      </c>
    </row>
    <row r="5" spans="1:14" x14ac:dyDescent="0.35">
      <c r="A5" t="s">
        <v>4</v>
      </c>
      <c r="B5">
        <v>3</v>
      </c>
      <c r="E5">
        <v>2</v>
      </c>
      <c r="F5" s="1">
        <f t="shared" si="0"/>
        <v>30</v>
      </c>
      <c r="G5" s="1">
        <f t="shared" ref="G5:G9" si="2">B$8-B$9*(B$10-G$1)*(1/(1+G$1))^(B$6-E5+1)</f>
        <v>26.464582849561932</v>
      </c>
      <c r="H5" s="1">
        <f t="shared" ref="H5:H9" si="3">B$9*(B$10-G$1)*(1/(1+G$1))^(B$6-E5+1)</f>
        <v>3.5354171504380689</v>
      </c>
      <c r="I5" s="1">
        <f t="shared" si="1"/>
        <v>1055.0478968320392</v>
      </c>
      <c r="K5" s="1">
        <f t="shared" ref="K5:K9" si="4">G5+H5</f>
        <v>30</v>
      </c>
      <c r="L5" s="1">
        <f t="shared" ref="L5:L9" si="5">I4-H5</f>
        <v>1055.0478968320392</v>
      </c>
    </row>
    <row r="6" spans="1:14" x14ac:dyDescent="0.35">
      <c r="A6" t="s">
        <v>5</v>
      </c>
      <c r="B6">
        <f>B4*B5</f>
        <v>6</v>
      </c>
      <c r="E6">
        <v>3</v>
      </c>
      <c r="F6" s="1">
        <f t="shared" si="0"/>
        <v>30</v>
      </c>
      <c r="G6" s="1">
        <f t="shared" si="2"/>
        <v>26.376197420800981</v>
      </c>
      <c r="H6" s="1">
        <f t="shared" si="3"/>
        <v>3.6238025791990203</v>
      </c>
      <c r="I6" s="1">
        <f t="shared" si="1"/>
        <v>1051.4240942528402</v>
      </c>
      <c r="K6" s="1">
        <f t="shared" si="4"/>
        <v>30</v>
      </c>
      <c r="L6" s="1">
        <f t="shared" si="5"/>
        <v>1051.4240942528402</v>
      </c>
    </row>
    <row r="7" spans="1:14" x14ac:dyDescent="0.35">
      <c r="A7" t="s">
        <v>6</v>
      </c>
      <c r="B7">
        <f>B3/B4</f>
        <v>0.03</v>
      </c>
      <c r="E7">
        <v>4</v>
      </c>
      <c r="F7" s="1">
        <f t="shared" si="0"/>
        <v>30</v>
      </c>
      <c r="G7" s="1">
        <f t="shared" si="2"/>
        <v>26.285602356321004</v>
      </c>
      <c r="H7" s="1">
        <f t="shared" si="3"/>
        <v>3.7143976436789958</v>
      </c>
      <c r="I7" s="1">
        <f t="shared" si="1"/>
        <v>1047.7096966091613</v>
      </c>
      <c r="K7" s="1">
        <f t="shared" si="4"/>
        <v>30</v>
      </c>
      <c r="L7" s="1">
        <f t="shared" si="5"/>
        <v>1047.7096966091613</v>
      </c>
    </row>
    <row r="8" spans="1:14" x14ac:dyDescent="0.35">
      <c r="A8" t="s">
        <v>7</v>
      </c>
      <c r="B8">
        <f>B2*B7</f>
        <v>30</v>
      </c>
      <c r="E8">
        <v>5</v>
      </c>
      <c r="F8" s="1">
        <f t="shared" si="0"/>
        <v>30</v>
      </c>
      <c r="G8" s="1">
        <f t="shared" si="2"/>
        <v>26.192742415229031</v>
      </c>
      <c r="H8" s="1">
        <f t="shared" si="3"/>
        <v>3.8072575847709702</v>
      </c>
      <c r="I8" s="1">
        <f t="shared" si="1"/>
        <v>1043.9024390243903</v>
      </c>
      <c r="K8" s="1">
        <f t="shared" si="4"/>
        <v>30</v>
      </c>
      <c r="L8" s="1">
        <f t="shared" si="5"/>
        <v>1043.9024390243903</v>
      </c>
    </row>
    <row r="9" spans="1:14" x14ac:dyDescent="0.35">
      <c r="A9" t="s">
        <v>8</v>
      </c>
      <c r="B9">
        <v>1040</v>
      </c>
      <c r="E9">
        <v>6</v>
      </c>
      <c r="F9" s="1">
        <f t="shared" si="0"/>
        <v>30</v>
      </c>
      <c r="G9" s="1">
        <f t="shared" si="2"/>
        <v>26.097560975609756</v>
      </c>
      <c r="H9" s="1">
        <f t="shared" si="3"/>
        <v>3.9024390243902443</v>
      </c>
      <c r="I9" s="1">
        <f t="shared" si="1"/>
        <v>1040</v>
      </c>
      <c r="K9" s="1">
        <f t="shared" si="4"/>
        <v>30</v>
      </c>
      <c r="L9" s="1">
        <f t="shared" si="5"/>
        <v>1040</v>
      </c>
    </row>
    <row r="10" spans="1:14" x14ac:dyDescent="0.35">
      <c r="A10" t="s">
        <v>15</v>
      </c>
      <c r="B10">
        <f>B8/B9</f>
        <v>2.8846153846153848E-2</v>
      </c>
    </row>
    <row r="11" spans="1:14" x14ac:dyDescent="0.35">
      <c r="E11" t="s">
        <v>9</v>
      </c>
      <c r="F11" t="s">
        <v>14</v>
      </c>
      <c r="G11">
        <f>0.06/2</f>
        <v>0.03</v>
      </c>
      <c r="N11" t="s">
        <v>20</v>
      </c>
    </row>
    <row r="12" spans="1:14" x14ac:dyDescent="0.35">
      <c r="E12" t="s">
        <v>10</v>
      </c>
      <c r="F12" t="s">
        <v>7</v>
      </c>
      <c r="G12" t="s">
        <v>11</v>
      </c>
      <c r="H12" t="s">
        <v>12</v>
      </c>
      <c r="I12" t="s">
        <v>13</v>
      </c>
      <c r="K12" t="s">
        <v>16</v>
      </c>
      <c r="L12" t="s">
        <v>17</v>
      </c>
      <c r="N12" t="s">
        <v>21</v>
      </c>
    </row>
    <row r="13" spans="1:14" x14ac:dyDescent="0.35">
      <c r="E13">
        <v>0</v>
      </c>
      <c r="I13" s="1">
        <f>B$9*(B$10-G$11)*((1-(1/(1+G$11))^(B$6-E13))/G$11) + B$9</f>
        <v>1033.4993702673462</v>
      </c>
    </row>
    <row r="14" spans="1:14" x14ac:dyDescent="0.35">
      <c r="E14">
        <v>1</v>
      </c>
      <c r="F14" s="1">
        <f t="shared" ref="F14:F19" si="6">B$8</f>
        <v>30</v>
      </c>
      <c r="G14" s="1">
        <f>B$8-B$9*(B$10-G$11)*(1/(1+G$11))^(B$6-E14+1)</f>
        <v>31.004981108020381</v>
      </c>
      <c r="H14" s="1">
        <f>B$9*(B$10-G$11)*(1/(1+G$11))^(B$6-E14+1)</f>
        <v>-1.0049811080203828</v>
      </c>
      <c r="I14" s="1">
        <f t="shared" ref="I14:I19" si="7">B$9*(B$10-G$11)*((1-(1/(1+G$11))^(B$6-E14))/G$11) + B$9</f>
        <v>1034.5043513753665</v>
      </c>
      <c r="K14" s="1">
        <f>G14+H14</f>
        <v>30</v>
      </c>
      <c r="L14" s="1">
        <f>I13-H14</f>
        <v>1034.5043513753665</v>
      </c>
    </row>
    <row r="15" spans="1:14" x14ac:dyDescent="0.35">
      <c r="E15">
        <v>2</v>
      </c>
      <c r="F15" s="1">
        <f t="shared" si="6"/>
        <v>30</v>
      </c>
      <c r="G15" s="1">
        <f t="shared" ref="G15:G19" si="8">B$8-B$9*(B$10-G$11)*(1/(1+G$11))^(B$6-E15+1)</f>
        <v>31.035130541260994</v>
      </c>
      <c r="H15" s="1">
        <f t="shared" ref="H15:H19" si="9">B$9*(B$10-G$11)*(1/(1+G$11))^(B$6-E15+1)</f>
        <v>-1.0351305412609944</v>
      </c>
      <c r="I15" s="1">
        <f t="shared" si="7"/>
        <v>1035.5394819166277</v>
      </c>
      <c r="K15" s="1">
        <f t="shared" ref="K15:K19" si="10">G15+H15</f>
        <v>30</v>
      </c>
      <c r="L15" s="1">
        <f t="shared" ref="L15:L19" si="11">I14-H15</f>
        <v>1035.5394819166274</v>
      </c>
    </row>
    <row r="16" spans="1:14" x14ac:dyDescent="0.35">
      <c r="E16">
        <v>3</v>
      </c>
      <c r="F16" s="1">
        <f t="shared" si="6"/>
        <v>30</v>
      </c>
      <c r="G16" s="1">
        <f t="shared" si="8"/>
        <v>31.066184457498824</v>
      </c>
      <c r="H16" s="1">
        <f t="shared" si="9"/>
        <v>-1.066184457498824</v>
      </c>
      <c r="I16" s="1">
        <f t="shared" si="7"/>
        <v>1036.6056663741265</v>
      </c>
      <c r="K16" s="1">
        <f t="shared" si="10"/>
        <v>30</v>
      </c>
      <c r="L16" s="1">
        <f t="shared" si="11"/>
        <v>1036.6056663741265</v>
      </c>
    </row>
    <row r="17" spans="5:14" x14ac:dyDescent="0.35">
      <c r="E17">
        <v>4</v>
      </c>
      <c r="F17" s="1">
        <f t="shared" si="6"/>
        <v>30</v>
      </c>
      <c r="G17" s="1">
        <f t="shared" si="8"/>
        <v>31.098169991223788</v>
      </c>
      <c r="H17" s="1">
        <f t="shared" si="9"/>
        <v>-1.0981699912237888</v>
      </c>
      <c r="I17" s="1">
        <f t="shared" si="7"/>
        <v>1037.7038363653501</v>
      </c>
      <c r="K17" s="1">
        <f t="shared" si="10"/>
        <v>30</v>
      </c>
      <c r="L17" s="1">
        <f t="shared" si="11"/>
        <v>1037.7038363653503</v>
      </c>
    </row>
    <row r="18" spans="5:14" x14ac:dyDescent="0.35">
      <c r="E18">
        <v>5</v>
      </c>
      <c r="F18" s="1">
        <f t="shared" si="6"/>
        <v>30</v>
      </c>
      <c r="G18" s="1">
        <f t="shared" si="8"/>
        <v>31.131115090960503</v>
      </c>
      <c r="H18" s="1">
        <f t="shared" si="9"/>
        <v>-1.1311150909605026</v>
      </c>
      <c r="I18" s="1">
        <f t="shared" si="7"/>
        <v>1038.8349514563106</v>
      </c>
      <c r="K18" s="1">
        <f t="shared" si="10"/>
        <v>30</v>
      </c>
      <c r="L18" s="1">
        <f t="shared" si="11"/>
        <v>1038.8349514563106</v>
      </c>
    </row>
    <row r="19" spans="5:14" x14ac:dyDescent="0.35">
      <c r="E19">
        <v>6</v>
      </c>
      <c r="F19" s="1">
        <f t="shared" si="6"/>
        <v>30</v>
      </c>
      <c r="G19" s="1">
        <f t="shared" si="8"/>
        <v>31.165048543689316</v>
      </c>
      <c r="H19" s="1">
        <f t="shared" si="9"/>
        <v>-1.1650485436893177</v>
      </c>
      <c r="I19" s="1">
        <f t="shared" si="7"/>
        <v>1040</v>
      </c>
      <c r="K19" s="1">
        <f t="shared" si="10"/>
        <v>30</v>
      </c>
      <c r="L19" s="1">
        <f t="shared" si="11"/>
        <v>1040</v>
      </c>
    </row>
    <row r="21" spans="5:14" x14ac:dyDescent="0.35">
      <c r="E21" t="s">
        <v>9</v>
      </c>
      <c r="F21" t="s">
        <v>14</v>
      </c>
      <c r="G21">
        <f>0.07/2</f>
        <v>3.5000000000000003E-2</v>
      </c>
      <c r="N21" t="s">
        <v>22</v>
      </c>
    </row>
    <row r="22" spans="5:14" x14ac:dyDescent="0.35">
      <c r="E22" t="s">
        <v>10</v>
      </c>
      <c r="F22" t="s">
        <v>7</v>
      </c>
      <c r="G22" t="s">
        <v>11</v>
      </c>
      <c r="H22" t="s">
        <v>12</v>
      </c>
      <c r="I22" t="s">
        <v>13</v>
      </c>
      <c r="K22" t="s">
        <v>16</v>
      </c>
      <c r="L22" t="s">
        <v>17</v>
      </c>
      <c r="N22" t="s">
        <v>21</v>
      </c>
    </row>
    <row r="23" spans="5:14" x14ac:dyDescent="0.35">
      <c r="E23">
        <v>0</v>
      </c>
      <c r="I23" s="1">
        <f>B$9*(B$10-G$21)*((1-(1/(1+G$21))^(B$6-E23))/G$21) + B$9</f>
        <v>1005.8972606734177</v>
      </c>
    </row>
    <row r="24" spans="5:14" x14ac:dyDescent="0.35">
      <c r="E24">
        <v>1</v>
      </c>
      <c r="F24" s="1">
        <f t="shared" ref="F24:F29" si="12">B$8</f>
        <v>30</v>
      </c>
      <c r="G24" s="1">
        <f>B$8-B$9*(B$10-G$21)*(1/(1+G$21))^(B$6-E24+1)</f>
        <v>35.206404123569619</v>
      </c>
      <c r="H24" s="1">
        <f>B$9*(B$10-G$21)*(1/(1+G$21))^(B$6-E24+1)</f>
        <v>-5.2064041235696195</v>
      </c>
      <c r="I24" s="1">
        <f t="shared" ref="I24:I29" si="13">B$9*(B$10-G$21)*((1-(1/(1+G$21))^(B$6-E24))/G$21) + B$9</f>
        <v>1011.1036647969872</v>
      </c>
      <c r="K24" s="1">
        <f>G24+H24</f>
        <v>30</v>
      </c>
      <c r="L24" s="1">
        <f>I23-H24</f>
        <v>1011.1036647969873</v>
      </c>
    </row>
    <row r="25" spans="5:14" x14ac:dyDescent="0.35">
      <c r="E25">
        <v>2</v>
      </c>
      <c r="F25" s="1">
        <f t="shared" si="12"/>
        <v>30</v>
      </c>
      <c r="G25" s="1">
        <f t="shared" ref="G25:G29" si="14">B$8-B$9*(B$10-G$21)*(1/(1+G$21))^(B$6-E25+1)</f>
        <v>35.388628267894553</v>
      </c>
      <c r="H25" s="1">
        <f t="shared" ref="H25:H29" si="15">B$9*(B$10-G$21)*(1/(1+G$21))^(B$6-E25+1)</f>
        <v>-5.3886282678945561</v>
      </c>
      <c r="I25" s="1">
        <f t="shared" si="13"/>
        <v>1016.4922930648818</v>
      </c>
      <c r="K25" s="1">
        <f t="shared" ref="K25:K29" si="16">G25+H25</f>
        <v>29.999999999999996</v>
      </c>
      <c r="L25" s="1">
        <f t="shared" ref="L25:L29" si="17">I24-H25</f>
        <v>1016.4922930648818</v>
      </c>
    </row>
    <row r="26" spans="5:14" x14ac:dyDescent="0.35">
      <c r="E26">
        <v>3</v>
      </c>
      <c r="F26" s="1">
        <f t="shared" si="12"/>
        <v>30</v>
      </c>
      <c r="G26" s="1">
        <f t="shared" si="14"/>
        <v>35.577230257270863</v>
      </c>
      <c r="H26" s="1">
        <f t="shared" si="15"/>
        <v>-5.5772302572708652</v>
      </c>
      <c r="I26" s="1">
        <f t="shared" si="13"/>
        <v>1022.0695233221527</v>
      </c>
      <c r="K26" s="1">
        <f t="shared" si="16"/>
        <v>29.999999999999996</v>
      </c>
      <c r="L26" s="1">
        <f t="shared" si="17"/>
        <v>1022.0695233221527</v>
      </c>
    </row>
    <row r="27" spans="5:14" x14ac:dyDescent="0.35">
      <c r="E27">
        <v>4</v>
      </c>
      <c r="F27" s="1">
        <f t="shared" si="12"/>
        <v>30</v>
      </c>
      <c r="G27" s="1">
        <f t="shared" si="14"/>
        <v>35.772433316275347</v>
      </c>
      <c r="H27" s="1">
        <f t="shared" si="15"/>
        <v>-5.7724333162753449</v>
      </c>
      <c r="I27" s="1">
        <f t="shared" si="13"/>
        <v>1027.841956638428</v>
      </c>
      <c r="K27" s="1">
        <f t="shared" si="16"/>
        <v>30</v>
      </c>
      <c r="L27" s="1">
        <f t="shared" si="17"/>
        <v>1027.841956638428</v>
      </c>
    </row>
    <row r="28" spans="5:14" x14ac:dyDescent="0.35">
      <c r="E28">
        <v>5</v>
      </c>
      <c r="F28" s="1">
        <f t="shared" si="12"/>
        <v>30</v>
      </c>
      <c r="G28" s="1">
        <f t="shared" si="14"/>
        <v>35.974468482344982</v>
      </c>
      <c r="H28" s="1">
        <f t="shared" si="15"/>
        <v>-5.9744684823449816</v>
      </c>
      <c r="I28" s="1">
        <f t="shared" si="13"/>
        <v>1033.8164251207729</v>
      </c>
      <c r="K28" s="1">
        <f t="shared" si="16"/>
        <v>30</v>
      </c>
      <c r="L28" s="1">
        <f t="shared" si="17"/>
        <v>1033.8164251207729</v>
      </c>
    </row>
    <row r="29" spans="5:14" x14ac:dyDescent="0.35">
      <c r="E29">
        <v>6</v>
      </c>
      <c r="F29" s="1">
        <f t="shared" si="12"/>
        <v>30</v>
      </c>
      <c r="G29" s="1">
        <f t="shared" si="14"/>
        <v>36.183574879227052</v>
      </c>
      <c r="H29" s="1">
        <f t="shared" si="15"/>
        <v>-6.1835748792270557</v>
      </c>
      <c r="I29" s="1">
        <f t="shared" si="13"/>
        <v>1040</v>
      </c>
      <c r="K29" s="1">
        <f t="shared" si="16"/>
        <v>29.999999999999996</v>
      </c>
      <c r="L29" s="1">
        <f t="shared" si="17"/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Lakomov</dc:creator>
  <cp:lastModifiedBy>Pavlo Lakomov</cp:lastModifiedBy>
  <dcterms:created xsi:type="dcterms:W3CDTF">2015-06-05T18:17:20Z</dcterms:created>
  <dcterms:modified xsi:type="dcterms:W3CDTF">2021-10-17T23:29:25Z</dcterms:modified>
</cp:coreProperties>
</file>