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2.ธ.ค\"/>
    </mc:Choice>
  </mc:AlternateContent>
  <xr:revisionPtr revIDLastSave="0" documentId="13_ncr:1_{E4EDB506-7892-4986-9783-37AA12805322}" xr6:coauthVersionLast="47" xr6:coauthVersionMax="47" xr10:uidLastSave="{00000000-0000-0000-0000-000000000000}"/>
  <bookViews>
    <workbookView xWindow="-108" yWindow="-108" windowWidth="23256" windowHeight="12456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4" i="8" l="1"/>
  <c r="K6" i="106"/>
  <c r="N267" i="89" l="1"/>
  <c r="O6" i="106"/>
  <c r="K6" i="105"/>
  <c r="P6" i="101"/>
  <c r="E18" i="107" l="1"/>
  <c r="E22" i="107"/>
  <c r="E23" i="107"/>
  <c r="E28" i="107"/>
  <c r="E31" i="107"/>
  <c r="E32" i="107"/>
  <c r="E33" i="107"/>
  <c r="E39" i="107"/>
  <c r="E40" i="107"/>
  <c r="E46" i="107"/>
  <c r="E47" i="107"/>
  <c r="E48" i="107"/>
  <c r="E49" i="107"/>
  <c r="E51" i="107"/>
  <c r="E53" i="107"/>
  <c r="E55" i="107"/>
  <c r="E56" i="107"/>
  <c r="E57" i="107"/>
  <c r="E58" i="107"/>
  <c r="E59" i="107"/>
  <c r="E62" i="107"/>
  <c r="E64" i="107"/>
  <c r="E65" i="107"/>
  <c r="E66" i="107"/>
  <c r="E77" i="107"/>
  <c r="E93" i="107"/>
  <c r="E113" i="107"/>
  <c r="E115" i="107"/>
  <c r="E116" i="107"/>
  <c r="E117" i="107"/>
  <c r="E173" i="107"/>
  <c r="E175" i="107"/>
  <c r="E187" i="107"/>
  <c r="E188" i="107"/>
  <c r="E189" i="107"/>
  <c r="E198" i="107"/>
  <c r="E217" i="107"/>
  <c r="E254" i="107"/>
  <c r="E255" i="107"/>
  <c r="E256" i="107"/>
  <c r="E18" i="106"/>
  <c r="E22" i="106"/>
  <c r="E28" i="106"/>
  <c r="E31" i="106"/>
  <c r="E32" i="106"/>
  <c r="E33" i="106"/>
  <c r="E39" i="106"/>
  <c r="E40" i="106"/>
  <c r="E41" i="106"/>
  <c r="E46" i="106"/>
  <c r="E47" i="106"/>
  <c r="E48" i="106"/>
  <c r="E49" i="106"/>
  <c r="E50" i="106"/>
  <c r="E51" i="106"/>
  <c r="E53" i="106"/>
  <c r="E55" i="106"/>
  <c r="E56" i="106"/>
  <c r="E57" i="106"/>
  <c r="E58" i="106"/>
  <c r="E59" i="106"/>
  <c r="E62" i="106"/>
  <c r="E64" i="106"/>
  <c r="E65" i="106"/>
  <c r="E66" i="106"/>
  <c r="E77" i="106"/>
  <c r="E93" i="106"/>
  <c r="E113" i="106"/>
  <c r="E115" i="106"/>
  <c r="E116" i="106"/>
  <c r="E117" i="106"/>
  <c r="E173" i="106"/>
  <c r="E175" i="106"/>
  <c r="E187" i="106"/>
  <c r="E188" i="106"/>
  <c r="E189" i="106"/>
  <c r="E198" i="106"/>
  <c r="E254" i="106"/>
  <c r="E255" i="106"/>
  <c r="E256" i="106"/>
  <c r="N264" i="105"/>
  <c r="M33" i="105"/>
  <c r="P33" i="105" s="1"/>
  <c r="M32" i="105"/>
  <c r="P32" i="105" s="1"/>
  <c r="M30" i="105"/>
  <c r="P30" i="105" s="1"/>
  <c r="M29" i="105"/>
  <c r="P29" i="105" s="1"/>
  <c r="M27" i="105"/>
  <c r="P27" i="105" s="1"/>
  <c r="M26" i="105"/>
  <c r="P26" i="105" s="1"/>
  <c r="M25" i="105"/>
  <c r="P25" i="105" s="1"/>
  <c r="M23" i="105"/>
  <c r="M21" i="105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P21" i="105"/>
  <c r="P94" i="105"/>
  <c r="E175" i="105"/>
  <c r="E117" i="104"/>
  <c r="E175" i="104"/>
  <c r="E254" i="104"/>
  <c r="E255" i="104"/>
  <c r="E256" i="104"/>
  <c r="E51" i="104"/>
  <c r="E64" i="104"/>
  <c r="E66" i="104"/>
  <c r="E48" i="104"/>
  <c r="E49" i="104"/>
  <c r="E22" i="104"/>
  <c r="E7" i="102"/>
  <c r="E8" i="102"/>
  <c r="E9" i="102"/>
  <c r="E10" i="102"/>
  <c r="E11" i="102"/>
  <c r="E12" i="102"/>
  <c r="E13" i="102"/>
  <c r="E14" i="102"/>
  <c r="E15" i="102"/>
  <c r="E16" i="102"/>
  <c r="E17" i="102"/>
  <c r="E117" i="103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18" i="102"/>
  <c r="E19" i="102"/>
  <c r="E20" i="102"/>
  <c r="E21" i="102"/>
  <c r="E22" i="102"/>
  <c r="E23" i="102"/>
  <c r="E24" i="102"/>
  <c r="E5" i="102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8" i="101"/>
  <c r="E249" i="101"/>
  <c r="E250" i="101"/>
  <c r="E251" i="101"/>
  <c r="E252" i="101"/>
  <c r="E253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24" i="101"/>
  <c r="E25" i="101"/>
  <c r="E26" i="101"/>
  <c r="E27" i="101"/>
  <c r="E28" i="101"/>
  <c r="E29" i="101"/>
  <c r="E30" i="101"/>
  <c r="E31" i="101"/>
  <c r="E32" i="101"/>
  <c r="E33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5" i="101"/>
  <c r="P94" i="102"/>
  <c r="P94" i="101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20" i="100"/>
  <c r="E221" i="100"/>
  <c r="E222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8" i="100"/>
  <c r="E249" i="100"/>
  <c r="E250" i="100"/>
  <c r="E251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5" i="100"/>
  <c r="P94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8" i="99"/>
  <c r="E249" i="99"/>
  <c r="E250" i="99"/>
  <c r="E251" i="99"/>
  <c r="E252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8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4" i="97"/>
  <c r="E95" i="97"/>
  <c r="E96" i="97"/>
  <c r="E97" i="97"/>
  <c r="E98" i="97"/>
  <c r="E67" i="97"/>
  <c r="E68" i="97"/>
  <c r="E69" i="97"/>
  <c r="E70" i="97"/>
  <c r="E71" i="97"/>
  <c r="E72" i="97"/>
  <c r="E73" i="97"/>
  <c r="E74" i="97"/>
  <c r="E75" i="97"/>
  <c r="E76" i="97"/>
  <c r="E78" i="97"/>
  <c r="E79" i="97"/>
  <c r="E80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39" i="97"/>
  <c r="E40" i="97"/>
  <c r="E41" i="97"/>
  <c r="E42" i="97"/>
  <c r="E43" i="97"/>
  <c r="E44" i="97"/>
  <c r="E45" i="97"/>
  <c r="E46" i="97"/>
  <c r="E47" i="97"/>
  <c r="E48" i="97"/>
  <c r="E49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5" i="96"/>
  <c r="P94" i="96"/>
  <c r="E7" i="95"/>
  <c r="E8" i="95"/>
  <c r="E9" i="95"/>
  <c r="E10" i="95"/>
  <c r="E11" i="95"/>
  <c r="E12" i="95"/>
  <c r="E5" i="95"/>
  <c r="E234" i="95"/>
  <c r="E235" i="95"/>
  <c r="E236" i="95"/>
  <c r="E237" i="95"/>
  <c r="E238" i="95"/>
  <c r="E239" i="95"/>
  <c r="E240" i="95"/>
  <c r="E241" i="95"/>
  <c r="E242" i="95"/>
  <c r="E243" i="95"/>
  <c r="E244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13" i="95"/>
  <c r="E214" i="95"/>
  <c r="E215" i="95"/>
  <c r="E216" i="95"/>
  <c r="E217" i="95"/>
  <c r="E218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13" i="95"/>
  <c r="E14" i="95"/>
  <c r="E15" i="95"/>
  <c r="E16" i="95"/>
  <c r="E17" i="95"/>
  <c r="E18" i="95"/>
  <c r="E19" i="95"/>
  <c r="E220" i="94"/>
  <c r="E177" i="94"/>
  <c r="E5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9" i="94"/>
  <c r="E50" i="94"/>
  <c r="E52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20" i="93"/>
  <c r="E221" i="93"/>
  <c r="E222" i="93"/>
  <c r="E223" i="93"/>
  <c r="E224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24" i="92"/>
  <c r="E22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3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6" i="92"/>
  <c r="E57" i="92"/>
  <c r="E58" i="92"/>
  <c r="E59" i="92"/>
  <c r="E60" i="92"/>
  <c r="E61" i="92"/>
  <c r="E62" i="92"/>
  <c r="E63" i="92"/>
  <c r="E64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20" i="92"/>
  <c r="E224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4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M46" i="91"/>
  <c r="M47" i="91"/>
  <c r="M48" i="91"/>
  <c r="M49" i="91"/>
  <c r="M50" i="91"/>
  <c r="M51" i="91"/>
  <c r="M52" i="91"/>
  <c r="M53" i="91"/>
  <c r="J46" i="91"/>
  <c r="J47" i="91"/>
  <c r="J48" i="91"/>
  <c r="J49" i="91"/>
  <c r="J50" i="91"/>
  <c r="E55" i="91"/>
  <c r="E56" i="91"/>
  <c r="E57" i="91"/>
  <c r="J23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20" i="91"/>
  <c r="E222" i="91"/>
  <c r="E223" i="91"/>
  <c r="E224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5" i="91"/>
  <c r="M6" i="90"/>
  <c r="M7" i="90"/>
  <c r="M8" i="90"/>
  <c r="M9" i="90"/>
  <c r="M10" i="90"/>
  <c r="M11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6" i="89"/>
  <c r="E247" i="89"/>
  <c r="E248" i="89"/>
  <c r="E249" i="89"/>
  <c r="E250" i="89"/>
  <c r="E251" i="89"/>
  <c r="E252" i="89"/>
  <c r="E253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5" i="89"/>
  <c r="E113" i="88"/>
  <c r="E2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7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5" i="86"/>
  <c r="E31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M21" i="84"/>
  <c r="M22" i="84"/>
  <c r="M23" i="84"/>
  <c r="M2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5" i="84"/>
  <c r="P26" i="83"/>
  <c r="P27" i="83"/>
  <c r="P28" i="83"/>
  <c r="J27" i="83"/>
  <c r="J25" i="83"/>
  <c r="J26" i="83"/>
  <c r="J28" i="83"/>
  <c r="E241" i="83"/>
  <c r="E242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5" i="83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2" i="82"/>
  <c r="E53" i="82"/>
  <c r="E54" i="82"/>
  <c r="E56" i="82"/>
  <c r="E57" i="82"/>
  <c r="E58" i="82"/>
  <c r="E59" i="82"/>
  <c r="E60" i="82"/>
  <c r="E61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5" i="82"/>
  <c r="E240" i="81"/>
  <c r="E241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5" i="81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22" i="80"/>
  <c r="E23" i="80"/>
  <c r="E24" i="80"/>
  <c r="E25" i="80"/>
  <c r="E26" i="80"/>
  <c r="E27" i="80"/>
  <c r="E28" i="80"/>
  <c r="E29" i="80"/>
  <c r="E30" i="80"/>
  <c r="E33" i="80"/>
  <c r="E34" i="80"/>
  <c r="E35" i="80"/>
  <c r="E36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5" i="80"/>
  <c r="E5" i="79"/>
  <c r="E232" i="79"/>
  <c r="E233" i="79"/>
  <c r="E234" i="79"/>
  <c r="E235" i="79"/>
  <c r="E236" i="79"/>
  <c r="E237" i="79"/>
  <c r="E238" i="79"/>
  <c r="E239" i="79"/>
  <c r="E240" i="79"/>
  <c r="E241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08" i="79"/>
  <c r="E209" i="79"/>
  <c r="E210" i="79"/>
  <c r="E211" i="79"/>
  <c r="E212" i="79"/>
  <c r="E213" i="79"/>
  <c r="E214" i="79"/>
  <c r="E215" i="79"/>
  <c r="E216" i="79"/>
  <c r="E217" i="79"/>
  <c r="E218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185" i="79"/>
  <c r="E186" i="79"/>
  <c r="E187" i="79"/>
  <c r="E188" i="79"/>
  <c r="E189" i="79"/>
  <c r="E190" i="79"/>
  <c r="E191" i="79"/>
  <c r="E192" i="79"/>
  <c r="E193" i="79"/>
  <c r="E194" i="79"/>
  <c r="E195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49" i="79"/>
  <c r="E150" i="79"/>
  <c r="E151" i="79"/>
  <c r="E152" i="79"/>
  <c r="E153" i="79"/>
  <c r="E154" i="79"/>
  <c r="E155" i="79"/>
  <c r="E156" i="79"/>
  <c r="E157" i="79"/>
  <c r="E158" i="79"/>
  <c r="E159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71" i="79"/>
  <c r="E72" i="79"/>
  <c r="E73" i="79"/>
  <c r="E74" i="79"/>
  <c r="E75" i="79"/>
  <c r="E76" i="79"/>
  <c r="E77" i="79"/>
  <c r="E78" i="79"/>
  <c r="E79" i="79"/>
  <c r="E80" i="79"/>
  <c r="E81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22" i="79"/>
  <c r="E23" i="79"/>
  <c r="E25" i="79"/>
  <c r="E26" i="79"/>
  <c r="E27" i="79"/>
  <c r="E28" i="79"/>
  <c r="E29" i="79"/>
  <c r="E30" i="79"/>
  <c r="E31" i="79"/>
  <c r="E32" i="79"/>
  <c r="E33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P218" i="78"/>
  <c r="P226" i="78"/>
  <c r="M218" i="78"/>
  <c r="M219" i="78"/>
  <c r="P219" i="78" s="1"/>
  <c r="M220" i="78"/>
  <c r="P220" i="78" s="1"/>
  <c r="M221" i="78"/>
  <c r="P221" i="78" s="1"/>
  <c r="M222" i="78"/>
  <c r="P222" i="78" s="1"/>
  <c r="M223" i="78"/>
  <c r="P223" i="78" s="1"/>
  <c r="M224" i="78"/>
  <c r="P224" i="78" s="1"/>
  <c r="M225" i="78"/>
  <c r="P225" i="78" s="1"/>
  <c r="M226" i="78"/>
  <c r="E240" i="78"/>
  <c r="E241" i="78"/>
  <c r="E242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181" i="78"/>
  <c r="E182" i="78"/>
  <c r="E183" i="78"/>
  <c r="E184" i="78"/>
  <c r="E185" i="78"/>
  <c r="E186" i="78"/>
  <c r="E189" i="78"/>
  <c r="E190" i="78"/>
  <c r="E191" i="78"/>
  <c r="E192" i="78"/>
  <c r="E193" i="78"/>
  <c r="E194" i="78"/>
  <c r="E195" i="78"/>
  <c r="E196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64" i="78"/>
  <c r="E65" i="78"/>
  <c r="E66" i="78"/>
  <c r="E67" i="78"/>
  <c r="E68" i="78"/>
  <c r="E69" i="78"/>
  <c r="E70" i="78"/>
  <c r="E71" i="78"/>
  <c r="E72" i="78"/>
  <c r="E73" i="78"/>
  <c r="E75" i="78"/>
  <c r="E76" i="78"/>
  <c r="E77" i="78"/>
  <c r="E78" i="78"/>
  <c r="E7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6" i="78"/>
  <c r="E7" i="78"/>
  <c r="E8" i="78"/>
  <c r="E9" i="78"/>
  <c r="E10" i="78"/>
  <c r="E12" i="78"/>
  <c r="E13" i="78"/>
  <c r="E14" i="78"/>
  <c r="E15" i="78"/>
  <c r="E16" i="78"/>
  <c r="E17" i="78"/>
  <c r="E18" i="78"/>
  <c r="E19" i="78"/>
  <c r="E5" i="78"/>
  <c r="B5" i="107"/>
  <c r="B5" i="106"/>
  <c r="B5" i="105"/>
  <c r="B5" i="104"/>
  <c r="B5" i="103"/>
  <c r="B5" i="102"/>
  <c r="B5" i="101"/>
  <c r="B5" i="100"/>
  <c r="B5" i="99"/>
  <c r="B5" i="98"/>
  <c r="B5" i="97"/>
  <c r="B5" i="96"/>
  <c r="B5" i="95"/>
  <c r="B5" i="94"/>
  <c r="B5" i="93"/>
  <c r="B5" i="92"/>
  <c r="B5" i="91"/>
  <c r="B5" i="90"/>
  <c r="B5" i="89"/>
  <c r="B5" i="88"/>
  <c r="B5" i="87"/>
  <c r="B5" i="86"/>
  <c r="B5" i="85"/>
  <c r="B5" i="84"/>
  <c r="B5" i="83"/>
  <c r="B5" i="82"/>
  <c r="B5" i="81"/>
  <c r="B5" i="80"/>
  <c r="B5" i="79"/>
  <c r="M94" i="103" l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J257" i="83"/>
  <c r="G257" i="83"/>
  <c r="R257" i="84"/>
  <c r="M257" i="84"/>
  <c r="P257" i="84" s="1"/>
  <c r="G257" i="84"/>
  <c r="J257" i="84" s="1"/>
  <c r="R257" i="85"/>
  <c r="P257" i="85"/>
  <c r="M257" i="85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J257" i="88"/>
  <c r="G257" i="88"/>
  <c r="R257" i="89"/>
  <c r="M257" i="89"/>
  <c r="P257" i="89" s="1"/>
  <c r="G257" i="89"/>
  <c r="J257" i="89" s="1"/>
  <c r="R257" i="90"/>
  <c r="P257" i="90"/>
  <c r="M257" i="90"/>
  <c r="J257" i="90"/>
  <c r="G257" i="90"/>
  <c r="R257" i="91"/>
  <c r="M257" i="91"/>
  <c r="P257" i="91" s="1"/>
  <c r="J257" i="91"/>
  <c r="G257" i="9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P257" i="103"/>
  <c r="M257" i="103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P252" i="83"/>
  <c r="M252" i="83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P250" i="91"/>
  <c r="M250" i="9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P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P247" i="83"/>
  <c r="M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G241" i="101"/>
  <c r="J241" i="101" s="1"/>
  <c r="G249" i="102" s="1"/>
  <c r="J249" i="102" s="1"/>
  <c r="E249" i="103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243" i="107" l="1"/>
  <c r="P87" i="107"/>
  <c r="P237" i="107"/>
  <c r="P241" i="107"/>
  <c r="P252" i="107"/>
  <c r="P259" i="107"/>
  <c r="P238" i="107"/>
  <c r="P247" i="107"/>
  <c r="P249" i="107"/>
  <c r="P253" i="107"/>
  <c r="P257" i="107"/>
  <c r="P174" i="107"/>
  <c r="P245" i="107"/>
  <c r="P102" i="107"/>
  <c r="P235" i="107"/>
  <c r="P239" i="107"/>
  <c r="P250" i="107"/>
  <c r="P88" i="107"/>
  <c r="P244" i="107"/>
  <c r="P242" i="107"/>
  <c r="P246" i="107"/>
  <c r="P236" i="107"/>
  <c r="P240" i="107"/>
  <c r="P251" i="107"/>
  <c r="E242" i="103"/>
  <c r="G253" i="8"/>
  <c r="G255" i="8"/>
  <c r="G259" i="8"/>
  <c r="J258" i="8"/>
  <c r="M257" i="8"/>
  <c r="P257" i="97"/>
  <c r="G257" i="8"/>
  <c r="E249" i="8"/>
  <c r="M245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50" i="78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P20" i="107" s="1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1" i="105"/>
  <c r="P31" i="105" s="1"/>
  <c r="M28" i="105"/>
  <c r="P28" i="105" s="1"/>
  <c r="M24" i="105"/>
  <c r="P24" i="105" s="1"/>
  <c r="M22" i="105"/>
  <c r="P22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P53" i="91"/>
  <c r="P52" i="91"/>
  <c r="P51" i="91"/>
  <c r="P50" i="91"/>
  <c r="P49" i="91"/>
  <c r="P48" i="91"/>
  <c r="P47" i="91"/>
  <c r="P46" i="9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P11" i="90"/>
  <c r="P10" i="90"/>
  <c r="P9" i="90"/>
  <c r="P8" i="90"/>
  <c r="P7" i="90"/>
  <c r="P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P24" i="84"/>
  <c r="P23" i="84"/>
  <c r="P22" i="84"/>
  <c r="P21" i="84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M26" i="83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2" i="107" l="1"/>
  <c r="P28" i="107"/>
  <c r="P36" i="107"/>
  <c r="P44" i="107"/>
  <c r="P52" i="107"/>
  <c r="P60" i="107"/>
  <c r="P68" i="107"/>
  <c r="P77" i="107"/>
  <c r="P86" i="107"/>
  <c r="P97" i="107"/>
  <c r="P109" i="107"/>
  <c r="P117" i="107"/>
  <c r="P125" i="107"/>
  <c r="P133" i="107"/>
  <c r="P141" i="107"/>
  <c r="P149" i="107"/>
  <c r="P157" i="107"/>
  <c r="P165" i="107"/>
  <c r="P175" i="107"/>
  <c r="P183" i="107"/>
  <c r="P194" i="107"/>
  <c r="P202" i="107"/>
  <c r="P211" i="107"/>
  <c r="P219" i="107"/>
  <c r="P227" i="107"/>
  <c r="P248" i="107"/>
  <c r="P104" i="107"/>
  <c r="P43" i="107"/>
  <c r="P108" i="107"/>
  <c r="P148" i="107"/>
  <c r="P218" i="107"/>
  <c r="P5" i="107"/>
  <c r="P13" i="107"/>
  <c r="P21" i="107"/>
  <c r="P29" i="107"/>
  <c r="P37" i="107"/>
  <c r="P45" i="107"/>
  <c r="P53" i="107"/>
  <c r="P61" i="107"/>
  <c r="P69" i="107"/>
  <c r="P78" i="107"/>
  <c r="P89" i="107"/>
  <c r="P98" i="107"/>
  <c r="P110" i="107"/>
  <c r="P118" i="107"/>
  <c r="P126" i="107"/>
  <c r="P134" i="107"/>
  <c r="P142" i="107"/>
  <c r="P150" i="107"/>
  <c r="P158" i="107"/>
  <c r="P166" i="107"/>
  <c r="P176" i="107"/>
  <c r="P184" i="107"/>
  <c r="P195" i="107"/>
  <c r="P203" i="107"/>
  <c r="P212" i="107"/>
  <c r="P220" i="107"/>
  <c r="P228" i="107"/>
  <c r="P254" i="107"/>
  <c r="P105" i="107"/>
  <c r="P27" i="107"/>
  <c r="P67" i="107"/>
  <c r="P124" i="107"/>
  <c r="P156" i="107"/>
  <c r="P201" i="107"/>
  <c r="P234" i="107"/>
  <c r="P6" i="107"/>
  <c r="P14" i="107"/>
  <c r="P22" i="107"/>
  <c r="P30" i="107"/>
  <c r="P38" i="107"/>
  <c r="P46" i="107"/>
  <c r="P54" i="107"/>
  <c r="P62" i="107"/>
  <c r="P70" i="107"/>
  <c r="P79" i="107"/>
  <c r="P90" i="107"/>
  <c r="P99" i="107"/>
  <c r="P111" i="107"/>
  <c r="P119" i="107"/>
  <c r="P127" i="107"/>
  <c r="P135" i="107"/>
  <c r="P143" i="107"/>
  <c r="P151" i="107"/>
  <c r="P159" i="107"/>
  <c r="P167" i="107"/>
  <c r="P177" i="107"/>
  <c r="P185" i="107"/>
  <c r="P196" i="107"/>
  <c r="P204" i="107"/>
  <c r="P213" i="107"/>
  <c r="P221" i="107"/>
  <c r="P229" i="107"/>
  <c r="P255" i="107"/>
  <c r="P187" i="107"/>
  <c r="P19" i="107"/>
  <c r="P59" i="107"/>
  <c r="P96" i="107"/>
  <c r="P140" i="107"/>
  <c r="P182" i="107"/>
  <c r="P226" i="107"/>
  <c r="P7" i="107"/>
  <c r="P15" i="107"/>
  <c r="P23" i="107"/>
  <c r="P31" i="107"/>
  <c r="P39" i="107"/>
  <c r="P47" i="107"/>
  <c r="P55" i="107"/>
  <c r="P63" i="107"/>
  <c r="P71" i="107"/>
  <c r="P80" i="107"/>
  <c r="P91" i="107"/>
  <c r="P100" i="107"/>
  <c r="P112" i="107"/>
  <c r="P120" i="107"/>
  <c r="P128" i="107"/>
  <c r="P136" i="107"/>
  <c r="P144" i="107"/>
  <c r="P152" i="107"/>
  <c r="P160" i="107"/>
  <c r="P168" i="107"/>
  <c r="P178" i="107"/>
  <c r="P186" i="107"/>
  <c r="P197" i="107"/>
  <c r="P205" i="107"/>
  <c r="P214" i="107"/>
  <c r="P222" i="107"/>
  <c r="P230" i="107"/>
  <c r="P256" i="107"/>
  <c r="P188" i="107"/>
  <c r="P51" i="107"/>
  <c r="P85" i="107"/>
  <c r="P116" i="107"/>
  <c r="P164" i="107"/>
  <c r="P193" i="107"/>
  <c r="P103" i="107"/>
  <c r="P8" i="107"/>
  <c r="P16" i="107"/>
  <c r="P24" i="107"/>
  <c r="P32" i="107"/>
  <c r="P40" i="107"/>
  <c r="P48" i="107"/>
  <c r="P56" i="107"/>
  <c r="P64" i="107"/>
  <c r="P72" i="107"/>
  <c r="P81" i="107"/>
  <c r="P92" i="107"/>
  <c r="P101" i="107"/>
  <c r="P113" i="107"/>
  <c r="P121" i="107"/>
  <c r="P129" i="107"/>
  <c r="P137" i="107"/>
  <c r="P145" i="107"/>
  <c r="P153" i="107"/>
  <c r="P161" i="107"/>
  <c r="P169" i="107"/>
  <c r="P179" i="107"/>
  <c r="P190" i="107"/>
  <c r="P198" i="107"/>
  <c r="P206" i="107"/>
  <c r="P215" i="107"/>
  <c r="P223" i="107"/>
  <c r="P231" i="107"/>
  <c r="P258" i="107"/>
  <c r="P189" i="107"/>
  <c r="P9" i="107"/>
  <c r="P17" i="107"/>
  <c r="P25" i="107"/>
  <c r="P33" i="107"/>
  <c r="P41" i="107"/>
  <c r="P49" i="107"/>
  <c r="P57" i="107"/>
  <c r="P65" i="107"/>
  <c r="P73" i="107"/>
  <c r="P83" i="107"/>
  <c r="P93" i="107"/>
  <c r="P106" i="107"/>
  <c r="P114" i="107"/>
  <c r="P122" i="107"/>
  <c r="P130" i="107"/>
  <c r="P138" i="107"/>
  <c r="P146" i="107"/>
  <c r="P154" i="107"/>
  <c r="P162" i="107"/>
  <c r="P170" i="107"/>
  <c r="P180" i="107"/>
  <c r="P191" i="107"/>
  <c r="P199" i="107"/>
  <c r="P208" i="107"/>
  <c r="P216" i="107"/>
  <c r="P224" i="107"/>
  <c r="P232" i="107"/>
  <c r="P173" i="107"/>
  <c r="P207" i="107"/>
  <c r="P11" i="107"/>
  <c r="P35" i="107"/>
  <c r="P75" i="107"/>
  <c r="P132" i="107"/>
  <c r="P172" i="107"/>
  <c r="P210" i="107"/>
  <c r="P10" i="107"/>
  <c r="P18" i="107"/>
  <c r="P26" i="107"/>
  <c r="P34" i="107"/>
  <c r="P42" i="107"/>
  <c r="P50" i="107"/>
  <c r="P58" i="107"/>
  <c r="P66" i="107"/>
  <c r="P74" i="107"/>
  <c r="P84" i="107"/>
  <c r="P95" i="107"/>
  <c r="P107" i="107"/>
  <c r="P115" i="107"/>
  <c r="P123" i="107"/>
  <c r="P131" i="107"/>
  <c r="P139" i="107"/>
  <c r="P147" i="107"/>
  <c r="P155" i="107"/>
  <c r="P163" i="107"/>
  <c r="P171" i="107"/>
  <c r="P181" i="107"/>
  <c r="P192" i="107"/>
  <c r="P200" i="107"/>
  <c r="P209" i="107"/>
  <c r="P217" i="107"/>
  <c r="P225" i="107"/>
  <c r="P233" i="107"/>
  <c r="P82" i="107"/>
  <c r="P76" i="107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2" i="79"/>
  <c r="N268" i="79" s="1"/>
  <c r="N271" i="79" s="1"/>
  <c r="N262" i="103"/>
  <c r="N262" i="106"/>
  <c r="N268" i="106" s="1"/>
  <c r="N271" i="106" s="1"/>
  <c r="N262" i="85"/>
  <c r="N268" i="85" s="1"/>
  <c r="N271" i="85" s="1"/>
  <c r="N262" i="93"/>
  <c r="N262" i="10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2" i="81"/>
  <c r="N268" i="81" s="1"/>
  <c r="N270" i="81" s="1"/>
  <c r="N262" i="94"/>
  <c r="N268" i="94" s="1"/>
  <c r="N270" i="94" s="1"/>
  <c r="N262" i="102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N268" i="105" l="1"/>
  <c r="N270" i="105" s="1"/>
  <c r="N268" i="103"/>
  <c r="N270" i="103" s="1"/>
  <c r="N268" i="102"/>
  <c r="N271" i="102" s="1"/>
  <c r="N268" i="101"/>
  <c r="N270" i="101" s="1"/>
  <c r="N268" i="93"/>
  <c r="N270" i="93" s="1"/>
  <c r="N268" i="90"/>
  <c r="N271" i="90" s="1"/>
  <c r="N268" i="107"/>
  <c r="N271" i="107" s="1"/>
  <c r="N270" i="88"/>
  <c r="N271" i="8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84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N270" i="102" l="1"/>
  <c r="N270" i="107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S36" i="8" s="1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245" i="82" s="1"/>
  <c r="J245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229" i="82" l="1"/>
  <c r="J229" i="82" s="1"/>
  <c r="G237" i="82"/>
  <c r="J237" i="82" s="1"/>
  <c r="G245" i="83" s="1"/>
  <c r="J245" i="83" s="1"/>
  <c r="E245" i="84" s="1"/>
  <c r="G12" i="88"/>
  <c r="J12" i="88" s="1"/>
  <c r="G12" i="89" s="1"/>
  <c r="J12" i="89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45" i="84" s="1"/>
  <c r="J245" i="84" s="1"/>
  <c r="E245" i="85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5" s="1"/>
  <c r="J237" i="85" s="1"/>
  <c r="G245" i="86" s="1"/>
  <c r="J245" i="86" s="1"/>
  <c r="E245" i="87" s="1"/>
  <c r="G237" i="84"/>
  <c r="J237" i="84" s="1"/>
  <c r="G245" i="85" s="1"/>
  <c r="J245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5" i="88" s="1"/>
  <c r="J245" i="88" s="1"/>
  <c r="E245" i="89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45" i="87" s="1"/>
  <c r="J245" i="87" s="1"/>
  <c r="G229" i="87"/>
  <c r="J229" i="87" s="1"/>
  <c r="G237" i="88" s="1"/>
  <c r="J237" i="88" s="1"/>
  <c r="G245" i="89" s="1"/>
  <c r="J245" i="89" s="1"/>
  <c r="E245" i="90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E35" i="103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45" i="91" s="1"/>
  <c r="J245" i="91" s="1"/>
  <c r="E245" i="92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X9" i="8"/>
  <c r="V36" i="8"/>
  <c r="W36" i="8"/>
  <c r="T36" i="8"/>
  <c r="X11" i="8"/>
  <c r="U36" i="8"/>
  <c r="E169" i="103" l="1"/>
  <c r="G169" i="103" s="1"/>
  <c r="J169" i="103" s="1"/>
  <c r="G232" i="83"/>
  <c r="J232" i="83" s="1"/>
  <c r="G240" i="83"/>
  <c r="J240" i="83" s="1"/>
  <c r="G241" i="83"/>
  <c r="J241" i="83" s="1"/>
  <c r="G249" i="84" s="1"/>
  <c r="J249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4" l="1"/>
  <c r="G169" i="104" s="1"/>
  <c r="J169" i="104" s="1"/>
  <c r="G232" i="84"/>
  <c r="J232" i="84" s="1"/>
  <c r="G240" i="84"/>
  <c r="J240" i="84" s="1"/>
  <c r="G241" i="84"/>
  <c r="J241" i="84" s="1"/>
  <c r="G249" i="85" s="1"/>
  <c r="J249" i="85" s="1"/>
  <c r="G229" i="92"/>
  <c r="J229" i="92" s="1"/>
  <c r="G237" i="92"/>
  <c r="J237" i="92" s="1"/>
  <c r="G245" i="93" s="1"/>
  <c r="J245" i="93" s="1"/>
  <c r="E245" i="94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5" l="1"/>
  <c r="G169" i="105" s="1"/>
  <c r="J169" i="105" s="1"/>
  <c r="G35" i="107"/>
  <c r="J35" i="107" s="1"/>
  <c r="E35" i="107"/>
  <c r="E45" i="107"/>
  <c r="G45" i="107" s="1"/>
  <c r="J45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49" i="86" s="1"/>
  <c r="J249" i="86" s="1"/>
  <c r="G232" i="85"/>
  <c r="J232" i="85" s="1"/>
  <c r="G229" i="93"/>
  <c r="J229" i="93" s="1"/>
  <c r="G237" i="93"/>
  <c r="J237" i="93" s="1"/>
  <c r="G245" i="94" s="1"/>
  <c r="J245" i="94" s="1"/>
  <c r="E245" i="95" s="1"/>
  <c r="G12" i="99"/>
  <c r="J12" i="99" s="1"/>
  <c r="G12" i="100" s="1"/>
  <c r="J12" i="100" s="1"/>
  <c r="G12" i="101" s="1"/>
  <c r="J12" i="101" s="1"/>
  <c r="G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G114" i="105"/>
  <c r="J114" i="105" s="1"/>
  <c r="E114" i="106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169" i="106" l="1"/>
  <c r="G169" i="106" s="1"/>
  <c r="J169" i="106" s="1"/>
  <c r="E169" i="107" s="1"/>
  <c r="G169" i="107" s="1"/>
  <c r="J169" i="107" s="1"/>
  <c r="G63" i="107"/>
  <c r="J63" i="107" s="1"/>
  <c r="E63" i="107"/>
  <c r="E178" i="107"/>
  <c r="G178" i="107" s="1"/>
  <c r="J178" i="107" s="1"/>
  <c r="G60" i="107"/>
  <c r="J60" i="107" s="1"/>
  <c r="E60" i="107"/>
  <c r="E129" i="107"/>
  <c r="G129" i="107" s="1"/>
  <c r="J129" i="107" s="1"/>
  <c r="J12" i="102"/>
  <c r="E12" i="103" s="1"/>
  <c r="G12" i="103" s="1"/>
  <c r="J12" i="103" s="1"/>
  <c r="G19" i="8"/>
  <c r="J19" i="8"/>
  <c r="G20" i="8"/>
  <c r="J20" i="8"/>
  <c r="G21" i="8"/>
  <c r="J21" i="8"/>
  <c r="G22" i="8"/>
  <c r="J22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E245" i="96" s="1"/>
  <c r="G232" i="86"/>
  <c r="J232" i="86" s="1"/>
  <c r="G240" i="86"/>
  <c r="J240" i="86" s="1"/>
  <c r="G241" i="86"/>
  <c r="J241" i="86" s="1"/>
  <c r="G249" i="87" s="1"/>
  <c r="J249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09" i="107" l="1"/>
  <c r="G109" i="107" s="1"/>
  <c r="J109" i="107" s="1"/>
  <c r="E94" i="107"/>
  <c r="G94" i="107" s="1"/>
  <c r="J94" i="107" s="1"/>
  <c r="E12" i="104"/>
  <c r="G12" i="104" s="1"/>
  <c r="J12" i="104" s="1"/>
  <c r="G114" i="107"/>
  <c r="J114" i="107" s="1"/>
  <c r="E114" i="107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49" i="88" s="1"/>
  <c r="J249" i="88" s="1"/>
  <c r="G232" i="87"/>
  <c r="J232" i="87" s="1"/>
  <c r="G229" i="95"/>
  <c r="J229" i="95" s="1"/>
  <c r="G237" i="96" s="1"/>
  <c r="J237" i="96" s="1"/>
  <c r="G237" i="95"/>
  <c r="J237" i="95" s="1"/>
  <c r="G245" i="96" s="1"/>
  <c r="J245" i="96" s="1"/>
  <c r="E245" i="97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7" l="1"/>
  <c r="J245" i="97" s="1"/>
  <c r="E245" i="98" s="1"/>
  <c r="E12" i="105"/>
  <c r="G12" i="105" s="1"/>
  <c r="J12" i="105" s="1"/>
  <c r="E75" i="107"/>
  <c r="G75" i="107" s="1"/>
  <c r="J75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5" i="98" s="1"/>
  <c r="J245" i="98" s="1"/>
  <c r="E245" i="99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5" i="99" l="1"/>
  <c r="J245" i="99" s="1"/>
  <c r="E245" i="100" s="1"/>
  <c r="E12" i="106"/>
  <c r="G12" i="106" s="1"/>
  <c r="J12" i="106" s="1"/>
  <c r="E12" i="107" s="1"/>
  <c r="G12" i="107" s="1"/>
  <c r="J12" i="107" s="1"/>
  <c r="G18" i="8"/>
  <c r="J18" i="8"/>
  <c r="G230" i="79"/>
  <c r="J230" i="79" s="1"/>
  <c r="G238" i="80" s="1"/>
  <c r="J238" i="80" s="1"/>
  <c r="G246" i="81" s="1"/>
  <c r="J246" i="81" s="1"/>
  <c r="G86" i="79"/>
  <c r="J86" i="79" s="1"/>
  <c r="G229" i="98"/>
  <c r="J229" i="98" s="1"/>
  <c r="G237" i="99" s="1"/>
  <c r="J237" i="99" s="1"/>
  <c r="G245" i="100" s="1"/>
  <c r="J245" i="100" s="1"/>
  <c r="E245" i="101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7" i="100"/>
  <c r="J237" i="100" s="1"/>
  <c r="G245" i="101" s="1"/>
  <c r="J245" i="101" s="1"/>
  <c r="E245" i="102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J55" i="82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9" i="101"/>
  <c r="J229" i="101" s="1"/>
  <c r="G237" i="101"/>
  <c r="J237" i="101" s="1"/>
  <c r="G245" i="102" s="1"/>
  <c r="J245" i="102" s="1"/>
  <c r="E245" i="103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44" i="83" s="1"/>
  <c r="J244" i="83" s="1"/>
  <c r="G229" i="102"/>
  <c r="J229" i="102" s="1"/>
  <c r="E229" i="103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30" i="83"/>
  <c r="J230" i="83" s="1"/>
  <c r="G238" i="83"/>
  <c r="J238" i="83" s="1"/>
  <c r="G246" i="84" s="1"/>
  <c r="J246" i="84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G136" i="82"/>
  <c r="J136" i="82" s="1"/>
  <c r="G245" i="103" l="1"/>
  <c r="J245" i="103" s="1"/>
  <c r="E245" i="104" s="1"/>
  <c r="E237" i="103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43" i="84" s="1"/>
  <c r="J243" i="84" s="1"/>
  <c r="G251" i="85" s="1"/>
  <c r="J251" i="85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5" s="1"/>
  <c r="J238" i="85" s="1"/>
  <c r="G246" i="86" s="1"/>
  <c r="J246" i="86" s="1"/>
  <c r="G238" i="84"/>
  <c r="J238" i="84" s="1"/>
  <c r="G246" i="85" s="1"/>
  <c r="J246" i="85" s="1"/>
  <c r="G234" i="83"/>
  <c r="J234" i="83" s="1"/>
  <c r="G247" i="83"/>
  <c r="J247" i="83" s="1"/>
  <c r="G242" i="84" s="1"/>
  <c r="J242" i="84" s="1"/>
  <c r="G250" i="85" s="1"/>
  <c r="J250" i="85" s="1"/>
  <c r="G229" i="103"/>
  <c r="J229" i="103" s="1"/>
  <c r="E229" i="104" s="1"/>
  <c r="G237" i="103"/>
  <c r="J237" i="103" s="1"/>
  <c r="G228" i="83"/>
  <c r="J228" i="83" s="1"/>
  <c r="G236" i="83"/>
  <c r="J236" i="83" s="1"/>
  <c r="G244" i="84" s="1"/>
  <c r="J244" i="84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248" i="83"/>
  <c r="J248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45" i="104" l="1"/>
  <c r="J245" i="104" s="1"/>
  <c r="E245" i="105" s="1"/>
  <c r="E237" i="104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44" i="86" s="1"/>
  <c r="J244" i="86" s="1"/>
  <c r="G236" i="84"/>
  <c r="J236" i="84" s="1"/>
  <c r="G244" i="85" s="1"/>
  <c r="J244" i="85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E229" i="105" s="1"/>
  <c r="G237" i="104"/>
  <c r="J237" i="104" s="1"/>
  <c r="G234" i="84"/>
  <c r="J234" i="84" s="1"/>
  <c r="G247" i="84"/>
  <c r="J247" i="84" s="1"/>
  <c r="G242" i="85" s="1"/>
  <c r="J242" i="85" s="1"/>
  <c r="G250" i="86" s="1"/>
  <c r="J250" i="86" s="1"/>
  <c r="G227" i="84"/>
  <c r="J227" i="84" s="1"/>
  <c r="G235" i="85" s="1"/>
  <c r="J235" i="85" s="1"/>
  <c r="G243" i="86" s="1"/>
  <c r="J243" i="86" s="1"/>
  <c r="G251" i="87" s="1"/>
  <c r="J251" i="87" s="1"/>
  <c r="G235" i="84"/>
  <c r="J235" i="84" s="1"/>
  <c r="G243" i="85" s="1"/>
  <c r="J243" i="85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48" i="84"/>
  <c r="J248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8" i="103" l="1"/>
  <c r="G208" i="103" s="1"/>
  <c r="J208" i="103" s="1"/>
  <c r="E181" i="103"/>
  <c r="G181" i="103" s="1"/>
  <c r="J181" i="103" s="1"/>
  <c r="E152" i="103"/>
  <c r="G152" i="103" s="1"/>
  <c r="J152" i="103" s="1"/>
  <c r="G153" i="103"/>
  <c r="J153" i="103" s="1"/>
  <c r="E153" i="103"/>
  <c r="E151" i="103"/>
  <c r="G151" i="103" s="1"/>
  <c r="J151" i="103" s="1"/>
  <c r="E83" i="103"/>
  <c r="G83" i="103" s="1"/>
  <c r="J83" i="103" s="1"/>
  <c r="G245" i="105"/>
  <c r="J245" i="105" s="1"/>
  <c r="E245" i="106" s="1"/>
  <c r="E237" i="105"/>
  <c r="G126" i="103"/>
  <c r="J126" i="103" s="1"/>
  <c r="E126" i="103"/>
  <c r="E155" i="103"/>
  <c r="G155" i="103" s="1"/>
  <c r="J155" i="103" s="1"/>
  <c r="E209" i="103"/>
  <c r="G209" i="103" s="1"/>
  <c r="J209" i="103" s="1"/>
  <c r="E209" i="104" s="1"/>
  <c r="G209" i="104" s="1"/>
  <c r="J209" i="104" s="1"/>
  <c r="E194" i="103"/>
  <c r="G194" i="103" s="1"/>
  <c r="J194" i="103" s="1"/>
  <c r="G213" i="103"/>
  <c r="J213" i="103" s="1"/>
  <c r="E213" i="103"/>
  <c r="E127" i="103"/>
  <c r="G127" i="103" s="1"/>
  <c r="J127" i="103" s="1"/>
  <c r="E205" i="103"/>
  <c r="G205" i="103" s="1"/>
  <c r="J205" i="103" s="1"/>
  <c r="E148" i="103"/>
  <c r="G148" i="103" s="1"/>
  <c r="J148" i="103" s="1"/>
  <c r="G206" i="103"/>
  <c r="J206" i="103" s="1"/>
  <c r="E206" i="103"/>
  <c r="E193" i="103"/>
  <c r="G193" i="103" s="1"/>
  <c r="J193" i="103" s="1"/>
  <c r="E226" i="103"/>
  <c r="G226" i="103" s="1"/>
  <c r="J226" i="103" s="1"/>
  <c r="E125" i="103"/>
  <c r="G125" i="103" s="1"/>
  <c r="J125" i="103" s="1"/>
  <c r="G113" i="103"/>
  <c r="J113" i="103" s="1"/>
  <c r="E113" i="104" s="1"/>
  <c r="E113" i="103"/>
  <c r="E84" i="103"/>
  <c r="G84" i="103" s="1"/>
  <c r="J84" i="103" s="1"/>
  <c r="E177" i="103"/>
  <c r="G177" i="103" s="1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44" i="88" s="1"/>
  <c r="J244" i="88" s="1"/>
  <c r="G236" i="86"/>
  <c r="J236" i="86" s="1"/>
  <c r="G244" i="87" s="1"/>
  <c r="J244" i="87" s="1"/>
  <c r="G227" i="86"/>
  <c r="J227" i="86" s="1"/>
  <c r="G235" i="87" s="1"/>
  <c r="J235" i="87" s="1"/>
  <c r="G243" i="88" s="1"/>
  <c r="J243" i="88" s="1"/>
  <c r="G251" i="89" s="1"/>
  <c r="J251" i="89" s="1"/>
  <c r="G235" i="86"/>
  <c r="J235" i="86" s="1"/>
  <c r="G243" i="87" s="1"/>
  <c r="J243" i="87" s="1"/>
  <c r="G251" i="88" s="1"/>
  <c r="J251" i="88" s="1"/>
  <c r="G229" i="105"/>
  <c r="J229" i="105" s="1"/>
  <c r="E229" i="106" s="1"/>
  <c r="G237" i="105"/>
  <c r="J237" i="105" s="1"/>
  <c r="G239" i="100"/>
  <c r="J239" i="100" s="1"/>
  <c r="G230" i="86"/>
  <c r="J230" i="86" s="1"/>
  <c r="G238" i="87" s="1"/>
  <c r="J238" i="87" s="1"/>
  <c r="G246" i="88" s="1"/>
  <c r="J246" i="88" s="1"/>
  <c r="G238" i="86"/>
  <c r="J238" i="86" s="1"/>
  <c r="G246" i="87" s="1"/>
  <c r="J246" i="87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43" i="89" s="1"/>
  <c r="J243" i="89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46" i="89" s="1"/>
  <c r="J246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244" i="89" s="1"/>
  <c r="J244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248" i="85"/>
  <c r="J248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113" i="105" s="1"/>
  <c r="J113" i="105" s="1"/>
  <c r="G113" i="106" s="1"/>
  <c r="J113" i="10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25" i="104" l="1"/>
  <c r="G125" i="104" s="1"/>
  <c r="J125" i="104" s="1"/>
  <c r="E226" i="104"/>
  <c r="G226" i="104" s="1"/>
  <c r="J226" i="104" s="1"/>
  <c r="E83" i="104"/>
  <c r="G83" i="104" s="1"/>
  <c r="J83" i="104" s="1"/>
  <c r="G193" i="104"/>
  <c r="J193" i="104" s="1"/>
  <c r="E193" i="104"/>
  <c r="E194" i="104"/>
  <c r="G194" i="104" s="1"/>
  <c r="J194" i="104" s="1"/>
  <c r="E151" i="104"/>
  <c r="G151" i="104" s="1"/>
  <c r="J151" i="104" s="1"/>
  <c r="E209" i="105"/>
  <c r="G209" i="105" s="1"/>
  <c r="J209" i="105" s="1"/>
  <c r="G177" i="104"/>
  <c r="J177" i="104" s="1"/>
  <c r="E177" i="104"/>
  <c r="E155" i="104"/>
  <c r="G155" i="104" s="1"/>
  <c r="J155" i="104" s="1"/>
  <c r="E84" i="104"/>
  <c r="G84" i="104" s="1"/>
  <c r="J84" i="104" s="1"/>
  <c r="E148" i="104"/>
  <c r="G148" i="104" s="1"/>
  <c r="J148" i="104" s="1"/>
  <c r="G152" i="104"/>
  <c r="J152" i="104" s="1"/>
  <c r="E152" i="104"/>
  <c r="E205" i="104"/>
  <c r="G205" i="104" s="1"/>
  <c r="J205" i="104" s="1"/>
  <c r="E181" i="104"/>
  <c r="G181" i="104" s="1"/>
  <c r="J181" i="104" s="1"/>
  <c r="E127" i="104"/>
  <c r="G127" i="104" s="1"/>
  <c r="J127" i="104" s="1"/>
  <c r="G208" i="104"/>
  <c r="J208" i="104" s="1"/>
  <c r="E208" i="104"/>
  <c r="E210" i="103"/>
  <c r="G210" i="103" s="1"/>
  <c r="J210" i="103" s="1"/>
  <c r="E212" i="103"/>
  <c r="G212" i="103" s="1"/>
  <c r="J212" i="103" s="1"/>
  <c r="E202" i="103"/>
  <c r="G202" i="103" s="1"/>
  <c r="J202" i="103" s="1"/>
  <c r="G149" i="103"/>
  <c r="J149" i="103" s="1"/>
  <c r="E149" i="103"/>
  <c r="E206" i="104"/>
  <c r="G206" i="104" s="1"/>
  <c r="J206" i="104" s="1"/>
  <c r="E213" i="104"/>
  <c r="G213" i="104" s="1"/>
  <c r="J213" i="104" s="1"/>
  <c r="E126" i="104"/>
  <c r="G126" i="104" s="1"/>
  <c r="J126" i="104" s="1"/>
  <c r="G153" i="104"/>
  <c r="J153" i="104" s="1"/>
  <c r="E153" i="104"/>
  <c r="E204" i="103"/>
  <c r="G204" i="103" s="1"/>
  <c r="J204" i="103" s="1"/>
  <c r="E196" i="103"/>
  <c r="G196" i="103" s="1"/>
  <c r="J196" i="103" s="1"/>
  <c r="E195" i="103"/>
  <c r="G195" i="103" s="1"/>
  <c r="J195" i="103" s="1"/>
  <c r="G182" i="103"/>
  <c r="J182" i="103" s="1"/>
  <c r="E182" i="103"/>
  <c r="E39" i="103"/>
  <c r="G39" i="103" s="1"/>
  <c r="J39" i="103" s="1"/>
  <c r="E147" i="103"/>
  <c r="G147" i="103" s="1"/>
  <c r="J147" i="103" s="1"/>
  <c r="E156" i="103"/>
  <c r="G156" i="103" s="1"/>
  <c r="J156" i="103" s="1"/>
  <c r="G211" i="103"/>
  <c r="J211" i="103" s="1"/>
  <c r="E211" i="103"/>
  <c r="G245" i="106"/>
  <c r="J245" i="106" s="1"/>
  <c r="E245" i="107" s="1"/>
  <c r="E237" i="106"/>
  <c r="E197" i="103"/>
  <c r="G197" i="103" s="1"/>
  <c r="J197" i="103" s="1"/>
  <c r="E150" i="103"/>
  <c r="G150" i="103" s="1"/>
  <c r="J150" i="103" s="1"/>
  <c r="G203" i="103"/>
  <c r="J203" i="103" s="1"/>
  <c r="E203" i="103"/>
  <c r="E198" i="103"/>
  <c r="G198" i="103" s="1"/>
  <c r="J198" i="103" s="1"/>
  <c r="G157" i="103"/>
  <c r="J157" i="103" s="1"/>
  <c r="E157" i="103"/>
  <c r="E128" i="103"/>
  <c r="G128" i="103" s="1"/>
  <c r="J128" i="103" s="1"/>
  <c r="J11" i="102"/>
  <c r="E11" i="103" s="1"/>
  <c r="G11" i="103" s="1"/>
  <c r="J11" i="103" s="1"/>
  <c r="J10" i="102"/>
  <c r="E10" i="103" s="1"/>
  <c r="G10" i="103" s="1"/>
  <c r="J10" i="103" s="1"/>
  <c r="J9" i="102"/>
  <c r="E9" i="103" s="1"/>
  <c r="G9" i="103" s="1"/>
  <c r="J9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7" i="86"/>
  <c r="J247" i="86" s="1"/>
  <c r="G242" i="87" s="1"/>
  <c r="J242" i="87" s="1"/>
  <c r="G250" i="88" s="1"/>
  <c r="J250" i="88" s="1"/>
  <c r="G229" i="106"/>
  <c r="J229" i="106" s="1"/>
  <c r="E229" i="107" s="1"/>
  <c r="G237" i="106"/>
  <c r="J237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E55" i="89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G113" i="107"/>
  <c r="J113" i="107" s="1"/>
  <c r="G198" i="107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6" i="104" l="1"/>
  <c r="G196" i="104" s="1"/>
  <c r="J196" i="104" s="1"/>
  <c r="E205" i="105"/>
  <c r="G205" i="105" s="1"/>
  <c r="J205" i="105" s="1"/>
  <c r="E209" i="106"/>
  <c r="G209" i="106" s="1"/>
  <c r="J209" i="106" s="1"/>
  <c r="E209" i="107" s="1"/>
  <c r="G209" i="107" s="1"/>
  <c r="J209" i="107" s="1"/>
  <c r="G198" i="104"/>
  <c r="J198" i="104" s="1"/>
  <c r="G198" i="105" s="1"/>
  <c r="J198" i="105" s="1"/>
  <c r="G198" i="106" s="1"/>
  <c r="J198" i="106" s="1"/>
  <c r="E198" i="104"/>
  <c r="E204" i="104"/>
  <c r="G204" i="104" s="1"/>
  <c r="J204" i="104" s="1"/>
  <c r="E202" i="104"/>
  <c r="G202" i="104" s="1"/>
  <c r="J202" i="104" s="1"/>
  <c r="E151" i="105"/>
  <c r="G151" i="105" s="1"/>
  <c r="J151" i="105" s="1"/>
  <c r="G156" i="104"/>
  <c r="J156" i="104" s="1"/>
  <c r="E156" i="104"/>
  <c r="E212" i="104"/>
  <c r="G212" i="104" s="1"/>
  <c r="J212" i="104" s="1"/>
  <c r="E194" i="105"/>
  <c r="G194" i="105" s="1"/>
  <c r="J194" i="105" s="1"/>
  <c r="E147" i="104"/>
  <c r="G147" i="104" s="1"/>
  <c r="J147" i="104" s="1"/>
  <c r="G210" i="104"/>
  <c r="J210" i="104" s="1"/>
  <c r="E210" i="104"/>
  <c r="E148" i="105"/>
  <c r="G148" i="105" s="1"/>
  <c r="J148" i="105" s="1"/>
  <c r="E150" i="104"/>
  <c r="G150" i="104" s="1"/>
  <c r="J150" i="104" s="1"/>
  <c r="E39" i="104"/>
  <c r="G39" i="104" s="1"/>
  <c r="J39" i="104" s="1"/>
  <c r="G39" i="105" s="1"/>
  <c r="J39" i="105" s="1"/>
  <c r="G39" i="106" s="1"/>
  <c r="J39" i="106" s="1"/>
  <c r="G39" i="107" s="1"/>
  <c r="J39" i="107" s="1"/>
  <c r="G126" i="105"/>
  <c r="J126" i="105" s="1"/>
  <c r="E126" i="105"/>
  <c r="E84" i="105"/>
  <c r="G84" i="105" s="1"/>
  <c r="J84" i="105" s="1"/>
  <c r="E197" i="104"/>
  <c r="G197" i="104" s="1"/>
  <c r="J197" i="104" s="1"/>
  <c r="E213" i="105"/>
  <c r="G213" i="105" s="1"/>
  <c r="J213" i="105" s="1"/>
  <c r="G155" i="105"/>
  <c r="J155" i="105" s="1"/>
  <c r="E155" i="105"/>
  <c r="E83" i="105"/>
  <c r="G83" i="105" s="1"/>
  <c r="J83" i="105" s="1"/>
  <c r="E128" i="104"/>
  <c r="G128" i="104" s="1"/>
  <c r="J128" i="104" s="1"/>
  <c r="E206" i="105"/>
  <c r="G206" i="105" s="1"/>
  <c r="J206" i="105" s="1"/>
  <c r="G127" i="105"/>
  <c r="J127" i="105" s="1"/>
  <c r="E127" i="105"/>
  <c r="E226" i="105"/>
  <c r="G226" i="105" s="1"/>
  <c r="J226" i="105" s="1"/>
  <c r="E195" i="104"/>
  <c r="G195" i="104" s="1"/>
  <c r="J195" i="104" s="1"/>
  <c r="E181" i="105"/>
  <c r="G181" i="105" s="1"/>
  <c r="J181" i="105" s="1"/>
  <c r="G125" i="105"/>
  <c r="J125" i="105" s="1"/>
  <c r="E125" i="105"/>
  <c r="E10" i="104"/>
  <c r="G10" i="104" s="1"/>
  <c r="J10" i="104" s="1"/>
  <c r="E11" i="104"/>
  <c r="G11" i="104" s="1"/>
  <c r="J11" i="104" s="1"/>
  <c r="E203" i="104"/>
  <c r="G203" i="104" s="1"/>
  <c r="J203" i="104" s="1"/>
  <c r="G211" i="104"/>
  <c r="J211" i="104" s="1"/>
  <c r="E211" i="104"/>
  <c r="E182" i="104"/>
  <c r="G182" i="104" s="1"/>
  <c r="J182" i="104" s="1"/>
  <c r="E153" i="105"/>
  <c r="G153" i="105" s="1"/>
  <c r="J153" i="105" s="1"/>
  <c r="E149" i="104"/>
  <c r="G149" i="104" s="1"/>
  <c r="J149" i="104" s="1"/>
  <c r="G208" i="105"/>
  <c r="J208" i="105" s="1"/>
  <c r="E208" i="105"/>
  <c r="E152" i="105"/>
  <c r="G152" i="105" s="1"/>
  <c r="J152" i="105" s="1"/>
  <c r="E177" i="105"/>
  <c r="G177" i="105" s="1"/>
  <c r="J177" i="105" s="1"/>
  <c r="E193" i="105"/>
  <c r="G193" i="105" s="1"/>
  <c r="J193" i="105" s="1"/>
  <c r="G157" i="104"/>
  <c r="J157" i="104" s="1"/>
  <c r="E157" i="104"/>
  <c r="G245" i="107"/>
  <c r="J245" i="107" s="1"/>
  <c r="E237" i="107"/>
  <c r="G237" i="107" s="1"/>
  <c r="J237" i="107" s="1"/>
  <c r="E9" i="104"/>
  <c r="G9" i="104" s="1"/>
  <c r="J9" i="104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29" i="107"/>
  <c r="J229" i="107" s="1"/>
  <c r="G234" i="87"/>
  <c r="J234" i="87" s="1"/>
  <c r="G247" i="87"/>
  <c r="J247" i="87" s="1"/>
  <c r="G242" i="88" s="1"/>
  <c r="J242" i="88" s="1"/>
  <c r="G250" i="89" s="1"/>
  <c r="J250" i="89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E231" i="103" s="1"/>
  <c r="G239" i="102"/>
  <c r="J239" i="102" s="1"/>
  <c r="E239" i="103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E221" i="90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248" i="87"/>
  <c r="J248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E225" i="91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93" i="106" l="1"/>
  <c r="G193" i="106" s="1"/>
  <c r="J193" i="106" s="1"/>
  <c r="E193" i="107" s="1"/>
  <c r="G193" i="107" s="1"/>
  <c r="J193" i="107" s="1"/>
  <c r="E195" i="105"/>
  <c r="G195" i="105" s="1"/>
  <c r="J195" i="105" s="1"/>
  <c r="E148" i="106"/>
  <c r="G148" i="106" s="1"/>
  <c r="J148" i="106" s="1"/>
  <c r="E148" i="107" s="1"/>
  <c r="G148" i="107" s="1"/>
  <c r="J148" i="107" s="1"/>
  <c r="G151" i="106"/>
  <c r="J151" i="106" s="1"/>
  <c r="E151" i="107" s="1"/>
  <c r="G151" i="107" s="1"/>
  <c r="J151" i="107" s="1"/>
  <c r="E151" i="106"/>
  <c r="E177" i="106"/>
  <c r="G177" i="106" s="1"/>
  <c r="J177" i="106" s="1"/>
  <c r="E177" i="107" s="1"/>
  <c r="G177" i="107" s="1"/>
  <c r="J177" i="107" s="1"/>
  <c r="E226" i="106"/>
  <c r="G226" i="106" s="1"/>
  <c r="J226" i="106" s="1"/>
  <c r="E226" i="107" s="1"/>
  <c r="G226" i="107" s="1"/>
  <c r="J226" i="107" s="1"/>
  <c r="E213" i="106"/>
  <c r="G213" i="106" s="1"/>
  <c r="J213" i="106" s="1"/>
  <c r="E213" i="107" s="1"/>
  <c r="G213" i="107" s="1"/>
  <c r="J213" i="107" s="1"/>
  <c r="G202" i="105"/>
  <c r="J202" i="105" s="1"/>
  <c r="E202" i="105"/>
  <c r="E152" i="106"/>
  <c r="G152" i="106" s="1"/>
  <c r="J152" i="106" s="1"/>
  <c r="E152" i="107" s="1"/>
  <c r="G152" i="107" s="1"/>
  <c r="J152" i="107" s="1"/>
  <c r="E203" i="105"/>
  <c r="G203" i="105" s="1"/>
  <c r="J203" i="105" s="1"/>
  <c r="E197" i="105"/>
  <c r="G197" i="105" s="1"/>
  <c r="J197" i="105" s="1"/>
  <c r="G204" i="105"/>
  <c r="J204" i="105" s="1"/>
  <c r="E204" i="105"/>
  <c r="E9" i="105"/>
  <c r="G9" i="105" s="1"/>
  <c r="J9" i="105" s="1"/>
  <c r="E11" i="105"/>
  <c r="G11" i="105" s="1"/>
  <c r="J11" i="105" s="1"/>
  <c r="E84" i="106"/>
  <c r="G84" i="106" s="1"/>
  <c r="J84" i="106" s="1"/>
  <c r="E84" i="107" s="1"/>
  <c r="G84" i="107" s="1"/>
  <c r="J84" i="107" s="1"/>
  <c r="G147" i="105"/>
  <c r="J147" i="105" s="1"/>
  <c r="E147" i="105"/>
  <c r="E10" i="105"/>
  <c r="G10" i="105" s="1"/>
  <c r="J10" i="105" s="1"/>
  <c r="E206" i="106"/>
  <c r="G206" i="106" s="1"/>
  <c r="J206" i="106" s="1"/>
  <c r="E206" i="107" s="1"/>
  <c r="G206" i="107" s="1"/>
  <c r="J206" i="107" s="1"/>
  <c r="E194" i="106"/>
  <c r="G194" i="106" s="1"/>
  <c r="J194" i="106" s="1"/>
  <c r="E194" i="107" s="1"/>
  <c r="G194" i="107" s="1"/>
  <c r="J194" i="107" s="1"/>
  <c r="G149" i="105"/>
  <c r="J149" i="105" s="1"/>
  <c r="E149" i="105"/>
  <c r="E128" i="105"/>
  <c r="G128" i="105" s="1"/>
  <c r="J128" i="105" s="1"/>
  <c r="E212" i="105"/>
  <c r="G212" i="105" s="1"/>
  <c r="J212" i="105" s="1"/>
  <c r="E153" i="106"/>
  <c r="G153" i="106" s="1"/>
  <c r="J153" i="106" s="1"/>
  <c r="E153" i="107" s="1"/>
  <c r="G153" i="107" s="1"/>
  <c r="J153" i="107" s="1"/>
  <c r="G83" i="106"/>
  <c r="J83" i="106" s="1"/>
  <c r="E83" i="107" s="1"/>
  <c r="G83" i="107" s="1"/>
  <c r="J83" i="107" s="1"/>
  <c r="E83" i="106"/>
  <c r="E205" i="106"/>
  <c r="G205" i="106" s="1"/>
  <c r="J205" i="106" s="1"/>
  <c r="E205" i="107" s="1"/>
  <c r="G205" i="107" s="1"/>
  <c r="J205" i="107" s="1"/>
  <c r="E182" i="105"/>
  <c r="G182" i="105" s="1"/>
  <c r="J182" i="105" s="1"/>
  <c r="E181" i="106"/>
  <c r="G181" i="106" s="1"/>
  <c r="J181" i="106" s="1"/>
  <c r="E181" i="107" s="1"/>
  <c r="G181" i="107" s="1"/>
  <c r="J181" i="107" s="1"/>
  <c r="G150" i="105"/>
  <c r="J150" i="105" s="1"/>
  <c r="E150" i="105"/>
  <c r="E196" i="105"/>
  <c r="G196" i="105" s="1"/>
  <c r="J196" i="105" s="1"/>
  <c r="E157" i="105"/>
  <c r="G157" i="105" s="1"/>
  <c r="J157" i="105" s="1"/>
  <c r="E208" i="106"/>
  <c r="G208" i="106" s="1"/>
  <c r="J208" i="106" s="1"/>
  <c r="E208" i="107" s="1"/>
  <c r="G208" i="107" s="1"/>
  <c r="J208" i="107" s="1"/>
  <c r="G211" i="105"/>
  <c r="J211" i="105" s="1"/>
  <c r="E211" i="105"/>
  <c r="E125" i="106"/>
  <c r="G125" i="106" s="1"/>
  <c r="J125" i="106" s="1"/>
  <c r="E125" i="107" s="1"/>
  <c r="G125" i="107" s="1"/>
  <c r="J125" i="107" s="1"/>
  <c r="E127" i="106"/>
  <c r="G127" i="106" s="1"/>
  <c r="J127" i="106" s="1"/>
  <c r="E127" i="107" s="1"/>
  <c r="G127" i="107" s="1"/>
  <c r="J127" i="107" s="1"/>
  <c r="E155" i="106"/>
  <c r="G155" i="106" s="1"/>
  <c r="J155" i="106" s="1"/>
  <c r="E155" i="107" s="1"/>
  <c r="G155" i="107" s="1"/>
  <c r="J155" i="107" s="1"/>
  <c r="G126" i="106"/>
  <c r="J126" i="106" s="1"/>
  <c r="E126" i="107" s="1"/>
  <c r="G126" i="107" s="1"/>
  <c r="J126" i="107" s="1"/>
  <c r="E126" i="106"/>
  <c r="E210" i="105"/>
  <c r="G210" i="105" s="1"/>
  <c r="J210" i="105" s="1"/>
  <c r="E156" i="105"/>
  <c r="G156" i="105" s="1"/>
  <c r="J156" i="105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E221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82" i="106" l="1"/>
  <c r="G182" i="106" s="1"/>
  <c r="J182" i="106" s="1"/>
  <c r="E182" i="107" s="1"/>
  <c r="G182" i="107" s="1"/>
  <c r="J182" i="107" s="1"/>
  <c r="E9" i="106"/>
  <c r="G9" i="106" s="1"/>
  <c r="J9" i="106" s="1"/>
  <c r="E9" i="107" s="1"/>
  <c r="G9" i="107" s="1"/>
  <c r="J9" i="107" s="1"/>
  <c r="E210" i="106"/>
  <c r="G210" i="106" s="1"/>
  <c r="J210" i="106" s="1"/>
  <c r="E210" i="107" s="1"/>
  <c r="G210" i="107" s="1"/>
  <c r="J210" i="107" s="1"/>
  <c r="G157" i="106"/>
  <c r="J157" i="106" s="1"/>
  <c r="E157" i="107" s="1"/>
  <c r="G157" i="107" s="1"/>
  <c r="J157" i="107" s="1"/>
  <c r="E157" i="106"/>
  <c r="E10" i="106"/>
  <c r="G10" i="106" s="1"/>
  <c r="J10" i="106" s="1"/>
  <c r="E10" i="107" s="1"/>
  <c r="G10" i="107" s="1"/>
  <c r="J10" i="107" s="1"/>
  <c r="E197" i="106"/>
  <c r="G197" i="106" s="1"/>
  <c r="J197" i="106" s="1"/>
  <c r="E197" i="107" s="1"/>
  <c r="G197" i="107" s="1"/>
  <c r="J197" i="107" s="1"/>
  <c r="E156" i="106"/>
  <c r="G156" i="106" s="1"/>
  <c r="J156" i="106" s="1"/>
  <c r="E156" i="107" s="1"/>
  <c r="G156" i="107" s="1"/>
  <c r="J156" i="107" s="1"/>
  <c r="G196" i="106"/>
  <c r="J196" i="106" s="1"/>
  <c r="E196" i="107" s="1"/>
  <c r="G196" i="107" s="1"/>
  <c r="J196" i="107" s="1"/>
  <c r="E196" i="106"/>
  <c r="E203" i="106"/>
  <c r="G203" i="106" s="1"/>
  <c r="J203" i="106" s="1"/>
  <c r="E203" i="107" s="1"/>
  <c r="G203" i="107" s="1"/>
  <c r="J203" i="107" s="1"/>
  <c r="E212" i="106"/>
  <c r="G212" i="106" s="1"/>
  <c r="J212" i="106" s="1"/>
  <c r="E212" i="107" s="1"/>
  <c r="G212" i="107" s="1"/>
  <c r="J212" i="107" s="1"/>
  <c r="E128" i="106"/>
  <c r="G128" i="106" s="1"/>
  <c r="J128" i="106" s="1"/>
  <c r="E128" i="107" s="1"/>
  <c r="G128" i="107" s="1"/>
  <c r="J128" i="107" s="1"/>
  <c r="G195" i="106"/>
  <c r="J195" i="106" s="1"/>
  <c r="E195" i="107" s="1"/>
  <c r="G195" i="107" s="1"/>
  <c r="J195" i="107" s="1"/>
  <c r="E195" i="106"/>
  <c r="E11" i="106"/>
  <c r="G11" i="106" s="1"/>
  <c r="J11" i="106" s="1"/>
  <c r="E11" i="107" s="1"/>
  <c r="G11" i="107" s="1"/>
  <c r="J11" i="107" s="1"/>
  <c r="E150" i="106"/>
  <c r="G150" i="106" s="1"/>
  <c r="J150" i="106" s="1"/>
  <c r="E150" i="107" s="1"/>
  <c r="G150" i="107" s="1"/>
  <c r="J150" i="107" s="1"/>
  <c r="E149" i="106"/>
  <c r="G149" i="106" s="1"/>
  <c r="J149" i="106" s="1"/>
  <c r="E149" i="107" s="1"/>
  <c r="G149" i="107" s="1"/>
  <c r="J149" i="107" s="1"/>
  <c r="G147" i="106"/>
  <c r="J147" i="106" s="1"/>
  <c r="E147" i="107" s="1"/>
  <c r="G147" i="107" s="1"/>
  <c r="J147" i="107" s="1"/>
  <c r="E147" i="106"/>
  <c r="E204" i="106"/>
  <c r="G204" i="106" s="1"/>
  <c r="J204" i="106" s="1"/>
  <c r="E204" i="107" s="1"/>
  <c r="G204" i="107" s="1"/>
  <c r="J204" i="107" s="1"/>
  <c r="E202" i="106"/>
  <c r="G202" i="106" s="1"/>
  <c r="J202" i="106" s="1"/>
  <c r="E202" i="107" s="1"/>
  <c r="G202" i="107" s="1"/>
  <c r="J202" i="107" s="1"/>
  <c r="E211" i="106"/>
  <c r="G211" i="106" s="1"/>
  <c r="J211" i="106" s="1"/>
  <c r="E211" i="107" s="1"/>
  <c r="G211" i="107" s="1"/>
  <c r="J211" i="107" s="1"/>
  <c r="G71" i="103"/>
  <c r="J71" i="103" s="1"/>
  <c r="E71" i="103"/>
  <c r="E70" i="103"/>
  <c r="G70" i="103" s="1"/>
  <c r="J70" i="103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E6" i="90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G171" i="92"/>
  <c r="J171" i="92" s="1"/>
  <c r="G121" i="92"/>
  <c r="J121" i="92" s="1"/>
  <c r="G33" i="91"/>
  <c r="J33" i="91" s="1"/>
  <c r="G223" i="92"/>
  <c r="J223" i="92" s="1"/>
  <c r="G48" i="9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G85" i="92"/>
  <c r="J85" i="92" s="1"/>
  <c r="G31" i="91"/>
  <c r="J31" i="91" s="1"/>
  <c r="G184" i="92"/>
  <c r="J184" i="92" s="1"/>
  <c r="G47" i="9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5" i="74"/>
  <c r="J5" i="74" s="1"/>
  <c r="E70" i="104" l="1"/>
  <c r="G70" i="104" s="1"/>
  <c r="J70" i="104" s="1"/>
  <c r="E71" i="104"/>
  <c r="G71" i="104" s="1"/>
  <c r="J71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E246" i="94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E6" i="91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E71" i="105" l="1"/>
  <c r="G71" i="105" s="1"/>
  <c r="J71" i="105" s="1"/>
  <c r="E70" i="105"/>
  <c r="G70" i="105" s="1"/>
  <c r="J70" i="105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46" i="94" s="1"/>
  <c r="J246" i="94" s="1"/>
  <c r="E246" i="95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E6" i="92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70" i="106" l="1"/>
  <c r="G70" i="106" s="1"/>
  <c r="J70" i="106" s="1"/>
  <c r="E70" i="107" s="1"/>
  <c r="G70" i="107" s="1"/>
  <c r="J70" i="107" s="1"/>
  <c r="E71" i="106"/>
  <c r="G71" i="106" s="1"/>
  <c r="J71" i="106" s="1"/>
  <c r="E71" i="107" s="1"/>
  <c r="G71" i="107" s="1"/>
  <c r="J71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E246" i="96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21" i="96" l="1"/>
  <c r="J21" i="96" s="1"/>
  <c r="J21" i="95"/>
  <c r="G86" i="95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7" i="93"/>
  <c r="J247" i="93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38" i="95"/>
  <c r="J238" i="95" s="1"/>
  <c r="G246" i="96" s="1"/>
  <c r="J246" i="96" s="1"/>
  <c r="E246" i="97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E6" i="94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42" i="94" l="1"/>
  <c r="J242" i="94" s="1"/>
  <c r="G250" i="95" s="1"/>
  <c r="J250" i="95" s="1"/>
  <c r="E247" i="94"/>
  <c r="G246" i="97"/>
  <c r="J246" i="97" s="1"/>
  <c r="E246" i="98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E6" i="95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242" i="95" l="1"/>
  <c r="J242" i="95" s="1"/>
  <c r="G250" i="96" s="1"/>
  <c r="J250" i="96" s="1"/>
  <c r="E247" i="95"/>
  <c r="E107" i="103"/>
  <c r="G107" i="103" s="1"/>
  <c r="J107" i="103" s="1"/>
  <c r="E107" i="104" s="1"/>
  <c r="G107" i="104" s="1"/>
  <c r="J107" i="104" s="1"/>
  <c r="E115" i="103"/>
  <c r="G115" i="103" s="1"/>
  <c r="J115" i="103" s="1"/>
  <c r="E115" i="104" s="1"/>
  <c r="G115" i="104" s="1"/>
  <c r="J115" i="104" s="1"/>
  <c r="G115" i="105" s="1"/>
  <c r="J115" i="105" s="1"/>
  <c r="G115" i="106" s="1"/>
  <c r="J115" i="106" s="1"/>
  <c r="E111" i="103"/>
  <c r="G111" i="103" s="1"/>
  <c r="J111" i="103" s="1"/>
  <c r="E111" i="104" s="1"/>
  <c r="G111" i="104" s="1"/>
  <c r="J111" i="104" s="1"/>
  <c r="G116" i="103"/>
  <c r="J116" i="103" s="1"/>
  <c r="E116" i="104" s="1"/>
  <c r="E116" i="103"/>
  <c r="E110" i="103"/>
  <c r="G110" i="103" s="1"/>
  <c r="J110" i="103" s="1"/>
  <c r="E110" i="104" s="1"/>
  <c r="G110" i="104" s="1"/>
  <c r="J110" i="104" s="1"/>
  <c r="E108" i="103"/>
  <c r="G108" i="103" s="1"/>
  <c r="J108" i="103" s="1"/>
  <c r="E108" i="104" s="1"/>
  <c r="G108" i="104" s="1"/>
  <c r="J108" i="104" s="1"/>
  <c r="E112" i="103"/>
  <c r="G112" i="103" s="1"/>
  <c r="J112" i="103" s="1"/>
  <c r="E112" i="104" s="1"/>
  <c r="G112" i="104" s="1"/>
  <c r="J112" i="104" s="1"/>
  <c r="G97" i="103"/>
  <c r="J97" i="103" s="1"/>
  <c r="E97" i="104" s="1"/>
  <c r="E97" i="103"/>
  <c r="E20" i="103"/>
  <c r="G20" i="103" s="1"/>
  <c r="J20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E246" i="99" s="1"/>
  <c r="G238" i="98"/>
  <c r="J238" i="98" s="1"/>
  <c r="G230" i="98"/>
  <c r="J230" i="98" s="1"/>
  <c r="G238" i="99" s="1"/>
  <c r="J238" i="99" s="1"/>
  <c r="G234" i="95"/>
  <c r="J234" i="95" s="1"/>
  <c r="G247" i="95"/>
  <c r="J247" i="95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G189" i="87"/>
  <c r="J189" i="87" s="1"/>
  <c r="G189" i="81"/>
  <c r="J189" i="81" s="1"/>
  <c r="G189" i="89"/>
  <c r="J189" i="89" s="1"/>
  <c r="G189" i="74"/>
  <c r="J189" i="74" s="1"/>
  <c r="E189" i="8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G187" i="93"/>
  <c r="J187" i="93" s="1"/>
  <c r="G187" i="74"/>
  <c r="J187" i="74" s="1"/>
  <c r="E187" i="8" s="1"/>
  <c r="G187" i="84"/>
  <c r="J187" i="84" s="1"/>
  <c r="G187" i="92"/>
  <c r="J187" i="92" s="1"/>
  <c r="G187" i="77"/>
  <c r="J187" i="77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J105" i="95" s="1"/>
  <c r="G105" i="96" s="1"/>
  <c r="J105" i="96" s="1"/>
  <c r="G105" i="97" s="1"/>
  <c r="J105" i="97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G117" i="104"/>
  <c r="J117" i="104" s="1"/>
  <c r="G117" i="105" s="1"/>
  <c r="J117" i="105" s="1"/>
  <c r="G117" i="106" s="1"/>
  <c r="J117" i="106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E247" i="96"/>
  <c r="G246" i="99"/>
  <c r="J246" i="99" s="1"/>
  <c r="E246" i="100" s="1"/>
  <c r="G246" i="100" s="1"/>
  <c r="J246" i="100" s="1"/>
  <c r="E246" i="101" s="1"/>
  <c r="E112" i="105"/>
  <c r="G112" i="105" s="1"/>
  <c r="J112" i="105" s="1"/>
  <c r="E108" i="105"/>
  <c r="G108" i="105" s="1"/>
  <c r="J108" i="105" s="1"/>
  <c r="E110" i="105"/>
  <c r="G110" i="105" s="1"/>
  <c r="J110" i="105" s="1"/>
  <c r="E111" i="105"/>
  <c r="G111" i="105" s="1"/>
  <c r="J111" i="105" s="1"/>
  <c r="E107" i="105"/>
  <c r="G107" i="105" s="1"/>
  <c r="J107" i="105" s="1"/>
  <c r="E93" i="103"/>
  <c r="G93" i="103" s="1"/>
  <c r="J93" i="103" s="1"/>
  <c r="E78" i="103"/>
  <c r="G78" i="103" s="1"/>
  <c r="J78" i="103" s="1"/>
  <c r="E89" i="103"/>
  <c r="G89" i="103" s="1"/>
  <c r="J89" i="103" s="1"/>
  <c r="E120" i="103"/>
  <c r="G120" i="103" s="1"/>
  <c r="J120" i="103" s="1"/>
  <c r="E215" i="103"/>
  <c r="G215" i="103" s="1"/>
  <c r="J215" i="103" s="1"/>
  <c r="E100" i="103"/>
  <c r="G100" i="103" s="1"/>
  <c r="J100" i="103" s="1"/>
  <c r="E176" i="103"/>
  <c r="G176" i="103" s="1"/>
  <c r="J176" i="103" s="1"/>
  <c r="E143" i="103"/>
  <c r="G143" i="103" s="1"/>
  <c r="J143" i="103" s="1"/>
  <c r="E99" i="103"/>
  <c r="G99" i="103" s="1"/>
  <c r="J99" i="103" s="1"/>
  <c r="E68" i="103"/>
  <c r="G68" i="103" s="1"/>
  <c r="J68" i="103" s="1"/>
  <c r="E123" i="103"/>
  <c r="G123" i="103" s="1"/>
  <c r="J123" i="103" s="1"/>
  <c r="E154" i="103"/>
  <c r="G154" i="103" s="1"/>
  <c r="J154" i="103" s="1"/>
  <c r="E65" i="103"/>
  <c r="G65" i="103" s="1"/>
  <c r="J65" i="103" s="1"/>
  <c r="E142" i="103"/>
  <c r="G142" i="103" s="1"/>
  <c r="J142" i="103" s="1"/>
  <c r="E79" i="103"/>
  <c r="G79" i="103" s="1"/>
  <c r="J79" i="103" s="1"/>
  <c r="E61" i="103"/>
  <c r="G61" i="103" s="1"/>
  <c r="J61" i="103" s="1"/>
  <c r="E98" i="103"/>
  <c r="G98" i="103" s="1"/>
  <c r="J98" i="103" s="1"/>
  <c r="E179" i="103"/>
  <c r="G179" i="103" s="1"/>
  <c r="J179" i="103" s="1"/>
  <c r="E121" i="103"/>
  <c r="G121" i="103" s="1"/>
  <c r="J121" i="103" s="1"/>
  <c r="E184" i="103"/>
  <c r="G184" i="103" s="1"/>
  <c r="J184" i="103" s="1"/>
  <c r="E146" i="103"/>
  <c r="G146" i="103" s="1"/>
  <c r="J146" i="103" s="1"/>
  <c r="E163" i="103"/>
  <c r="G163" i="103" s="1"/>
  <c r="J163" i="103" s="1"/>
  <c r="E85" i="103"/>
  <c r="G85" i="103" s="1"/>
  <c r="J85" i="103" s="1"/>
  <c r="E80" i="103"/>
  <c r="G80" i="103" s="1"/>
  <c r="J80" i="103" s="1"/>
  <c r="E81" i="103"/>
  <c r="G81" i="103" s="1"/>
  <c r="J81" i="103" s="1"/>
  <c r="E171" i="103"/>
  <c r="G171" i="103" s="1"/>
  <c r="J171" i="103" s="1"/>
  <c r="E223" i="103"/>
  <c r="G223" i="103" s="1"/>
  <c r="J223" i="103" s="1"/>
  <c r="E67" i="103"/>
  <c r="G67" i="103" s="1"/>
  <c r="J67" i="103" s="1"/>
  <c r="E130" i="103"/>
  <c r="G130" i="103" s="1"/>
  <c r="J130" i="103" s="1"/>
  <c r="E159" i="103"/>
  <c r="G159" i="103" s="1"/>
  <c r="J159" i="103" s="1"/>
  <c r="E166" i="103"/>
  <c r="G166" i="103" s="1"/>
  <c r="J166" i="103" s="1"/>
  <c r="E140" i="103"/>
  <c r="G140" i="103" s="1"/>
  <c r="J140" i="103" s="1"/>
  <c r="E137" i="103"/>
  <c r="G137" i="103" s="1"/>
  <c r="J137" i="103" s="1"/>
  <c r="E172" i="103"/>
  <c r="G172" i="103" s="1"/>
  <c r="J172" i="103" s="1"/>
  <c r="E162" i="103"/>
  <c r="G162" i="103" s="1"/>
  <c r="J162" i="103" s="1"/>
  <c r="E220" i="103"/>
  <c r="G220" i="103" s="1"/>
  <c r="J220" i="103" s="1"/>
  <c r="E139" i="103"/>
  <c r="G139" i="103" s="1"/>
  <c r="J139" i="103" s="1"/>
  <c r="E170" i="103"/>
  <c r="G170" i="103" s="1"/>
  <c r="J170" i="103" s="1"/>
  <c r="E62" i="103"/>
  <c r="G62" i="103" s="1"/>
  <c r="J62" i="103" s="1"/>
  <c r="E95" i="103"/>
  <c r="G95" i="103" s="1"/>
  <c r="J95" i="103" s="1"/>
  <c r="E91" i="103"/>
  <c r="G91" i="103" s="1"/>
  <c r="J91" i="103" s="1"/>
  <c r="E69" i="103"/>
  <c r="G69" i="103" s="1"/>
  <c r="J69" i="103" s="1"/>
  <c r="E222" i="103"/>
  <c r="G222" i="103" s="1"/>
  <c r="J222" i="103" s="1"/>
  <c r="E185" i="103"/>
  <c r="G185" i="103" s="1"/>
  <c r="J185" i="103" s="1"/>
  <c r="E92" i="103"/>
  <c r="G92" i="103" s="1"/>
  <c r="J92" i="103" s="1"/>
  <c r="E74" i="103"/>
  <c r="G74" i="103" s="1"/>
  <c r="J74" i="103" s="1"/>
  <c r="E160" i="103"/>
  <c r="G160" i="103" s="1"/>
  <c r="J160" i="103" s="1"/>
  <c r="E106" i="103"/>
  <c r="G106" i="103" s="1"/>
  <c r="J106" i="103" s="1"/>
  <c r="E90" i="103"/>
  <c r="G90" i="103" s="1"/>
  <c r="J90" i="103" s="1"/>
  <c r="E168" i="103"/>
  <c r="G168" i="103" s="1"/>
  <c r="J168" i="103" s="1"/>
  <c r="E167" i="103"/>
  <c r="G167" i="103" s="1"/>
  <c r="J167" i="103" s="1"/>
  <c r="E145" i="103"/>
  <c r="G145" i="103" s="1"/>
  <c r="J145" i="103" s="1"/>
  <c r="E72" i="103"/>
  <c r="G72" i="103" s="1"/>
  <c r="J72" i="103" s="1"/>
  <c r="E144" i="103"/>
  <c r="G144" i="103" s="1"/>
  <c r="J144" i="103" s="1"/>
  <c r="E101" i="103"/>
  <c r="G101" i="103" s="1"/>
  <c r="J101" i="103" s="1"/>
  <c r="E77" i="103"/>
  <c r="G77" i="103" s="1"/>
  <c r="J77" i="103" s="1"/>
  <c r="E192" i="103"/>
  <c r="G192" i="103" s="1"/>
  <c r="J192" i="103" s="1"/>
  <c r="E183" i="103"/>
  <c r="G183" i="103" s="1"/>
  <c r="J183" i="103" s="1"/>
  <c r="E118" i="103"/>
  <c r="G118" i="103" s="1"/>
  <c r="J118" i="103" s="1"/>
  <c r="E141" i="103"/>
  <c r="G141" i="103" s="1"/>
  <c r="J141" i="103" s="1"/>
  <c r="E164" i="103"/>
  <c r="G164" i="103" s="1"/>
  <c r="J164" i="103" s="1"/>
  <c r="E158" i="103"/>
  <c r="G158" i="103" s="1"/>
  <c r="J158" i="103" s="1"/>
  <c r="E180" i="103"/>
  <c r="G180" i="103" s="1"/>
  <c r="J180" i="103" s="1"/>
  <c r="E138" i="103"/>
  <c r="G138" i="103" s="1"/>
  <c r="J138" i="103" s="1"/>
  <c r="E26" i="103"/>
  <c r="G26" i="103" s="1"/>
  <c r="J26" i="103" s="1"/>
  <c r="E20" i="104"/>
  <c r="G20" i="104" s="1"/>
  <c r="J20" i="104" s="1"/>
  <c r="E19" i="103"/>
  <c r="G19" i="103" s="1"/>
  <c r="J19" i="103" s="1"/>
  <c r="E24" i="103"/>
  <c r="G24" i="103" s="1"/>
  <c r="J24" i="103" s="1"/>
  <c r="E23" i="103"/>
  <c r="G23" i="103" s="1"/>
  <c r="J23" i="103" s="1"/>
  <c r="E21" i="103"/>
  <c r="G21" i="103" s="1"/>
  <c r="J21" i="103" s="1"/>
  <c r="E25" i="103"/>
  <c r="G25" i="103" s="1"/>
  <c r="J25" i="103" s="1"/>
  <c r="G22" i="103"/>
  <c r="J22" i="103" s="1"/>
  <c r="G22" i="104" s="1"/>
  <c r="J22" i="104" s="1"/>
  <c r="G22" i="105" s="1"/>
  <c r="J22" i="105" s="1"/>
  <c r="G22" i="106" s="1"/>
  <c r="J22" i="106" s="1"/>
  <c r="J6" i="95"/>
  <c r="E6" i="96" s="1"/>
  <c r="G6" i="96" s="1"/>
  <c r="J6" i="96" s="1"/>
  <c r="E6" i="97" s="1"/>
  <c r="G6" i="97" s="1"/>
  <c r="J6" i="97" s="1"/>
  <c r="E6" i="98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E251" i="103" s="1"/>
  <c r="G236" i="98"/>
  <c r="J236" i="98" s="1"/>
  <c r="G244" i="99" s="1"/>
  <c r="J244" i="99" s="1"/>
  <c r="G228" i="98"/>
  <c r="J228" i="98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47" i="96"/>
  <c r="J247" i="96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15" i="97"/>
  <c r="J15" i="97" s="1"/>
  <c r="J105" i="8"/>
  <c r="G105" i="8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16" i="107"/>
  <c r="J116" i="107" s="1"/>
  <c r="G66" i="107"/>
  <c r="J66" i="107" s="1"/>
  <c r="G77" i="107"/>
  <c r="J77" i="107" s="1"/>
  <c r="G115" i="107"/>
  <c r="J115" i="107" s="1"/>
  <c r="G93" i="107"/>
  <c r="J93" i="107" s="1"/>
  <c r="G23" i="107"/>
  <c r="J23" i="107" s="1"/>
  <c r="G65" i="107"/>
  <c r="J65" i="107" s="1"/>
  <c r="G64" i="107"/>
  <c r="J64" i="107" s="1"/>
  <c r="G22" i="107"/>
  <c r="J22" i="107" s="1"/>
  <c r="G117" i="107"/>
  <c r="J117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42" i="97" l="1"/>
  <c r="J242" i="97" s="1"/>
  <c r="G250" i="98" s="1"/>
  <c r="J250" i="98" s="1"/>
  <c r="E247" i="97"/>
  <c r="G246" i="101"/>
  <c r="J246" i="101" s="1"/>
  <c r="E246" i="102" s="1"/>
  <c r="E118" i="104"/>
  <c r="G118" i="104" s="1"/>
  <c r="J118" i="104" s="1"/>
  <c r="E167" i="104"/>
  <c r="G167" i="104" s="1"/>
  <c r="J167" i="104" s="1"/>
  <c r="E222" i="104"/>
  <c r="G222" i="104" s="1"/>
  <c r="J222" i="104" s="1"/>
  <c r="G162" i="104"/>
  <c r="J162" i="104" s="1"/>
  <c r="E162" i="104"/>
  <c r="E223" i="104"/>
  <c r="G223" i="104" s="1"/>
  <c r="J223" i="104" s="1"/>
  <c r="E121" i="104"/>
  <c r="G121" i="104" s="1"/>
  <c r="J121" i="104" s="1"/>
  <c r="E123" i="104"/>
  <c r="G123" i="104" s="1"/>
  <c r="J123" i="104" s="1"/>
  <c r="G89" i="104"/>
  <c r="J89" i="104" s="1"/>
  <c r="E89" i="104"/>
  <c r="E183" i="104"/>
  <c r="G183" i="104" s="1"/>
  <c r="J183" i="104" s="1"/>
  <c r="E168" i="104"/>
  <c r="G168" i="104" s="1"/>
  <c r="J168" i="104" s="1"/>
  <c r="E69" i="104"/>
  <c r="G69" i="104" s="1"/>
  <c r="J69" i="104" s="1"/>
  <c r="G172" i="104"/>
  <c r="J172" i="104" s="1"/>
  <c r="E172" i="104"/>
  <c r="E171" i="104"/>
  <c r="G171" i="104" s="1"/>
  <c r="J171" i="104" s="1"/>
  <c r="E179" i="104"/>
  <c r="G179" i="104" s="1"/>
  <c r="J179" i="104" s="1"/>
  <c r="E68" i="104"/>
  <c r="G68" i="104" s="1"/>
  <c r="J68" i="104" s="1"/>
  <c r="G78" i="104"/>
  <c r="J78" i="104" s="1"/>
  <c r="E78" i="104"/>
  <c r="E26" i="104"/>
  <c r="G26" i="104" s="1"/>
  <c r="J26" i="104" s="1"/>
  <c r="E192" i="104"/>
  <c r="G192" i="104" s="1"/>
  <c r="J192" i="104" s="1"/>
  <c r="E90" i="104"/>
  <c r="G90" i="104" s="1"/>
  <c r="J90" i="104" s="1"/>
  <c r="G91" i="104"/>
  <c r="J91" i="104" s="1"/>
  <c r="E91" i="104"/>
  <c r="E137" i="104"/>
  <c r="G137" i="104" s="1"/>
  <c r="J137" i="104" s="1"/>
  <c r="E81" i="104"/>
  <c r="G81" i="104" s="1"/>
  <c r="J81" i="104" s="1"/>
  <c r="E98" i="104"/>
  <c r="G98" i="104" s="1"/>
  <c r="J98" i="104" s="1"/>
  <c r="G99" i="104"/>
  <c r="J99" i="104" s="1"/>
  <c r="E99" i="104"/>
  <c r="E93" i="104"/>
  <c r="G93" i="104" s="1"/>
  <c r="J93" i="104" s="1"/>
  <c r="G93" i="105" s="1"/>
  <c r="J93" i="105" s="1"/>
  <c r="G93" i="106" s="1"/>
  <c r="J93" i="106" s="1"/>
  <c r="E138" i="104"/>
  <c r="G138" i="104" s="1"/>
  <c r="J138" i="104" s="1"/>
  <c r="E77" i="104"/>
  <c r="G77" i="104" s="1"/>
  <c r="J77" i="104" s="1"/>
  <c r="G77" i="105" s="1"/>
  <c r="J77" i="105" s="1"/>
  <c r="G77" i="106" s="1"/>
  <c r="J77" i="106" s="1"/>
  <c r="G106" i="104"/>
  <c r="J106" i="104" s="1"/>
  <c r="E106" i="104"/>
  <c r="E95" i="104"/>
  <c r="G95" i="104" s="1"/>
  <c r="J95" i="104" s="1"/>
  <c r="E140" i="104"/>
  <c r="G140" i="104" s="1"/>
  <c r="J140" i="104" s="1"/>
  <c r="E80" i="104"/>
  <c r="G80" i="104" s="1"/>
  <c r="J80" i="104" s="1"/>
  <c r="G61" i="104"/>
  <c r="J61" i="104" s="1"/>
  <c r="E61" i="104"/>
  <c r="E143" i="104"/>
  <c r="G143" i="104" s="1"/>
  <c r="J143" i="104" s="1"/>
  <c r="E107" i="106"/>
  <c r="G107" i="106" s="1"/>
  <c r="J107" i="106" s="1"/>
  <c r="E107" i="107" s="1"/>
  <c r="G107" i="107" s="1"/>
  <c r="J107" i="107" s="1"/>
  <c r="E180" i="104"/>
  <c r="G180" i="104" s="1"/>
  <c r="J180" i="104" s="1"/>
  <c r="G101" i="104"/>
  <c r="J101" i="104" s="1"/>
  <c r="E101" i="104"/>
  <c r="E160" i="104"/>
  <c r="G160" i="104" s="1"/>
  <c r="J160" i="104" s="1"/>
  <c r="E62" i="104"/>
  <c r="G62" i="104" s="1"/>
  <c r="J62" i="104" s="1"/>
  <c r="G62" i="105" s="1"/>
  <c r="J62" i="105" s="1"/>
  <c r="G62" i="106" s="1"/>
  <c r="J62" i="106" s="1"/>
  <c r="E166" i="104"/>
  <c r="G166" i="104" s="1"/>
  <c r="J166" i="104" s="1"/>
  <c r="G85" i="104"/>
  <c r="J85" i="104" s="1"/>
  <c r="E85" i="104"/>
  <c r="E79" i="104"/>
  <c r="G79" i="104" s="1"/>
  <c r="J79" i="104" s="1"/>
  <c r="E176" i="104"/>
  <c r="G176" i="104" s="1"/>
  <c r="J176" i="104" s="1"/>
  <c r="E111" i="106"/>
  <c r="G111" i="106" s="1"/>
  <c r="J111" i="106" s="1"/>
  <c r="E111" i="107" s="1"/>
  <c r="G111" i="107" s="1"/>
  <c r="J111" i="107" s="1"/>
  <c r="G20" i="105"/>
  <c r="J20" i="105" s="1"/>
  <c r="E20" i="106" s="1"/>
  <c r="G20" i="106" s="1"/>
  <c r="J20" i="106" s="1"/>
  <c r="E20" i="107" s="1"/>
  <c r="G20" i="107" s="1"/>
  <c r="J20" i="107" s="1"/>
  <c r="E20" i="105"/>
  <c r="E158" i="104"/>
  <c r="G158" i="104" s="1"/>
  <c r="J158" i="104" s="1"/>
  <c r="E144" i="104"/>
  <c r="G144" i="104" s="1"/>
  <c r="J144" i="104" s="1"/>
  <c r="E74" i="104"/>
  <c r="G74" i="104" s="1"/>
  <c r="J74" i="104" s="1"/>
  <c r="G170" i="104"/>
  <c r="J170" i="104" s="1"/>
  <c r="E170" i="104"/>
  <c r="E159" i="104"/>
  <c r="G159" i="104" s="1"/>
  <c r="J159" i="104" s="1"/>
  <c r="E163" i="104"/>
  <c r="G163" i="104" s="1"/>
  <c r="J163" i="104" s="1"/>
  <c r="E142" i="104"/>
  <c r="G142" i="104" s="1"/>
  <c r="J142" i="104" s="1"/>
  <c r="G100" i="104"/>
  <c r="J100" i="104" s="1"/>
  <c r="E100" i="104"/>
  <c r="E110" i="106"/>
  <c r="G110" i="106" s="1"/>
  <c r="J110" i="106" s="1"/>
  <c r="E110" i="107" s="1"/>
  <c r="G110" i="107" s="1"/>
  <c r="J110" i="107" s="1"/>
  <c r="E164" i="104"/>
  <c r="G164" i="104" s="1"/>
  <c r="J164" i="104" s="1"/>
  <c r="E72" i="104"/>
  <c r="G72" i="104" s="1"/>
  <c r="J72" i="104" s="1"/>
  <c r="G92" i="104"/>
  <c r="J92" i="104" s="1"/>
  <c r="E92" i="104"/>
  <c r="E139" i="104"/>
  <c r="G139" i="104" s="1"/>
  <c r="J139" i="104" s="1"/>
  <c r="E130" i="104"/>
  <c r="G130" i="104" s="1"/>
  <c r="J130" i="104" s="1"/>
  <c r="E146" i="104"/>
  <c r="G146" i="104" s="1"/>
  <c r="J146" i="104" s="1"/>
  <c r="G65" i="104"/>
  <c r="J65" i="104" s="1"/>
  <c r="G65" i="105" s="1"/>
  <c r="J65" i="105" s="1"/>
  <c r="G65" i="106" s="1"/>
  <c r="J65" i="106" s="1"/>
  <c r="E65" i="104"/>
  <c r="E215" i="104"/>
  <c r="G215" i="104" s="1"/>
  <c r="J215" i="104" s="1"/>
  <c r="E108" i="106"/>
  <c r="G108" i="106" s="1"/>
  <c r="J108" i="106" s="1"/>
  <c r="E108" i="107" s="1"/>
  <c r="G108" i="107" s="1"/>
  <c r="J108" i="107" s="1"/>
  <c r="E141" i="104"/>
  <c r="G141" i="104" s="1"/>
  <c r="J141" i="104" s="1"/>
  <c r="G145" i="104"/>
  <c r="J145" i="104" s="1"/>
  <c r="E145" i="104"/>
  <c r="E185" i="104"/>
  <c r="G185" i="104" s="1"/>
  <c r="J185" i="104" s="1"/>
  <c r="E220" i="104"/>
  <c r="G220" i="104" s="1"/>
  <c r="J220" i="104" s="1"/>
  <c r="E67" i="104"/>
  <c r="G67" i="104" s="1"/>
  <c r="J67" i="104" s="1"/>
  <c r="G184" i="104"/>
  <c r="J184" i="104" s="1"/>
  <c r="E184" i="104"/>
  <c r="E154" i="104"/>
  <c r="G154" i="104" s="1"/>
  <c r="J154" i="104" s="1"/>
  <c r="E120" i="104"/>
  <c r="G120" i="104" s="1"/>
  <c r="J120" i="104" s="1"/>
  <c r="E112" i="106"/>
  <c r="G112" i="106" s="1"/>
  <c r="J112" i="106" s="1"/>
  <c r="E112" i="107" s="1"/>
  <c r="G112" i="107" s="1"/>
  <c r="J112" i="107" s="1"/>
  <c r="G122" i="103"/>
  <c r="J122" i="103" s="1"/>
  <c r="E122" i="103"/>
  <c r="E36" i="103"/>
  <c r="G36" i="103" s="1"/>
  <c r="J36" i="103" s="1"/>
  <c r="E38" i="103"/>
  <c r="G38" i="103" s="1"/>
  <c r="J38" i="103" s="1"/>
  <c r="E24" i="104"/>
  <c r="G24" i="104" s="1"/>
  <c r="J24" i="104" s="1"/>
  <c r="G29" i="103"/>
  <c r="J29" i="103" s="1"/>
  <c r="E29" i="103"/>
  <c r="E52" i="103"/>
  <c r="G52" i="103" s="1"/>
  <c r="J52" i="103" s="1"/>
  <c r="E33" i="103"/>
  <c r="G33" i="103" s="1"/>
  <c r="J33" i="103" s="1"/>
  <c r="E19" i="104"/>
  <c r="G19" i="104" s="1"/>
  <c r="J19" i="104" s="1"/>
  <c r="G119" i="103"/>
  <c r="J119" i="103" s="1"/>
  <c r="E119" i="103"/>
  <c r="E161" i="103"/>
  <c r="G161" i="103" s="1"/>
  <c r="J161" i="103" s="1"/>
  <c r="E44" i="103"/>
  <c r="G44" i="103" s="1"/>
  <c r="J44" i="103" s="1"/>
  <c r="E96" i="103"/>
  <c r="G96" i="103" s="1"/>
  <c r="J96" i="103" s="1"/>
  <c r="G59" i="103"/>
  <c r="J59" i="103" s="1"/>
  <c r="E59" i="103"/>
  <c r="E31" i="103"/>
  <c r="G31" i="103" s="1"/>
  <c r="J31" i="103" s="1"/>
  <c r="E40" i="103"/>
  <c r="G40" i="103" s="1"/>
  <c r="J40" i="103" s="1"/>
  <c r="E165" i="103"/>
  <c r="G165" i="103" s="1"/>
  <c r="J165" i="103" s="1"/>
  <c r="G34" i="103"/>
  <c r="J34" i="103" s="1"/>
  <c r="E34" i="103"/>
  <c r="E54" i="103"/>
  <c r="G54" i="103" s="1"/>
  <c r="J54" i="103" s="1"/>
  <c r="E41" i="103"/>
  <c r="G41" i="103" s="1"/>
  <c r="J41" i="103" s="1"/>
  <c r="E57" i="103"/>
  <c r="G57" i="103" s="1"/>
  <c r="J57" i="103" s="1"/>
  <c r="G28" i="103"/>
  <c r="J28" i="103" s="1"/>
  <c r="E28" i="103"/>
  <c r="E37" i="103"/>
  <c r="G37" i="103" s="1"/>
  <c r="J37" i="103" s="1"/>
  <c r="E27" i="103"/>
  <c r="G27" i="103" s="1"/>
  <c r="J27" i="103" s="1"/>
  <c r="E58" i="103"/>
  <c r="G58" i="103" s="1"/>
  <c r="J58" i="103" s="1"/>
  <c r="G25" i="104"/>
  <c r="J25" i="104" s="1"/>
  <c r="E25" i="104"/>
  <c r="E97" i="105"/>
  <c r="G97" i="105" s="1"/>
  <c r="J97" i="105" s="1"/>
  <c r="E46" i="103"/>
  <c r="G46" i="103" s="1"/>
  <c r="J46" i="103" s="1"/>
  <c r="E32" i="103"/>
  <c r="G32" i="103" s="1"/>
  <c r="J32" i="103" s="1"/>
  <c r="G221" i="103"/>
  <c r="J221" i="103" s="1"/>
  <c r="E221" i="103"/>
  <c r="E42" i="103"/>
  <c r="G42" i="103" s="1"/>
  <c r="J42" i="103" s="1"/>
  <c r="E56" i="103"/>
  <c r="G56" i="103" s="1"/>
  <c r="J56" i="103" s="1"/>
  <c r="E21" i="104"/>
  <c r="G21" i="104" s="1"/>
  <c r="J21" i="104" s="1"/>
  <c r="G30" i="103"/>
  <c r="J30" i="103" s="1"/>
  <c r="E30" i="103"/>
  <c r="E55" i="103"/>
  <c r="G55" i="103" s="1"/>
  <c r="J55" i="103" s="1"/>
  <c r="E43" i="103"/>
  <c r="G43" i="103" s="1"/>
  <c r="J43" i="103" s="1"/>
  <c r="E23" i="104"/>
  <c r="G23" i="104" s="1"/>
  <c r="J23" i="104" s="1"/>
  <c r="G23" i="105" s="1"/>
  <c r="J23" i="105" s="1"/>
  <c r="G23" i="106" s="1"/>
  <c r="J23" i="106" s="1"/>
  <c r="G86" i="101"/>
  <c r="J86" i="101" s="1"/>
  <c r="G87" i="101"/>
  <c r="J87" i="101" s="1"/>
  <c r="G88" i="102" s="1"/>
  <c r="J88" i="102" s="1"/>
  <c r="E88" i="103" s="1"/>
  <c r="G224" i="102"/>
  <c r="J224" i="102" s="1"/>
  <c r="E224" i="103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25" i="102"/>
  <c r="J225" i="102" s="1"/>
  <c r="E225" i="103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E252" i="103" s="1"/>
  <c r="G238" i="101"/>
  <c r="J238" i="101" s="1"/>
  <c r="G246" i="102" s="1"/>
  <c r="J246" i="102" s="1"/>
  <c r="E246" i="103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E188" i="8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J207" i="95" s="1"/>
  <c r="G207" i="96" s="1"/>
  <c r="J207" i="96" s="1"/>
  <c r="G207" i="97" s="1"/>
  <c r="J207" i="97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E76" i="103" s="1"/>
  <c r="G76" i="103" s="1"/>
  <c r="J76" i="103" s="1"/>
  <c r="E76" i="104" s="1"/>
  <c r="G76" i="104" s="1"/>
  <c r="J76" i="104" s="1"/>
  <c r="E76" i="105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E6" i="99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42" i="98" l="1"/>
  <c r="J242" i="98" s="1"/>
  <c r="G250" i="99" s="1"/>
  <c r="J250" i="99" s="1"/>
  <c r="E247" i="98"/>
  <c r="E21" i="105"/>
  <c r="G21" i="105" s="1"/>
  <c r="J21" i="105" s="1"/>
  <c r="E41" i="104"/>
  <c r="G41" i="104" s="1"/>
  <c r="J41" i="104" s="1"/>
  <c r="G41" i="105" s="1"/>
  <c r="J41" i="105" s="1"/>
  <c r="G41" i="106" s="1"/>
  <c r="J41" i="106" s="1"/>
  <c r="G41" i="107" s="1"/>
  <c r="J41" i="107" s="1"/>
  <c r="E52" i="104"/>
  <c r="G52" i="104" s="1"/>
  <c r="J52" i="104" s="1"/>
  <c r="G130" i="105"/>
  <c r="J130" i="105" s="1"/>
  <c r="E130" i="105"/>
  <c r="E158" i="105"/>
  <c r="G158" i="105" s="1"/>
  <c r="J158" i="105" s="1"/>
  <c r="E166" i="105"/>
  <c r="G166" i="105" s="1"/>
  <c r="J166" i="105" s="1"/>
  <c r="E138" i="105"/>
  <c r="G138" i="105" s="1"/>
  <c r="J138" i="105" s="1"/>
  <c r="G171" i="105"/>
  <c r="J171" i="105" s="1"/>
  <c r="E171" i="105"/>
  <c r="E123" i="105"/>
  <c r="G123" i="105" s="1"/>
  <c r="J123" i="105" s="1"/>
  <c r="E56" i="104"/>
  <c r="G56" i="104" s="1"/>
  <c r="J56" i="104" s="1"/>
  <c r="G56" i="105" s="1"/>
  <c r="J56" i="105" s="1"/>
  <c r="G56" i="106" s="1"/>
  <c r="J56" i="106" s="1"/>
  <c r="G56" i="107" s="1"/>
  <c r="J56" i="107" s="1"/>
  <c r="E54" i="104"/>
  <c r="G54" i="104" s="1"/>
  <c r="J54" i="104" s="1"/>
  <c r="G96" i="104"/>
  <c r="J96" i="104" s="1"/>
  <c r="E96" i="104"/>
  <c r="E120" i="105"/>
  <c r="G120" i="105" s="1"/>
  <c r="J120" i="105" s="1"/>
  <c r="E139" i="105"/>
  <c r="G139" i="105" s="1"/>
  <c r="J139" i="105" s="1"/>
  <c r="E142" i="105"/>
  <c r="G142" i="105" s="1"/>
  <c r="J142" i="105" s="1"/>
  <c r="G90" i="105"/>
  <c r="J90" i="105" s="1"/>
  <c r="E90" i="105"/>
  <c r="E121" i="105"/>
  <c r="G121" i="105" s="1"/>
  <c r="J121" i="105" s="1"/>
  <c r="E42" i="104"/>
  <c r="G42" i="104" s="1"/>
  <c r="J42" i="104" s="1"/>
  <c r="E58" i="104"/>
  <c r="G58" i="104" s="1"/>
  <c r="J58" i="104" s="1"/>
  <c r="G58" i="105" s="1"/>
  <c r="J58" i="105" s="1"/>
  <c r="G58" i="106" s="1"/>
  <c r="J58" i="106" s="1"/>
  <c r="G58" i="107" s="1"/>
  <c r="J58" i="107" s="1"/>
  <c r="G44" i="104"/>
  <c r="J44" i="104" s="1"/>
  <c r="E44" i="104"/>
  <c r="E154" i="105"/>
  <c r="G154" i="105" s="1"/>
  <c r="J154" i="105" s="1"/>
  <c r="E141" i="105"/>
  <c r="G141" i="105" s="1"/>
  <c r="J141" i="105" s="1"/>
  <c r="E163" i="105"/>
  <c r="G163" i="105" s="1"/>
  <c r="J163" i="105" s="1"/>
  <c r="G160" i="105"/>
  <c r="J160" i="105" s="1"/>
  <c r="E160" i="105"/>
  <c r="E80" i="105"/>
  <c r="G80" i="105" s="1"/>
  <c r="J80" i="105" s="1"/>
  <c r="E192" i="105"/>
  <c r="G192" i="105" s="1"/>
  <c r="J192" i="105" s="1"/>
  <c r="E223" i="105"/>
  <c r="G223" i="105" s="1"/>
  <c r="J223" i="105" s="1"/>
  <c r="G27" i="104"/>
  <c r="J27" i="104" s="1"/>
  <c r="E27" i="104"/>
  <c r="E161" i="104"/>
  <c r="G161" i="104" s="1"/>
  <c r="J161" i="104" s="1"/>
  <c r="E24" i="105"/>
  <c r="G24" i="105" s="1"/>
  <c r="J24" i="105" s="1"/>
  <c r="E159" i="105"/>
  <c r="G159" i="105" s="1"/>
  <c r="J159" i="105" s="1"/>
  <c r="G140" i="105"/>
  <c r="J140" i="105" s="1"/>
  <c r="E140" i="105"/>
  <c r="E26" i="105"/>
  <c r="G26" i="105" s="1"/>
  <c r="J26" i="105" s="1"/>
  <c r="E69" i="105"/>
  <c r="G69" i="105" s="1"/>
  <c r="J69" i="105" s="1"/>
  <c r="E43" i="104"/>
  <c r="G43" i="104" s="1"/>
  <c r="J43" i="104" s="1"/>
  <c r="G37" i="104"/>
  <c r="J37" i="104" s="1"/>
  <c r="E37" i="104"/>
  <c r="E165" i="104"/>
  <c r="G165" i="104" s="1"/>
  <c r="J165" i="104" s="1"/>
  <c r="E38" i="104"/>
  <c r="G38" i="104" s="1"/>
  <c r="J38" i="104" s="1"/>
  <c r="E215" i="105"/>
  <c r="G215" i="105" s="1"/>
  <c r="J215" i="105" s="1"/>
  <c r="G72" i="105"/>
  <c r="J72" i="105" s="1"/>
  <c r="E72" i="105"/>
  <c r="E176" i="105"/>
  <c r="G176" i="105" s="1"/>
  <c r="J176" i="105" s="1"/>
  <c r="E95" i="105"/>
  <c r="G95" i="105" s="1"/>
  <c r="J95" i="105" s="1"/>
  <c r="E98" i="105"/>
  <c r="G98" i="105" s="1"/>
  <c r="J98" i="105" s="1"/>
  <c r="G168" i="105"/>
  <c r="J168" i="105" s="1"/>
  <c r="E168" i="105"/>
  <c r="E55" i="104"/>
  <c r="G55" i="104" s="1"/>
  <c r="J55" i="104" s="1"/>
  <c r="G55" i="105" s="1"/>
  <c r="J55" i="105" s="1"/>
  <c r="G55" i="106" s="1"/>
  <c r="J55" i="106" s="1"/>
  <c r="G55" i="107" s="1"/>
  <c r="J55" i="107" s="1"/>
  <c r="E32" i="104"/>
  <c r="G32" i="104" s="1"/>
  <c r="J32" i="104" s="1"/>
  <c r="G32" i="105" s="1"/>
  <c r="J32" i="105" s="1"/>
  <c r="G32" i="106" s="1"/>
  <c r="J32" i="106" s="1"/>
  <c r="G32" i="107" s="1"/>
  <c r="J32" i="107" s="1"/>
  <c r="E40" i="104"/>
  <c r="G40" i="104" s="1"/>
  <c r="J40" i="104" s="1"/>
  <c r="G40" i="105" s="1"/>
  <c r="J40" i="105" s="1"/>
  <c r="G40" i="106" s="1"/>
  <c r="J40" i="106" s="1"/>
  <c r="G40" i="107" s="1"/>
  <c r="J40" i="107" s="1"/>
  <c r="G36" i="104"/>
  <c r="J36" i="104" s="1"/>
  <c r="E36" i="104"/>
  <c r="E67" i="105"/>
  <c r="G67" i="105" s="1"/>
  <c r="J67" i="105" s="1"/>
  <c r="E164" i="105"/>
  <c r="G164" i="105" s="1"/>
  <c r="J164" i="105" s="1"/>
  <c r="E79" i="105"/>
  <c r="G79" i="105" s="1"/>
  <c r="J79" i="105" s="1"/>
  <c r="G180" i="105"/>
  <c r="J180" i="105" s="1"/>
  <c r="E180" i="105"/>
  <c r="E81" i="105"/>
  <c r="G81" i="105" s="1"/>
  <c r="J81" i="105" s="1"/>
  <c r="E183" i="105"/>
  <c r="G183" i="105" s="1"/>
  <c r="J183" i="105" s="1"/>
  <c r="E222" i="105"/>
  <c r="G222" i="105" s="1"/>
  <c r="J222" i="105" s="1"/>
  <c r="G46" i="104"/>
  <c r="J46" i="104" s="1"/>
  <c r="G46" i="105" s="1"/>
  <c r="J46" i="105" s="1"/>
  <c r="G46" i="106" s="1"/>
  <c r="J46" i="106" s="1"/>
  <c r="G46" i="107" s="1"/>
  <c r="J46" i="107" s="1"/>
  <c r="E46" i="104"/>
  <c r="E31" i="104"/>
  <c r="G31" i="104" s="1"/>
  <c r="J31" i="104" s="1"/>
  <c r="G31" i="105" s="1"/>
  <c r="J31" i="105" s="1"/>
  <c r="G31" i="106" s="1"/>
  <c r="J31" i="106" s="1"/>
  <c r="G31" i="107" s="1"/>
  <c r="J31" i="107" s="1"/>
  <c r="E19" i="105"/>
  <c r="G19" i="105" s="1"/>
  <c r="J19" i="105" s="1"/>
  <c r="E220" i="105"/>
  <c r="G220" i="105" s="1"/>
  <c r="J220" i="105" s="1"/>
  <c r="G74" i="105"/>
  <c r="J74" i="105" s="1"/>
  <c r="E74" i="105"/>
  <c r="E137" i="105"/>
  <c r="G137" i="105" s="1"/>
  <c r="J137" i="105" s="1"/>
  <c r="E68" i="105"/>
  <c r="G68" i="105" s="1"/>
  <c r="J68" i="105" s="1"/>
  <c r="E167" i="105"/>
  <c r="G167" i="105" s="1"/>
  <c r="J167" i="105" s="1"/>
  <c r="G97" i="106"/>
  <c r="J97" i="106" s="1"/>
  <c r="E97" i="107" s="1"/>
  <c r="G97" i="107" s="1"/>
  <c r="J97" i="107" s="1"/>
  <c r="E97" i="106"/>
  <c r="E57" i="104"/>
  <c r="G57" i="104" s="1"/>
  <c r="J57" i="104" s="1"/>
  <c r="G57" i="105" s="1"/>
  <c r="J57" i="105" s="1"/>
  <c r="G57" i="106" s="1"/>
  <c r="J57" i="106" s="1"/>
  <c r="G57" i="107" s="1"/>
  <c r="J57" i="107" s="1"/>
  <c r="E33" i="104"/>
  <c r="G33" i="104" s="1"/>
  <c r="J33" i="104" s="1"/>
  <c r="G33" i="105" s="1"/>
  <c r="J33" i="105" s="1"/>
  <c r="G33" i="106" s="1"/>
  <c r="J33" i="106" s="1"/>
  <c r="G33" i="107" s="1"/>
  <c r="J33" i="107" s="1"/>
  <c r="E185" i="105"/>
  <c r="G185" i="105" s="1"/>
  <c r="J185" i="105" s="1"/>
  <c r="G146" i="105"/>
  <c r="J146" i="105" s="1"/>
  <c r="E146" i="105"/>
  <c r="E144" i="105"/>
  <c r="G144" i="105" s="1"/>
  <c r="J144" i="105" s="1"/>
  <c r="E143" i="105"/>
  <c r="G143" i="105" s="1"/>
  <c r="J143" i="105" s="1"/>
  <c r="E179" i="105"/>
  <c r="G179" i="105" s="1"/>
  <c r="J179" i="105" s="1"/>
  <c r="G118" i="105"/>
  <c r="J118" i="105" s="1"/>
  <c r="E118" i="105"/>
  <c r="E119" i="104"/>
  <c r="G119" i="104" s="1"/>
  <c r="J119" i="104" s="1"/>
  <c r="E214" i="103"/>
  <c r="G214" i="103" s="1"/>
  <c r="J214" i="103" s="1"/>
  <c r="G251" i="103"/>
  <c r="J251" i="103" s="1"/>
  <c r="E251" i="104" s="1"/>
  <c r="E243" i="103"/>
  <c r="G59" i="104"/>
  <c r="J59" i="104" s="1"/>
  <c r="G59" i="105" s="1"/>
  <c r="J59" i="105" s="1"/>
  <c r="G59" i="106" s="1"/>
  <c r="J59" i="106" s="1"/>
  <c r="G59" i="107" s="1"/>
  <c r="J59" i="107" s="1"/>
  <c r="E59" i="104"/>
  <c r="E145" i="105"/>
  <c r="G145" i="105" s="1"/>
  <c r="J145" i="105" s="1"/>
  <c r="E170" i="105"/>
  <c r="G170" i="105" s="1"/>
  <c r="J170" i="105" s="1"/>
  <c r="E85" i="105"/>
  <c r="G85" i="105" s="1"/>
  <c r="J85" i="105" s="1"/>
  <c r="G101" i="105"/>
  <c r="J101" i="105" s="1"/>
  <c r="E101" i="105"/>
  <c r="E61" i="105"/>
  <c r="G61" i="105" s="1"/>
  <c r="J61" i="105" s="1"/>
  <c r="E106" i="105"/>
  <c r="G106" i="105" s="1"/>
  <c r="J106" i="105" s="1"/>
  <c r="E99" i="105"/>
  <c r="G99" i="105" s="1"/>
  <c r="J99" i="105" s="1"/>
  <c r="G91" i="105"/>
  <c r="J91" i="105" s="1"/>
  <c r="E91" i="105"/>
  <c r="E78" i="105"/>
  <c r="G78" i="105" s="1"/>
  <c r="J78" i="105" s="1"/>
  <c r="E172" i="105"/>
  <c r="G172" i="105" s="1"/>
  <c r="J172" i="105" s="1"/>
  <c r="E89" i="105"/>
  <c r="G89" i="105" s="1"/>
  <c r="J89" i="105" s="1"/>
  <c r="G162" i="105"/>
  <c r="J162" i="105" s="1"/>
  <c r="E162" i="105"/>
  <c r="E30" i="104"/>
  <c r="G30" i="104" s="1"/>
  <c r="J30" i="104" s="1"/>
  <c r="E34" i="104"/>
  <c r="G34" i="104" s="1"/>
  <c r="J34" i="104" s="1"/>
  <c r="E122" i="104"/>
  <c r="G122" i="104" s="1"/>
  <c r="J122" i="104" s="1"/>
  <c r="G47" i="103"/>
  <c r="J47" i="103" s="1"/>
  <c r="E47" i="103"/>
  <c r="E25" i="105"/>
  <c r="G25" i="105" s="1"/>
  <c r="J25" i="105" s="1"/>
  <c r="E100" i="105"/>
  <c r="G100" i="105" s="1"/>
  <c r="J100" i="105" s="1"/>
  <c r="E53" i="103"/>
  <c r="G53" i="103" s="1"/>
  <c r="J53" i="103" s="1"/>
  <c r="G29" i="104"/>
  <c r="J29" i="104" s="1"/>
  <c r="E29" i="104"/>
  <c r="E184" i="105"/>
  <c r="G184" i="105" s="1"/>
  <c r="J184" i="105" s="1"/>
  <c r="E28" i="104"/>
  <c r="G28" i="104" s="1"/>
  <c r="J28" i="104" s="1"/>
  <c r="G28" i="105" s="1"/>
  <c r="J28" i="105" s="1"/>
  <c r="G28" i="106" s="1"/>
  <c r="J28" i="106" s="1"/>
  <c r="G28" i="107" s="1"/>
  <c r="J28" i="107" s="1"/>
  <c r="E92" i="105"/>
  <c r="G92" i="105" s="1"/>
  <c r="J92" i="105" s="1"/>
  <c r="G249" i="103"/>
  <c r="J249" i="103" s="1"/>
  <c r="E249" i="104" s="1"/>
  <c r="E241" i="103"/>
  <c r="E221" i="104"/>
  <c r="G221" i="104" s="1"/>
  <c r="J221" i="104" s="1"/>
  <c r="G242" i="103"/>
  <c r="J242" i="103" s="1"/>
  <c r="G188" i="8"/>
  <c r="J188" i="8"/>
  <c r="G86" i="102"/>
  <c r="J86" i="102" s="1"/>
  <c r="E86" i="103" s="1"/>
  <c r="G87" i="102"/>
  <c r="J87" i="102" s="1"/>
  <c r="G225" i="103"/>
  <c r="J225" i="103" s="1"/>
  <c r="E225" i="104" s="1"/>
  <c r="G227" i="102"/>
  <c r="J227" i="102" s="1"/>
  <c r="E227" i="103" s="1"/>
  <c r="G235" i="102"/>
  <c r="J235" i="102" s="1"/>
  <c r="G234" i="98"/>
  <c r="J234" i="98" s="1"/>
  <c r="G247" i="98"/>
  <c r="J247" i="98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E224" i="104" s="1"/>
  <c r="G241" i="103"/>
  <c r="J241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G15" i="99"/>
  <c r="J15" i="99" s="1"/>
  <c r="G15" i="100" s="1"/>
  <c r="J15" i="100" s="1"/>
  <c r="G15" i="101" s="1"/>
  <c r="J15" i="101" s="1"/>
  <c r="G15" i="102" s="1"/>
  <c r="G14" i="99"/>
  <c r="J14" i="99" s="1"/>
  <c r="G14" i="100" s="1"/>
  <c r="J14" i="100" s="1"/>
  <c r="G14" i="101" s="1"/>
  <c r="J14" i="101" s="1"/>
  <c r="G14" i="102" s="1"/>
  <c r="G16" i="99"/>
  <c r="J16" i="99" s="1"/>
  <c r="G16" i="100" s="1"/>
  <c r="J16" i="100" s="1"/>
  <c r="G16" i="101" s="1"/>
  <c r="J16" i="101" s="1"/>
  <c r="G16" i="102" s="1"/>
  <c r="G13" i="99"/>
  <c r="J13" i="99" s="1"/>
  <c r="G13" i="100" s="1"/>
  <c r="J13" i="100" s="1"/>
  <c r="G13" i="101" s="1"/>
  <c r="J13" i="101" s="1"/>
  <c r="G13" i="102" s="1"/>
  <c r="G6" i="99"/>
  <c r="J6" i="99" s="1"/>
  <c r="G8" i="99"/>
  <c r="J8" i="99" s="1"/>
  <c r="G8" i="100" s="1"/>
  <c r="J8" i="100" s="1"/>
  <c r="G8" i="101" s="1"/>
  <c r="J8" i="101" s="1"/>
  <c r="G8" i="102" s="1"/>
  <c r="G17" i="99"/>
  <c r="J17" i="99" s="1"/>
  <c r="G17" i="100" s="1"/>
  <c r="J17" i="100" s="1"/>
  <c r="G17" i="101" s="1"/>
  <c r="J17" i="101" s="1"/>
  <c r="G17" i="102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6" i="100" l="1"/>
  <c r="G6" i="100" s="1"/>
  <c r="J6" i="100" s="1"/>
  <c r="G242" i="99"/>
  <c r="J242" i="99" s="1"/>
  <c r="G250" i="100" s="1"/>
  <c r="J250" i="100" s="1"/>
  <c r="E247" i="99"/>
  <c r="E30" i="105"/>
  <c r="G30" i="105" s="1"/>
  <c r="J30" i="105" s="1"/>
  <c r="G99" i="106"/>
  <c r="J99" i="106" s="1"/>
  <c r="E99" i="107" s="1"/>
  <c r="G99" i="107" s="1"/>
  <c r="J99" i="107" s="1"/>
  <c r="E99" i="106"/>
  <c r="E179" i="106"/>
  <c r="G179" i="106" s="1"/>
  <c r="J179" i="106" s="1"/>
  <c r="E179" i="107" s="1"/>
  <c r="G179" i="107" s="1"/>
  <c r="J179" i="107" s="1"/>
  <c r="G19" i="106"/>
  <c r="J19" i="106" s="1"/>
  <c r="E19" i="107" s="1"/>
  <c r="G19" i="107" s="1"/>
  <c r="J19" i="107" s="1"/>
  <c r="E19" i="106"/>
  <c r="E215" i="106"/>
  <c r="G215" i="106" s="1"/>
  <c r="J215" i="106" s="1"/>
  <c r="E215" i="107" s="1"/>
  <c r="G215" i="107" s="1"/>
  <c r="J215" i="107" s="1"/>
  <c r="G192" i="106"/>
  <c r="J192" i="106" s="1"/>
  <c r="E192" i="107" s="1"/>
  <c r="G192" i="107" s="1"/>
  <c r="J192" i="107" s="1"/>
  <c r="E192" i="106"/>
  <c r="E120" i="106"/>
  <c r="G120" i="106" s="1"/>
  <c r="J120" i="106" s="1"/>
  <c r="E120" i="107" s="1"/>
  <c r="G120" i="107" s="1"/>
  <c r="J120" i="107" s="1"/>
  <c r="G138" i="106"/>
  <c r="J138" i="106" s="1"/>
  <c r="E138" i="107" s="1"/>
  <c r="G138" i="107" s="1"/>
  <c r="J138" i="107" s="1"/>
  <c r="E138" i="106"/>
  <c r="E143" i="106"/>
  <c r="G143" i="106" s="1"/>
  <c r="J143" i="106" s="1"/>
  <c r="E143" i="107" s="1"/>
  <c r="G143" i="107" s="1"/>
  <c r="J143" i="107" s="1"/>
  <c r="G79" i="106"/>
  <c r="J79" i="106" s="1"/>
  <c r="E79" i="107" s="1"/>
  <c r="G79" i="107" s="1"/>
  <c r="J79" i="107" s="1"/>
  <c r="E79" i="106"/>
  <c r="E38" i="105"/>
  <c r="G38" i="105" s="1"/>
  <c r="J38" i="105" s="1"/>
  <c r="G80" i="106"/>
  <c r="J80" i="106" s="1"/>
  <c r="E80" i="107" s="1"/>
  <c r="G80" i="107" s="1"/>
  <c r="J80" i="107" s="1"/>
  <c r="E80" i="106"/>
  <c r="E166" i="106"/>
  <c r="G166" i="106" s="1"/>
  <c r="J166" i="106" s="1"/>
  <c r="E166" i="107" s="1"/>
  <c r="G166" i="107" s="1"/>
  <c r="J166" i="107" s="1"/>
  <c r="G100" i="106"/>
  <c r="J100" i="106" s="1"/>
  <c r="E100" i="107" s="1"/>
  <c r="G100" i="107" s="1"/>
  <c r="J100" i="107" s="1"/>
  <c r="E100" i="106"/>
  <c r="E61" i="106"/>
  <c r="G61" i="106" s="1"/>
  <c r="J61" i="106" s="1"/>
  <c r="E61" i="107" s="1"/>
  <c r="G61" i="107" s="1"/>
  <c r="J61" i="107" s="1"/>
  <c r="G144" i="106"/>
  <c r="J144" i="106" s="1"/>
  <c r="E144" i="107" s="1"/>
  <c r="G144" i="107" s="1"/>
  <c r="J144" i="107" s="1"/>
  <c r="E144" i="106"/>
  <c r="E167" i="106"/>
  <c r="G167" i="106" s="1"/>
  <c r="J167" i="106" s="1"/>
  <c r="E167" i="107" s="1"/>
  <c r="G167" i="107" s="1"/>
  <c r="J167" i="107" s="1"/>
  <c r="G164" i="106"/>
  <c r="J164" i="106" s="1"/>
  <c r="E164" i="107" s="1"/>
  <c r="G164" i="107" s="1"/>
  <c r="J164" i="107" s="1"/>
  <c r="E164" i="106"/>
  <c r="E165" i="105"/>
  <c r="G165" i="105" s="1"/>
  <c r="J165" i="105" s="1"/>
  <c r="G159" i="106"/>
  <c r="J159" i="106" s="1"/>
  <c r="E159" i="107" s="1"/>
  <c r="G159" i="107" s="1"/>
  <c r="J159" i="107" s="1"/>
  <c r="E159" i="106"/>
  <c r="E42" i="105"/>
  <c r="G42" i="105" s="1"/>
  <c r="J42" i="105" s="1"/>
  <c r="G158" i="106"/>
  <c r="J158" i="106" s="1"/>
  <c r="E158" i="107" s="1"/>
  <c r="G158" i="107" s="1"/>
  <c r="J158" i="107" s="1"/>
  <c r="E158" i="106"/>
  <c r="E53" i="104"/>
  <c r="G53" i="104" s="1"/>
  <c r="J53" i="104" s="1"/>
  <c r="G53" i="105" s="1"/>
  <c r="J53" i="105" s="1"/>
  <c r="G53" i="106" s="1"/>
  <c r="J53" i="106" s="1"/>
  <c r="G53" i="107" s="1"/>
  <c r="J53" i="107" s="1"/>
  <c r="G25" i="106"/>
  <c r="J25" i="106" s="1"/>
  <c r="E25" i="107" s="1"/>
  <c r="G25" i="107" s="1"/>
  <c r="J25" i="107" s="1"/>
  <c r="E25" i="106"/>
  <c r="E89" i="106"/>
  <c r="G89" i="106" s="1"/>
  <c r="J89" i="106" s="1"/>
  <c r="E89" i="107" s="1"/>
  <c r="G89" i="107" s="1"/>
  <c r="J89" i="107" s="1"/>
  <c r="G68" i="106"/>
  <c r="J68" i="106" s="1"/>
  <c r="E68" i="107" s="1"/>
  <c r="G68" i="107" s="1"/>
  <c r="J68" i="107" s="1"/>
  <c r="E68" i="106"/>
  <c r="E67" i="106"/>
  <c r="G67" i="106" s="1"/>
  <c r="J67" i="106" s="1"/>
  <c r="E67" i="107" s="1"/>
  <c r="G67" i="107" s="1"/>
  <c r="J67" i="107" s="1"/>
  <c r="G98" i="106"/>
  <c r="J98" i="106" s="1"/>
  <c r="E98" i="107" s="1"/>
  <c r="G98" i="107" s="1"/>
  <c r="J98" i="107" s="1"/>
  <c r="E98" i="106"/>
  <c r="E24" i="106"/>
  <c r="G24" i="106" s="1"/>
  <c r="J24" i="106" s="1"/>
  <c r="E24" i="107" s="1"/>
  <c r="G24" i="107" s="1"/>
  <c r="J24" i="107" s="1"/>
  <c r="G121" i="106"/>
  <c r="J121" i="106" s="1"/>
  <c r="E121" i="107" s="1"/>
  <c r="G121" i="107" s="1"/>
  <c r="J121" i="107" s="1"/>
  <c r="E121" i="106"/>
  <c r="E54" i="105"/>
  <c r="G54" i="105" s="1"/>
  <c r="J54" i="105" s="1"/>
  <c r="G92" i="106"/>
  <c r="J92" i="106" s="1"/>
  <c r="E92" i="107" s="1"/>
  <c r="G92" i="107" s="1"/>
  <c r="J92" i="107" s="1"/>
  <c r="E92" i="106"/>
  <c r="E172" i="106"/>
  <c r="G172" i="106" s="1"/>
  <c r="J172" i="106" s="1"/>
  <c r="E172" i="107" s="1"/>
  <c r="G172" i="107" s="1"/>
  <c r="J172" i="107" s="1"/>
  <c r="G214" i="104"/>
  <c r="J214" i="104" s="1"/>
  <c r="E214" i="104"/>
  <c r="E137" i="106"/>
  <c r="G137" i="106" s="1"/>
  <c r="J137" i="106" s="1"/>
  <c r="E137" i="107" s="1"/>
  <c r="G137" i="107" s="1"/>
  <c r="J137" i="107" s="1"/>
  <c r="G222" i="106"/>
  <c r="J222" i="106" s="1"/>
  <c r="E222" i="107" s="1"/>
  <c r="G222" i="107" s="1"/>
  <c r="J222" i="107" s="1"/>
  <c r="E222" i="106"/>
  <c r="E95" i="106"/>
  <c r="G95" i="106" s="1"/>
  <c r="J95" i="106" s="1"/>
  <c r="E95" i="107" s="1"/>
  <c r="G95" i="107" s="1"/>
  <c r="J95" i="107" s="1"/>
  <c r="G161" i="105"/>
  <c r="J161" i="105" s="1"/>
  <c r="E161" i="105"/>
  <c r="E163" i="106"/>
  <c r="G163" i="106" s="1"/>
  <c r="J163" i="106" s="1"/>
  <c r="E163" i="107" s="1"/>
  <c r="G163" i="107" s="1"/>
  <c r="J163" i="107" s="1"/>
  <c r="G221" i="105"/>
  <c r="J221" i="105" s="1"/>
  <c r="E221" i="105"/>
  <c r="E78" i="106"/>
  <c r="G78" i="106" s="1"/>
  <c r="J78" i="106" s="1"/>
  <c r="E78" i="107" s="1"/>
  <c r="G78" i="107" s="1"/>
  <c r="J78" i="107" s="1"/>
  <c r="G85" i="106"/>
  <c r="J85" i="106" s="1"/>
  <c r="E85" i="107" s="1"/>
  <c r="G85" i="107" s="1"/>
  <c r="J85" i="107" s="1"/>
  <c r="E85" i="106"/>
  <c r="E119" i="105"/>
  <c r="G119" i="105" s="1"/>
  <c r="J119" i="105" s="1"/>
  <c r="G185" i="106"/>
  <c r="J185" i="106" s="1"/>
  <c r="E185" i="107" s="1"/>
  <c r="G185" i="107" s="1"/>
  <c r="J185" i="107" s="1"/>
  <c r="E185" i="106"/>
  <c r="E183" i="106"/>
  <c r="G183" i="106" s="1"/>
  <c r="J183" i="106" s="1"/>
  <c r="E183" i="107" s="1"/>
  <c r="G183" i="107" s="1"/>
  <c r="J183" i="107" s="1"/>
  <c r="G176" i="106"/>
  <c r="J176" i="106" s="1"/>
  <c r="E176" i="107" s="1"/>
  <c r="G176" i="107" s="1"/>
  <c r="J176" i="107" s="1"/>
  <c r="E176" i="106"/>
  <c r="E43" i="105"/>
  <c r="G43" i="105" s="1"/>
  <c r="J43" i="105" s="1"/>
  <c r="G141" i="106"/>
  <c r="J141" i="106" s="1"/>
  <c r="E141" i="107" s="1"/>
  <c r="G141" i="107" s="1"/>
  <c r="J141" i="107" s="1"/>
  <c r="E141" i="106"/>
  <c r="E123" i="106"/>
  <c r="G123" i="106" s="1"/>
  <c r="J123" i="106" s="1"/>
  <c r="E123" i="107" s="1"/>
  <c r="G123" i="107" s="1"/>
  <c r="J123" i="107" s="1"/>
  <c r="G52" i="105"/>
  <c r="J52" i="105" s="1"/>
  <c r="E52" i="105"/>
  <c r="E106" i="106"/>
  <c r="G106" i="106" s="1"/>
  <c r="J106" i="106" s="1"/>
  <c r="E106" i="107" s="1"/>
  <c r="G106" i="107" s="1"/>
  <c r="J106" i="107" s="1"/>
  <c r="G184" i="106"/>
  <c r="J184" i="106" s="1"/>
  <c r="E184" i="107" s="1"/>
  <c r="G184" i="107" s="1"/>
  <c r="J184" i="107" s="1"/>
  <c r="E184" i="106"/>
  <c r="E122" i="105"/>
  <c r="G122" i="105" s="1"/>
  <c r="J122" i="105" s="1"/>
  <c r="G170" i="106"/>
  <c r="J170" i="106" s="1"/>
  <c r="E170" i="107" s="1"/>
  <c r="G170" i="107" s="1"/>
  <c r="J170" i="107" s="1"/>
  <c r="E170" i="106"/>
  <c r="E81" i="106"/>
  <c r="G81" i="106" s="1"/>
  <c r="J81" i="106" s="1"/>
  <c r="E81" i="107" s="1"/>
  <c r="G81" i="107" s="1"/>
  <c r="J81" i="107" s="1"/>
  <c r="G69" i="106"/>
  <c r="J69" i="106" s="1"/>
  <c r="E69" i="107" s="1"/>
  <c r="G69" i="107" s="1"/>
  <c r="J69" i="107" s="1"/>
  <c r="E69" i="106"/>
  <c r="E154" i="106"/>
  <c r="G154" i="106" s="1"/>
  <c r="J154" i="106" s="1"/>
  <c r="E154" i="107" s="1"/>
  <c r="G154" i="107" s="1"/>
  <c r="J154" i="107" s="1"/>
  <c r="G142" i="106"/>
  <c r="J142" i="106" s="1"/>
  <c r="E142" i="107" s="1"/>
  <c r="G142" i="107" s="1"/>
  <c r="J142" i="107" s="1"/>
  <c r="E142" i="106"/>
  <c r="G34" i="105"/>
  <c r="J34" i="105" s="1"/>
  <c r="E34" i="105"/>
  <c r="E145" i="106"/>
  <c r="G145" i="106" s="1"/>
  <c r="J145" i="106" s="1"/>
  <c r="E145" i="107" s="1"/>
  <c r="G145" i="107" s="1"/>
  <c r="J145" i="107" s="1"/>
  <c r="G220" i="106"/>
  <c r="J220" i="106" s="1"/>
  <c r="E220" i="107" s="1"/>
  <c r="G220" i="107" s="1"/>
  <c r="J220" i="107" s="1"/>
  <c r="E220" i="106"/>
  <c r="E26" i="106"/>
  <c r="G26" i="106" s="1"/>
  <c r="J26" i="106" s="1"/>
  <c r="E26" i="107" s="1"/>
  <c r="G26" i="107" s="1"/>
  <c r="J26" i="107" s="1"/>
  <c r="G223" i="106"/>
  <c r="J223" i="106" s="1"/>
  <c r="E223" i="107" s="1"/>
  <c r="G223" i="107" s="1"/>
  <c r="J223" i="107" s="1"/>
  <c r="E223" i="106"/>
  <c r="E139" i="106"/>
  <c r="G139" i="106" s="1"/>
  <c r="J139" i="106" s="1"/>
  <c r="E139" i="107" s="1"/>
  <c r="G139" i="107" s="1"/>
  <c r="J139" i="107" s="1"/>
  <c r="G21" i="106"/>
  <c r="J21" i="106" s="1"/>
  <c r="E21" i="107" s="1"/>
  <c r="G21" i="107" s="1"/>
  <c r="J21" i="107" s="1"/>
  <c r="E21" i="106"/>
  <c r="E29" i="105"/>
  <c r="G29" i="105" s="1"/>
  <c r="J29" i="105" s="1"/>
  <c r="G246" i="103"/>
  <c r="J246" i="103" s="1"/>
  <c r="E246" i="104" s="1"/>
  <c r="E238" i="103"/>
  <c r="G88" i="103"/>
  <c r="J88" i="103" s="1"/>
  <c r="E88" i="104" s="1"/>
  <c r="E87" i="103"/>
  <c r="G36" i="105"/>
  <c r="J36" i="105" s="1"/>
  <c r="E36" i="105"/>
  <c r="E168" i="106"/>
  <c r="G168" i="106" s="1"/>
  <c r="J168" i="106" s="1"/>
  <c r="E168" i="107" s="1"/>
  <c r="G168" i="107" s="1"/>
  <c r="J168" i="107" s="1"/>
  <c r="G72" i="106"/>
  <c r="J72" i="106" s="1"/>
  <c r="E72" i="107" s="1"/>
  <c r="G72" i="107" s="1"/>
  <c r="J72" i="107" s="1"/>
  <c r="E72" i="106"/>
  <c r="E37" i="105"/>
  <c r="G37" i="105" s="1"/>
  <c r="J37" i="105" s="1"/>
  <c r="G140" i="106"/>
  <c r="J140" i="106" s="1"/>
  <c r="E140" i="107" s="1"/>
  <c r="G140" i="107" s="1"/>
  <c r="J140" i="107" s="1"/>
  <c r="E140" i="106"/>
  <c r="E27" i="105"/>
  <c r="G27" i="105" s="1"/>
  <c r="J27" i="105" s="1"/>
  <c r="G160" i="106"/>
  <c r="J160" i="106" s="1"/>
  <c r="E160" i="107" s="1"/>
  <c r="G160" i="107" s="1"/>
  <c r="J160" i="107" s="1"/>
  <c r="E160" i="106"/>
  <c r="E44" i="105"/>
  <c r="G44" i="105" s="1"/>
  <c r="J44" i="105" s="1"/>
  <c r="G90" i="106"/>
  <c r="J90" i="106" s="1"/>
  <c r="E90" i="107" s="1"/>
  <c r="G90" i="107" s="1"/>
  <c r="J90" i="107" s="1"/>
  <c r="E90" i="106"/>
  <c r="E96" i="105"/>
  <c r="G96" i="105" s="1"/>
  <c r="J96" i="105" s="1"/>
  <c r="G171" i="106"/>
  <c r="J171" i="106" s="1"/>
  <c r="E171" i="107" s="1"/>
  <c r="G171" i="107" s="1"/>
  <c r="J171" i="107" s="1"/>
  <c r="E171" i="106"/>
  <c r="E130" i="106"/>
  <c r="G130" i="106" s="1"/>
  <c r="J130" i="106" s="1"/>
  <c r="E130" i="107" s="1"/>
  <c r="G130" i="107" s="1"/>
  <c r="J130" i="107" s="1"/>
  <c r="G47" i="104"/>
  <c r="J47" i="104" s="1"/>
  <c r="G47" i="105" s="1"/>
  <c r="J47" i="105" s="1"/>
  <c r="G47" i="106" s="1"/>
  <c r="J47" i="106" s="1"/>
  <c r="G47" i="107" s="1"/>
  <c r="J47" i="107" s="1"/>
  <c r="E47" i="104"/>
  <c r="E118" i="106"/>
  <c r="G118" i="106" s="1"/>
  <c r="J118" i="106" s="1"/>
  <c r="E118" i="107" s="1"/>
  <c r="G118" i="107" s="1"/>
  <c r="J118" i="107" s="1"/>
  <c r="G91" i="106"/>
  <c r="J91" i="106" s="1"/>
  <c r="E91" i="107" s="1"/>
  <c r="G91" i="107" s="1"/>
  <c r="J91" i="107" s="1"/>
  <c r="E91" i="106"/>
  <c r="E74" i="106"/>
  <c r="G74" i="106" s="1"/>
  <c r="J74" i="106" s="1"/>
  <c r="E74" i="107" s="1"/>
  <c r="G74" i="107" s="1"/>
  <c r="J74" i="107" s="1"/>
  <c r="G249" i="104"/>
  <c r="J249" i="104" s="1"/>
  <c r="E249" i="105" s="1"/>
  <c r="E241" i="104"/>
  <c r="G241" i="104" s="1"/>
  <c r="J241" i="104" s="1"/>
  <c r="G243" i="103"/>
  <c r="J243" i="103" s="1"/>
  <c r="E235" i="103"/>
  <c r="G146" i="106"/>
  <c r="J146" i="106" s="1"/>
  <c r="E146" i="107" s="1"/>
  <c r="G146" i="107" s="1"/>
  <c r="J146" i="107" s="1"/>
  <c r="E146" i="106"/>
  <c r="G250" i="104"/>
  <c r="J250" i="104" s="1"/>
  <c r="E250" i="105" s="1"/>
  <c r="E242" i="104"/>
  <c r="G242" i="104" s="1"/>
  <c r="J242" i="104" s="1"/>
  <c r="G252" i="103"/>
  <c r="J252" i="103" s="1"/>
  <c r="E252" i="104" s="1"/>
  <c r="E230" i="103"/>
  <c r="E101" i="106"/>
  <c r="G101" i="106" s="1"/>
  <c r="J101" i="106" s="1"/>
  <c r="E101" i="107" s="1"/>
  <c r="G101" i="107" s="1"/>
  <c r="J101" i="107" s="1"/>
  <c r="E162" i="106"/>
  <c r="G162" i="106" s="1"/>
  <c r="J162" i="106" s="1"/>
  <c r="E162" i="107" s="1"/>
  <c r="G162" i="107" s="1"/>
  <c r="J162" i="107" s="1"/>
  <c r="G180" i="106"/>
  <c r="J180" i="106" s="1"/>
  <c r="E180" i="107" s="1"/>
  <c r="G180" i="107" s="1"/>
  <c r="J180" i="107" s="1"/>
  <c r="E180" i="106"/>
  <c r="E76" i="106"/>
  <c r="G76" i="106" s="1"/>
  <c r="J76" i="106" s="1"/>
  <c r="E76" i="107" s="1"/>
  <c r="G76" i="107" s="1"/>
  <c r="J76" i="107" s="1"/>
  <c r="J13" i="102"/>
  <c r="E13" i="103" s="1"/>
  <c r="G13" i="103" s="1"/>
  <c r="J13" i="103" s="1"/>
  <c r="J16" i="102"/>
  <c r="E16" i="103" s="1"/>
  <c r="G16" i="103" s="1"/>
  <c r="J16" i="103" s="1"/>
  <c r="J14" i="102"/>
  <c r="E14" i="103" s="1"/>
  <c r="G14" i="103" s="1"/>
  <c r="J14" i="103" s="1"/>
  <c r="J15" i="102"/>
  <c r="E15" i="103" s="1"/>
  <c r="G15" i="103" s="1"/>
  <c r="J15" i="103" s="1"/>
  <c r="J7" i="102"/>
  <c r="E7" i="103" s="1"/>
  <c r="G7" i="103" s="1"/>
  <c r="J7" i="103" s="1"/>
  <c r="J17" i="102"/>
  <c r="E17" i="103" s="1"/>
  <c r="G17" i="103" s="1"/>
  <c r="J17" i="103" s="1"/>
  <c r="J8" i="102"/>
  <c r="E8" i="103" s="1"/>
  <c r="G8" i="103" s="1"/>
  <c r="J8" i="103" s="1"/>
  <c r="G86" i="103"/>
  <c r="J86" i="103" s="1"/>
  <c r="E86" i="104" s="1"/>
  <c r="G87" i="103"/>
  <c r="J87" i="103" s="1"/>
  <c r="G230" i="103"/>
  <c r="J230" i="103" s="1"/>
  <c r="G238" i="103"/>
  <c r="J238" i="103" s="1"/>
  <c r="G234" i="99"/>
  <c r="J234" i="99" s="1"/>
  <c r="G247" i="99"/>
  <c r="J247" i="99" s="1"/>
  <c r="G224" i="104"/>
  <c r="J224" i="104" s="1"/>
  <c r="E224" i="105" s="1"/>
  <c r="G227" i="103"/>
  <c r="J227" i="103" s="1"/>
  <c r="E227" i="104" s="1"/>
  <c r="G235" i="103"/>
  <c r="J235" i="103" s="1"/>
  <c r="G228" i="101"/>
  <c r="J228" i="101" s="1"/>
  <c r="G236" i="101"/>
  <c r="J236" i="101" s="1"/>
  <c r="G244" i="102" s="1"/>
  <c r="J244" i="102" s="1"/>
  <c r="E244" i="103" s="1"/>
  <c r="G225" i="104"/>
  <c r="J225" i="104" s="1"/>
  <c r="E225" i="105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E174" i="103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6" i="101" l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242" i="100"/>
  <c r="J242" i="100" s="1"/>
  <c r="G250" i="101" s="1"/>
  <c r="J250" i="101" s="1"/>
  <c r="E247" i="100"/>
  <c r="G247" i="100" s="1"/>
  <c r="J247" i="100" s="1"/>
  <c r="E122" i="106"/>
  <c r="G122" i="106" s="1"/>
  <c r="J122" i="106" s="1"/>
  <c r="E122" i="107" s="1"/>
  <c r="G122" i="107" s="1"/>
  <c r="J122" i="107" s="1"/>
  <c r="E42" i="106"/>
  <c r="G42" i="106" s="1"/>
  <c r="J42" i="106" s="1"/>
  <c r="G249" i="105"/>
  <c r="J249" i="105" s="1"/>
  <c r="E249" i="106" s="1"/>
  <c r="E241" i="105"/>
  <c r="E119" i="106"/>
  <c r="G119" i="106" s="1"/>
  <c r="J119" i="106" s="1"/>
  <c r="E119" i="107" s="1"/>
  <c r="G119" i="107" s="1"/>
  <c r="J119" i="107" s="1"/>
  <c r="E37" i="106"/>
  <c r="G37" i="106" s="1"/>
  <c r="J37" i="106" s="1"/>
  <c r="E43" i="106"/>
  <c r="G43" i="106" s="1"/>
  <c r="J43" i="106" s="1"/>
  <c r="E54" i="106"/>
  <c r="G54" i="106" s="1"/>
  <c r="J54" i="106" s="1"/>
  <c r="G250" i="105"/>
  <c r="J250" i="105" s="1"/>
  <c r="E250" i="106" s="1"/>
  <c r="E242" i="105"/>
  <c r="G242" i="105" s="1"/>
  <c r="J242" i="105" s="1"/>
  <c r="E96" i="106"/>
  <c r="G96" i="106" s="1"/>
  <c r="J96" i="106" s="1"/>
  <c r="E96" i="107" s="1"/>
  <c r="G96" i="107" s="1"/>
  <c r="J96" i="107" s="1"/>
  <c r="E38" i="106"/>
  <c r="G38" i="106" s="1"/>
  <c r="J38" i="106" s="1"/>
  <c r="E38" i="107" s="1"/>
  <c r="G38" i="107" s="1"/>
  <c r="J38" i="107" s="1"/>
  <c r="E44" i="106"/>
  <c r="G44" i="106" s="1"/>
  <c r="J44" i="106" s="1"/>
  <c r="E29" i="106"/>
  <c r="G29" i="106" s="1"/>
  <c r="J29" i="106" s="1"/>
  <c r="E165" i="106"/>
  <c r="G165" i="106" s="1"/>
  <c r="J165" i="106" s="1"/>
  <c r="E165" i="107" s="1"/>
  <c r="G165" i="107" s="1"/>
  <c r="J165" i="107" s="1"/>
  <c r="E27" i="106"/>
  <c r="G27" i="106" s="1"/>
  <c r="J27" i="106" s="1"/>
  <c r="E30" i="106"/>
  <c r="G30" i="106" s="1"/>
  <c r="J30" i="106" s="1"/>
  <c r="E214" i="105"/>
  <c r="G214" i="105" s="1"/>
  <c r="J214" i="105" s="1"/>
  <c r="G252" i="104"/>
  <c r="J252" i="104" s="1"/>
  <c r="E252" i="105" s="1"/>
  <c r="E230" i="104"/>
  <c r="E16" i="104"/>
  <c r="G16" i="104" s="1"/>
  <c r="J16" i="104" s="1"/>
  <c r="G243" i="104"/>
  <c r="J243" i="104" s="1"/>
  <c r="E235" i="104"/>
  <c r="G235" i="104" s="1"/>
  <c r="J235" i="104" s="1"/>
  <c r="E34" i="106"/>
  <c r="G34" i="106" s="1"/>
  <c r="J34" i="106" s="1"/>
  <c r="E221" i="106"/>
  <c r="G221" i="106" s="1"/>
  <c r="J221" i="106" s="1"/>
  <c r="E221" i="107" s="1"/>
  <c r="G221" i="107" s="1"/>
  <c r="J221" i="107" s="1"/>
  <c r="G88" i="104"/>
  <c r="J88" i="104" s="1"/>
  <c r="E88" i="105" s="1"/>
  <c r="E87" i="104"/>
  <c r="G87" i="104" s="1"/>
  <c r="J87" i="104" s="1"/>
  <c r="E8" i="104"/>
  <c r="G8" i="104" s="1"/>
  <c r="J8" i="104" s="1"/>
  <c r="G251" i="104"/>
  <c r="J251" i="104" s="1"/>
  <c r="E251" i="105" s="1"/>
  <c r="E243" i="104"/>
  <c r="E13" i="104"/>
  <c r="G13" i="104" s="1"/>
  <c r="J13" i="104" s="1"/>
  <c r="E17" i="104"/>
  <c r="G17" i="104" s="1"/>
  <c r="J17" i="104" s="1"/>
  <c r="E7" i="104"/>
  <c r="G7" i="104" s="1"/>
  <c r="J7" i="104" s="1"/>
  <c r="E36" i="106"/>
  <c r="G36" i="106" s="1"/>
  <c r="J36" i="106" s="1"/>
  <c r="E15" i="104"/>
  <c r="G15" i="104" s="1"/>
  <c r="J15" i="104" s="1"/>
  <c r="E52" i="106"/>
  <c r="G52" i="106" s="1"/>
  <c r="J52" i="106" s="1"/>
  <c r="E161" i="106"/>
  <c r="G161" i="106" s="1"/>
  <c r="J161" i="106" s="1"/>
  <c r="E161" i="107" s="1"/>
  <c r="G161" i="107" s="1"/>
  <c r="J161" i="107" s="1"/>
  <c r="G246" i="104"/>
  <c r="J246" i="104" s="1"/>
  <c r="E246" i="105" s="1"/>
  <c r="E238" i="104"/>
  <c r="E14" i="104"/>
  <c r="G14" i="104" s="1"/>
  <c r="J14" i="104" s="1"/>
  <c r="E18" i="103"/>
  <c r="G18" i="103" s="1"/>
  <c r="J18" i="103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E224" i="106" s="1"/>
  <c r="G241" i="105"/>
  <c r="J241" i="105" s="1"/>
  <c r="G225" i="105"/>
  <c r="J225" i="105" s="1"/>
  <c r="E225" i="106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E228" i="103" s="1"/>
  <c r="G236" i="102"/>
  <c r="J236" i="102" s="1"/>
  <c r="G230" i="104"/>
  <c r="J230" i="104" s="1"/>
  <c r="G238" i="104"/>
  <c r="J238" i="104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G136" i="100"/>
  <c r="J136" i="100" s="1"/>
  <c r="G132" i="101"/>
  <c r="J132" i="101" s="1"/>
  <c r="G135" i="101"/>
  <c r="J135" i="101" s="1"/>
  <c r="E6" i="106" l="1"/>
  <c r="G6" i="106" s="1"/>
  <c r="J6" i="106" s="1"/>
  <c r="E6" i="107" s="1"/>
  <c r="G6" i="107" s="1"/>
  <c r="J6" i="107" s="1"/>
  <c r="G242" i="101"/>
  <c r="J242" i="101" s="1"/>
  <c r="G250" i="102" s="1"/>
  <c r="J250" i="102" s="1"/>
  <c r="E250" i="103" s="1"/>
  <c r="G250" i="103" s="1"/>
  <c r="J250" i="103" s="1"/>
  <c r="E250" i="104" s="1"/>
  <c r="E247" i="101"/>
  <c r="G247" i="101" s="1"/>
  <c r="J247" i="101" s="1"/>
  <c r="E43" i="107"/>
  <c r="G43" i="107" s="1"/>
  <c r="J43" i="107" s="1"/>
  <c r="E27" i="107"/>
  <c r="G27" i="107" s="1"/>
  <c r="J27" i="107" s="1"/>
  <c r="E52" i="107"/>
  <c r="G52" i="107" s="1"/>
  <c r="J52" i="107" s="1"/>
  <c r="E29" i="107"/>
  <c r="G29" i="107" s="1"/>
  <c r="J29" i="107" s="1"/>
  <c r="E37" i="107"/>
  <c r="G37" i="107" s="1"/>
  <c r="J37" i="107" s="1"/>
  <c r="E15" i="105"/>
  <c r="G15" i="105" s="1"/>
  <c r="J15" i="105" s="1"/>
  <c r="E34" i="107"/>
  <c r="G34" i="107" s="1"/>
  <c r="J34" i="107" s="1"/>
  <c r="E44" i="107"/>
  <c r="G44" i="107" s="1"/>
  <c r="J44" i="107" s="1"/>
  <c r="E36" i="107"/>
  <c r="G36" i="107" s="1"/>
  <c r="J36" i="107" s="1"/>
  <c r="E7" i="105"/>
  <c r="G7" i="105" s="1"/>
  <c r="J7" i="105" s="1"/>
  <c r="G88" i="105"/>
  <c r="J88" i="105" s="1"/>
  <c r="E88" i="106" s="1"/>
  <c r="E87" i="105"/>
  <c r="E54" i="107"/>
  <c r="G54" i="107" s="1"/>
  <c r="J54" i="107" s="1"/>
  <c r="E16" i="105"/>
  <c r="G16" i="105" s="1"/>
  <c r="J16" i="105" s="1"/>
  <c r="E14" i="105"/>
  <c r="G14" i="105" s="1"/>
  <c r="J14" i="105" s="1"/>
  <c r="E17" i="105"/>
  <c r="G17" i="105" s="1"/>
  <c r="J17" i="105" s="1"/>
  <c r="E214" i="106"/>
  <c r="G214" i="106" s="1"/>
  <c r="J214" i="106" s="1"/>
  <c r="E214" i="107" s="1"/>
  <c r="G214" i="107" s="1"/>
  <c r="J214" i="107" s="1"/>
  <c r="G250" i="106"/>
  <c r="J250" i="106" s="1"/>
  <c r="E250" i="107" s="1"/>
  <c r="E242" i="106"/>
  <c r="E42" i="107"/>
  <c r="G42" i="107" s="1"/>
  <c r="J42" i="107" s="1"/>
  <c r="G243" i="105"/>
  <c r="J243" i="105" s="1"/>
  <c r="E235" i="105"/>
  <c r="G235" i="105" s="1"/>
  <c r="J235" i="105" s="1"/>
  <c r="E8" i="105"/>
  <c r="G8" i="105" s="1"/>
  <c r="J8" i="105" s="1"/>
  <c r="E13" i="105"/>
  <c r="G13" i="105" s="1"/>
  <c r="J13" i="105" s="1"/>
  <c r="E30" i="107"/>
  <c r="G30" i="107" s="1"/>
  <c r="J30" i="107" s="1"/>
  <c r="G18" i="104"/>
  <c r="J18" i="104" s="1"/>
  <c r="G18" i="105" s="1"/>
  <c r="J18" i="105" s="1"/>
  <c r="G18" i="106" s="1"/>
  <c r="J18" i="106" s="1"/>
  <c r="G18" i="107" s="1"/>
  <c r="J18" i="107" s="1"/>
  <c r="E18" i="104"/>
  <c r="G246" i="105"/>
  <c r="J246" i="105" s="1"/>
  <c r="E246" i="106" s="1"/>
  <c r="E238" i="105"/>
  <c r="G238" i="105" s="1"/>
  <c r="J238" i="105" s="1"/>
  <c r="G252" i="105"/>
  <c r="J252" i="105" s="1"/>
  <c r="E252" i="106" s="1"/>
  <c r="E230" i="105"/>
  <c r="G251" i="105"/>
  <c r="J251" i="105" s="1"/>
  <c r="E251" i="106" s="1"/>
  <c r="E243" i="105"/>
  <c r="G249" i="106"/>
  <c r="J249" i="106" s="1"/>
  <c r="E249" i="107" s="1"/>
  <c r="E241" i="106"/>
  <c r="G244" i="103"/>
  <c r="J244" i="103" s="1"/>
  <c r="E244" i="104" s="1"/>
  <c r="E236" i="103"/>
  <c r="G236" i="103" s="1"/>
  <c r="J236" i="103" s="1"/>
  <c r="G242" i="106"/>
  <c r="J242" i="106" s="1"/>
  <c r="G174" i="103"/>
  <c r="J174" i="103" s="1"/>
  <c r="E174" i="104" s="1"/>
  <c r="E173" i="103"/>
  <c r="G234" i="102"/>
  <c r="J234" i="102" s="1"/>
  <c r="E234" i="103" s="1"/>
  <c r="G234" i="103" s="1"/>
  <c r="J234" i="103" s="1"/>
  <c r="E234" i="104" s="1"/>
  <c r="G86" i="105"/>
  <c r="J86" i="105" s="1"/>
  <c r="E86" i="106" s="1"/>
  <c r="G87" i="105"/>
  <c r="J87" i="105" s="1"/>
  <c r="G253" i="101"/>
  <c r="J253" i="101" s="1"/>
  <c r="G225" i="106"/>
  <c r="J225" i="106" s="1"/>
  <c r="E225" i="107" s="1"/>
  <c r="G230" i="105"/>
  <c r="J230" i="105" s="1"/>
  <c r="G224" i="106"/>
  <c r="J224" i="106" s="1"/>
  <c r="E224" i="107" s="1"/>
  <c r="G241" i="106"/>
  <c r="J241" i="106" s="1"/>
  <c r="G228" i="103"/>
  <c r="J228" i="103" s="1"/>
  <c r="E228" i="104" s="1"/>
  <c r="G227" i="105"/>
  <c r="J227" i="105" s="1"/>
  <c r="E227" i="106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E102" i="103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E186" i="104" s="1"/>
  <c r="G189" i="103"/>
  <c r="J189" i="103" s="1"/>
  <c r="G207" i="103"/>
  <c r="J207" i="103" s="1"/>
  <c r="E207" i="104" s="1"/>
  <c r="G188" i="103"/>
  <c r="J188" i="103" s="1"/>
  <c r="G173" i="103"/>
  <c r="J173" i="103" s="1"/>
  <c r="G104" i="103"/>
  <c r="J104" i="103" s="1"/>
  <c r="E104" i="104" s="1"/>
  <c r="G255" i="103"/>
  <c r="J255" i="103" s="1"/>
  <c r="G187" i="103"/>
  <c r="J187" i="103" s="1"/>
  <c r="G258" i="103"/>
  <c r="J258" i="103" s="1"/>
  <c r="G105" i="103"/>
  <c r="J105" i="103" s="1"/>
  <c r="E105" i="104" s="1"/>
  <c r="G256" i="103"/>
  <c r="J25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G136" i="101"/>
  <c r="J136" i="101" s="1"/>
  <c r="G242" i="102" l="1"/>
  <c r="J242" i="102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13" i="106"/>
  <c r="G13" i="106" s="1"/>
  <c r="J13" i="106" s="1"/>
  <c r="E13" i="107" s="1"/>
  <c r="G13" i="107" s="1"/>
  <c r="J13" i="107" s="1"/>
  <c r="E235" i="106"/>
  <c r="E15" i="106"/>
  <c r="G15" i="106" s="1"/>
  <c r="J15" i="106" s="1"/>
  <c r="E15" i="107" s="1"/>
  <c r="G15" i="107" s="1"/>
  <c r="J15" i="107" s="1"/>
  <c r="E17" i="106"/>
  <c r="G17" i="106" s="1"/>
  <c r="J17" i="106" s="1"/>
  <c r="E17" i="107" s="1"/>
  <c r="G17" i="107" s="1"/>
  <c r="J17" i="107" s="1"/>
  <c r="E16" i="106"/>
  <c r="G16" i="106" s="1"/>
  <c r="J16" i="106" s="1"/>
  <c r="E16" i="107" s="1"/>
  <c r="G16" i="107" s="1"/>
  <c r="J16" i="107" s="1"/>
  <c r="E14" i="106"/>
  <c r="G14" i="106" s="1"/>
  <c r="J14" i="106" s="1"/>
  <c r="E14" i="107" s="1"/>
  <c r="G14" i="107" s="1"/>
  <c r="J14" i="107" s="1"/>
  <c r="G246" i="106"/>
  <c r="J246" i="106" s="1"/>
  <c r="E246" i="107" s="1"/>
  <c r="E238" i="106"/>
  <c r="G238" i="106" s="1"/>
  <c r="J238" i="106" s="1"/>
  <c r="E7" i="106"/>
  <c r="G7" i="106" s="1"/>
  <c r="J7" i="106" s="1"/>
  <c r="E7" i="107" s="1"/>
  <c r="G7" i="107" s="1"/>
  <c r="J7" i="107" s="1"/>
  <c r="E8" i="106"/>
  <c r="G8" i="106" s="1"/>
  <c r="J8" i="106" s="1"/>
  <c r="E8" i="107" s="1"/>
  <c r="G8" i="107" s="1"/>
  <c r="J8" i="107" s="1"/>
  <c r="G244" i="104"/>
  <c r="J244" i="104" s="1"/>
  <c r="E244" i="105" s="1"/>
  <c r="E236" i="104"/>
  <c r="G249" i="107"/>
  <c r="J249" i="107" s="1"/>
  <c r="E241" i="107"/>
  <c r="G251" i="106"/>
  <c r="J251" i="106" s="1"/>
  <c r="E251" i="107" s="1"/>
  <c r="E243" i="106"/>
  <c r="G243" i="106" s="1"/>
  <c r="J243" i="106" s="1"/>
  <c r="G88" i="106"/>
  <c r="J88" i="106" s="1"/>
  <c r="E88" i="107" s="1"/>
  <c r="E87" i="106"/>
  <c r="G252" i="106"/>
  <c r="J252" i="106" s="1"/>
  <c r="E252" i="107" s="1"/>
  <c r="E230" i="106"/>
  <c r="G230" i="106" s="1"/>
  <c r="J230" i="106" s="1"/>
  <c r="G242" i="107"/>
  <c r="J242" i="107" s="1"/>
  <c r="E247" i="107"/>
  <c r="G247" i="107" s="1"/>
  <c r="J247" i="107" s="1"/>
  <c r="G174" i="104"/>
  <c r="J174" i="104" s="1"/>
  <c r="E174" i="105" s="1"/>
  <c r="E173" i="104"/>
  <c r="G173" i="104" s="1"/>
  <c r="J173" i="104" s="1"/>
  <c r="G174" i="105" s="1"/>
  <c r="J174" i="105" s="1"/>
  <c r="E174" i="106" s="1"/>
  <c r="G250" i="107"/>
  <c r="J250" i="107" s="1"/>
  <c r="E242" i="107"/>
  <c r="G86" i="106"/>
  <c r="J86" i="106" s="1"/>
  <c r="E86" i="107" s="1"/>
  <c r="G87" i="106"/>
  <c r="J87" i="106" s="1"/>
  <c r="G253" i="102"/>
  <c r="J253" i="102" s="1"/>
  <c r="E253" i="103" s="1"/>
  <c r="G228" i="104"/>
  <c r="J228" i="104" s="1"/>
  <c r="E228" i="105" s="1"/>
  <c r="G236" i="104"/>
  <c r="J236" i="104" s="1"/>
  <c r="G241" i="107"/>
  <c r="J241" i="107" s="1"/>
  <c r="G224" i="107"/>
  <c r="J224" i="107" s="1"/>
  <c r="G227" i="106"/>
  <c r="J227" i="106" s="1"/>
  <c r="E227" i="107" s="1"/>
  <c r="G235" i="106"/>
  <c r="J235" i="106" s="1"/>
  <c r="G225" i="107"/>
  <c r="J225" i="107" s="1"/>
  <c r="G5" i="91"/>
  <c r="J5" i="91" s="1"/>
  <c r="G219" i="85"/>
  <c r="J219" i="85" s="1"/>
  <c r="G219" i="86" s="1"/>
  <c r="J219" i="86" s="1"/>
  <c r="G248" i="102"/>
  <c r="J248" i="102" s="1"/>
  <c r="E248" i="103" s="1"/>
  <c r="G82" i="102"/>
  <c r="J82" i="102" s="1"/>
  <c r="E82" i="103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E207" i="105" s="1"/>
  <c r="G189" i="104"/>
  <c r="J189" i="104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G255" i="104"/>
  <c r="J255" i="104" s="1"/>
  <c r="G104" i="104"/>
  <c r="J104" i="104" s="1"/>
  <c r="E104" i="105" s="1"/>
  <c r="G233" i="104"/>
  <c r="J233" i="104" s="1"/>
  <c r="E233" i="105" s="1"/>
  <c r="G234" i="104"/>
  <c r="J234" i="104" s="1"/>
  <c r="E234" i="105" s="1"/>
  <c r="G188" i="104"/>
  <c r="J188" i="104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G246" i="107" l="1"/>
  <c r="J246" i="107" s="1"/>
  <c r="E238" i="107"/>
  <c r="G251" i="107"/>
  <c r="J251" i="107" s="1"/>
  <c r="E243" i="107"/>
  <c r="G252" i="107"/>
  <c r="J252" i="107" s="1"/>
  <c r="E230" i="107"/>
  <c r="G230" i="107" s="1"/>
  <c r="J230" i="107" s="1"/>
  <c r="G244" i="105"/>
  <c r="J244" i="105" s="1"/>
  <c r="E244" i="106" s="1"/>
  <c r="E236" i="105"/>
  <c r="G102" i="103"/>
  <c r="J102" i="103" s="1"/>
  <c r="E102" i="104" s="1"/>
  <c r="E103" i="103"/>
  <c r="G88" i="107"/>
  <c r="J88" i="107" s="1"/>
  <c r="E87" i="107"/>
  <c r="G243" i="107"/>
  <c r="J243" i="107" s="1"/>
  <c r="E235" i="107"/>
  <c r="G235" i="107" s="1"/>
  <c r="J235" i="107" s="1"/>
  <c r="G87" i="107"/>
  <c r="J87" i="107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E228" i="106" s="1"/>
  <c r="G236" i="105"/>
  <c r="J236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E82" i="104" s="1"/>
  <c r="G248" i="103"/>
  <c r="J248" i="103" s="1"/>
  <c r="E248" i="104" s="1"/>
  <c r="G186" i="105"/>
  <c r="J186" i="105" s="1"/>
  <c r="E186" i="106" s="1"/>
  <c r="G207" i="105"/>
  <c r="J207" i="105" s="1"/>
  <c r="E207" i="106" s="1"/>
  <c r="G189" i="105"/>
  <c r="J189" i="105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G255" i="105"/>
  <c r="J255" i="105" s="1"/>
  <c r="G104" i="105"/>
  <c r="J104" i="105" s="1"/>
  <c r="E104" i="106" s="1"/>
  <c r="G188" i="105"/>
  <c r="J188" i="105" s="1"/>
  <c r="G234" i="105"/>
  <c r="J234" i="105" s="1"/>
  <c r="E234" i="106" s="1"/>
  <c r="G173" i="105"/>
  <c r="J173" i="105" s="1"/>
  <c r="G174" i="106" s="1"/>
  <c r="J174" i="106" s="1"/>
  <c r="E174" i="107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G102" i="104" l="1"/>
  <c r="J102" i="104" s="1"/>
  <c r="E102" i="105" s="1"/>
  <c r="E103" i="104"/>
  <c r="G244" i="106"/>
  <c r="J244" i="106" s="1"/>
  <c r="E244" i="107" s="1"/>
  <c r="E236" i="106"/>
  <c r="G253" i="104"/>
  <c r="J253" i="104" s="1"/>
  <c r="E253" i="105" s="1"/>
  <c r="G228" i="106"/>
  <c r="J228" i="106" s="1"/>
  <c r="E228" i="107" s="1"/>
  <c r="G236" i="106"/>
  <c r="J236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248" i="104"/>
  <c r="J248" i="104" s="1"/>
  <c r="E248" i="105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E186" i="107" s="1"/>
  <c r="G207" i="106"/>
  <c r="J207" i="106" s="1"/>
  <c r="E207" i="107" s="1"/>
  <c r="G255" i="106"/>
  <c r="J255" i="106" s="1"/>
  <c r="G104" i="106"/>
  <c r="J104" i="106" s="1"/>
  <c r="E104" i="107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G174" i="107" s="1"/>
  <c r="J174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G102" i="105" l="1"/>
  <c r="J102" i="105" s="1"/>
  <c r="E102" i="106" s="1"/>
  <c r="E103" i="105"/>
  <c r="G244" i="107"/>
  <c r="J244" i="107" s="1"/>
  <c r="E236" i="107"/>
  <c r="G253" i="105"/>
  <c r="J253" i="105" s="1"/>
  <c r="E253" i="106" s="1"/>
  <c r="G236" i="107"/>
  <c r="J236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03" i="105"/>
  <c r="J103" i="105" s="1"/>
  <c r="G134" i="103"/>
  <c r="J134" i="103" s="1"/>
  <c r="E134" i="104" s="1"/>
  <c r="G131" i="103"/>
  <c r="J131" i="103" s="1"/>
  <c r="E131" i="104" s="1"/>
  <c r="G82" i="105"/>
  <c r="J82" i="105" s="1"/>
  <c r="E82" i="106" s="1"/>
  <c r="G248" i="105"/>
  <c r="J248" i="105" s="1"/>
  <c r="E248" i="106" s="1"/>
  <c r="G219" i="90"/>
  <c r="J219" i="90" s="1"/>
  <c r="E219" i="91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G102" i="106" l="1"/>
  <c r="J102" i="106" s="1"/>
  <c r="E102" i="107" s="1"/>
  <c r="E103" i="106"/>
  <c r="G253" i="106"/>
  <c r="J253" i="106" s="1"/>
  <c r="E253" i="107" s="1"/>
  <c r="G124" i="87"/>
  <c r="J124" i="87" s="1"/>
  <c r="G5" i="95"/>
  <c r="J5" i="95" s="1"/>
  <c r="G248" i="106"/>
  <c r="J248" i="106" s="1"/>
  <c r="E248" i="107" s="1"/>
  <c r="G82" i="106"/>
  <c r="J82" i="106" s="1"/>
  <c r="E82" i="107" s="1"/>
  <c r="G134" i="104"/>
  <c r="J134" i="104" s="1"/>
  <c r="E134" i="105" s="1"/>
  <c r="G131" i="104"/>
  <c r="J131" i="104" s="1"/>
  <c r="E131" i="105" s="1"/>
  <c r="G103" i="106"/>
  <c r="J103" i="106" s="1"/>
  <c r="G254" i="106"/>
  <c r="J254" i="106" s="1"/>
  <c r="G219" i="91"/>
  <c r="J219" i="91" s="1"/>
  <c r="E219" i="92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E103" i="107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E219" i="93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E131" i="107" s="1"/>
  <c r="G134" i="106"/>
  <c r="J134" i="106" s="1"/>
  <c r="E134" i="107" s="1"/>
  <c r="G218" i="92"/>
  <c r="J218" i="92" s="1"/>
  <c r="G124" i="90"/>
  <c r="J124" i="90" s="1"/>
  <c r="G217" i="92"/>
  <c r="J217" i="92" s="1"/>
  <c r="G219" i="93"/>
  <c r="J219" i="93" s="1"/>
  <c r="E219" i="94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E219" i="95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E219" i="97" l="1"/>
  <c r="G219" i="97" s="1"/>
  <c r="J219" i="97" s="1"/>
  <c r="E219" i="98" s="1"/>
  <c r="G219" i="98" s="1"/>
  <c r="J219" i="98" s="1"/>
  <c r="E219" i="99" s="1"/>
  <c r="G200" i="96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5" i="102"/>
  <c r="J5" i="102" s="1"/>
  <c r="E5" i="103" s="1"/>
  <c r="G124" i="94"/>
  <c r="J124" i="94" s="1"/>
  <c r="G219" i="99" l="1"/>
  <c r="J219" i="99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E219" i="100" l="1"/>
  <c r="G219" i="100" s="1"/>
  <c r="J219" i="100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E219" i="101" l="1"/>
  <c r="G219" i="101" s="1"/>
  <c r="J219" i="101" s="1"/>
  <c r="E200" i="103"/>
  <c r="G200" i="103" s="1"/>
  <c r="J200" i="103" s="1"/>
  <c r="E216" i="103"/>
  <c r="G216" i="103" s="1"/>
  <c r="J216" i="103" s="1"/>
  <c r="E218" i="103"/>
  <c r="G218" i="103" s="1"/>
  <c r="J218" i="103" s="1"/>
  <c r="E5" i="105"/>
  <c r="G5" i="105" s="1"/>
  <c r="J5" i="105" s="1"/>
  <c r="E201" i="103"/>
  <c r="G201" i="103" s="1"/>
  <c r="J201" i="103" s="1"/>
  <c r="E199" i="103"/>
  <c r="G199" i="103" s="1"/>
  <c r="J199" i="103" s="1"/>
  <c r="E217" i="103"/>
  <c r="G217" i="103" s="1"/>
  <c r="J217" i="103" s="1"/>
  <c r="G124" i="98"/>
  <c r="J124" i="98" s="1"/>
  <c r="G217" i="107"/>
  <c r="J217" i="107" s="1"/>
  <c r="E219" i="102" l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5" i="106"/>
  <c r="G5" i="106" s="1"/>
  <c r="J5" i="106" s="1"/>
  <c r="E199" i="104"/>
  <c r="G199" i="104" s="1"/>
  <c r="J199" i="104" s="1"/>
  <c r="E218" i="104"/>
  <c r="G218" i="104" s="1"/>
  <c r="J218" i="104" s="1"/>
  <c r="E200" i="104"/>
  <c r="G200" i="104" s="1"/>
  <c r="J200" i="104" s="1"/>
  <c r="E217" i="104"/>
  <c r="G217" i="104" s="1"/>
  <c r="J217" i="104" s="1"/>
  <c r="G217" i="105" s="1"/>
  <c r="J217" i="105" s="1"/>
  <c r="G217" i="106" s="1"/>
  <c r="J217" i="106" s="1"/>
  <c r="E201" i="104"/>
  <c r="G201" i="104" s="1"/>
  <c r="J201" i="104" s="1"/>
  <c r="E216" i="104"/>
  <c r="G216" i="104" s="1"/>
  <c r="J216" i="104" s="1"/>
  <c r="G124" i="99"/>
  <c r="J124" i="99" s="1"/>
  <c r="G124" i="100" s="1"/>
  <c r="J124" i="100" s="1"/>
  <c r="G124" i="101" s="1"/>
  <c r="J124" i="101" s="1"/>
  <c r="G124" i="102" s="1"/>
  <c r="J124" i="102" s="1"/>
  <c r="E201" i="105" l="1"/>
  <c r="G201" i="105" s="1"/>
  <c r="J201" i="105" s="1"/>
  <c r="E219" i="106"/>
  <c r="G219" i="106" s="1"/>
  <c r="J219" i="106" s="1"/>
  <c r="E219" i="107" s="1"/>
  <c r="G219" i="107" s="1"/>
  <c r="J219" i="107" s="1"/>
  <c r="E199" i="105"/>
  <c r="G199" i="105" s="1"/>
  <c r="J199" i="105" s="1"/>
  <c r="E216" i="105"/>
  <c r="G216" i="105" s="1"/>
  <c r="J216" i="105" s="1"/>
  <c r="E200" i="105"/>
  <c r="G200" i="105" s="1"/>
  <c r="J200" i="105" s="1"/>
  <c r="E218" i="105"/>
  <c r="G218" i="105" s="1"/>
  <c r="J218" i="105" s="1"/>
  <c r="E5" i="107"/>
  <c r="G5" i="107" s="1"/>
  <c r="J5" i="107" s="1"/>
  <c r="E124" i="103"/>
  <c r="G124" i="103" s="1"/>
  <c r="J124" i="103" s="1"/>
  <c r="G73" i="91"/>
  <c r="J73" i="91" s="1"/>
  <c r="E124" i="104" l="1"/>
  <c r="G124" i="104" s="1"/>
  <c r="J124" i="104" s="1"/>
  <c r="E200" i="106"/>
  <c r="G200" i="106" s="1"/>
  <c r="J200" i="106" s="1"/>
  <c r="E200" i="107" s="1"/>
  <c r="G200" i="107" s="1"/>
  <c r="J200" i="107" s="1"/>
  <c r="G218" i="106"/>
  <c r="J218" i="106" s="1"/>
  <c r="E218" i="107" s="1"/>
  <c r="G218" i="107" s="1"/>
  <c r="J218" i="107" s="1"/>
  <c r="E218" i="106"/>
  <c r="E216" i="106"/>
  <c r="G216" i="106" s="1"/>
  <c r="J216" i="106" s="1"/>
  <c r="E216" i="107" s="1"/>
  <c r="G216" i="107" s="1"/>
  <c r="J216" i="107" s="1"/>
  <c r="E199" i="106"/>
  <c r="G199" i="106" s="1"/>
  <c r="J199" i="106" s="1"/>
  <c r="E199" i="107" s="1"/>
  <c r="G199" i="107" s="1"/>
  <c r="J199" i="107" s="1"/>
  <c r="E201" i="106"/>
  <c r="G201" i="106" s="1"/>
  <c r="J201" i="106" s="1"/>
  <c r="E201" i="107" s="1"/>
  <c r="G201" i="107" s="1"/>
  <c r="J201" i="107" s="1"/>
  <c r="G73" i="92"/>
  <c r="J73" i="92" s="1"/>
  <c r="M260" i="8"/>
  <c r="E124" i="105" l="1"/>
  <c r="G124" i="105" s="1"/>
  <c r="J124" i="105" s="1"/>
  <c r="G73" i="93"/>
  <c r="J73" i="93" s="1"/>
  <c r="M263" i="8"/>
  <c r="F261" i="8"/>
  <c r="F264" i="8" s="1"/>
  <c r="F266" i="8" s="1"/>
  <c r="E124" i="106" l="1"/>
  <c r="G124" i="106" s="1"/>
  <c r="J124" i="106" s="1"/>
  <c r="E124" i="107" s="1"/>
  <c r="G124" i="107" s="1"/>
  <c r="J124" i="107" s="1"/>
  <c r="G73" i="94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E73" i="103" l="1"/>
  <c r="G73" i="103" s="1"/>
  <c r="J73" i="103" s="1"/>
  <c r="E73" i="104" l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l="1"/>
  <c r="J73" i="107" s="1"/>
</calcChain>
</file>

<file path=xl/sharedStrings.xml><?xml version="1.0" encoding="utf-8"?>
<sst xmlns="http://schemas.openxmlformats.org/spreadsheetml/2006/main" count="38699" uniqueCount="1444">
  <si>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</si>
  <si>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</si>
  <si>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</si>
  <si>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</si>
  <si>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</si>
  <si>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</si>
  <si>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</si>
  <si>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</si>
  <si>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</si>
  <si>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</si>
  <si>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</si>
  <si>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</si>
  <si>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</si>
  <si>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</si>
  <si>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</si>
  <si>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</si>
  <si>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</si>
  <si>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</si>
  <si>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</si>
  <si>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</si>
  <si>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</si>
  <si>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</si>
  <si>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</si>
  <si>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</si>
  <si>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</si>
  <si>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</si>
  <si>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</si>
  <si>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</si>
  <si>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</si>
  <si>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</si>
  <si>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</si>
  <si>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</si>
  <si>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</si>
  <si>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</si>
  <si>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</si>
  <si>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</si>
  <si>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</si>
  <si>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</si>
  <si>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</si>
  <si>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</si>
  <si>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</si>
  <si>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</si>
  <si>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</si>
  <si>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</si>
  <si>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</si>
  <si>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</si>
  <si>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</si>
  <si>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</si>
  <si>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</si>
  <si>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</si>
  <si>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</si>
  <si>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</si>
  <si>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</si>
  <si>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</si>
  <si>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</si>
  <si>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</si>
  <si>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</si>
  <si>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</si>
  <si>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</si>
  <si>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</si>
  <si>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</si>
  <si>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</si>
  <si>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</si>
  <si>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</si>
  <si>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</si>
  <si>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</si>
  <si>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</si>
  <si>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</si>
  <si>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</si>
  <si>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</si>
  <si>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</si>
  <si>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</si>
  <si>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</si>
  <si>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</si>
  <si>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</si>
  <si>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</si>
  <si>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</si>
  <si>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</si>
  <si>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</si>
  <si>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</si>
  <si>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</si>
  <si>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</si>
  <si>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</si>
  <si>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</si>
  <si>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</si>
  <si>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</si>
  <si>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</si>
  <si>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</si>
  <si>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</si>
  <si>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</si>
  <si>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</si>
  <si>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</si>
  <si>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</si>
  <si>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</si>
  <si>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</si>
  <si>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</si>
  <si>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</si>
  <si>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</si>
  <si>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</si>
  <si>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</si>
  <si>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</si>
  <si>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</si>
  <si>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</si>
  <si>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</si>
  <si>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</si>
  <si>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</si>
  <si>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</si>
  <si>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</si>
  <si>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</si>
  <si>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</si>
  <si>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</si>
  <si>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</si>
  <si>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</si>
  <si>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</si>
  <si>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</si>
  <si>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</si>
  <si>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</si>
  <si>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</si>
  <si>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</si>
  <si>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</si>
  <si>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</si>
  <si>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</si>
  <si>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</si>
  <si>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</si>
  <si>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</si>
  <si>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</si>
  <si>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</si>
  <si>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</si>
  <si>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</si>
  <si>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</si>
  <si>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</si>
  <si>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</si>
  <si>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</si>
  <si>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</si>
  <si>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</si>
  <si>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</si>
  <si>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</si>
  <si>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</si>
  <si>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</si>
  <si>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</si>
  <si>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</si>
  <si>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</si>
  <si>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</si>
  <si>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</si>
  <si>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</si>
  <si>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</si>
  <si>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</si>
  <si>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</si>
  <si>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</si>
  <si>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</si>
  <si>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</si>
  <si>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</si>
  <si>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</si>
  <si>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</si>
  <si>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</si>
  <si>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</si>
  <si>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</si>
  <si>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</si>
  <si>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</si>
  <si>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</si>
  <si>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</si>
  <si>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</si>
  <si>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</si>
  <si>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</si>
  <si>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</si>
  <si>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</si>
  <si>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</si>
  <si>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</si>
  <si>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</si>
  <si>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</si>
  <si>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</si>
  <si>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</si>
  <si>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</si>
  <si>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</si>
  <si>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</si>
  <si>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</si>
  <si>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</si>
  <si>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</si>
  <si>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</si>
  <si>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</si>
  <si>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</si>
  <si>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</si>
  <si>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</si>
  <si>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</si>
  <si>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</si>
  <si>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</si>
  <si>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</si>
  <si>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</si>
  <si>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</si>
  <si>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</si>
  <si>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</si>
  <si>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</si>
  <si>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</si>
  <si>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</si>
  <si>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</si>
  <si>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</si>
  <si>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</si>
  <si>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</si>
  <si>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</si>
  <si>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</si>
  <si>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</si>
  <si>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</si>
  <si>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</si>
  <si>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</si>
  <si>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</si>
  <si>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</si>
  <si>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</si>
  <si>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</si>
  <si>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</si>
  <si>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</si>
  <si>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</si>
  <si>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</si>
  <si>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</si>
  <si>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</si>
  <si>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</si>
  <si>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</si>
  <si>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</si>
  <si>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</si>
  <si>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</si>
  <si>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</si>
  <si>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</si>
  <si>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</si>
  <si>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</si>
  <si>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</si>
  <si>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</si>
  <si>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</si>
  <si>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</si>
  <si>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</si>
  <si>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</si>
  <si>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</si>
  <si>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</si>
  <si>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</si>
  <si>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</si>
  <si>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</si>
  <si>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</si>
  <si>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</si>
  <si>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</si>
  <si>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</si>
  <si>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</si>
  <si>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</si>
  <si>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</si>
  <si>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</si>
  <si>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</si>
  <si>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</si>
  <si>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</si>
  <si>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</si>
  <si>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</si>
  <si>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</si>
  <si>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</si>
  <si>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</si>
  <si>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</si>
  <si>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</si>
  <si>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</si>
  <si>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</si>
  <si>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</si>
  <si>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</si>
  <si>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</si>
  <si>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</si>
  <si>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</si>
  <si>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</si>
  <si>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</si>
  <si>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</si>
  <si>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</si>
  <si>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</si>
  <si>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</si>
  <si>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</si>
  <si>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</si>
  <si>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</si>
  <si>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</si>
  <si>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</si>
  <si>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</si>
  <si>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</si>
  <si>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</si>
  <si>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</si>
  <si>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</si>
  <si>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</si>
  <si>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</si>
  <si>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</si>
  <si>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</si>
  <si>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</si>
  <si>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</si>
  <si>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</si>
  <si>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</si>
  <si>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</si>
  <si>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</si>
  <si>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</si>
  <si>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</si>
  <si>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</si>
  <si>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</si>
  <si>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</si>
  <si>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</si>
  <si>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</si>
  <si>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</si>
  <si>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</si>
  <si>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</si>
  <si>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</si>
  <si>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</si>
  <si>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</si>
  <si>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</si>
  <si>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</si>
  <si>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</si>
  <si>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</si>
  <si>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</si>
  <si>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</si>
  <si>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</si>
  <si>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</si>
  <si>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</si>
  <si>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</si>
  <si>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</si>
  <si>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</si>
  <si>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</si>
  <si>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</si>
  <si>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</si>
  <si>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</si>
  <si>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</si>
  <si>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</si>
  <si>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</si>
  <si>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</si>
  <si>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</si>
  <si>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</si>
  <si>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</si>
  <si>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</si>
  <si>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</si>
  <si>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</si>
  <si>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</si>
  <si>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</si>
  <si>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</si>
  <si>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</si>
  <si>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</si>
  <si>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</si>
  <si>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</si>
  <si>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</si>
  <si>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</si>
  <si>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</si>
  <si>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</si>
  <si>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</si>
  <si>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</si>
  <si>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</si>
  <si>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</si>
  <si>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</si>
  <si>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</si>
  <si>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</si>
  <si>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</si>
  <si>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</si>
  <si>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</si>
  <si>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</si>
  <si>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</si>
  <si>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</si>
  <si>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</si>
  <si>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</si>
  <si>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</si>
  <si>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</si>
  <si>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</si>
  <si>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</si>
  <si>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</si>
  <si>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</si>
  <si>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</si>
  <si>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</si>
  <si>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</si>
  <si>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</si>
  <si>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</si>
  <si>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</si>
  <si>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</si>
  <si>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</si>
  <si>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</si>
  <si>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</si>
  <si>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</si>
  <si>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</si>
  <si>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</si>
  <si>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</si>
  <si>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</si>
  <si>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</si>
  <si>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</si>
  <si>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</si>
  <si>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</si>
  <si>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</si>
  <si>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</si>
  <si>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</si>
  <si>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</si>
  <si>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</si>
  <si>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</si>
  <si>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</si>
  <si>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</si>
  <si>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</si>
  <si>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</si>
  <si>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</si>
  <si>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</si>
  <si>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</si>
  <si>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</si>
  <si>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</si>
  <si>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</si>
  <si>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</si>
  <si>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</si>
  <si>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</si>
  <si>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</si>
  <si>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</si>
  <si>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</si>
  <si>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</si>
  <si>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</si>
  <si>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</si>
  <si>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</si>
  <si>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</si>
  <si>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</si>
  <si>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</si>
  <si>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</si>
  <si>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</si>
  <si>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</si>
  <si>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</si>
  <si>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</si>
  <si>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</si>
  <si>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</si>
  <si>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</si>
  <si>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</si>
  <si>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</si>
  <si>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</si>
  <si>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</si>
  <si>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</si>
  <si>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</si>
  <si>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</si>
  <si>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</si>
  <si>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</si>
  <si>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</si>
  <si>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</si>
  <si>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</si>
  <si>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</si>
  <si>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</si>
  <si>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</si>
  <si>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</si>
  <si>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</si>
  <si>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</si>
  <si>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</si>
  <si>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</si>
  <si>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</si>
  <si>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</si>
  <si>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</si>
  <si>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</si>
  <si>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</si>
  <si>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</si>
  <si>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</si>
  <si>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</si>
  <si>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</si>
  <si>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</si>
  <si>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</si>
  <si>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</si>
  <si>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</si>
  <si>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</si>
  <si>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</si>
  <si>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</si>
  <si>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</si>
  <si>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</si>
  <si>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</si>
  <si>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</si>
  <si>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</si>
  <si>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</si>
  <si>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</si>
  <si>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</si>
  <si>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</si>
  <si>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</si>
  <si>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</si>
  <si>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</si>
  <si>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</si>
  <si>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</si>
  <si>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</si>
  <si>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</si>
  <si>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</si>
  <si>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</si>
  <si>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</si>
  <si>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</si>
  <si>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</si>
  <si>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</si>
  <si>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</si>
  <si>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</si>
  <si>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</si>
  <si>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</si>
  <si>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</si>
  <si>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</si>
  <si>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</si>
  <si>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</si>
  <si>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</si>
  <si>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</si>
  <si>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</si>
  <si>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</si>
  <si>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</si>
  <si>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</si>
  <si>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</si>
  <si>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</si>
  <si>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</si>
  <si>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</si>
  <si>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</si>
  <si>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</si>
  <si>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</si>
  <si>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</si>
  <si>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</si>
  <si>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</si>
  <si>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</si>
  <si>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</si>
  <si>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</si>
  <si>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</si>
  <si>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</si>
  <si>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</si>
  <si>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</si>
  <si>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</si>
  <si>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</si>
  <si>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</si>
  <si>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</si>
  <si>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</si>
  <si>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</si>
  <si>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</si>
  <si>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</si>
  <si>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</si>
  <si>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</si>
  <si>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</si>
  <si>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</si>
  <si>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</si>
  <si>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</si>
  <si>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</si>
  <si>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</si>
  <si>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</si>
  <si>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</si>
  <si>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</si>
  <si>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</si>
  <si>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</si>
  <si>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</si>
  <si>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</si>
  <si>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</si>
  <si>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</si>
  <si>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</si>
  <si>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</si>
  <si>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</si>
  <si>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</si>
  <si>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</si>
  <si>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</si>
  <si>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</si>
  <si>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</si>
  <si>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</si>
  <si>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</si>
  <si>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</si>
  <si>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</si>
  <si>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</si>
  <si>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</si>
  <si>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</si>
  <si>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</si>
  <si>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</si>
  <si>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</si>
  <si>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</si>
  <si>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</si>
  <si>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</si>
  <si>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</si>
  <si>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</si>
  <si>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</si>
  <si>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</si>
  <si>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</si>
  <si>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</si>
  <si>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</si>
  <si>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</si>
  <si>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</si>
  <si>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</si>
  <si>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</si>
  <si>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</si>
  <si>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</si>
  <si>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</si>
  <si>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</si>
  <si>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</si>
  <si>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</si>
  <si>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</si>
  <si>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</si>
  <si>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</si>
  <si>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</si>
  <si>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</si>
  <si>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</si>
  <si>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</si>
  <si>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</si>
  <si>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</si>
  <si>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</si>
  <si>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</si>
  <si>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</si>
  <si>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</si>
  <si>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</si>
  <si>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</si>
  <si>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</si>
  <si>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</si>
  <si>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</si>
  <si>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</si>
  <si>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</si>
  <si>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</si>
  <si>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</si>
  <si>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</si>
  <si>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</si>
  <si>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</si>
  <si>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</si>
  <si>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</si>
  <si>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</si>
  <si>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</si>
  <si>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</si>
  <si>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</si>
  <si>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</si>
  <si>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</si>
  <si>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</si>
  <si>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</si>
  <si>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</si>
  <si>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</si>
  <si>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</si>
  <si>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</si>
  <si>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</si>
  <si>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</si>
  <si>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</si>
  <si>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</si>
  <si>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</si>
  <si>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</si>
  <si>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</si>
  <si>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</si>
  <si>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</si>
  <si>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</si>
  <si>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</si>
  <si>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</si>
  <si>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</si>
  <si>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</si>
  <si>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</si>
  <si>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</si>
  <si>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</si>
  <si>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</si>
  <si>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</si>
  <si>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</si>
  <si>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</si>
  <si>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</si>
  <si>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</si>
  <si>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</si>
  <si>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</si>
  <si>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</si>
  <si>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</si>
  <si>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</si>
  <si>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</si>
  <si>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</si>
  <si>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</si>
  <si>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</si>
  <si>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</si>
  <si>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</si>
  <si>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</si>
  <si>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</si>
  <si>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</si>
  <si>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</si>
  <si>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</si>
  <si>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</si>
  <si>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</si>
  <si>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</si>
  <si>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</si>
  <si>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</si>
  <si>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</si>
  <si>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</si>
  <si>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</si>
  <si>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</si>
  <si>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</si>
  <si>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</si>
  <si>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</si>
  <si>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</si>
  <si>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</si>
  <si>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</si>
  <si>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</si>
  <si>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</si>
  <si>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</si>
  <si>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</si>
  <si>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</si>
  <si>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</si>
  <si>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</si>
  <si>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</si>
  <si>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</si>
  <si>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</si>
  <si>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</si>
  <si>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</si>
  <si>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</si>
  <si>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</si>
  <si>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</si>
  <si>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</si>
  <si>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</si>
  <si>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</si>
  <si>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</si>
  <si>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</si>
  <si>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</si>
  <si>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</si>
  <si>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</si>
  <si>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</si>
  <si>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</si>
  <si>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</si>
  <si>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</si>
  <si>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</si>
  <si>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</si>
  <si>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</si>
  <si>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</si>
  <si>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</si>
  <si>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</si>
  <si>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</si>
  <si>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</si>
  <si>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</si>
  <si>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</si>
  <si>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</si>
  <si>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</si>
  <si>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</si>
  <si>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</si>
  <si>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</si>
  <si>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</si>
  <si>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</si>
  <si>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</si>
  <si>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</si>
  <si>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</si>
  <si>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</si>
  <si>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</si>
  <si>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</si>
  <si>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</si>
  <si>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</si>
  <si>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</si>
  <si>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</si>
  <si>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</si>
  <si>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</si>
  <si>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</si>
  <si>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</si>
  <si>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</si>
  <si>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</si>
  <si>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</si>
  <si>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</si>
  <si>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</si>
  <si>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</si>
  <si>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</si>
  <si>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</si>
  <si>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</si>
  <si>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</si>
  <si>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</si>
  <si>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</si>
  <si>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</si>
  <si>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</si>
  <si>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</si>
  <si>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</si>
  <si>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</si>
  <si>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</si>
  <si>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</si>
  <si>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</si>
  <si>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</si>
  <si>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</si>
  <si>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</si>
  <si>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</si>
  <si>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</si>
  <si>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</si>
  <si>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</si>
  <si>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</si>
  <si>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</si>
  <si>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</si>
  <si>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</si>
  <si>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</si>
  <si>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</si>
  <si>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</si>
  <si>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</si>
  <si>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</si>
  <si>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</si>
  <si>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</si>
  <si>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</si>
  <si>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</si>
  <si>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</si>
  <si>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</si>
  <si>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</si>
  <si>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</si>
  <si>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</si>
  <si>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</si>
  <si>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</si>
  <si>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</si>
  <si>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</si>
  <si>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</si>
  <si>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</si>
  <si>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</si>
  <si>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</si>
  <si>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</si>
  <si>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</si>
  <si>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</si>
  <si>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</si>
  <si>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</si>
  <si>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</si>
  <si>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</si>
  <si>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</si>
  <si>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</si>
  <si>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</si>
  <si>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</si>
  <si>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</si>
  <si>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</si>
  <si>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</si>
  <si>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</si>
  <si>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</si>
  <si>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</si>
  <si>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</si>
  <si>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</si>
  <si>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</si>
  <si>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</si>
  <si>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</si>
  <si>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</si>
  <si>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</si>
  <si>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</si>
  <si>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</si>
  <si>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</si>
  <si>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</si>
  <si>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</si>
  <si>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</si>
  <si>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</si>
  <si>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</si>
  <si>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</si>
  <si>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</si>
  <si>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</si>
  <si>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</si>
  <si>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</si>
  <si>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</si>
  <si>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</si>
  <si>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</si>
  <si>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</si>
  <si>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</si>
  <si>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</si>
  <si>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</si>
  <si>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</si>
  <si>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</si>
  <si>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</si>
  <si>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</si>
  <si>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</si>
  <si>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</si>
  <si>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</si>
  <si>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</si>
  <si>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</si>
  <si>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</si>
  <si>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</si>
  <si>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</si>
  <si>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</si>
  <si>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</si>
  <si>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</si>
  <si>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</si>
  <si>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</si>
  <si>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</si>
  <si>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</si>
  <si>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</si>
  <si>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</si>
  <si>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</si>
  <si>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</si>
  <si>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</si>
  <si>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</si>
  <si>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</si>
  <si>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</si>
  <si>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</si>
  <si>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</si>
  <si>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</si>
  <si>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</si>
  <si>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</si>
  <si>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</si>
  <si>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</si>
  <si>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</si>
  <si>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</si>
  <si>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</si>
  <si>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</si>
  <si>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</si>
  <si>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</si>
  <si>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</si>
  <si>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</si>
  <si>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</si>
  <si>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</si>
  <si>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</si>
  <si>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</si>
  <si>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</si>
  <si>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</si>
  <si>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</si>
  <si>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</si>
  <si>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</si>
  <si>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</si>
  <si>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</si>
  <si>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</si>
  <si>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</si>
  <si>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</si>
  <si>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</si>
  <si>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</si>
  <si>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</si>
  <si>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</si>
  <si>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</si>
  <si>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</si>
  <si>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</si>
  <si>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</si>
  <si>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</si>
  <si>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</si>
  <si>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</si>
  <si>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</si>
  <si>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</si>
  <si>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</si>
  <si>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</si>
  <si>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</si>
  <si>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</si>
  <si>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</si>
  <si>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</si>
  <si>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</si>
  <si>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</si>
  <si>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</si>
  <si>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</si>
  <si>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</si>
  <si>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</si>
  <si>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</si>
  <si>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</si>
  <si>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</si>
  <si>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</si>
  <si>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</si>
  <si>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</si>
  <si>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</si>
  <si>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</si>
  <si>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</si>
  <si>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</si>
  <si>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</si>
  <si>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</si>
  <si>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</si>
  <si>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</si>
  <si>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</si>
  <si>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</si>
  <si>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</si>
  <si>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</si>
  <si>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</si>
  <si>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</si>
  <si>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</si>
  <si>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</si>
  <si>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</si>
  <si>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</si>
  <si>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</si>
  <si>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</si>
  <si>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</si>
  <si>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</si>
  <si>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</si>
  <si>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</si>
  <si>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</si>
  <si>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</si>
  <si>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</si>
  <si>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</si>
  <si>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</si>
  <si>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</si>
  <si>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</si>
  <si>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</si>
  <si>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</si>
  <si>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</si>
  <si>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</si>
  <si>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</si>
  <si>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</si>
  <si>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</si>
  <si>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</si>
  <si>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</si>
  <si>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</si>
  <si>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</si>
  <si>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</si>
  <si>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</si>
  <si>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</si>
  <si>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</si>
  <si>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</si>
  <si>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</si>
  <si>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</si>
  <si>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</si>
  <si>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</si>
  <si>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</si>
  <si>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</si>
  <si>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</si>
  <si>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</si>
  <si>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</si>
  <si>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</si>
  <si>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</si>
  <si>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</si>
  <si>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</si>
  <si>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</si>
  <si>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</si>
  <si>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</si>
  <si>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</si>
  <si>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</si>
  <si>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</si>
  <si>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</si>
  <si>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</si>
  <si>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</si>
  <si>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</si>
  <si>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</si>
  <si>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</si>
  <si>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</si>
  <si>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</si>
  <si>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</si>
  <si>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</si>
  <si>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</si>
  <si>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</si>
  <si>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</si>
  <si>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</si>
  <si>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</si>
  <si>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</si>
  <si>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</si>
  <si>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</si>
  <si>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</si>
  <si>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</si>
  <si>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</si>
  <si>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</si>
  <si>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</si>
  <si>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</si>
  <si>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</si>
  <si>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</si>
  <si>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</si>
  <si>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</si>
  <si>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</si>
  <si>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</si>
  <si>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</si>
  <si>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</si>
  <si>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</si>
  <si>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</si>
  <si>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</si>
  <si>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</si>
  <si>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</si>
  <si>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</si>
  <si>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</si>
  <si>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</si>
  <si>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</si>
  <si>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</si>
  <si>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</si>
  <si>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</si>
  <si>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</si>
  <si>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</si>
  <si>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</si>
  <si>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</si>
  <si>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</si>
  <si>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</si>
  <si>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</si>
  <si>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</si>
  <si>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</si>
  <si>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</si>
  <si>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</si>
  <si>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</si>
  <si>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</si>
  <si>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</si>
  <si>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</si>
  <si>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</si>
  <si>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</si>
  <si>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</si>
  <si>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</si>
  <si>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</si>
  <si>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</si>
  <si>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</si>
  <si>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</si>
  <si>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</si>
  <si>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</si>
  <si>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</si>
  <si>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</si>
  <si>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</si>
  <si>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</si>
  <si>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</si>
  <si>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</si>
  <si>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</si>
  <si>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</si>
  <si>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</si>
  <si>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</si>
  <si>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</si>
  <si>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</si>
  <si>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</si>
  <si>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</si>
  <si>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</si>
  <si>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</si>
  <si>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</si>
  <si>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</si>
  <si>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</si>
  <si>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</si>
  <si>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</si>
  <si>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</si>
  <si>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</si>
  <si>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</si>
  <si>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</si>
  <si>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</si>
  <si>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</si>
  <si>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</si>
  <si>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</si>
  <si>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</si>
  <si>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</si>
  <si>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</si>
  <si>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</si>
  <si>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</si>
  <si>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</si>
  <si>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</si>
  <si>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</si>
  <si>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</si>
  <si>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</si>
  <si>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</si>
  <si>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</si>
  <si>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</si>
  <si>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</si>
  <si>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</si>
  <si>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</si>
  <si>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</si>
  <si>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</si>
  <si>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</si>
  <si>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</si>
  <si>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</si>
  <si>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</si>
  <si>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</si>
  <si>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</si>
  <si>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</si>
  <si>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</si>
  <si>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</si>
  <si>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</si>
  <si>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</si>
  <si>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</si>
  <si>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</si>
  <si>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</si>
  <si>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</si>
  <si>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</si>
  <si>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</si>
  <si>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</si>
  <si>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</si>
  <si>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</si>
  <si>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</si>
  <si>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</si>
  <si>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</si>
  <si>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</si>
  <si>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</si>
  <si>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</si>
  <si>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</si>
  <si>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</si>
  <si>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</si>
  <si>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</si>
  <si>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</si>
  <si>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</si>
  <si>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</si>
  <si>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</si>
  <si>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</si>
  <si>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</si>
  <si>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</si>
  <si>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</si>
  <si>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</si>
  <si>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</si>
  <si>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</si>
  <si>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</si>
  <si>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</si>
  <si>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</si>
  <si>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</si>
  <si>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</si>
  <si>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</si>
  <si>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</si>
  <si>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</si>
  <si>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</si>
  <si>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</si>
  <si>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</si>
  <si>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</si>
  <si>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</si>
  <si>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</si>
  <si>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</si>
  <si>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</si>
  <si>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</si>
  <si>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</si>
  <si>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</si>
  <si>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</si>
  <si>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</si>
  <si>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</si>
  <si>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</si>
  <si>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</si>
  <si>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</si>
  <si>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</si>
  <si>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</si>
  <si>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</si>
  <si>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</si>
  <si>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</si>
  <si>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</si>
  <si>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</si>
  <si>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</si>
  <si>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</si>
  <si>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</si>
  <si>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</si>
  <si>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</si>
  <si>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</si>
  <si>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</si>
  <si>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</si>
  <si>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</si>
  <si>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</si>
  <si>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</si>
  <si>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</si>
  <si>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</si>
  <si>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</si>
  <si>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</si>
  <si>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</si>
  <si>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</si>
  <si>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</si>
  <si>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</si>
  <si>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</si>
  <si>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</si>
  <si>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</si>
  <si>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</si>
  <si>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</si>
  <si>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</si>
  <si>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</si>
  <si>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</si>
  <si>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</si>
  <si>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</si>
  <si>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</si>
  <si>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</si>
  <si>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</si>
  <si>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</si>
  <si>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</si>
  <si>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</si>
  <si>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</si>
  <si>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</si>
  <si>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</si>
  <si>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</si>
  <si>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</si>
  <si>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</si>
  <si>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</si>
  <si>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</si>
  <si>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</si>
  <si>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</si>
  <si>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</si>
  <si>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</si>
  <si>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</si>
  <si>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</si>
  <si>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</si>
  <si>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</si>
  <si>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</si>
  <si>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</si>
  <si>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</si>
  <si>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</si>
  <si>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</si>
  <si>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</si>
  <si>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</si>
  <si>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</si>
  <si>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</si>
  <si>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</si>
  <si>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</si>
  <si>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</si>
  <si>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</si>
  <si>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</si>
  <si>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</si>
  <si>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</si>
  <si>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</si>
  <si>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</si>
  <si>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</si>
  <si>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</si>
  <si>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</si>
  <si>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</si>
  <si>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</si>
  <si>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</si>
  <si>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</si>
  <si>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</si>
  <si>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</si>
  <si>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</si>
  <si>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</si>
  <si>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</si>
  <si>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</si>
  <si>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</si>
  <si>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</si>
  <si>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</si>
  <si>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</si>
  <si>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</si>
  <si>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</si>
  <si>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</si>
  <si>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</si>
  <si>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</si>
  <si>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</si>
  <si>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</si>
  <si>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</si>
  <si>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</si>
  <si>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</si>
  <si>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</si>
  <si>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</si>
  <si>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</si>
  <si>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</si>
  <si>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</si>
  <si>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</si>
  <si>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</si>
  <si>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</si>
  <si>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</si>
  <si>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</si>
  <si>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</si>
  <si>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</si>
  <si>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</si>
  <si>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</si>
  <si>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</si>
  <si>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</si>
  <si>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</si>
  <si>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</si>
  <si>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</si>
  <si>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</si>
  <si>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</si>
  <si>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</si>
  <si>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</si>
  <si>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</si>
  <si>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</si>
  <si>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</si>
  <si>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</si>
  <si>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</si>
  <si>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</si>
  <si>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</si>
  <si>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</si>
  <si>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</si>
  <si>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</si>
  <si>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</si>
  <si>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</si>
  <si>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</si>
  <si>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</si>
  <si>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</si>
  <si>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</si>
  <si>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</si>
  <si>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</si>
  <si>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</si>
  <si>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</si>
  <si>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</si>
  <si>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</si>
  <si>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</si>
  <si>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</si>
  <si>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</si>
  <si>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</si>
  <si>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</si>
  <si>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</si>
  <si>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</si>
  <si>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</si>
  <si>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</si>
  <si>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</si>
  <si>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</si>
  <si>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</si>
  <si>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</si>
  <si>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</si>
  <si>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</si>
  <si>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</si>
  <si>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</si>
  <si>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</si>
  <si>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</si>
  <si>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</si>
  <si>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</si>
  <si>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</si>
  <si>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</si>
  <si>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</si>
  <si>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</si>
  <si>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</si>
  <si>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</si>
  <si>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</si>
  <si>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</si>
  <si>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</si>
  <si>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</si>
  <si>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</si>
  <si>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</si>
  <si>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</si>
  <si>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</si>
  <si>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</si>
  <si>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</si>
  <si>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</si>
  <si>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</si>
  <si>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</si>
  <si>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</si>
  <si>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</si>
  <si>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</si>
  <si>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</si>
  <si>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</si>
  <si>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</si>
  <si>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</si>
  <si>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</si>
  <si>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</si>
  <si>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</si>
  <si>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</si>
  <si>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</si>
  <si>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</si>
  <si>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</si>
  <si>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</si>
  <si>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</si>
  <si>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</si>
  <si>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</si>
  <si>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</si>
  <si>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</si>
  <si>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</si>
  <si>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</si>
  <si>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</si>
  <si>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</si>
  <si>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</si>
  <si>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</si>
  <si>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</si>
  <si>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</si>
  <si>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</si>
  <si>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</si>
  <si>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</si>
  <si>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</si>
  <si>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</si>
  <si>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</si>
  <si>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</si>
  <si>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06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</si>
  <si>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</si>
  <si>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</si>
  <si>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</si>
  <si>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</si>
  <si>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</si>
  <si>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</si>
  <si>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</si>
  <si>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</si>
  <si>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</si>
  <si>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</si>
  <si>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</si>
  <si>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</si>
  <si>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</si>
  <si>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</si>
  <si>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</si>
  <si>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</si>
  <si>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</si>
  <si>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</si>
  <si>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</si>
  <si>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</si>
  <si>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</si>
  <si>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</si>
  <si>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</si>
  <si>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</si>
  <si>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</si>
  <si>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</si>
  <si>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</si>
  <si>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</si>
  <si>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</si>
  <si>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</si>
  <si>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</si>
  <si>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</si>
  <si>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บูธ ปตท.คุณาวรรณ วันที่ 1-31 ธ.ค. 2567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</si>
  <si>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</si>
  <si>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</si>
  <si>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</si>
  <si>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</si>
  <si>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</si>
  <si>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</si>
  <si>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</si>
  <si>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</si>
  <si>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</si>
  <si>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</si>
  <si>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</si>
  <si>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</si>
  <si>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</si>
  <si>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</si>
  <si>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</si>
  <si>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</si>
  <si>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</si>
  <si>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</si>
  <si>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</si>
  <si>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</si>
  <si>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</si>
  <si>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</si>
  <si>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</si>
  <si>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</si>
  <si>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</si>
  <si>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</si>
  <si>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</si>
  <si>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</si>
  <si>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</si>
  <si>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</si>
  <si>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สรุปยอดขาย บูธ ปตท.คุณาวรรณ วันที่ 1-31 ธ.ค. 2567</t>
  </si>
  <si>
    <t>ตัดรับ-จ่ายแล้ว</t>
  </si>
  <si>
    <t>เค้กสลิ่ม 85 กรัม</t>
  </si>
  <si>
    <t>มิดไนท์โกโก้ดัทซ์ 85 กรัม</t>
  </si>
  <si>
    <t>มุสชาไทยพุดดิ้ง 130 กรัม</t>
  </si>
  <si>
    <t>Sct ของขวัญ</t>
  </si>
  <si>
    <t>ชุด</t>
  </si>
  <si>
    <t>จัดกระเช้า 16 นิ้ว</t>
  </si>
  <si>
    <t>จัดกระเช้า 14 นิ้ว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</si>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</sst>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2" fillId="2" borderId="2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workbookViewId="0">
      <pane ySplit="1" topLeftCell="A482" activePane="bottomLeft" state="frozen"/>
      <selection activeCell="L249" sqref="L249"/>
      <selection pane="bottomLeft" activeCell="L249" sqref="L249"/>
    </sheetView>
  </sheetViews>
  <sheetFormatPr defaultRowHeight="13.8" x14ac:dyDescent="0.25"/>
  <cols>
    <col min="1" max="1" width="21.3984375" style="82" customWidth="1"/>
    <col min="2" max="2" width="42.8984375" style="82" customWidth="1"/>
    <col min="3" max="3" width="21.3984375" style="82" customWidth="1"/>
    <col min="4" max="4" width="14.19921875" style="83" customWidth="1"/>
    <col min="5" max="6" width="11.3984375" style="84" customWidth="1"/>
    <col min="7" max="8" width="11.3984375" style="85" customWidth="1"/>
    <col min="9" max="9" width="71.3984375" style="82" customWidth="1"/>
    <col min="10" max="10" width="14.19921875" style="86" customWidth="1"/>
    <col min="11" max="256" width="8.69921875" style="81"/>
    <col min="257" max="257" width="21.3984375" style="81" customWidth="1"/>
    <col min="258" max="258" width="42.8984375" style="81" customWidth="1"/>
    <col min="259" max="259" width="21.3984375" style="81" customWidth="1"/>
    <col min="260" max="260" width="14.19921875" style="81" customWidth="1"/>
    <col min="261" max="264" width="11.3984375" style="81" customWidth="1"/>
    <col min="265" max="265" width="71.3984375" style="81" customWidth="1"/>
    <col min="266" max="266" width="14.19921875" style="81" customWidth="1"/>
    <col min="267" max="512" width="8.69921875" style="81"/>
    <col min="513" max="513" width="21.3984375" style="81" customWidth="1"/>
    <col min="514" max="514" width="42.8984375" style="81" customWidth="1"/>
    <col min="515" max="515" width="21.3984375" style="81" customWidth="1"/>
    <col min="516" max="516" width="14.19921875" style="81" customWidth="1"/>
    <col min="517" max="520" width="11.3984375" style="81" customWidth="1"/>
    <col min="521" max="521" width="71.3984375" style="81" customWidth="1"/>
    <col min="522" max="522" width="14.19921875" style="81" customWidth="1"/>
    <col min="523" max="768" width="8.69921875" style="81"/>
    <col min="769" max="769" width="21.3984375" style="81" customWidth="1"/>
    <col min="770" max="770" width="42.8984375" style="81" customWidth="1"/>
    <col min="771" max="771" width="21.3984375" style="81" customWidth="1"/>
    <col min="772" max="772" width="14.19921875" style="81" customWidth="1"/>
    <col min="773" max="776" width="11.3984375" style="81" customWidth="1"/>
    <col min="777" max="777" width="71.3984375" style="81" customWidth="1"/>
    <col min="778" max="778" width="14.19921875" style="81" customWidth="1"/>
    <col min="779" max="1024" width="8.69921875" style="81"/>
    <col min="1025" max="1025" width="21.3984375" style="81" customWidth="1"/>
    <col min="1026" max="1026" width="42.8984375" style="81" customWidth="1"/>
    <col min="1027" max="1027" width="21.3984375" style="81" customWidth="1"/>
    <col min="1028" max="1028" width="14.19921875" style="81" customWidth="1"/>
    <col min="1029" max="1032" width="11.3984375" style="81" customWidth="1"/>
    <col min="1033" max="1033" width="71.3984375" style="81" customWidth="1"/>
    <col min="1034" max="1034" width="14.19921875" style="81" customWidth="1"/>
    <col min="1035" max="1280" width="8.69921875" style="81"/>
    <col min="1281" max="1281" width="21.3984375" style="81" customWidth="1"/>
    <col min="1282" max="1282" width="42.8984375" style="81" customWidth="1"/>
    <col min="1283" max="1283" width="21.3984375" style="81" customWidth="1"/>
    <col min="1284" max="1284" width="14.19921875" style="81" customWidth="1"/>
    <col min="1285" max="1288" width="11.3984375" style="81" customWidth="1"/>
    <col min="1289" max="1289" width="71.3984375" style="81" customWidth="1"/>
    <col min="1290" max="1290" width="14.19921875" style="81" customWidth="1"/>
    <col min="1291" max="1536" width="8.69921875" style="81"/>
    <col min="1537" max="1537" width="21.3984375" style="81" customWidth="1"/>
    <col min="1538" max="1538" width="42.8984375" style="81" customWidth="1"/>
    <col min="1539" max="1539" width="21.3984375" style="81" customWidth="1"/>
    <col min="1540" max="1540" width="14.19921875" style="81" customWidth="1"/>
    <col min="1541" max="1544" width="11.3984375" style="81" customWidth="1"/>
    <col min="1545" max="1545" width="71.3984375" style="81" customWidth="1"/>
    <col min="1546" max="1546" width="14.19921875" style="81" customWidth="1"/>
    <col min="1547" max="1792" width="8.69921875" style="81"/>
    <col min="1793" max="1793" width="21.3984375" style="81" customWidth="1"/>
    <col min="1794" max="1794" width="42.8984375" style="81" customWidth="1"/>
    <col min="1795" max="1795" width="21.3984375" style="81" customWidth="1"/>
    <col min="1796" max="1796" width="14.19921875" style="81" customWidth="1"/>
    <col min="1797" max="1800" width="11.3984375" style="81" customWidth="1"/>
    <col min="1801" max="1801" width="71.3984375" style="81" customWidth="1"/>
    <col min="1802" max="1802" width="14.19921875" style="81" customWidth="1"/>
    <col min="1803" max="2048" width="8.69921875" style="81"/>
    <col min="2049" max="2049" width="21.3984375" style="81" customWidth="1"/>
    <col min="2050" max="2050" width="42.8984375" style="81" customWidth="1"/>
    <col min="2051" max="2051" width="21.3984375" style="81" customWidth="1"/>
    <col min="2052" max="2052" width="14.19921875" style="81" customWidth="1"/>
    <col min="2053" max="2056" width="11.3984375" style="81" customWidth="1"/>
    <col min="2057" max="2057" width="71.3984375" style="81" customWidth="1"/>
    <col min="2058" max="2058" width="14.19921875" style="81" customWidth="1"/>
    <col min="2059" max="2304" width="8.69921875" style="81"/>
    <col min="2305" max="2305" width="21.3984375" style="81" customWidth="1"/>
    <col min="2306" max="2306" width="42.8984375" style="81" customWidth="1"/>
    <col min="2307" max="2307" width="21.3984375" style="81" customWidth="1"/>
    <col min="2308" max="2308" width="14.19921875" style="81" customWidth="1"/>
    <col min="2309" max="2312" width="11.3984375" style="81" customWidth="1"/>
    <col min="2313" max="2313" width="71.3984375" style="81" customWidth="1"/>
    <col min="2314" max="2314" width="14.19921875" style="81" customWidth="1"/>
    <col min="2315" max="2560" width="8.69921875" style="81"/>
    <col min="2561" max="2561" width="21.3984375" style="81" customWidth="1"/>
    <col min="2562" max="2562" width="42.8984375" style="81" customWidth="1"/>
    <col min="2563" max="2563" width="21.3984375" style="81" customWidth="1"/>
    <col min="2564" max="2564" width="14.19921875" style="81" customWidth="1"/>
    <col min="2565" max="2568" width="11.3984375" style="81" customWidth="1"/>
    <col min="2569" max="2569" width="71.3984375" style="81" customWidth="1"/>
    <col min="2570" max="2570" width="14.19921875" style="81" customWidth="1"/>
    <col min="2571" max="2816" width="8.69921875" style="81"/>
    <col min="2817" max="2817" width="21.3984375" style="81" customWidth="1"/>
    <col min="2818" max="2818" width="42.8984375" style="81" customWidth="1"/>
    <col min="2819" max="2819" width="21.3984375" style="81" customWidth="1"/>
    <col min="2820" max="2820" width="14.19921875" style="81" customWidth="1"/>
    <col min="2821" max="2824" width="11.3984375" style="81" customWidth="1"/>
    <col min="2825" max="2825" width="71.3984375" style="81" customWidth="1"/>
    <col min="2826" max="2826" width="14.19921875" style="81" customWidth="1"/>
    <col min="2827" max="3072" width="8.69921875" style="81"/>
    <col min="3073" max="3073" width="21.3984375" style="81" customWidth="1"/>
    <col min="3074" max="3074" width="42.8984375" style="81" customWidth="1"/>
    <col min="3075" max="3075" width="21.3984375" style="81" customWidth="1"/>
    <col min="3076" max="3076" width="14.19921875" style="81" customWidth="1"/>
    <col min="3077" max="3080" width="11.3984375" style="81" customWidth="1"/>
    <col min="3081" max="3081" width="71.3984375" style="81" customWidth="1"/>
    <col min="3082" max="3082" width="14.19921875" style="81" customWidth="1"/>
    <col min="3083" max="3328" width="8.69921875" style="81"/>
    <col min="3329" max="3329" width="21.3984375" style="81" customWidth="1"/>
    <col min="3330" max="3330" width="42.8984375" style="81" customWidth="1"/>
    <col min="3331" max="3331" width="21.3984375" style="81" customWidth="1"/>
    <col min="3332" max="3332" width="14.19921875" style="81" customWidth="1"/>
    <col min="3333" max="3336" width="11.3984375" style="81" customWidth="1"/>
    <col min="3337" max="3337" width="71.3984375" style="81" customWidth="1"/>
    <col min="3338" max="3338" width="14.19921875" style="81" customWidth="1"/>
    <col min="3339" max="3584" width="8.69921875" style="81"/>
    <col min="3585" max="3585" width="21.3984375" style="81" customWidth="1"/>
    <col min="3586" max="3586" width="42.8984375" style="81" customWidth="1"/>
    <col min="3587" max="3587" width="21.3984375" style="81" customWidth="1"/>
    <col min="3588" max="3588" width="14.19921875" style="81" customWidth="1"/>
    <col min="3589" max="3592" width="11.3984375" style="81" customWidth="1"/>
    <col min="3593" max="3593" width="71.3984375" style="81" customWidth="1"/>
    <col min="3594" max="3594" width="14.19921875" style="81" customWidth="1"/>
    <col min="3595" max="3840" width="8.69921875" style="81"/>
    <col min="3841" max="3841" width="21.3984375" style="81" customWidth="1"/>
    <col min="3842" max="3842" width="42.8984375" style="81" customWidth="1"/>
    <col min="3843" max="3843" width="21.3984375" style="81" customWidth="1"/>
    <col min="3844" max="3844" width="14.19921875" style="81" customWidth="1"/>
    <col min="3845" max="3848" width="11.3984375" style="81" customWidth="1"/>
    <col min="3849" max="3849" width="71.3984375" style="81" customWidth="1"/>
    <col min="3850" max="3850" width="14.19921875" style="81" customWidth="1"/>
    <col min="3851" max="4096" width="8.69921875" style="81"/>
    <col min="4097" max="4097" width="21.3984375" style="81" customWidth="1"/>
    <col min="4098" max="4098" width="42.8984375" style="81" customWidth="1"/>
    <col min="4099" max="4099" width="21.3984375" style="81" customWidth="1"/>
    <col min="4100" max="4100" width="14.19921875" style="81" customWidth="1"/>
    <col min="4101" max="4104" width="11.3984375" style="81" customWidth="1"/>
    <col min="4105" max="4105" width="71.3984375" style="81" customWidth="1"/>
    <col min="4106" max="4106" width="14.19921875" style="81" customWidth="1"/>
    <col min="4107" max="4352" width="8.69921875" style="81"/>
    <col min="4353" max="4353" width="21.3984375" style="81" customWidth="1"/>
    <col min="4354" max="4354" width="42.8984375" style="81" customWidth="1"/>
    <col min="4355" max="4355" width="21.3984375" style="81" customWidth="1"/>
    <col min="4356" max="4356" width="14.19921875" style="81" customWidth="1"/>
    <col min="4357" max="4360" width="11.3984375" style="81" customWidth="1"/>
    <col min="4361" max="4361" width="71.3984375" style="81" customWidth="1"/>
    <col min="4362" max="4362" width="14.19921875" style="81" customWidth="1"/>
    <col min="4363" max="4608" width="8.69921875" style="81"/>
    <col min="4609" max="4609" width="21.3984375" style="81" customWidth="1"/>
    <col min="4610" max="4610" width="42.8984375" style="81" customWidth="1"/>
    <col min="4611" max="4611" width="21.3984375" style="81" customWidth="1"/>
    <col min="4612" max="4612" width="14.19921875" style="81" customWidth="1"/>
    <col min="4613" max="4616" width="11.3984375" style="81" customWidth="1"/>
    <col min="4617" max="4617" width="71.3984375" style="81" customWidth="1"/>
    <col min="4618" max="4618" width="14.19921875" style="81" customWidth="1"/>
    <col min="4619" max="4864" width="8.69921875" style="81"/>
    <col min="4865" max="4865" width="21.3984375" style="81" customWidth="1"/>
    <col min="4866" max="4866" width="42.8984375" style="81" customWidth="1"/>
    <col min="4867" max="4867" width="21.3984375" style="81" customWidth="1"/>
    <col min="4868" max="4868" width="14.19921875" style="81" customWidth="1"/>
    <col min="4869" max="4872" width="11.3984375" style="81" customWidth="1"/>
    <col min="4873" max="4873" width="71.3984375" style="81" customWidth="1"/>
    <col min="4874" max="4874" width="14.19921875" style="81" customWidth="1"/>
    <col min="4875" max="5120" width="8.69921875" style="81"/>
    <col min="5121" max="5121" width="21.3984375" style="81" customWidth="1"/>
    <col min="5122" max="5122" width="42.8984375" style="81" customWidth="1"/>
    <col min="5123" max="5123" width="21.3984375" style="81" customWidth="1"/>
    <col min="5124" max="5124" width="14.19921875" style="81" customWidth="1"/>
    <col min="5125" max="5128" width="11.3984375" style="81" customWidth="1"/>
    <col min="5129" max="5129" width="71.3984375" style="81" customWidth="1"/>
    <col min="5130" max="5130" width="14.19921875" style="81" customWidth="1"/>
    <col min="5131" max="5376" width="8.69921875" style="81"/>
    <col min="5377" max="5377" width="21.3984375" style="81" customWidth="1"/>
    <col min="5378" max="5378" width="42.8984375" style="81" customWidth="1"/>
    <col min="5379" max="5379" width="21.3984375" style="81" customWidth="1"/>
    <col min="5380" max="5380" width="14.19921875" style="81" customWidth="1"/>
    <col min="5381" max="5384" width="11.3984375" style="81" customWidth="1"/>
    <col min="5385" max="5385" width="71.3984375" style="81" customWidth="1"/>
    <col min="5386" max="5386" width="14.19921875" style="81" customWidth="1"/>
    <col min="5387" max="5632" width="8.69921875" style="81"/>
    <col min="5633" max="5633" width="21.3984375" style="81" customWidth="1"/>
    <col min="5634" max="5634" width="42.8984375" style="81" customWidth="1"/>
    <col min="5635" max="5635" width="21.3984375" style="81" customWidth="1"/>
    <col min="5636" max="5636" width="14.19921875" style="81" customWidth="1"/>
    <col min="5637" max="5640" width="11.3984375" style="81" customWidth="1"/>
    <col min="5641" max="5641" width="71.3984375" style="81" customWidth="1"/>
    <col min="5642" max="5642" width="14.19921875" style="81" customWidth="1"/>
    <col min="5643" max="5888" width="8.69921875" style="81"/>
    <col min="5889" max="5889" width="21.3984375" style="81" customWidth="1"/>
    <col min="5890" max="5890" width="42.8984375" style="81" customWidth="1"/>
    <col min="5891" max="5891" width="21.3984375" style="81" customWidth="1"/>
    <col min="5892" max="5892" width="14.19921875" style="81" customWidth="1"/>
    <col min="5893" max="5896" width="11.3984375" style="81" customWidth="1"/>
    <col min="5897" max="5897" width="71.3984375" style="81" customWidth="1"/>
    <col min="5898" max="5898" width="14.19921875" style="81" customWidth="1"/>
    <col min="5899" max="6144" width="8.69921875" style="81"/>
    <col min="6145" max="6145" width="21.3984375" style="81" customWidth="1"/>
    <col min="6146" max="6146" width="42.8984375" style="81" customWidth="1"/>
    <col min="6147" max="6147" width="21.3984375" style="81" customWidth="1"/>
    <col min="6148" max="6148" width="14.19921875" style="81" customWidth="1"/>
    <col min="6149" max="6152" width="11.3984375" style="81" customWidth="1"/>
    <col min="6153" max="6153" width="71.3984375" style="81" customWidth="1"/>
    <col min="6154" max="6154" width="14.19921875" style="81" customWidth="1"/>
    <col min="6155" max="6400" width="8.69921875" style="81"/>
    <col min="6401" max="6401" width="21.3984375" style="81" customWidth="1"/>
    <col min="6402" max="6402" width="42.8984375" style="81" customWidth="1"/>
    <col min="6403" max="6403" width="21.3984375" style="81" customWidth="1"/>
    <col min="6404" max="6404" width="14.19921875" style="81" customWidth="1"/>
    <col min="6405" max="6408" width="11.3984375" style="81" customWidth="1"/>
    <col min="6409" max="6409" width="71.3984375" style="81" customWidth="1"/>
    <col min="6410" max="6410" width="14.19921875" style="81" customWidth="1"/>
    <col min="6411" max="6656" width="8.69921875" style="81"/>
    <col min="6657" max="6657" width="21.3984375" style="81" customWidth="1"/>
    <col min="6658" max="6658" width="42.8984375" style="81" customWidth="1"/>
    <col min="6659" max="6659" width="21.3984375" style="81" customWidth="1"/>
    <col min="6660" max="6660" width="14.19921875" style="81" customWidth="1"/>
    <col min="6661" max="6664" width="11.3984375" style="81" customWidth="1"/>
    <col min="6665" max="6665" width="71.3984375" style="81" customWidth="1"/>
    <col min="6666" max="6666" width="14.19921875" style="81" customWidth="1"/>
    <col min="6667" max="6912" width="8.69921875" style="81"/>
    <col min="6913" max="6913" width="21.3984375" style="81" customWidth="1"/>
    <col min="6914" max="6914" width="42.8984375" style="81" customWidth="1"/>
    <col min="6915" max="6915" width="21.3984375" style="81" customWidth="1"/>
    <col min="6916" max="6916" width="14.19921875" style="81" customWidth="1"/>
    <col min="6917" max="6920" width="11.3984375" style="81" customWidth="1"/>
    <col min="6921" max="6921" width="71.3984375" style="81" customWidth="1"/>
    <col min="6922" max="6922" width="14.19921875" style="81" customWidth="1"/>
    <col min="6923" max="7168" width="8.69921875" style="81"/>
    <col min="7169" max="7169" width="21.3984375" style="81" customWidth="1"/>
    <col min="7170" max="7170" width="42.8984375" style="81" customWidth="1"/>
    <col min="7171" max="7171" width="21.3984375" style="81" customWidth="1"/>
    <col min="7172" max="7172" width="14.19921875" style="81" customWidth="1"/>
    <col min="7173" max="7176" width="11.3984375" style="81" customWidth="1"/>
    <col min="7177" max="7177" width="71.3984375" style="81" customWidth="1"/>
    <col min="7178" max="7178" width="14.19921875" style="81" customWidth="1"/>
    <col min="7179" max="7424" width="8.69921875" style="81"/>
    <col min="7425" max="7425" width="21.3984375" style="81" customWidth="1"/>
    <col min="7426" max="7426" width="42.8984375" style="81" customWidth="1"/>
    <col min="7427" max="7427" width="21.3984375" style="81" customWidth="1"/>
    <col min="7428" max="7428" width="14.19921875" style="81" customWidth="1"/>
    <col min="7429" max="7432" width="11.3984375" style="81" customWidth="1"/>
    <col min="7433" max="7433" width="71.3984375" style="81" customWidth="1"/>
    <col min="7434" max="7434" width="14.19921875" style="81" customWidth="1"/>
    <col min="7435" max="7680" width="8.69921875" style="81"/>
    <col min="7681" max="7681" width="21.3984375" style="81" customWidth="1"/>
    <col min="7682" max="7682" width="42.8984375" style="81" customWidth="1"/>
    <col min="7683" max="7683" width="21.3984375" style="81" customWidth="1"/>
    <col min="7684" max="7684" width="14.19921875" style="81" customWidth="1"/>
    <col min="7685" max="7688" width="11.3984375" style="81" customWidth="1"/>
    <col min="7689" max="7689" width="71.3984375" style="81" customWidth="1"/>
    <col min="7690" max="7690" width="14.19921875" style="81" customWidth="1"/>
    <col min="7691" max="7936" width="8.69921875" style="81"/>
    <col min="7937" max="7937" width="21.3984375" style="81" customWidth="1"/>
    <col min="7938" max="7938" width="42.8984375" style="81" customWidth="1"/>
    <col min="7939" max="7939" width="21.3984375" style="81" customWidth="1"/>
    <col min="7940" max="7940" width="14.19921875" style="81" customWidth="1"/>
    <col min="7941" max="7944" width="11.3984375" style="81" customWidth="1"/>
    <col min="7945" max="7945" width="71.3984375" style="81" customWidth="1"/>
    <col min="7946" max="7946" width="14.19921875" style="81" customWidth="1"/>
    <col min="7947" max="8192" width="8.69921875" style="81"/>
    <col min="8193" max="8193" width="21.3984375" style="81" customWidth="1"/>
    <col min="8194" max="8194" width="42.8984375" style="81" customWidth="1"/>
    <col min="8195" max="8195" width="21.3984375" style="81" customWidth="1"/>
    <col min="8196" max="8196" width="14.19921875" style="81" customWidth="1"/>
    <col min="8197" max="8200" width="11.3984375" style="81" customWidth="1"/>
    <col min="8201" max="8201" width="71.3984375" style="81" customWidth="1"/>
    <col min="8202" max="8202" width="14.19921875" style="81" customWidth="1"/>
    <col min="8203" max="8448" width="8.69921875" style="81"/>
    <col min="8449" max="8449" width="21.3984375" style="81" customWidth="1"/>
    <col min="8450" max="8450" width="42.8984375" style="81" customWidth="1"/>
    <col min="8451" max="8451" width="21.3984375" style="81" customWidth="1"/>
    <col min="8452" max="8452" width="14.19921875" style="81" customWidth="1"/>
    <col min="8453" max="8456" width="11.3984375" style="81" customWidth="1"/>
    <col min="8457" max="8457" width="71.3984375" style="81" customWidth="1"/>
    <col min="8458" max="8458" width="14.19921875" style="81" customWidth="1"/>
    <col min="8459" max="8704" width="8.69921875" style="81"/>
    <col min="8705" max="8705" width="21.3984375" style="81" customWidth="1"/>
    <col min="8706" max="8706" width="42.8984375" style="81" customWidth="1"/>
    <col min="8707" max="8707" width="21.3984375" style="81" customWidth="1"/>
    <col min="8708" max="8708" width="14.19921875" style="81" customWidth="1"/>
    <col min="8709" max="8712" width="11.3984375" style="81" customWidth="1"/>
    <col min="8713" max="8713" width="71.3984375" style="81" customWidth="1"/>
    <col min="8714" max="8714" width="14.19921875" style="81" customWidth="1"/>
    <col min="8715" max="8960" width="8.69921875" style="81"/>
    <col min="8961" max="8961" width="21.3984375" style="81" customWidth="1"/>
    <col min="8962" max="8962" width="42.8984375" style="81" customWidth="1"/>
    <col min="8963" max="8963" width="21.3984375" style="81" customWidth="1"/>
    <col min="8964" max="8964" width="14.19921875" style="81" customWidth="1"/>
    <col min="8965" max="8968" width="11.3984375" style="81" customWidth="1"/>
    <col min="8969" max="8969" width="71.3984375" style="81" customWidth="1"/>
    <col min="8970" max="8970" width="14.19921875" style="81" customWidth="1"/>
    <col min="8971" max="9216" width="8.69921875" style="81"/>
    <col min="9217" max="9217" width="21.3984375" style="81" customWidth="1"/>
    <col min="9218" max="9218" width="42.8984375" style="81" customWidth="1"/>
    <col min="9219" max="9219" width="21.3984375" style="81" customWidth="1"/>
    <col min="9220" max="9220" width="14.19921875" style="81" customWidth="1"/>
    <col min="9221" max="9224" width="11.3984375" style="81" customWidth="1"/>
    <col min="9225" max="9225" width="71.3984375" style="81" customWidth="1"/>
    <col min="9226" max="9226" width="14.19921875" style="81" customWidth="1"/>
    <col min="9227" max="9472" width="8.69921875" style="81"/>
    <col min="9473" max="9473" width="21.3984375" style="81" customWidth="1"/>
    <col min="9474" max="9474" width="42.8984375" style="81" customWidth="1"/>
    <col min="9475" max="9475" width="21.3984375" style="81" customWidth="1"/>
    <col min="9476" max="9476" width="14.19921875" style="81" customWidth="1"/>
    <col min="9477" max="9480" width="11.3984375" style="81" customWidth="1"/>
    <col min="9481" max="9481" width="71.3984375" style="81" customWidth="1"/>
    <col min="9482" max="9482" width="14.19921875" style="81" customWidth="1"/>
    <col min="9483" max="9728" width="8.69921875" style="81"/>
    <col min="9729" max="9729" width="21.3984375" style="81" customWidth="1"/>
    <col min="9730" max="9730" width="42.8984375" style="81" customWidth="1"/>
    <col min="9731" max="9731" width="21.3984375" style="81" customWidth="1"/>
    <col min="9732" max="9732" width="14.19921875" style="81" customWidth="1"/>
    <col min="9733" max="9736" width="11.3984375" style="81" customWidth="1"/>
    <col min="9737" max="9737" width="71.3984375" style="81" customWidth="1"/>
    <col min="9738" max="9738" width="14.19921875" style="81" customWidth="1"/>
    <col min="9739" max="9984" width="8.69921875" style="81"/>
    <col min="9985" max="9985" width="21.3984375" style="81" customWidth="1"/>
    <col min="9986" max="9986" width="42.8984375" style="81" customWidth="1"/>
    <col min="9987" max="9987" width="21.3984375" style="81" customWidth="1"/>
    <col min="9988" max="9988" width="14.19921875" style="81" customWidth="1"/>
    <col min="9989" max="9992" width="11.3984375" style="81" customWidth="1"/>
    <col min="9993" max="9993" width="71.3984375" style="81" customWidth="1"/>
    <col min="9994" max="9994" width="14.19921875" style="81" customWidth="1"/>
    <col min="9995" max="10240" width="8.69921875" style="81"/>
    <col min="10241" max="10241" width="21.3984375" style="81" customWidth="1"/>
    <col min="10242" max="10242" width="42.8984375" style="81" customWidth="1"/>
    <col min="10243" max="10243" width="21.3984375" style="81" customWidth="1"/>
    <col min="10244" max="10244" width="14.19921875" style="81" customWidth="1"/>
    <col min="10245" max="10248" width="11.3984375" style="81" customWidth="1"/>
    <col min="10249" max="10249" width="71.3984375" style="81" customWidth="1"/>
    <col min="10250" max="10250" width="14.19921875" style="81" customWidth="1"/>
    <col min="10251" max="10496" width="8.69921875" style="81"/>
    <col min="10497" max="10497" width="21.3984375" style="81" customWidth="1"/>
    <col min="10498" max="10498" width="42.8984375" style="81" customWidth="1"/>
    <col min="10499" max="10499" width="21.3984375" style="81" customWidth="1"/>
    <col min="10500" max="10500" width="14.19921875" style="81" customWidth="1"/>
    <col min="10501" max="10504" width="11.3984375" style="81" customWidth="1"/>
    <col min="10505" max="10505" width="71.3984375" style="81" customWidth="1"/>
    <col min="10506" max="10506" width="14.19921875" style="81" customWidth="1"/>
    <col min="10507" max="10752" width="8.69921875" style="81"/>
    <col min="10753" max="10753" width="21.3984375" style="81" customWidth="1"/>
    <col min="10754" max="10754" width="42.8984375" style="81" customWidth="1"/>
    <col min="10755" max="10755" width="21.3984375" style="81" customWidth="1"/>
    <col min="10756" max="10756" width="14.19921875" style="81" customWidth="1"/>
    <col min="10757" max="10760" width="11.3984375" style="81" customWidth="1"/>
    <col min="10761" max="10761" width="71.3984375" style="81" customWidth="1"/>
    <col min="10762" max="10762" width="14.19921875" style="81" customWidth="1"/>
    <col min="10763" max="11008" width="8.69921875" style="81"/>
    <col min="11009" max="11009" width="21.3984375" style="81" customWidth="1"/>
    <col min="11010" max="11010" width="42.8984375" style="81" customWidth="1"/>
    <col min="11011" max="11011" width="21.3984375" style="81" customWidth="1"/>
    <col min="11012" max="11012" width="14.19921875" style="81" customWidth="1"/>
    <col min="11013" max="11016" width="11.3984375" style="81" customWidth="1"/>
    <col min="11017" max="11017" width="71.3984375" style="81" customWidth="1"/>
    <col min="11018" max="11018" width="14.19921875" style="81" customWidth="1"/>
    <col min="11019" max="11264" width="8.69921875" style="81"/>
    <col min="11265" max="11265" width="21.3984375" style="81" customWidth="1"/>
    <col min="11266" max="11266" width="42.8984375" style="81" customWidth="1"/>
    <col min="11267" max="11267" width="21.3984375" style="81" customWidth="1"/>
    <col min="11268" max="11268" width="14.19921875" style="81" customWidth="1"/>
    <col min="11269" max="11272" width="11.3984375" style="81" customWidth="1"/>
    <col min="11273" max="11273" width="71.3984375" style="81" customWidth="1"/>
    <col min="11274" max="11274" width="14.19921875" style="81" customWidth="1"/>
    <col min="11275" max="11520" width="8.69921875" style="81"/>
    <col min="11521" max="11521" width="21.3984375" style="81" customWidth="1"/>
    <col min="11522" max="11522" width="42.8984375" style="81" customWidth="1"/>
    <col min="11523" max="11523" width="21.3984375" style="81" customWidth="1"/>
    <col min="11524" max="11524" width="14.19921875" style="81" customWidth="1"/>
    <col min="11525" max="11528" width="11.3984375" style="81" customWidth="1"/>
    <col min="11529" max="11529" width="71.3984375" style="81" customWidth="1"/>
    <col min="11530" max="11530" width="14.19921875" style="81" customWidth="1"/>
    <col min="11531" max="11776" width="8.69921875" style="81"/>
    <col min="11777" max="11777" width="21.3984375" style="81" customWidth="1"/>
    <col min="11778" max="11778" width="42.8984375" style="81" customWidth="1"/>
    <col min="11779" max="11779" width="21.3984375" style="81" customWidth="1"/>
    <col min="11780" max="11780" width="14.19921875" style="81" customWidth="1"/>
    <col min="11781" max="11784" width="11.3984375" style="81" customWidth="1"/>
    <col min="11785" max="11785" width="71.3984375" style="81" customWidth="1"/>
    <col min="11786" max="11786" width="14.19921875" style="81" customWidth="1"/>
    <col min="11787" max="12032" width="8.69921875" style="81"/>
    <col min="12033" max="12033" width="21.3984375" style="81" customWidth="1"/>
    <col min="12034" max="12034" width="42.8984375" style="81" customWidth="1"/>
    <col min="12035" max="12035" width="21.3984375" style="81" customWidth="1"/>
    <col min="12036" max="12036" width="14.19921875" style="81" customWidth="1"/>
    <col min="12037" max="12040" width="11.3984375" style="81" customWidth="1"/>
    <col min="12041" max="12041" width="71.3984375" style="81" customWidth="1"/>
    <col min="12042" max="12042" width="14.19921875" style="81" customWidth="1"/>
    <col min="12043" max="12288" width="8.69921875" style="81"/>
    <col min="12289" max="12289" width="21.3984375" style="81" customWidth="1"/>
    <col min="12290" max="12290" width="42.8984375" style="81" customWidth="1"/>
    <col min="12291" max="12291" width="21.3984375" style="81" customWidth="1"/>
    <col min="12292" max="12292" width="14.19921875" style="81" customWidth="1"/>
    <col min="12293" max="12296" width="11.3984375" style="81" customWidth="1"/>
    <col min="12297" max="12297" width="71.3984375" style="81" customWidth="1"/>
    <col min="12298" max="12298" width="14.19921875" style="81" customWidth="1"/>
    <col min="12299" max="12544" width="8.69921875" style="81"/>
    <col min="12545" max="12545" width="21.3984375" style="81" customWidth="1"/>
    <col min="12546" max="12546" width="42.8984375" style="81" customWidth="1"/>
    <col min="12547" max="12547" width="21.3984375" style="81" customWidth="1"/>
    <col min="12548" max="12548" width="14.19921875" style="81" customWidth="1"/>
    <col min="12549" max="12552" width="11.3984375" style="81" customWidth="1"/>
    <col min="12553" max="12553" width="71.3984375" style="81" customWidth="1"/>
    <col min="12554" max="12554" width="14.19921875" style="81" customWidth="1"/>
    <col min="12555" max="12800" width="8.69921875" style="81"/>
    <col min="12801" max="12801" width="21.3984375" style="81" customWidth="1"/>
    <col min="12802" max="12802" width="42.8984375" style="81" customWidth="1"/>
    <col min="12803" max="12803" width="21.3984375" style="81" customWidth="1"/>
    <col min="12804" max="12804" width="14.19921875" style="81" customWidth="1"/>
    <col min="12805" max="12808" width="11.3984375" style="81" customWidth="1"/>
    <col min="12809" max="12809" width="71.3984375" style="81" customWidth="1"/>
    <col min="12810" max="12810" width="14.19921875" style="81" customWidth="1"/>
    <col min="12811" max="13056" width="8.69921875" style="81"/>
    <col min="13057" max="13057" width="21.3984375" style="81" customWidth="1"/>
    <col min="13058" max="13058" width="42.8984375" style="81" customWidth="1"/>
    <col min="13059" max="13059" width="21.3984375" style="81" customWidth="1"/>
    <col min="13060" max="13060" width="14.19921875" style="81" customWidth="1"/>
    <col min="13061" max="13064" width="11.3984375" style="81" customWidth="1"/>
    <col min="13065" max="13065" width="71.3984375" style="81" customWidth="1"/>
    <col min="13066" max="13066" width="14.19921875" style="81" customWidth="1"/>
    <col min="13067" max="13312" width="8.69921875" style="81"/>
    <col min="13313" max="13313" width="21.3984375" style="81" customWidth="1"/>
    <col min="13314" max="13314" width="42.8984375" style="81" customWidth="1"/>
    <col min="13315" max="13315" width="21.3984375" style="81" customWidth="1"/>
    <col min="13316" max="13316" width="14.19921875" style="81" customWidth="1"/>
    <col min="13317" max="13320" width="11.3984375" style="81" customWidth="1"/>
    <col min="13321" max="13321" width="71.3984375" style="81" customWidth="1"/>
    <col min="13322" max="13322" width="14.19921875" style="81" customWidth="1"/>
    <col min="13323" max="13568" width="8.69921875" style="81"/>
    <col min="13569" max="13569" width="21.3984375" style="81" customWidth="1"/>
    <col min="13570" max="13570" width="42.8984375" style="81" customWidth="1"/>
    <col min="13571" max="13571" width="21.3984375" style="81" customWidth="1"/>
    <col min="13572" max="13572" width="14.19921875" style="81" customWidth="1"/>
    <col min="13573" max="13576" width="11.3984375" style="81" customWidth="1"/>
    <col min="13577" max="13577" width="71.3984375" style="81" customWidth="1"/>
    <col min="13578" max="13578" width="14.19921875" style="81" customWidth="1"/>
    <col min="13579" max="13824" width="8.69921875" style="81"/>
    <col min="13825" max="13825" width="21.3984375" style="81" customWidth="1"/>
    <col min="13826" max="13826" width="42.8984375" style="81" customWidth="1"/>
    <col min="13827" max="13827" width="21.3984375" style="81" customWidth="1"/>
    <col min="13828" max="13828" width="14.19921875" style="81" customWidth="1"/>
    <col min="13829" max="13832" width="11.3984375" style="81" customWidth="1"/>
    <col min="13833" max="13833" width="71.3984375" style="81" customWidth="1"/>
    <col min="13834" max="13834" width="14.19921875" style="81" customWidth="1"/>
    <col min="13835" max="14080" width="8.69921875" style="81"/>
    <col min="14081" max="14081" width="21.3984375" style="81" customWidth="1"/>
    <col min="14082" max="14082" width="42.8984375" style="81" customWidth="1"/>
    <col min="14083" max="14083" width="21.3984375" style="81" customWidth="1"/>
    <col min="14084" max="14084" width="14.19921875" style="81" customWidth="1"/>
    <col min="14085" max="14088" width="11.3984375" style="81" customWidth="1"/>
    <col min="14089" max="14089" width="71.3984375" style="81" customWidth="1"/>
    <col min="14090" max="14090" width="14.19921875" style="81" customWidth="1"/>
    <col min="14091" max="14336" width="8.69921875" style="81"/>
    <col min="14337" max="14337" width="21.3984375" style="81" customWidth="1"/>
    <col min="14338" max="14338" width="42.8984375" style="81" customWidth="1"/>
    <col min="14339" max="14339" width="21.3984375" style="81" customWidth="1"/>
    <col min="14340" max="14340" width="14.19921875" style="81" customWidth="1"/>
    <col min="14341" max="14344" width="11.3984375" style="81" customWidth="1"/>
    <col min="14345" max="14345" width="71.3984375" style="81" customWidth="1"/>
    <col min="14346" max="14346" width="14.19921875" style="81" customWidth="1"/>
    <col min="14347" max="14592" width="8.69921875" style="81"/>
    <col min="14593" max="14593" width="21.3984375" style="81" customWidth="1"/>
    <col min="14594" max="14594" width="42.8984375" style="81" customWidth="1"/>
    <col min="14595" max="14595" width="21.3984375" style="81" customWidth="1"/>
    <col min="14596" max="14596" width="14.19921875" style="81" customWidth="1"/>
    <col min="14597" max="14600" width="11.3984375" style="81" customWidth="1"/>
    <col min="14601" max="14601" width="71.3984375" style="81" customWidth="1"/>
    <col min="14602" max="14602" width="14.19921875" style="81" customWidth="1"/>
    <col min="14603" max="14848" width="8.69921875" style="81"/>
    <col min="14849" max="14849" width="21.3984375" style="81" customWidth="1"/>
    <col min="14850" max="14850" width="42.8984375" style="81" customWidth="1"/>
    <col min="14851" max="14851" width="21.3984375" style="81" customWidth="1"/>
    <col min="14852" max="14852" width="14.19921875" style="81" customWidth="1"/>
    <col min="14853" max="14856" width="11.3984375" style="81" customWidth="1"/>
    <col min="14857" max="14857" width="71.3984375" style="81" customWidth="1"/>
    <col min="14858" max="14858" width="14.19921875" style="81" customWidth="1"/>
    <col min="14859" max="15104" width="8.69921875" style="81"/>
    <col min="15105" max="15105" width="21.3984375" style="81" customWidth="1"/>
    <col min="15106" max="15106" width="42.8984375" style="81" customWidth="1"/>
    <col min="15107" max="15107" width="21.3984375" style="81" customWidth="1"/>
    <col min="15108" max="15108" width="14.19921875" style="81" customWidth="1"/>
    <col min="15109" max="15112" width="11.3984375" style="81" customWidth="1"/>
    <col min="15113" max="15113" width="71.3984375" style="81" customWidth="1"/>
    <col min="15114" max="15114" width="14.19921875" style="81" customWidth="1"/>
    <col min="15115" max="15360" width="8.69921875" style="81"/>
    <col min="15361" max="15361" width="21.3984375" style="81" customWidth="1"/>
    <col min="15362" max="15362" width="42.8984375" style="81" customWidth="1"/>
    <col min="15363" max="15363" width="21.3984375" style="81" customWidth="1"/>
    <col min="15364" max="15364" width="14.19921875" style="81" customWidth="1"/>
    <col min="15365" max="15368" width="11.3984375" style="81" customWidth="1"/>
    <col min="15369" max="15369" width="71.3984375" style="81" customWidth="1"/>
    <col min="15370" max="15370" width="14.19921875" style="81" customWidth="1"/>
    <col min="15371" max="15616" width="8.69921875" style="81"/>
    <col min="15617" max="15617" width="21.3984375" style="81" customWidth="1"/>
    <col min="15618" max="15618" width="42.8984375" style="81" customWidth="1"/>
    <col min="15619" max="15619" width="21.3984375" style="81" customWidth="1"/>
    <col min="15620" max="15620" width="14.19921875" style="81" customWidth="1"/>
    <col min="15621" max="15624" width="11.3984375" style="81" customWidth="1"/>
    <col min="15625" max="15625" width="71.3984375" style="81" customWidth="1"/>
    <col min="15626" max="15626" width="14.19921875" style="81" customWidth="1"/>
    <col min="15627" max="15872" width="8.69921875" style="81"/>
    <col min="15873" max="15873" width="21.3984375" style="81" customWidth="1"/>
    <col min="15874" max="15874" width="42.8984375" style="81" customWidth="1"/>
    <col min="15875" max="15875" width="21.3984375" style="81" customWidth="1"/>
    <col min="15876" max="15876" width="14.19921875" style="81" customWidth="1"/>
    <col min="15877" max="15880" width="11.3984375" style="81" customWidth="1"/>
    <col min="15881" max="15881" width="71.3984375" style="81" customWidth="1"/>
    <col min="15882" max="15882" width="14.19921875" style="81" customWidth="1"/>
    <col min="15883" max="16128" width="8.69921875" style="81"/>
    <col min="16129" max="16129" width="21.3984375" style="81" customWidth="1"/>
    <col min="16130" max="16130" width="42.8984375" style="81" customWidth="1"/>
    <col min="16131" max="16131" width="21.3984375" style="81" customWidth="1"/>
    <col min="16132" max="16132" width="14.19921875" style="81" customWidth="1"/>
    <col min="16133" max="16136" width="11.3984375" style="81" customWidth="1"/>
    <col min="16137" max="16137" width="71.3984375" style="81" customWidth="1"/>
    <col min="16138" max="16138" width="14.19921875" style="81" customWidth="1"/>
    <col min="16139" max="16384" width="8.69921875" style="81"/>
  </cols>
  <sheetData>
    <row r="1" spans="1:10" x14ac:dyDescent="0.25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5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5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5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5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5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5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5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5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5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5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5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5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5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5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5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5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5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5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5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5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5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5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5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5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5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5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5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5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5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5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5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5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5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5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5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5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5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5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5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5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5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5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5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5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5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5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5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5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5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5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5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5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5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5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5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5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5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5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5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5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5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5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5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5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5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5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5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5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5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5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5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5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5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5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5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5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5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5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5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5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5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5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5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5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5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5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5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5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5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5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5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5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5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5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5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5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5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5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5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5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5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5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5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5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5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5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5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5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5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5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5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5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5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5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5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5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5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5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5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5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5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5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5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5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5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5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5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5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5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5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5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5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5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5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5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5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5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5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5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5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5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5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5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5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5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5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5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5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5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5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5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5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5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5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5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5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5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5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5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5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5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5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5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5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5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5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5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5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5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5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5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5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5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5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5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5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5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5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5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5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5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5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5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5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5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5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5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5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5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5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5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5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5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5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5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5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5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5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5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5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5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5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5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5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5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5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5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5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5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5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5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5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5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5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5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5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5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5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5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5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5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5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5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5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5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5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5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5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5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5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5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5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5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5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5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5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5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5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5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5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5">
      <c r="A242" s="82" t="s">
        <v>931</v>
      </c>
      <c r="B242" s="82" t="s">
        <v>285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2" x14ac:dyDescent="0.25">
      <c r="A243" s="82" t="s">
        <v>932</v>
      </c>
      <c r="B243" s="82" t="s">
        <v>284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5">
      <c r="A244" s="82" t="s">
        <v>933</v>
      </c>
      <c r="B244" s="82" t="s">
        <v>934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5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5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5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5">
      <c r="A248" s="82" t="s">
        <v>941</v>
      </c>
      <c r="B248" s="82" t="s">
        <v>324</v>
      </c>
      <c r="C248" s="82" t="s">
        <v>1443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  <c r="L248" s="81">
        <v>45</v>
      </c>
    </row>
    <row r="249" spans="1:12" x14ac:dyDescent="0.25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5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5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5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5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5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5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2" x14ac:dyDescent="0.25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5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5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5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5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5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5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5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5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5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5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5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5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5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5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5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5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5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5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5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5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5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5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5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5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5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5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5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5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5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5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5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5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5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5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5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5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5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5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5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5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5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5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5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5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5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5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5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5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5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5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5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5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5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5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5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5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5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5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5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5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5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5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5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5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5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5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5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5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5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5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5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5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5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5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5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5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5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5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5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5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5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5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5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5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5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5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5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5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5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5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5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5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5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5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5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5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5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5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5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5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5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5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5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5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5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5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5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5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5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5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5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5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5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5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5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5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5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5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5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5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5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5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5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5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5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5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5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5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5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5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5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5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5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5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5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5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5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5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5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5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5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5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5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5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5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5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5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5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5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5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5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5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5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5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5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5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5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5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5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5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5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5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5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5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5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5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5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5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5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5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5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5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5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5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5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5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5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5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5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5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5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5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5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5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5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5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5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5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5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5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5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5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5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5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5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5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5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5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5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5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5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5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5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5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5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5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5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5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5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5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5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5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5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5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5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5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5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5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5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5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5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5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5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5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5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5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5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5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5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5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5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5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5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5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5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5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5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5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5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5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5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5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5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5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5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5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5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5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5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5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5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5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5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5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5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5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5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5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5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5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5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5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5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5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5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5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5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5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5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5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5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5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5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5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5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5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5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5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5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5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zoomScale="55" zoomScaleNormal="55" workbookViewId="0">
      <pane xSplit="1" ySplit="1" topLeftCell="B14" activePane="bottomRight" state="frozen"/>
      <selection activeCell="C248" sqref="C248"/>
      <selection pane="topRight" activeCell="C248" sqref="C248"/>
      <selection pane="bottomLeft" activeCell="C248" sqref="C248"/>
      <selection pane="bottomRight" activeCell="AC32" sqref="AC32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4" t="s">
        <v>422</v>
      </c>
      <c r="B1" s="94" t="s">
        <v>423</v>
      </c>
      <c r="C1" s="94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T17" activePane="bottomRight" state="frozen"/>
      <selection activeCell="C248" sqref="C248"/>
      <selection pane="topRight" activeCell="C248" sqref="C248"/>
      <selection pane="bottomLeft" activeCell="C248" sqref="C248"/>
      <selection pane="bottomRight" activeCell="AB28" sqref="AB28:AB34"/>
    </sheetView>
  </sheetViews>
  <sheetFormatPr defaultColWidth="9" defaultRowHeight="24.6" x14ac:dyDescent="0.65"/>
  <cols>
    <col min="1" max="1" width="8.09765625" style="2" customWidth="1"/>
    <col min="2" max="2" width="16.69921875" style="1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3"/>
      <c r="P2" s="68"/>
      <c r="Q2" s="164" t="s">
        <v>1434</v>
      </c>
      <c r="R2" s="164"/>
      <c r="S2" s="164"/>
      <c r="T2" s="164"/>
      <c r="U2" s="164"/>
      <c r="V2" s="164"/>
      <c r="W2" s="164"/>
      <c r="X2" s="164"/>
      <c r="Y2" s="164"/>
      <c r="Z2" s="164"/>
      <c r="AA2" s="95"/>
      <c r="AB2" s="95"/>
    </row>
    <row r="3" spans="1:30" s="5" customFormat="1" ht="24.6" customHeight="1" x14ac:dyDescent="0.7">
      <c r="A3" s="128" t="s">
        <v>1</v>
      </c>
      <c r="B3" s="128" t="s">
        <v>1368</v>
      </c>
      <c r="C3" s="128" t="s">
        <v>2</v>
      </c>
      <c r="D3" s="128" t="s">
        <v>1369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1376</v>
      </c>
      <c r="AB3" s="125" t="s">
        <v>1377</v>
      </c>
    </row>
    <row r="4" spans="1:30" s="5" customFormat="1" ht="24.6" customHeight="1" x14ac:dyDescent="0.7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268</v>
      </c>
      <c r="G5" s="43">
        <f t="shared" ref="G5:G85" si="0">+E5+F5</f>
        <v>268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7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143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7150</v>
      </c>
      <c r="N5" s="19"/>
      <c r="O5" s="90">
        <v>22.48</v>
      </c>
      <c r="P5" s="79">
        <f>+K5*O5</f>
        <v>3214.64</v>
      </c>
      <c r="Q5" s="45">
        <v>1</v>
      </c>
      <c r="R5" s="46">
        <f>+'1'!N262</f>
        <v>4658</v>
      </c>
      <c r="S5" s="46">
        <f>+'1'!N267</f>
        <v>1018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2480</v>
      </c>
      <c r="X5" s="46">
        <f>+R5-S5-T5-U5-V5-W5</f>
        <v>1160</v>
      </c>
      <c r="Y5" s="46">
        <f>+'1'!N269</f>
        <v>1160</v>
      </c>
      <c r="Z5" s="47">
        <f>+Y5-X5</f>
        <v>0</v>
      </c>
      <c r="AA5" s="99" t="s">
        <v>1383</v>
      </c>
      <c r="AB5" s="47">
        <f>+W5+Y5</f>
        <v>3640</v>
      </c>
      <c r="AC5" s="58">
        <f>+W5+Y5+Z5</f>
        <v>3640</v>
      </c>
      <c r="AD5" s="2" t="s">
        <v>1435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1845</v>
      </c>
      <c r="G6" s="43">
        <f t="shared" si="0"/>
        <v>1845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5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382</v>
      </c>
      <c r="J6" s="43">
        <f t="shared" ref="J6:J27" si="1">E6+F6-H6-K6-I6</f>
        <v>448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1010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101000</v>
      </c>
      <c r="N6" s="19"/>
      <c r="O6" s="90">
        <v>39.29</v>
      </c>
      <c r="P6" s="79">
        <f t="shared" ref="P6:P70" si="2">+K6*O6</f>
        <v>39682.9</v>
      </c>
      <c r="Q6" s="45">
        <v>2</v>
      </c>
      <c r="R6" s="46">
        <f>+'2'!N262</f>
        <v>2998</v>
      </c>
      <c r="S6" s="46">
        <f>+'2'!N267</f>
        <v>713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530</v>
      </c>
      <c r="X6" s="46">
        <f>+R6-S6-T6-U6-V6-W6</f>
        <v>1755</v>
      </c>
      <c r="Y6" s="46">
        <f>+'2'!N269</f>
        <v>1755</v>
      </c>
      <c r="Z6" s="47">
        <f t="shared" ref="Z6:Z35" si="3">+Y6-X6</f>
        <v>0</v>
      </c>
      <c r="AA6" s="47" t="s">
        <v>1384</v>
      </c>
      <c r="AB6" s="47">
        <f t="shared" ref="AB6:AB35" si="4">+W6+Y6</f>
        <v>2285</v>
      </c>
      <c r="AC6" s="58">
        <f t="shared" ref="AC6:AC19" si="5">+W6+Y6+Z6</f>
        <v>2285</v>
      </c>
      <c r="AD6" s="2" t="s">
        <v>1435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4287</v>
      </c>
      <c r="S7" s="46">
        <f>+'3'!N267</f>
        <v>1632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1140</v>
      </c>
      <c r="X7" s="46">
        <f>+R7-S7-T7-U7-V7-W7</f>
        <v>1515</v>
      </c>
      <c r="Y7" s="46">
        <f>+'3'!N269</f>
        <v>1515</v>
      </c>
      <c r="Z7" s="47">
        <f>+Y7-X7</f>
        <v>0</v>
      </c>
      <c r="AA7" s="47" t="s">
        <v>1378</v>
      </c>
      <c r="AB7" s="47">
        <f>+W7+Y7</f>
        <v>2655</v>
      </c>
      <c r="AC7" s="58">
        <f t="shared" si="5"/>
        <v>2655</v>
      </c>
      <c r="AD7" s="2" t="s">
        <v>1435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2085</v>
      </c>
      <c r="S8" s="46">
        <f>+'4'!N267</f>
        <v>540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440</v>
      </c>
      <c r="X8" s="46">
        <f t="shared" ref="X8" si="6">+R8-S8-T8-U8-V8-W8</f>
        <v>1105</v>
      </c>
      <c r="Y8" s="46">
        <f>+'4'!N269</f>
        <v>1105</v>
      </c>
      <c r="Z8" s="47">
        <f t="shared" si="3"/>
        <v>0</v>
      </c>
      <c r="AA8" s="47" t="s">
        <v>1379</v>
      </c>
      <c r="AB8" s="47">
        <f t="shared" si="4"/>
        <v>1545</v>
      </c>
      <c r="AC8" s="58">
        <f t="shared" si="5"/>
        <v>1545</v>
      </c>
      <c r="AD8" s="2" t="s">
        <v>1435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1260</v>
      </c>
      <c r="S9" s="46">
        <f>+'5'!N267</f>
        <v>180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450</v>
      </c>
      <c r="X9" s="46">
        <f t="shared" ref="X9:X34" si="7">+R9-S9-T9-U9-V9-W9</f>
        <v>630</v>
      </c>
      <c r="Y9" s="46">
        <f>+'5'!N269</f>
        <v>630</v>
      </c>
      <c r="Z9" s="47">
        <f t="shared" si="3"/>
        <v>0</v>
      </c>
      <c r="AA9" s="47" t="s">
        <v>1380</v>
      </c>
      <c r="AB9" s="47">
        <f t="shared" si="4"/>
        <v>1080</v>
      </c>
      <c r="AC9" s="58">
        <f t="shared" si="5"/>
        <v>1080</v>
      </c>
      <c r="AD9" s="2" t="s">
        <v>1435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5390</v>
      </c>
      <c r="S10" s="46">
        <f>+'6'!N267</f>
        <v>1030</v>
      </c>
      <c r="T10" s="46">
        <f>+'6'!N265</f>
        <v>0</v>
      </c>
      <c r="U10" s="46">
        <f>+'6'!N263</f>
        <v>0</v>
      </c>
      <c r="V10" s="46">
        <f>+'6'!N266</f>
        <v>36</v>
      </c>
      <c r="W10" s="46">
        <f>+'6'!N264</f>
        <v>1500</v>
      </c>
      <c r="X10" s="46">
        <f t="shared" si="7"/>
        <v>2824</v>
      </c>
      <c r="Y10" s="46">
        <f>+'6'!N269</f>
        <v>2824</v>
      </c>
      <c r="Z10" s="47">
        <f t="shared" si="3"/>
        <v>0</v>
      </c>
      <c r="AA10" s="47" t="s">
        <v>1381</v>
      </c>
      <c r="AB10" s="47">
        <f t="shared" si="4"/>
        <v>4324</v>
      </c>
      <c r="AC10" s="58">
        <f t="shared" si="5"/>
        <v>4324</v>
      </c>
      <c r="AD10" s="2" t="s">
        <v>1435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44</v>
      </c>
      <c r="G11" s="43">
        <f t="shared" si="0"/>
        <v>44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-4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2300</v>
      </c>
      <c r="N11" s="19"/>
      <c r="O11" s="90">
        <v>16.940000000000001</v>
      </c>
      <c r="P11" s="79">
        <f t="shared" si="2"/>
        <v>779.24</v>
      </c>
      <c r="Q11" s="45">
        <v>7</v>
      </c>
      <c r="R11" s="46">
        <f>+'7'!N262</f>
        <v>4565</v>
      </c>
      <c r="S11" s="46">
        <f>+'7'!N267</f>
        <v>290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2920</v>
      </c>
      <c r="X11" s="46">
        <f t="shared" si="7"/>
        <v>1355</v>
      </c>
      <c r="Y11" s="46">
        <f>+'7'!N269</f>
        <v>1355</v>
      </c>
      <c r="Z11" s="47">
        <f t="shared" si="3"/>
        <v>0</v>
      </c>
      <c r="AA11" s="99" t="s">
        <v>1382</v>
      </c>
      <c r="AB11" s="47">
        <f t="shared" si="4"/>
        <v>4275</v>
      </c>
      <c r="AC11" s="58">
        <f t="shared" si="5"/>
        <v>4275</v>
      </c>
      <c r="AD11" s="2" t="s">
        <v>1435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2885</v>
      </c>
      <c r="S12" s="46">
        <f>+'8'!N267</f>
        <v>1130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310</v>
      </c>
      <c r="X12" s="46">
        <f t="shared" si="7"/>
        <v>1445</v>
      </c>
      <c r="Y12" s="46">
        <f>+'8'!N269</f>
        <v>1445</v>
      </c>
      <c r="Z12" s="47">
        <f t="shared" si="3"/>
        <v>0</v>
      </c>
      <c r="AA12" s="99" t="s">
        <v>1383</v>
      </c>
      <c r="AB12" s="47">
        <f t="shared" si="4"/>
        <v>1755</v>
      </c>
      <c r="AC12" s="58">
        <f t="shared" si="5"/>
        <v>1755</v>
      </c>
      <c r="AD12" s="2" t="s">
        <v>1435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3815</v>
      </c>
      <c r="S13" s="46">
        <f>+'9'!N267</f>
        <v>915</v>
      </c>
      <c r="T13" s="46">
        <f>+'9'!N265</f>
        <v>0</v>
      </c>
      <c r="U13" s="46">
        <f>+'9'!N263</f>
        <v>0</v>
      </c>
      <c r="V13" s="46">
        <f>+'9'!N266</f>
        <v>41</v>
      </c>
      <c r="W13" s="46">
        <f>+'9'!N264</f>
        <v>1180</v>
      </c>
      <c r="X13" s="46">
        <f>+R13-S13-T13-U13-V13-W13</f>
        <v>1679</v>
      </c>
      <c r="Y13" s="46">
        <f>+'9'!N269</f>
        <v>1679</v>
      </c>
      <c r="Z13" s="47">
        <f t="shared" si="3"/>
        <v>0</v>
      </c>
      <c r="AA13" s="100" t="s">
        <v>1384</v>
      </c>
      <c r="AB13" s="47">
        <f t="shared" si="4"/>
        <v>2859</v>
      </c>
      <c r="AC13" s="58">
        <f t="shared" si="5"/>
        <v>2859</v>
      </c>
      <c r="AD13" s="2" t="s">
        <v>1435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818</v>
      </c>
      <c r="S14" s="46">
        <f>+'10'!N267</f>
        <v>38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360</v>
      </c>
      <c r="X14" s="46">
        <f t="shared" si="7"/>
        <v>420</v>
      </c>
      <c r="Y14" s="46">
        <f>+'10'!N269</f>
        <v>420</v>
      </c>
      <c r="Z14" s="47">
        <f t="shared" si="3"/>
        <v>0</v>
      </c>
      <c r="AA14" s="47" t="s">
        <v>1378</v>
      </c>
      <c r="AB14" s="47">
        <f t="shared" si="4"/>
        <v>780</v>
      </c>
      <c r="AC14" s="58">
        <f t="shared" si="5"/>
        <v>780</v>
      </c>
      <c r="AD14" s="2" t="s">
        <v>1435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2297</v>
      </c>
      <c r="S15" s="46">
        <f>+'11'!N267</f>
        <v>697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270</v>
      </c>
      <c r="X15" s="46">
        <f t="shared" si="7"/>
        <v>1330</v>
      </c>
      <c r="Y15" s="46">
        <f>+'11'!N269</f>
        <v>1330</v>
      </c>
      <c r="Z15" s="47">
        <f t="shared" si="3"/>
        <v>0</v>
      </c>
      <c r="AA15" s="47" t="s">
        <v>1379</v>
      </c>
      <c r="AB15" s="47">
        <f t="shared" si="4"/>
        <v>1600</v>
      </c>
      <c r="AC15" s="58">
        <f t="shared" si="5"/>
        <v>1600</v>
      </c>
      <c r="AD15" s="2" t="s">
        <v>1435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2215</v>
      </c>
      <c r="S16" s="46">
        <f>+'12'!N267</f>
        <v>900</v>
      </c>
      <c r="T16" s="46">
        <f>+'12'!N265</f>
        <v>0</v>
      </c>
      <c r="U16" s="67">
        <f>+'12'!N263</f>
        <v>0</v>
      </c>
      <c r="V16" s="46">
        <f>+'12'!N266</f>
        <v>100</v>
      </c>
      <c r="W16" s="46">
        <f>+'12'!N264</f>
        <v>290</v>
      </c>
      <c r="X16" s="46">
        <f t="shared" si="7"/>
        <v>925</v>
      </c>
      <c r="Y16" s="46">
        <f>+'12'!N269</f>
        <v>925</v>
      </c>
      <c r="Z16" s="47">
        <f t="shared" si="3"/>
        <v>0</v>
      </c>
      <c r="AA16" s="47" t="s">
        <v>1380</v>
      </c>
      <c r="AB16" s="47">
        <f t="shared" si="4"/>
        <v>1215</v>
      </c>
      <c r="AC16" s="58">
        <f t="shared" si="5"/>
        <v>1215</v>
      </c>
      <c r="AD16" s="2" t="s">
        <v>1435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20</v>
      </c>
      <c r="G17" s="43">
        <f t="shared" si="8"/>
        <v>20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20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36551</v>
      </c>
      <c r="S17" s="46">
        <f>+'13'!N267</f>
        <v>34996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700</v>
      </c>
      <c r="X17" s="46">
        <f>+R17-S17-T17-U17-V17-W17</f>
        <v>855</v>
      </c>
      <c r="Y17" s="46">
        <f>+'13'!N269</f>
        <v>855</v>
      </c>
      <c r="Z17" s="47">
        <f t="shared" si="3"/>
        <v>0</v>
      </c>
      <c r="AA17" s="47" t="s">
        <v>1381</v>
      </c>
      <c r="AB17" s="47">
        <f t="shared" si="4"/>
        <v>1555</v>
      </c>
      <c r="AC17" s="58">
        <f t="shared" si="5"/>
        <v>1555</v>
      </c>
      <c r="AD17" s="2" t="s">
        <v>1435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40</v>
      </c>
      <c r="G18" s="43">
        <f t="shared" ref="G18:G22" si="9">+E18+F18</f>
        <v>40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1700</v>
      </c>
      <c r="N18" s="19"/>
      <c r="O18" s="90">
        <v>18.77</v>
      </c>
      <c r="P18" s="79">
        <f t="shared" si="2"/>
        <v>638.17999999999995</v>
      </c>
      <c r="Q18" s="45">
        <v>14</v>
      </c>
      <c r="R18" s="46">
        <f>+'14'!N262</f>
        <v>5500</v>
      </c>
      <c r="S18" s="46">
        <f>+'14'!N267</f>
        <v>1505</v>
      </c>
      <c r="T18" s="46">
        <f>+'14'!N265</f>
        <v>0</v>
      </c>
      <c r="U18" s="67">
        <f>+'14'!N263</f>
        <v>0</v>
      </c>
      <c r="V18" s="46">
        <f>+'14'!N266</f>
        <v>220</v>
      </c>
      <c r="W18" s="46">
        <f>+'14'!N264</f>
        <v>1650</v>
      </c>
      <c r="X18" s="46">
        <f t="shared" si="7"/>
        <v>2125</v>
      </c>
      <c r="Y18" s="46">
        <f>+'14'!N269</f>
        <v>2125</v>
      </c>
      <c r="Z18" s="47">
        <f t="shared" si="3"/>
        <v>0</v>
      </c>
      <c r="AA18" s="99" t="s">
        <v>1382</v>
      </c>
      <c r="AB18" s="100">
        <f t="shared" si="4"/>
        <v>3775</v>
      </c>
      <c r="AC18" s="58">
        <f t="shared" si="5"/>
        <v>3775</v>
      </c>
      <c r="AD18" s="2" t="s">
        <v>1435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32686</v>
      </c>
      <c r="S19" s="46">
        <f>+'15'!N267</f>
        <v>28751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1135</v>
      </c>
      <c r="X19" s="46">
        <f t="shared" si="7"/>
        <v>2800</v>
      </c>
      <c r="Y19" s="46">
        <f>+'15'!N269</f>
        <v>2800</v>
      </c>
      <c r="Z19" s="47">
        <f t="shared" si="3"/>
        <v>0</v>
      </c>
      <c r="AA19" s="99" t="s">
        <v>1383</v>
      </c>
      <c r="AB19" s="47">
        <f t="shared" si="4"/>
        <v>3935</v>
      </c>
      <c r="AC19" s="58">
        <f t="shared" si="5"/>
        <v>3935</v>
      </c>
      <c r="AD19" s="2" t="s">
        <v>1435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9"/>
        <v>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+K20*L20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+'16'!N262</f>
        <v>7616</v>
      </c>
      <c r="S20" s="46">
        <f>+'16'!N267</f>
        <v>2821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4445</v>
      </c>
      <c r="X20" s="46">
        <f t="shared" si="7"/>
        <v>350</v>
      </c>
      <c r="Y20" s="46">
        <f>+'16'!N269</f>
        <v>350</v>
      </c>
      <c r="Z20" s="47">
        <f t="shared" si="3"/>
        <v>0</v>
      </c>
      <c r="AA20" s="47" t="s">
        <v>1384</v>
      </c>
      <c r="AB20" s="47">
        <f t="shared" si="4"/>
        <v>4795</v>
      </c>
      <c r="AC20" s="58">
        <f t="shared" ref="AC20:AC35" si="11">+W20+Y20+Z20</f>
        <v>4795</v>
      </c>
      <c r="AD20" s="2" t="s">
        <v>1435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9"/>
        <v>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90">
        <v>22.85</v>
      </c>
      <c r="P21" s="79">
        <f t="shared" si="2"/>
        <v>45.7</v>
      </c>
      <c r="Q21" s="45">
        <v>17</v>
      </c>
      <c r="R21" s="46">
        <f>+'17'!N262</f>
        <v>4168</v>
      </c>
      <c r="S21" s="46">
        <f>+'17'!N267</f>
        <v>3408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500</v>
      </c>
      <c r="X21" s="46">
        <f t="shared" si="7"/>
        <v>260</v>
      </c>
      <c r="Y21" s="46">
        <f>+'17'!N269</f>
        <v>260</v>
      </c>
      <c r="Z21" s="47">
        <f t="shared" si="3"/>
        <v>0</v>
      </c>
      <c r="AA21" s="47" t="s">
        <v>1378</v>
      </c>
      <c r="AB21" s="47">
        <f t="shared" si="4"/>
        <v>760</v>
      </c>
      <c r="AC21" s="58">
        <f t="shared" si="11"/>
        <v>760</v>
      </c>
      <c r="AD21" s="2" t="s">
        <v>1435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358</v>
      </c>
      <c r="G22" s="43">
        <f t="shared" si="9"/>
        <v>358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322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32200</v>
      </c>
      <c r="N22" s="19"/>
      <c r="O22" s="90">
        <v>26.6</v>
      </c>
      <c r="P22" s="79">
        <f t="shared" si="2"/>
        <v>8565.2000000000007</v>
      </c>
      <c r="Q22" s="45">
        <v>18</v>
      </c>
      <c r="R22" s="46">
        <f>+'18'!N262</f>
        <v>5975</v>
      </c>
      <c r="S22" s="46">
        <f>+'18'!N267</f>
        <v>1840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3210</v>
      </c>
      <c r="X22" s="46">
        <f t="shared" si="7"/>
        <v>925</v>
      </c>
      <c r="Y22" s="46">
        <f>+'18'!N269</f>
        <v>925</v>
      </c>
      <c r="Z22" s="47">
        <f t="shared" si="3"/>
        <v>0</v>
      </c>
      <c r="AA22" s="47" t="s">
        <v>1379</v>
      </c>
      <c r="AB22" s="47">
        <f t="shared" si="4"/>
        <v>4135</v>
      </c>
      <c r="AC22" s="58">
        <f t="shared" si="11"/>
        <v>4135</v>
      </c>
      <c r="AD22" s="2" t="s">
        <v>1435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129</v>
      </c>
      <c r="G23" s="43">
        <f t="shared" si="0"/>
        <v>129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125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4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400</v>
      </c>
      <c r="N23" s="19"/>
      <c r="O23" s="90">
        <v>42.24</v>
      </c>
      <c r="P23" s="79">
        <f t="shared" si="2"/>
        <v>168.96</v>
      </c>
      <c r="Q23" s="45">
        <v>19</v>
      </c>
      <c r="R23" s="46">
        <f>+'19'!N262</f>
        <v>3865</v>
      </c>
      <c r="S23" s="46">
        <f>+'19'!N267</f>
        <v>1785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150</v>
      </c>
      <c r="X23" s="46">
        <f t="shared" si="7"/>
        <v>1930</v>
      </c>
      <c r="Y23" s="46">
        <f>+'19'!N269</f>
        <v>1930</v>
      </c>
      <c r="Z23" s="47">
        <f t="shared" si="3"/>
        <v>0</v>
      </c>
      <c r="AA23" s="47" t="s">
        <v>1380</v>
      </c>
      <c r="AB23" s="47">
        <f t="shared" si="4"/>
        <v>2080</v>
      </c>
      <c r="AC23" s="58">
        <f t="shared" si="11"/>
        <v>2080</v>
      </c>
      <c r="AD23" s="2" t="s">
        <v>1435</v>
      </c>
    </row>
    <row r="24" spans="1:30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183</v>
      </c>
      <c r="G24" s="43">
        <f t="shared" si="0"/>
        <v>183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104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79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7900</v>
      </c>
      <c r="N24" s="19"/>
      <c r="O24" s="90">
        <v>40.51</v>
      </c>
      <c r="P24" s="79">
        <f t="shared" si="2"/>
        <v>3200.29</v>
      </c>
      <c r="Q24" s="45">
        <v>20</v>
      </c>
      <c r="R24" s="46">
        <f>+'20'!N262</f>
        <v>2020</v>
      </c>
      <c r="S24" s="46">
        <f>+'20'!N267</f>
        <v>575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570</v>
      </c>
      <c r="X24" s="46">
        <f t="shared" si="7"/>
        <v>875</v>
      </c>
      <c r="Y24" s="46">
        <f>+'20'!N269</f>
        <v>875</v>
      </c>
      <c r="Z24" s="47">
        <f t="shared" si="3"/>
        <v>0</v>
      </c>
      <c r="AA24" s="47" t="s">
        <v>1381</v>
      </c>
      <c r="AB24" s="47">
        <f t="shared" si="4"/>
        <v>1445</v>
      </c>
      <c r="AC24" s="58">
        <f t="shared" si="11"/>
        <v>1445</v>
      </c>
      <c r="AD24" s="2" t="s">
        <v>1435</v>
      </c>
    </row>
    <row r="25" spans="1:30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15</v>
      </c>
      <c r="G25" s="43">
        <f t="shared" si="0"/>
        <v>15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1200</v>
      </c>
      <c r="N25" s="19"/>
      <c r="O25" s="90">
        <v>39.770000000000003</v>
      </c>
      <c r="P25" s="79">
        <f t="shared" si="2"/>
        <v>477.24</v>
      </c>
      <c r="Q25" s="45">
        <v>21</v>
      </c>
      <c r="R25" s="46">
        <f>+'21'!N262</f>
        <v>6250</v>
      </c>
      <c r="S25" s="46">
        <f>+'21'!N267</f>
        <v>1840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2800</v>
      </c>
      <c r="X25" s="46">
        <f t="shared" si="7"/>
        <v>1610</v>
      </c>
      <c r="Y25" s="46">
        <f>+'21'!N269</f>
        <v>1610</v>
      </c>
      <c r="Z25" s="47">
        <f t="shared" si="3"/>
        <v>0</v>
      </c>
      <c r="AA25" s="99" t="s">
        <v>1382</v>
      </c>
      <c r="AB25" s="47">
        <f t="shared" si="4"/>
        <v>4410</v>
      </c>
      <c r="AC25" s="58">
        <f t="shared" si="11"/>
        <v>4410</v>
      </c>
      <c r="AD25" s="2" t="s">
        <v>1435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11</v>
      </c>
      <c r="G26" s="43">
        <f t="shared" ref="G26:G28" si="12">+E26+F26</f>
        <v>11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-4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1400</v>
      </c>
      <c r="N26" s="19"/>
      <c r="O26" s="90">
        <v>35.39</v>
      </c>
      <c r="P26" s="79">
        <f t="shared" si="2"/>
        <v>495.46000000000004</v>
      </c>
      <c r="Q26" s="45">
        <v>22</v>
      </c>
      <c r="R26" s="46">
        <f>+'22'!N262</f>
        <v>1610</v>
      </c>
      <c r="S26" s="46">
        <f>+'22'!N267</f>
        <v>50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60</v>
      </c>
      <c r="X26" s="46">
        <f t="shared" si="7"/>
        <v>1500</v>
      </c>
      <c r="Y26" s="46">
        <f>+'22'!N269</f>
        <v>1500</v>
      </c>
      <c r="Z26" s="47">
        <f t="shared" si="3"/>
        <v>0</v>
      </c>
      <c r="AA26" s="99" t="s">
        <v>1383</v>
      </c>
      <c r="AB26" s="47">
        <f t="shared" si="4"/>
        <v>1560</v>
      </c>
      <c r="AC26" s="58">
        <f t="shared" si="11"/>
        <v>1560</v>
      </c>
      <c r="AD26" s="2" t="s">
        <v>1435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2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-2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2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200</v>
      </c>
      <c r="N27" s="19"/>
      <c r="O27" s="90">
        <v>31.62</v>
      </c>
      <c r="P27" s="79">
        <f t="shared" si="2"/>
        <v>63.24</v>
      </c>
      <c r="Q27" s="45">
        <v>23</v>
      </c>
      <c r="R27" s="46">
        <f>+'23'!N262</f>
        <v>7760</v>
      </c>
      <c r="S27" s="46">
        <f>+'23'!N267</f>
        <v>3300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1750</v>
      </c>
      <c r="X27" s="46">
        <f>+R27-S27-T27-U27-V27-W27</f>
        <v>2710</v>
      </c>
      <c r="Y27" s="46">
        <f>+'23'!N269</f>
        <v>2710</v>
      </c>
      <c r="Z27" s="47">
        <f>+Y27-X27</f>
        <v>0</v>
      </c>
      <c r="AA27" s="47" t="s">
        <v>1384</v>
      </c>
      <c r="AB27" s="47">
        <f t="shared" si="4"/>
        <v>4460</v>
      </c>
      <c r="AC27" s="58">
        <f t="shared" si="11"/>
        <v>4460</v>
      </c>
      <c r="AD27" s="2" t="s">
        <v>1435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52</v>
      </c>
      <c r="G28" s="43">
        <f t="shared" si="12"/>
        <v>52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-16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6800</v>
      </c>
      <c r="N28" s="19"/>
      <c r="O28" s="90">
        <v>31.97</v>
      </c>
      <c r="P28" s="79">
        <f t="shared" si="2"/>
        <v>2173.96</v>
      </c>
      <c r="Q28" s="45">
        <v>24</v>
      </c>
      <c r="R28" s="46">
        <f>+'24'!N262</f>
        <v>16380</v>
      </c>
      <c r="S28" s="46">
        <f>+'24'!N267</f>
        <v>8570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4930</v>
      </c>
      <c r="X28" s="46">
        <f t="shared" si="7"/>
        <v>2880</v>
      </c>
      <c r="Y28" s="46">
        <f>+'24'!N269</f>
        <v>2880</v>
      </c>
      <c r="Z28" s="47">
        <f t="shared" si="3"/>
        <v>0</v>
      </c>
      <c r="AA28" s="47" t="s">
        <v>1378</v>
      </c>
      <c r="AB28" s="202">
        <f t="shared" si="4"/>
        <v>7810</v>
      </c>
      <c r="AC28" s="58">
        <f t="shared" si="11"/>
        <v>7810</v>
      </c>
      <c r="AD28" s="2" t="s">
        <v>1435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29</v>
      </c>
      <c r="G29" s="43">
        <f t="shared" si="0"/>
        <v>29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27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200</v>
      </c>
      <c r="N29" s="19"/>
      <c r="O29" s="90">
        <v>21.27</v>
      </c>
      <c r="P29" s="79">
        <f t="shared" si="2"/>
        <v>42.54</v>
      </c>
      <c r="Q29" s="45">
        <v>25</v>
      </c>
      <c r="R29" s="46">
        <f>+'25'!N262</f>
        <v>11555</v>
      </c>
      <c r="S29" s="46">
        <f>+'25'!N267</f>
        <v>2420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6405</v>
      </c>
      <c r="X29" s="46">
        <f t="shared" si="7"/>
        <v>2730</v>
      </c>
      <c r="Y29" s="46">
        <f>+'25'!N269</f>
        <v>2730</v>
      </c>
      <c r="Z29" s="47">
        <f t="shared" si="3"/>
        <v>0</v>
      </c>
      <c r="AA29" s="47" t="s">
        <v>1379</v>
      </c>
      <c r="AB29" s="202">
        <f t="shared" si="4"/>
        <v>9135</v>
      </c>
      <c r="AC29" s="58">
        <f t="shared" si="11"/>
        <v>9135</v>
      </c>
      <c r="AD29" s="2" t="s">
        <v>1435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15110</v>
      </c>
      <c r="S30" s="46">
        <f>+'26'!N267</f>
        <v>5775</v>
      </c>
      <c r="T30" s="46">
        <f>+'26'!N265</f>
        <v>0</v>
      </c>
      <c r="U30" s="67">
        <f>+'26'!N263</f>
        <v>0</v>
      </c>
      <c r="V30" s="46">
        <f>+'26'!N266</f>
        <v>120</v>
      </c>
      <c r="W30" s="46">
        <f>+'26'!N264</f>
        <v>5005</v>
      </c>
      <c r="X30" s="46">
        <f t="shared" si="7"/>
        <v>4210</v>
      </c>
      <c r="Y30" s="46">
        <f>+'26'!N269</f>
        <v>4210</v>
      </c>
      <c r="Z30" s="47">
        <f t="shared" si="3"/>
        <v>0</v>
      </c>
      <c r="AA30" s="47" t="s">
        <v>1380</v>
      </c>
      <c r="AB30" s="202">
        <f t="shared" si="4"/>
        <v>9215</v>
      </c>
      <c r="AC30" s="58">
        <f t="shared" si="11"/>
        <v>9215</v>
      </c>
      <c r="AD30" s="2" t="s">
        <v>1435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138</v>
      </c>
      <c r="G31" s="43">
        <f t="shared" si="0"/>
        <v>138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-14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14200</v>
      </c>
      <c r="N31" s="19"/>
      <c r="O31" s="90">
        <v>38.46</v>
      </c>
      <c r="P31" s="79">
        <f t="shared" si="2"/>
        <v>5461.32</v>
      </c>
      <c r="Q31" s="45">
        <v>27</v>
      </c>
      <c r="R31" s="46">
        <f>+'27'!N262</f>
        <v>7840</v>
      </c>
      <c r="S31" s="46">
        <f>+'27'!N267</f>
        <v>1670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1480</v>
      </c>
      <c r="X31" s="46">
        <f t="shared" si="7"/>
        <v>4690</v>
      </c>
      <c r="Y31" s="46">
        <f>+'27'!N269</f>
        <v>4690</v>
      </c>
      <c r="Z31" s="47">
        <f t="shared" si="3"/>
        <v>0</v>
      </c>
      <c r="AA31" s="47" t="s">
        <v>1381</v>
      </c>
      <c r="AB31" s="47">
        <f t="shared" si="4"/>
        <v>6170</v>
      </c>
      <c r="AC31" s="58">
        <f t="shared" si="11"/>
        <v>6170</v>
      </c>
      <c r="AD31" s="2" t="s">
        <v>1435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3510</v>
      </c>
      <c r="N32" s="19"/>
      <c r="O32" s="90">
        <v>46.37</v>
      </c>
      <c r="P32" s="79">
        <f t="shared" si="2"/>
        <v>1251.99</v>
      </c>
      <c r="Q32" s="45">
        <v>28</v>
      </c>
      <c r="R32" s="46">
        <f>+'28'!N262</f>
        <v>22585</v>
      </c>
      <c r="S32" s="46">
        <f>+'28'!N267</f>
        <v>6095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9100</v>
      </c>
      <c r="X32" s="46">
        <f t="shared" si="7"/>
        <v>7390</v>
      </c>
      <c r="Y32" s="46">
        <f>+'28'!N269</f>
        <v>7390</v>
      </c>
      <c r="Z32" s="47">
        <f t="shared" si="3"/>
        <v>0</v>
      </c>
      <c r="AA32" s="99" t="s">
        <v>1382</v>
      </c>
      <c r="AB32" s="202">
        <f t="shared" si="4"/>
        <v>16490</v>
      </c>
      <c r="AC32" s="58">
        <f t="shared" si="11"/>
        <v>16490</v>
      </c>
      <c r="AD32" s="2" t="s">
        <v>1435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910</v>
      </c>
      <c r="N33" s="19"/>
      <c r="O33" s="90">
        <v>38.9</v>
      </c>
      <c r="P33" s="79">
        <f t="shared" si="2"/>
        <v>272.3</v>
      </c>
      <c r="Q33" s="45">
        <v>29</v>
      </c>
      <c r="R33" s="46">
        <f>+'29'!N262</f>
        <v>41775</v>
      </c>
      <c r="S33" s="46">
        <f>+'29'!N267</f>
        <v>13135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8410</v>
      </c>
      <c r="X33" s="46">
        <f t="shared" ref="X33" si="14">+R33-S33-T33-U33-V33-W33</f>
        <v>20230</v>
      </c>
      <c r="Y33" s="46">
        <f>+'29'!N269</f>
        <v>20230</v>
      </c>
      <c r="Z33" s="47">
        <f t="shared" ref="Z33" si="15">+Y33-X33</f>
        <v>0</v>
      </c>
      <c r="AA33" s="99" t="s">
        <v>1383</v>
      </c>
      <c r="AB33" s="202">
        <f t="shared" si="4"/>
        <v>28640</v>
      </c>
      <c r="AC33" s="58">
        <f t="shared" si="11"/>
        <v>28640</v>
      </c>
      <c r="AD33" s="2" t="s">
        <v>1435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29790</v>
      </c>
      <c r="S34" s="46">
        <f>+'30'!N267</f>
        <v>5020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9880</v>
      </c>
      <c r="X34" s="46">
        <f t="shared" si="7"/>
        <v>14890</v>
      </c>
      <c r="Y34" s="46">
        <f>+'30'!N269</f>
        <v>14890</v>
      </c>
      <c r="Z34" s="47">
        <f t="shared" si="3"/>
        <v>0</v>
      </c>
      <c r="AA34" s="47" t="s">
        <v>1384</v>
      </c>
      <c r="AB34" s="202">
        <f>+W34+Y34</f>
        <v>24770</v>
      </c>
      <c r="AC34" s="58">
        <f t="shared" si="11"/>
        <v>24770</v>
      </c>
      <c r="AD34" s="2" t="s">
        <v>1435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37795</v>
      </c>
      <c r="S35" s="46">
        <f>+'31.'!N267</f>
        <v>9060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13110</v>
      </c>
      <c r="X35" s="46">
        <f>+R35-S35-T35-U35-V35-W35</f>
        <v>15625</v>
      </c>
      <c r="Y35" s="46">
        <f>+'31.'!N269</f>
        <v>15625</v>
      </c>
      <c r="Z35" s="47">
        <f t="shared" si="3"/>
        <v>0</v>
      </c>
      <c r="AA35" s="47" t="s">
        <v>1378</v>
      </c>
      <c r="AB35" s="202">
        <f t="shared" si="4"/>
        <v>28735</v>
      </c>
      <c r="AC35" s="58">
        <f t="shared" si="11"/>
        <v>28735</v>
      </c>
      <c r="AD35" s="2" t="s">
        <v>1435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334104</v>
      </c>
      <c r="S36" s="48">
        <f>SUM(S5:S35)</f>
        <v>141699</v>
      </c>
      <c r="T36" s="48">
        <f t="shared" si="16"/>
        <v>0</v>
      </c>
      <c r="U36" s="48">
        <f t="shared" si="16"/>
        <v>0</v>
      </c>
      <c r="V36" s="48">
        <f t="shared" si="16"/>
        <v>517</v>
      </c>
      <c r="W36" s="48">
        <f t="shared" si="16"/>
        <v>87160</v>
      </c>
      <c r="X36" s="48">
        <f t="shared" si="16"/>
        <v>104728</v>
      </c>
      <c r="Y36" s="48">
        <f t="shared" si="16"/>
        <v>104728</v>
      </c>
      <c r="Z36" s="48">
        <f t="shared" si="16"/>
        <v>0</v>
      </c>
      <c r="AA36" s="48">
        <f t="shared" si="16"/>
        <v>0</v>
      </c>
      <c r="AB36" s="48">
        <f>SUM(AB5:AB35)</f>
        <v>191888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30</v>
      </c>
      <c r="G38" s="43">
        <f>+E38+F38</f>
        <v>30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28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70</v>
      </c>
      <c r="N38" s="19"/>
      <c r="O38" s="121">
        <v>30.43</v>
      </c>
      <c r="P38" s="79">
        <f>+K38*O38</f>
        <v>60.86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32</v>
      </c>
      <c r="G39" s="43">
        <f t="shared" si="0"/>
        <v>32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1450</v>
      </c>
      <c r="N39" s="19"/>
      <c r="O39" s="90">
        <v>27.84</v>
      </c>
      <c r="P39" s="79">
        <f t="shared" si="2"/>
        <v>807.36</v>
      </c>
      <c r="Q39" s="5"/>
      <c r="R39" s="127" t="s">
        <v>1370</v>
      </c>
      <c r="S39" s="5" t="s">
        <v>1373</v>
      </c>
      <c r="T39" s="97" t="s">
        <v>1374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24</v>
      </c>
      <c r="G40" s="43">
        <f t="shared" si="0"/>
        <v>24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800</v>
      </c>
      <c r="N40" s="19"/>
      <c r="O40" s="90">
        <v>27.12</v>
      </c>
      <c r="P40" s="79">
        <f t="shared" si="2"/>
        <v>433.92</v>
      </c>
      <c r="Q40" s="5"/>
      <c r="R40" s="127"/>
      <c r="S40" s="5"/>
      <c r="T40" s="97" t="s">
        <v>1390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16</v>
      </c>
      <c r="G41" s="43">
        <f t="shared" si="0"/>
        <v>16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-2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900</v>
      </c>
      <c r="N41" s="19"/>
      <c r="O41" s="90">
        <v>15.42</v>
      </c>
      <c r="P41" s="79">
        <f t="shared" si="2"/>
        <v>277.56</v>
      </c>
      <c r="Q41" s="5"/>
      <c r="R41" s="5"/>
      <c r="S41" s="5"/>
      <c r="T41" s="97" t="s">
        <v>1375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125</v>
      </c>
      <c r="G46" s="43">
        <f t="shared" si="0"/>
        <v>125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5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43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3850</v>
      </c>
      <c r="N46" s="19"/>
      <c r="O46" s="90">
        <v>19.05</v>
      </c>
      <c r="P46" s="79">
        <f t="shared" si="2"/>
        <v>1466.8500000000001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114</v>
      </c>
      <c r="G47" s="43">
        <f>+E47+F47</f>
        <v>114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28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4300</v>
      </c>
      <c r="N47" s="19"/>
      <c r="O47" s="90">
        <v>19.21</v>
      </c>
      <c r="P47" s="79">
        <f t="shared" si="2"/>
        <v>1652.0600000000002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106</v>
      </c>
      <c r="G48" s="43">
        <f>+E48+F48</f>
        <v>106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51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2750</v>
      </c>
      <c r="N48" s="19"/>
      <c r="O48" s="90">
        <v>18.88</v>
      </c>
      <c r="P48" s="79">
        <f t="shared" si="2"/>
        <v>1038.3999999999999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130</v>
      </c>
      <c r="G49" s="43">
        <f>+E49+F49</f>
        <v>130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53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3750</v>
      </c>
      <c r="N49" s="19"/>
      <c r="O49" s="90">
        <v>20.43</v>
      </c>
      <c r="P49" s="79">
        <f t="shared" si="2"/>
        <v>1532.25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121</v>
      </c>
      <c r="G50" s="43">
        <f t="shared" si="0"/>
        <v>121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45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3700</v>
      </c>
      <c r="N50" s="19"/>
      <c r="O50" s="90">
        <v>21.81</v>
      </c>
      <c r="P50" s="79">
        <f t="shared" si="2"/>
        <v>1613.9399999999998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98</v>
      </c>
      <c r="G51" s="43">
        <f t="shared" si="0"/>
        <v>98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33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65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3250</v>
      </c>
      <c r="N51" s="19"/>
      <c r="O51" s="90">
        <v>14.65</v>
      </c>
      <c r="P51" s="79">
        <f t="shared" si="2"/>
        <v>952.25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190</v>
      </c>
      <c r="G53" s="43">
        <f t="shared" si="0"/>
        <v>190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92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4900</v>
      </c>
      <c r="N53" s="19"/>
      <c r="O53" s="90">
        <v>17.53</v>
      </c>
      <c r="P53" s="79">
        <f t="shared" si="2"/>
        <v>1717.94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42</v>
      </c>
      <c r="G55" s="43">
        <f t="shared" si="0"/>
        <v>42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16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26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3120</v>
      </c>
      <c r="N55" s="19"/>
      <c r="O55" s="90">
        <v>29.34</v>
      </c>
      <c r="P55" s="79">
        <f t="shared" si="2"/>
        <v>762.84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54</v>
      </c>
      <c r="G56" s="43">
        <f t="shared" si="0"/>
        <v>54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34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2280</v>
      </c>
      <c r="N56" s="19"/>
      <c r="O56" s="90">
        <v>33.409999999999997</v>
      </c>
      <c r="P56" s="79">
        <f t="shared" si="2"/>
        <v>634.79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44</v>
      </c>
      <c r="G57" s="43">
        <f t="shared" si="0"/>
        <v>44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3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15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3120</v>
      </c>
      <c r="N57" s="19"/>
      <c r="O57" s="90">
        <v>31.46</v>
      </c>
      <c r="P57" s="79">
        <f t="shared" si="2"/>
        <v>817.96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37</v>
      </c>
      <c r="G58" s="43">
        <f t="shared" si="0"/>
        <v>37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17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17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2040</v>
      </c>
      <c r="N58" s="19"/>
      <c r="O58" s="90">
        <v>34.56</v>
      </c>
      <c r="P58" s="79">
        <f t="shared" si="2"/>
        <v>587.52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16</v>
      </c>
      <c r="G59" s="43">
        <f t="shared" si="0"/>
        <v>16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4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-5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17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2040</v>
      </c>
      <c r="N59" s="19"/>
      <c r="O59" s="90">
        <v>32.96</v>
      </c>
      <c r="P59" s="79">
        <f t="shared" si="2"/>
        <v>560.32000000000005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38</v>
      </c>
      <c r="G62" s="43">
        <f t="shared" si="0"/>
        <v>38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4080</v>
      </c>
      <c r="N62" s="19"/>
      <c r="O62" s="90">
        <v>29.82</v>
      </c>
      <c r="P62" s="79">
        <f t="shared" si="2"/>
        <v>1013.88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35</v>
      </c>
      <c r="G64" s="43">
        <f t="shared" si="0"/>
        <v>35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33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1650</v>
      </c>
      <c r="N64" s="19"/>
      <c r="O64" s="90">
        <v>23.69</v>
      </c>
      <c r="P64" s="79">
        <f t="shared" si="2"/>
        <v>781.7700000000001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18</v>
      </c>
      <c r="G65" s="43">
        <f t="shared" si="0"/>
        <v>18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750</v>
      </c>
      <c r="N65" s="19"/>
      <c r="O65" s="90">
        <v>22.49</v>
      </c>
      <c r="P65" s="79">
        <f t="shared" si="2"/>
        <v>337.34999999999997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21</v>
      </c>
      <c r="G66" s="43">
        <f t="shared" si="0"/>
        <v>21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800</v>
      </c>
      <c r="N66" s="19"/>
      <c r="O66" s="90">
        <v>23.12</v>
      </c>
      <c r="P66" s="79">
        <f t="shared" si="2"/>
        <v>369.92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38</v>
      </c>
      <c r="G74" s="43">
        <f t="shared" si="0"/>
        <v>38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-1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1950</v>
      </c>
      <c r="N74" s="19"/>
      <c r="O74" s="90">
        <v>17.09</v>
      </c>
      <c r="P74" s="79">
        <f t="shared" si="18"/>
        <v>666.51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8</v>
      </c>
      <c r="G76" s="43">
        <f>+E76+F76</f>
        <v>8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1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7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23</v>
      </c>
      <c r="G77" s="43">
        <f t="shared" si="0"/>
        <v>23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-19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2050</v>
      </c>
      <c r="N77" s="19"/>
      <c r="O77" s="90">
        <v>25.15</v>
      </c>
      <c r="P77" s="79">
        <f t="shared" si="18"/>
        <v>1031.1499999999999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100</v>
      </c>
      <c r="G79" s="43">
        <f t="shared" si="0"/>
        <v>100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92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8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280</v>
      </c>
      <c r="N79" s="19"/>
      <c r="O79" s="90">
        <v>30.84</v>
      </c>
      <c r="P79" s="79">
        <f t="shared" si="18"/>
        <v>246.72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2</v>
      </c>
      <c r="G83" s="43">
        <f t="shared" si="0"/>
        <v>2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2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100</v>
      </c>
      <c r="N83" s="19"/>
      <c r="O83" s="90">
        <v>18.14</v>
      </c>
      <c r="P83" s="79">
        <f t="shared" si="18"/>
        <v>36.28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2107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29</v>
      </c>
      <c r="G93" s="43">
        <f t="shared" si="25"/>
        <v>29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4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-1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26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910</v>
      </c>
      <c r="N93" s="19"/>
      <c r="O93" s="90">
        <v>18.63</v>
      </c>
      <c r="P93" s="79">
        <f t="shared" si="18"/>
        <v>484.38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1078</v>
      </c>
      <c r="N102" s="19"/>
      <c r="O102" s="121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37</v>
      </c>
      <c r="G112" s="43">
        <f>+E112+F112</f>
        <v>37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20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1700</v>
      </c>
      <c r="N112" s="19"/>
      <c r="O112" s="90">
        <v>30.3</v>
      </c>
      <c r="P112" s="79">
        <f t="shared" si="18"/>
        <v>515.1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116</v>
      </c>
      <c r="G113" s="43">
        <f t="shared" si="25"/>
        <v>116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40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76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4180</v>
      </c>
      <c r="N113" s="19"/>
      <c r="O113" s="90">
        <v>20.58</v>
      </c>
      <c r="P113" s="79">
        <f t="shared" si="18"/>
        <v>1564.08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46</v>
      </c>
      <c r="G115" s="43">
        <f t="shared" si="25"/>
        <v>46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-10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56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3360</v>
      </c>
      <c r="N115" s="19"/>
      <c r="O115" s="90">
        <v>23.61</v>
      </c>
      <c r="P115" s="79">
        <f t="shared" si="18"/>
        <v>1322.1599999999999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5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-4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400</v>
      </c>
      <c r="N116" s="19"/>
      <c r="O116" s="90">
        <v>13.03</v>
      </c>
      <c r="P116" s="79">
        <f t="shared" si="18"/>
        <v>52.12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26</v>
      </c>
      <c r="G117" s="43">
        <f t="shared" si="25"/>
        <v>26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1265</v>
      </c>
      <c r="N117" s="19"/>
      <c r="O117" s="90">
        <v>11.91</v>
      </c>
      <c r="P117" s="79">
        <f t="shared" si="18"/>
        <v>273.93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13</v>
      </c>
      <c r="G131" s="43">
        <f t="shared" si="25"/>
        <v>13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600</v>
      </c>
      <c r="N131" s="19"/>
      <c r="O131" s="90">
        <v>9.91</v>
      </c>
      <c r="P131" s="79">
        <f t="shared" si="18"/>
        <v>118.92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23</v>
      </c>
      <c r="G132" s="43">
        <f t="shared" si="25"/>
        <v>23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8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70</v>
      </c>
      <c r="G133" s="43">
        <f t="shared" si="25"/>
        <v>70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5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3150</v>
      </c>
      <c r="N133" s="19"/>
      <c r="O133" s="90">
        <v>24.21</v>
      </c>
      <c r="P133" s="79">
        <f t="shared" si="18"/>
        <v>1525.23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10</v>
      </c>
      <c r="G155" s="43">
        <f t="shared" si="25"/>
        <v>10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2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8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200</v>
      </c>
      <c r="N155" s="19"/>
      <c r="O155" s="90">
        <v>18.63</v>
      </c>
      <c r="P155" s="79">
        <f t="shared" si="30"/>
        <v>149.04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16</v>
      </c>
      <c r="G173" s="43">
        <f>+E173+F173</f>
        <v>16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9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245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16</v>
      </c>
      <c r="G174" s="43">
        <f t="shared" ref="G174" si="32">+E174+F174</f>
        <v>16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9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209.72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82</v>
      </c>
      <c r="G175" s="43">
        <f t="shared" si="31"/>
        <v>82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80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4000</v>
      </c>
      <c r="N175" s="19"/>
      <c r="O175" s="90">
        <v>29.96</v>
      </c>
      <c r="P175" s="79">
        <f t="shared" si="30"/>
        <v>2396.8000000000002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1</v>
      </c>
      <c r="G177" s="43">
        <f t="shared" si="31"/>
        <v>1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-4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5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275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1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-8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90">
        <v>63</v>
      </c>
      <c r="P185" s="79">
        <f t="shared" si="30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/>
      <c r="C186" s="19" t="s">
        <v>1389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21</v>
      </c>
      <c r="G187" s="43">
        <f t="shared" ref="G187:G189" si="39">+E187+F187</f>
        <v>21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-44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65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975</v>
      </c>
      <c r="N187" s="19"/>
      <c r="O187" s="90">
        <v>3.5</v>
      </c>
      <c r="P187" s="79">
        <f>+K187*O187</f>
        <v>227.5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24</v>
      </c>
      <c r="G188" s="43">
        <f t="shared" si="39"/>
        <v>24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-34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58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870</v>
      </c>
      <c r="N188" s="19"/>
      <c r="O188" s="90">
        <v>3.5</v>
      </c>
      <c r="P188" s="79">
        <f>+K188*O188</f>
        <v>203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-25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25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375</v>
      </c>
      <c r="N189" s="19"/>
      <c r="O189" s="90">
        <v>3.5</v>
      </c>
      <c r="P189" s="79">
        <f>+K189*O189</f>
        <v>87.5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18</v>
      </c>
      <c r="G193" s="43">
        <f t="shared" si="31"/>
        <v>18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1020</v>
      </c>
      <c r="N193" s="19"/>
      <c r="O193" s="90">
        <v>38</v>
      </c>
      <c r="P193" s="79">
        <f t="shared" si="30"/>
        <v>646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31</v>
      </c>
      <c r="G194" s="43">
        <f t="shared" si="31"/>
        <v>31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3720</v>
      </c>
      <c r="N194" s="19"/>
      <c r="O194" s="90">
        <v>73</v>
      </c>
      <c r="P194" s="79">
        <f t="shared" si="30"/>
        <v>2263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6</v>
      </c>
      <c r="G196" s="43">
        <f t="shared" si="31"/>
        <v>6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720</v>
      </c>
      <c r="N196" s="19"/>
      <c r="O196" s="90">
        <v>73</v>
      </c>
      <c r="P196" s="79">
        <f t="shared" si="30"/>
        <v>438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269</v>
      </c>
      <c r="G198" s="43">
        <f t="shared" si="31"/>
        <v>269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42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226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33900</v>
      </c>
      <c r="N198" s="19"/>
      <c r="O198" s="90">
        <v>64.38</v>
      </c>
      <c r="P198" s="79">
        <f t="shared" si="30"/>
        <v>14549.88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9</v>
      </c>
      <c r="G205" s="43">
        <f t="shared" si="31"/>
        <v>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-6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820</v>
      </c>
      <c r="N205" s="19"/>
      <c r="O205" s="90">
        <v>40</v>
      </c>
      <c r="P205" s="79">
        <f t="shared" si="30"/>
        <v>600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1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1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1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60</v>
      </c>
      <c r="G209" s="43">
        <f t="shared" si="31"/>
        <v>60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44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30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-18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18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180</v>
      </c>
      <c r="N216" s="19"/>
      <c r="O216" s="90">
        <v>9</v>
      </c>
      <c r="P216" s="79">
        <f t="shared" si="30"/>
        <v>162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84</v>
      </c>
      <c r="G217" s="43">
        <f t="shared" si="31"/>
        <v>84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78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6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60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27</v>
      </c>
      <c r="G219" s="43">
        <f t="shared" si="31"/>
        <v>27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27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50</v>
      </c>
      <c r="G221" s="43">
        <f t="shared" si="31"/>
        <v>50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20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30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6000</v>
      </c>
      <c r="N221" s="19"/>
      <c r="O221" s="90">
        <v>100</v>
      </c>
      <c r="P221" s="79">
        <f t="shared" si="30"/>
        <v>3000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9</v>
      </c>
      <c r="G222" s="43">
        <f t="shared" si="31"/>
        <v>9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7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2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500</v>
      </c>
      <c r="N222" s="19"/>
      <c r="O222" s="90">
        <v>250</v>
      </c>
      <c r="P222" s="79">
        <f t="shared" si="30"/>
        <v>500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59</v>
      </c>
      <c r="G223" s="43">
        <f t="shared" si="31"/>
        <v>59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55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4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200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-55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55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220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200</v>
      </c>
      <c r="G225" s="43">
        <f t="shared" si="31"/>
        <v>200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100</v>
      </c>
      <c r="J225" s="43">
        <f t="shared" si="29"/>
        <v>100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16</v>
      </c>
      <c r="G226" s="43">
        <f t="shared" si="31"/>
        <v>16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16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</v>
      </c>
      <c r="G227" s="43">
        <f t="shared" si="31"/>
        <v>5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5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5</v>
      </c>
      <c r="G235" s="43">
        <f t="shared" ref="G235:G247" si="49">+E235+F235</f>
        <v>5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5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65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65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5</v>
      </c>
      <c r="J242" s="43">
        <f t="shared" si="50"/>
        <v>-5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630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65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2115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65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624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65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16080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65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65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65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2250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65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65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65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65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65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65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65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18</v>
      </c>
      <c r="G255" s="43">
        <f t="shared" si="55"/>
        <v>18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18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65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100</v>
      </c>
      <c r="G256" s="43">
        <f t="shared" si="55"/>
        <v>100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44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9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47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65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16</v>
      </c>
      <c r="G257" s="43">
        <f t="shared" si="55"/>
        <v>16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16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65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134</v>
      </c>
      <c r="G258" s="43">
        <f t="shared" si="55"/>
        <v>134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100</v>
      </c>
      <c r="J258" s="43">
        <f t="shared" si="56"/>
        <v>-100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134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65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16</v>
      </c>
      <c r="J259" s="43">
        <f t="shared" si="56"/>
        <v>-16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7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334104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65">
      <c r="A261" s="146" t="s">
        <v>226</v>
      </c>
      <c r="B261" s="147"/>
      <c r="C261" s="152">
        <f>+M263</f>
        <v>334104</v>
      </c>
      <c r="D261" s="153"/>
      <c r="E261" s="53" t="s">
        <v>227</v>
      </c>
      <c r="F261" s="54">
        <f>+M260</f>
        <v>334104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87160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65">
      <c r="A262" s="146"/>
      <c r="B262" s="147"/>
      <c r="C262" s="152"/>
      <c r="D262" s="153"/>
      <c r="E262" s="53" t="s">
        <v>228</v>
      </c>
      <c r="F262" s="54">
        <f>N263</f>
        <v>141699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65">
      <c r="A263" s="148" t="s">
        <v>10</v>
      </c>
      <c r="B263" s="149"/>
      <c r="C263" s="152">
        <f>+F262</f>
        <v>141699</v>
      </c>
      <c r="D263" s="153"/>
      <c r="E263" s="53"/>
      <c r="F263" s="54"/>
      <c r="G263" s="55" t="s">
        <v>230</v>
      </c>
      <c r="H263" s="161">
        <f>+V36</f>
        <v>517</v>
      </c>
      <c r="I263" s="162"/>
      <c r="J263" s="158" t="s">
        <v>231</v>
      </c>
      <c r="K263" s="159"/>
      <c r="L263" s="160"/>
      <c r="M263" s="57">
        <f>+M260-M261</f>
        <v>334104</v>
      </c>
      <c r="N263" s="59">
        <f>+S36</f>
        <v>141699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65">
      <c r="A264" s="150" t="s">
        <v>232</v>
      </c>
      <c r="B264" s="151"/>
      <c r="C264" s="152">
        <f>+C261-C263</f>
        <v>192405</v>
      </c>
      <c r="D264" s="153"/>
      <c r="E264" s="53" t="s">
        <v>232</v>
      </c>
      <c r="F264" s="54">
        <f>+F261-F262</f>
        <v>192405</v>
      </c>
      <c r="G264" s="55" t="s">
        <v>233</v>
      </c>
      <c r="H264" s="161">
        <f>SUM(H261:H263)</f>
        <v>517</v>
      </c>
      <c r="I264" s="162"/>
      <c r="J264" s="157" t="s">
        <v>206</v>
      </c>
      <c r="K264" s="157"/>
      <c r="L264" s="157"/>
      <c r="M264" s="57">
        <f>H264</f>
        <v>517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65">
      <c r="A265" s="60"/>
      <c r="B265" s="120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104728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65">
      <c r="A266" s="60"/>
      <c r="B266" s="120"/>
      <c r="C266" s="60"/>
      <c r="D266" s="60"/>
      <c r="E266" s="53" t="s">
        <v>235</v>
      </c>
      <c r="F266" s="54">
        <f>F264-F265</f>
        <v>92405</v>
      </c>
      <c r="J266" s="140" t="s">
        <v>209</v>
      </c>
      <c r="K266" s="141"/>
      <c r="L266" s="142"/>
      <c r="M266" s="57">
        <f>+Y36</f>
        <v>104728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65">
      <c r="A267" s="60"/>
      <c r="B267" s="120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7">
      <c r="A268" s="60"/>
      <c r="B268" s="120"/>
      <c r="C268" s="60"/>
      <c r="D268" s="60"/>
      <c r="E268" s="101" t="s">
        <v>1385</v>
      </c>
      <c r="F268" s="102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7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65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C248" sqref="C248"/>
      <selection pane="topRight" activeCell="C248" sqref="C248"/>
      <selection pane="bottomLeft" activeCell="C248" sqref="C248"/>
      <selection pane="bottomRight" activeCell="C248" sqref="C248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39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120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1000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800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4.6" x14ac:dyDescent="0.65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4.6" x14ac:dyDescent="0.65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6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4.6" x14ac:dyDescent="0.65">
      <c r="A263" s="1"/>
      <c r="E263" s="3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4.6" x14ac:dyDescent="0.65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3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4.6" x14ac:dyDescent="0.65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4.6" x14ac:dyDescent="0.65">
      <c r="A269" s="1"/>
      <c r="E269" s="31"/>
      <c r="G269" s="31"/>
      <c r="J269" s="31"/>
      <c r="L269" s="34" t="s">
        <v>209</v>
      </c>
      <c r="M269" s="35"/>
      <c r="N269" s="37"/>
    </row>
    <row r="270" spans="1:19" ht="24.6" x14ac:dyDescent="0.65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6"/>
  <sheetViews>
    <sheetView zoomScale="70" zoomScaleNormal="70" workbookViewId="0">
      <pane xSplit="10" ySplit="4" topLeftCell="K44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39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450</v>
      </c>
      <c r="P6" s="23">
        <f>SUM(M6-O6)</f>
        <v>1450</v>
      </c>
      <c r="Q6" s="90">
        <v>39.29</v>
      </c>
      <c r="R6" s="43">
        <f t="shared" ref="R6:R80" si="3">+K6*Q6</f>
        <v>746.51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4"/>
        <v>0</v>
      </c>
      <c r="Q11" s="90">
        <v>16.940000000000001</v>
      </c>
      <c r="R11" s="43">
        <f t="shared" si="3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23">
        <f t="shared" si="4"/>
        <v>500</v>
      </c>
      <c r="Q22" s="90">
        <v>26.6</v>
      </c>
      <c r="R22" s="43">
        <f t="shared" si="3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4"/>
        <v>100</v>
      </c>
      <c r="Q24" s="90">
        <v>40.51</v>
      </c>
      <c r="R24" s="43">
        <f t="shared" si="3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0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23">
        <f t="shared" si="4"/>
        <v>200</v>
      </c>
      <c r="Q26" s="90">
        <v>35.39</v>
      </c>
      <c r="R26" s="43">
        <f t="shared" si="3"/>
        <v>70.78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9</v>
      </c>
      <c r="F31" s="71"/>
      <c r="G31" s="46">
        <f t="shared" si="5"/>
        <v>9</v>
      </c>
      <c r="H31" s="78">
        <v>3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23">
        <f t="shared" si="4"/>
        <v>130</v>
      </c>
      <c r="Q32" s="90">
        <v>46.37</v>
      </c>
      <c r="R32" s="43">
        <f t="shared" si="3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23">
        <f t="shared" si="4"/>
        <v>50</v>
      </c>
      <c r="Q47" s="90">
        <v>19.21</v>
      </c>
      <c r="R47" s="43">
        <f t="shared" si="3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23">
        <f t="shared" si="4"/>
        <v>100</v>
      </c>
      <c r="Q50" s="90">
        <v>21.81</v>
      </c>
      <c r="R50" s="43">
        <f t="shared" si="3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2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2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23">
        <f>SUM(M55-O55)</f>
        <v>60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23">
        <f t="shared" si="4"/>
        <v>60</v>
      </c>
      <c r="Q62" s="90">
        <v>29.82</v>
      </c>
      <c r="R62" s="43">
        <f t="shared" si="3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23">
        <f t="shared" si="4"/>
        <v>50</v>
      </c>
      <c r="Q74" s="90">
        <v>17.09</v>
      </c>
      <c r="R74" s="43">
        <f t="shared" si="3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>+G93-H93-K93-I93</f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23</v>
      </c>
      <c r="F102" s="71"/>
      <c r="G102" s="46">
        <f t="shared" ref="G102" si="28">E102+F102</f>
        <v>23</v>
      </c>
      <c r="H102" s="78">
        <v>0</v>
      </c>
      <c r="I102" s="76">
        <v>0</v>
      </c>
      <c r="J102" s="46">
        <f t="shared" ref="J102" si="29">+G102-H102-K102-I102</f>
        <v>21</v>
      </c>
      <c r="K102" s="72">
        <v>2</v>
      </c>
      <c r="L102" s="20">
        <v>49</v>
      </c>
      <c r="M102" s="65">
        <f t="shared" si="25"/>
        <v>98</v>
      </c>
      <c r="N102" s="17" t="s">
        <v>16</v>
      </c>
      <c r="O102" s="18">
        <v>58</v>
      </c>
      <c r="P102" s="23">
        <f t="shared" si="26"/>
        <v>40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23">
        <f>SUM(M112-O112)</f>
        <v>50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23">
        <f>SUM(M175-O175)</f>
        <v>50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v>4</v>
      </c>
      <c r="F177" s="71"/>
      <c r="G177" s="46">
        <f t="shared" si="30"/>
        <v>4</v>
      </c>
      <c r="H177" s="78">
        <v>0</v>
      </c>
      <c r="I177" s="76">
        <v>0</v>
      </c>
      <c r="J177" s="46">
        <f t="shared" si="31"/>
        <v>4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v>38</v>
      </c>
      <c r="F187" s="71"/>
      <c r="G187" s="46">
        <f>E187+F187</f>
        <v>38</v>
      </c>
      <c r="H187" s="78">
        <v>0</v>
      </c>
      <c r="I187" s="76">
        <v>0</v>
      </c>
      <c r="J187" s="46">
        <f>+G187-H187-K187-I187</f>
        <v>34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/>
      <c r="P187" s="23">
        <f>SUM(M187-O187)</f>
        <v>60</v>
      </c>
      <c r="Q187" s="90">
        <v>3.5</v>
      </c>
      <c r="R187" s="43">
        <f>+K187*Q187</f>
        <v>14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v>20</v>
      </c>
      <c r="F188" s="71"/>
      <c r="G188" s="46">
        <f>E188+F188</f>
        <v>20</v>
      </c>
      <c r="H188" s="78">
        <v>0</v>
      </c>
      <c r="I188" s="76">
        <v>0</v>
      </c>
      <c r="J188" s="46">
        <f>+G188-H188-K188-I188</f>
        <v>16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23">
        <f>SUM(M188-O188)</f>
        <v>60</v>
      </c>
      <c r="Q188" s="90">
        <v>3.5</v>
      </c>
      <c r="R188" s="43">
        <f>+K188*Q188</f>
        <v>14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0</v>
      </c>
      <c r="K189" s="72">
        <v>4</v>
      </c>
      <c r="L189" s="20">
        <v>15</v>
      </c>
      <c r="M189" s="65">
        <f>+L189*K189</f>
        <v>60</v>
      </c>
      <c r="N189" s="17" t="s">
        <v>16</v>
      </c>
      <c r="O189" s="18"/>
      <c r="P189" s="23">
        <f>SUM(M189-O189)</f>
        <v>60</v>
      </c>
      <c r="Q189" s="90">
        <v>3.5</v>
      </c>
      <c r="R189" s="43">
        <f>+K189*Q189</f>
        <v>14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60</v>
      </c>
      <c r="P198" s="23">
        <f t="shared" si="35"/>
        <v>240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v>213</v>
      </c>
      <c r="F216" s="71"/>
      <c r="G216" s="46">
        <f t="shared" si="30"/>
        <v>213</v>
      </c>
      <c r="H216" s="78">
        <v>0</v>
      </c>
      <c r="I216" s="76">
        <v>0</v>
      </c>
      <c r="J216" s="46">
        <f t="shared" si="31"/>
        <v>213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42</v>
      </c>
      <c r="F217" s="71"/>
      <c r="G217" s="46">
        <f t="shared" si="30"/>
        <v>42</v>
      </c>
      <c r="H217" s="78">
        <v>0</v>
      </c>
      <c r="I217" s="76">
        <v>0</v>
      </c>
      <c r="J217" s="46">
        <f t="shared" si="31"/>
        <v>42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v>405</v>
      </c>
      <c r="F224" s="71"/>
      <c r="G224" s="46">
        <f t="shared" si="30"/>
        <v>405</v>
      </c>
      <c r="H224" s="78">
        <v>0</v>
      </c>
      <c r="I224" s="76">
        <v>0</v>
      </c>
      <c r="J224" s="46">
        <f t="shared" si="31"/>
        <v>405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v>9</v>
      </c>
      <c r="F231" s="71"/>
      <c r="G231" s="46">
        <f t="shared" ref="G231:G258" si="46">E231+F231</f>
        <v>9</v>
      </c>
      <c r="H231" s="78">
        <v>0</v>
      </c>
      <c r="I231" s="76">
        <v>0</v>
      </c>
      <c r="J231" s="46">
        <f t="shared" ref="J231:J258" si="47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v>1</v>
      </c>
      <c r="F232" s="71"/>
      <c r="G232" s="46">
        <f t="shared" si="46"/>
        <v>1</v>
      </c>
      <c r="H232" s="78">
        <v>0</v>
      </c>
      <c r="I232" s="76">
        <v>0</v>
      </c>
      <c r="J232" s="46">
        <f t="shared" si="47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v>34</v>
      </c>
      <c r="F233" s="71"/>
      <c r="G233" s="46">
        <f t="shared" si="46"/>
        <v>34</v>
      </c>
      <c r="H233" s="78">
        <v>0</v>
      </c>
      <c r="I233" s="76">
        <v>0</v>
      </c>
      <c r="J233" s="46">
        <f t="shared" si="47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v>3</v>
      </c>
      <c r="F234" s="71"/>
      <c r="G234" s="46">
        <f t="shared" si="46"/>
        <v>3</v>
      </c>
      <c r="H234" s="78">
        <v>0</v>
      </c>
      <c r="I234" s="76">
        <v>0</v>
      </c>
      <c r="J234" s="46">
        <f t="shared" si="47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v>24</v>
      </c>
      <c r="F235" s="71"/>
      <c r="G235" s="46">
        <f t="shared" ref="G235:G247" si="48">E235+F235</f>
        <v>24</v>
      </c>
      <c r="H235" s="78">
        <v>0</v>
      </c>
      <c r="I235" s="76">
        <v>0</v>
      </c>
      <c r="J235" s="46">
        <f t="shared" ref="J235:J247" si="49">+G235-H235-K235-I235</f>
        <v>24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v>8</v>
      </c>
      <c r="F236" s="71"/>
      <c r="G236" s="46">
        <f t="shared" si="48"/>
        <v>8</v>
      </c>
      <c r="H236" s="78">
        <v>0</v>
      </c>
      <c r="I236" s="76">
        <v>0</v>
      </c>
      <c r="J236" s="46">
        <f t="shared" si="49"/>
        <v>8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v>4</v>
      </c>
      <c r="F237" s="71"/>
      <c r="G237" s="46">
        <f t="shared" si="48"/>
        <v>4</v>
      </c>
      <c r="H237" s="78">
        <v>0</v>
      </c>
      <c r="I237" s="76">
        <v>0</v>
      </c>
      <c r="J237" s="46">
        <f t="shared" si="49"/>
        <v>4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v>2</v>
      </c>
      <c r="F238" s="71"/>
      <c r="G238" s="46">
        <f t="shared" si="48"/>
        <v>2</v>
      </c>
      <c r="H238" s="78">
        <v>0</v>
      </c>
      <c r="I238" s="76">
        <v>0</v>
      </c>
      <c r="J238" s="46">
        <f t="shared" si="49"/>
        <v>2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v>8</v>
      </c>
      <c r="F239" s="71"/>
      <c r="G239" s="46">
        <f t="shared" si="48"/>
        <v>8</v>
      </c>
      <c r="H239" s="78">
        <v>0</v>
      </c>
      <c r="I239" s="76">
        <v>0</v>
      </c>
      <c r="J239" s="46">
        <f t="shared" si="49"/>
        <v>8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v>5</v>
      </c>
      <c r="F240" s="71"/>
      <c r="G240" s="46">
        <f t="shared" si="48"/>
        <v>5</v>
      </c>
      <c r="H240" s="78">
        <v>0</v>
      </c>
      <c r="I240" s="76">
        <v>0</v>
      </c>
      <c r="J240" s="46">
        <f t="shared" si="49"/>
        <v>5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/>
      <c r="H242" s="78"/>
      <c r="I242" s="76"/>
      <c r="J242" s="46"/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39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120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1000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800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1697.83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4658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2480</v>
      </c>
      <c r="O264" s="2">
        <v>500</v>
      </c>
      <c r="P264" s="2">
        <v>120</v>
      </c>
      <c r="Q264" s="2">
        <v>50</v>
      </c>
      <c r="R264" s="2">
        <v>100</v>
      </c>
      <c r="S264" s="2">
        <v>300</v>
      </c>
      <c r="T264" s="2">
        <v>160</v>
      </c>
      <c r="U264" s="2">
        <v>200</v>
      </c>
      <c r="V264" s="2">
        <v>1050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1018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+'1'!E5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+'1'!E6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+'1'!E18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+'1'!E20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+'1'!E21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+'1'!E22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+'1'!E24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+'1'!E26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+'1'!E28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+'1'!E29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+'1'!E31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04">
        <f t="shared" si="3"/>
        <v>200</v>
      </c>
      <c r="Q31" s="90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+'1'!E32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+'1'!E33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+'1'!E35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+'1'!E39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+'1'!E40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+'1'!E41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+'1'!E46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+'1'!E47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+'1'!E48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+'1'!E49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+'1'!E50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+'1'!E51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+'1'!E53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+'1'!E55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+'1'!E56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4">
        <f>SUM(M56-O56)</f>
        <v>60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+'1'!E57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+'1'!E58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+'1'!E59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+'1'!E62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+'1'!E64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+'1'!E65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+'1'!E66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+'1'!E77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+'1'!E87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+'1'!E88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+'1'!E93</f>
        <v>1</v>
      </c>
      <c r="F93" s="71">
        <v>4</v>
      </c>
      <c r="G93" s="46">
        <f t="shared" si="5"/>
        <v>5</v>
      </c>
      <c r="H93" s="78">
        <v>0</v>
      </c>
      <c r="I93" s="76">
        <v>0</v>
      </c>
      <c r="J93" s="46">
        <f t="shared" si="6"/>
        <v>0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/>
      <c r="P93" s="104">
        <f t="shared" si="8"/>
        <v>175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+'1'!E99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+'1'!E100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+'1'!E101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+'1'!E102</f>
        <v>23</v>
      </c>
      <c r="F102" s="71"/>
      <c r="G102" s="46">
        <f t="shared" ref="G102" si="28">E102+F102</f>
        <v>23</v>
      </c>
      <c r="H102" s="78">
        <v>0</v>
      </c>
      <c r="I102" s="76">
        <v>0</v>
      </c>
      <c r="J102" s="46">
        <f t="shared" ref="J102" si="29">+G102-H102-K102-I102</f>
        <v>16</v>
      </c>
      <c r="K102" s="72">
        <v>7</v>
      </c>
      <c r="L102" s="20">
        <v>49</v>
      </c>
      <c r="M102" s="65">
        <f t="shared" si="25"/>
        <v>343</v>
      </c>
      <c r="N102" s="17" t="s">
        <v>16</v>
      </c>
      <c r="O102" s="18">
        <v>203</v>
      </c>
      <c r="P102" s="104">
        <f t="shared" si="26"/>
        <v>140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+'1'!E110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+'1'!E111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+'1'!E112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04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+'1'!E113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+'1'!E115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+'1'!E116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+'1'!E117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+'1'!E124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+'1'!E125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+'1'!E126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+'1'!E131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+'1'!E132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+'1'!E133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+'1'!E134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+'1'!E135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+'1'!E136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+'1'!E137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+'1'!E173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+'1'!E175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+'1'!E176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+'1'!E177</f>
        <v>4</v>
      </c>
      <c r="F177" s="71"/>
      <c r="G177" s="46">
        <f t="shared" si="30"/>
        <v>4</v>
      </c>
      <c r="H177" s="78">
        <v>0</v>
      </c>
      <c r="I177" s="76">
        <v>0</v>
      </c>
      <c r="J177" s="46">
        <f t="shared" si="31"/>
        <v>4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+'1'!E180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+'1'!E185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+'1'!E186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30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/>
      <c r="P187" s="104">
        <f>SUM(M187-O187)</f>
        <v>60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16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+'1'!E189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+'1'!E190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+'1'!E193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+'1'!E194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+'1'!E195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+'1'!E196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+'1'!E198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+'1'!E205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+'1'!E209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+'1'!E216</f>
        <v>213</v>
      </c>
      <c r="F216" s="71"/>
      <c r="G216" s="46">
        <f t="shared" si="30"/>
        <v>213</v>
      </c>
      <c r="H216" s="78">
        <v>0</v>
      </c>
      <c r="I216" s="76">
        <v>0</v>
      </c>
      <c r="J216" s="46">
        <f t="shared" si="31"/>
        <v>206</v>
      </c>
      <c r="K216" s="72">
        <v>7</v>
      </c>
      <c r="L216" s="20">
        <v>10</v>
      </c>
      <c r="M216" s="65">
        <f t="shared" si="34"/>
        <v>70</v>
      </c>
      <c r="N216" s="17" t="s">
        <v>16</v>
      </c>
      <c r="O216" s="18"/>
      <c r="P216" s="104">
        <f t="shared" si="35"/>
        <v>70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+'1'!E217</f>
        <v>42</v>
      </c>
      <c r="F217" s="71"/>
      <c r="G217" s="46">
        <f t="shared" si="30"/>
        <v>42</v>
      </c>
      <c r="H217" s="78">
        <v>0</v>
      </c>
      <c r="I217" s="76">
        <v>0</v>
      </c>
      <c r="J217" s="46">
        <f t="shared" si="31"/>
        <v>41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4">
        <f t="shared" si="35"/>
        <v>10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+'1'!E218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+'1'!E219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+'1'!E220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+'1'!E221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+'1'!E224</f>
        <v>405</v>
      </c>
      <c r="F224" s="71"/>
      <c r="G224" s="46">
        <f t="shared" si="30"/>
        <v>405</v>
      </c>
      <c r="H224" s="78">
        <v>0</v>
      </c>
      <c r="I224" s="76">
        <v>0</v>
      </c>
      <c r="J224" s="46">
        <f t="shared" si="31"/>
        <v>400</v>
      </c>
      <c r="K224" s="72">
        <v>5</v>
      </c>
      <c r="L224" s="20">
        <v>4</v>
      </c>
      <c r="M224" s="65">
        <f t="shared" si="34"/>
        <v>20</v>
      </c>
      <c r="N224" s="17" t="s">
        <v>16</v>
      </c>
      <c r="O224" s="18"/>
      <c r="P224" s="104">
        <f t="shared" si="35"/>
        <v>20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+'1'!E228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+'1'!E229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+'1'!E230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+'1'!E231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+'1'!E232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+'1'!E233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+'1'!E234</f>
        <v>3</v>
      </c>
      <c r="F234" s="71"/>
      <c r="G234" s="46">
        <f>E234+F234</f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+'1'!E235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+'1'!E236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+'1'!E237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+'1'!E238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+'1'!E239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+'1'!E240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+'1'!E241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+'1'!E242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856.68999999999983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2998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530</v>
      </c>
      <c r="O264" s="2">
        <v>270</v>
      </c>
      <c r="P264" s="2">
        <v>100</v>
      </c>
      <c r="Q264" s="88">
        <v>160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713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1755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N236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04">
        <f t="shared" si="3"/>
        <v>150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4">
        <f t="shared" si="3"/>
        <v>75</v>
      </c>
      <c r="Q39" s="90">
        <v>27.84</v>
      </c>
      <c r="R39" s="43">
        <f t="shared" si="4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>SUM(M53-O53)</f>
        <v>25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04">
        <f>SUM(M56-O56)</f>
        <v>60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1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240</v>
      </c>
      <c r="P57" s="104">
        <f t="shared" si="3"/>
        <v>240</v>
      </c>
      <c r="Q57" s="90">
        <v>31.46</v>
      </c>
      <c r="R57" s="43">
        <f t="shared" si="4"/>
        <v>125.84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4">
        <f t="shared" si="3"/>
        <v>120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4">
        <f t="shared" si="3"/>
        <v>120</v>
      </c>
      <c r="Q59" s="90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4">
        <f t="shared" si="3"/>
        <v>170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4">
        <f t="shared" si="3"/>
        <v>50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4">
        <f t="shared" si="3"/>
        <v>50</v>
      </c>
      <c r="Q65" s="90">
        <v>22.49</v>
      </c>
      <c r="R65" s="43">
        <f t="shared" si="4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0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04">
        <f t="shared" si="3"/>
        <v>125</v>
      </c>
      <c r="Q77" s="90">
        <v>17.329999999999998</v>
      </c>
      <c r="R77" s="43">
        <f t="shared" si="4"/>
        <v>86.649999999999991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16</v>
      </c>
      <c r="F102" s="71"/>
      <c r="G102" s="46">
        <f t="shared" ref="G102" si="28">E102+F102</f>
        <v>16</v>
      </c>
      <c r="H102" s="78">
        <v>0</v>
      </c>
      <c r="I102" s="76">
        <v>0</v>
      </c>
      <c r="J102" s="46">
        <f t="shared" ref="J102" si="29">+G102-H102-K102-I102</f>
        <v>3</v>
      </c>
      <c r="K102" s="72">
        <v>13</v>
      </c>
      <c r="L102" s="20">
        <v>49</v>
      </c>
      <c r="M102" s="65">
        <f t="shared" si="25"/>
        <v>637</v>
      </c>
      <c r="N102" s="17" t="s">
        <v>16</v>
      </c>
      <c r="O102" s="18">
        <v>442</v>
      </c>
      <c r="P102" s="104">
        <f t="shared" si="26"/>
        <v>195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04">
        <f t="shared" si="8"/>
        <v>100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4</v>
      </c>
      <c r="F177" s="71"/>
      <c r="G177" s="46">
        <f t="shared" si="30"/>
        <v>4</v>
      </c>
      <c r="H177" s="78">
        <v>0</v>
      </c>
      <c r="I177" s="76">
        <v>0</v>
      </c>
      <c r="J177" s="46">
        <f t="shared" si="31"/>
        <v>4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25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4">
        <f>SUM(M187-O187)</f>
        <v>75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+'2'!J188</f>
        <v>16</v>
      </c>
      <c r="F188" s="71"/>
      <c r="G188" s="46">
        <f>E188+F188</f>
        <v>16</v>
      </c>
      <c r="H188" s="78">
        <v>0</v>
      </c>
      <c r="I188" s="76">
        <v>0</v>
      </c>
      <c r="J188" s="46">
        <f>+G188-H188-K188-I188</f>
        <v>9</v>
      </c>
      <c r="K188" s="72">
        <v>7</v>
      </c>
      <c r="L188" s="20">
        <v>15</v>
      </c>
      <c r="M188" s="65">
        <f>+L188*K188</f>
        <v>105</v>
      </c>
      <c r="N188" s="17" t="s">
        <v>16</v>
      </c>
      <c r="O188" s="18"/>
      <c r="P188" s="104">
        <f>SUM(M188-O188)</f>
        <v>105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105</v>
      </c>
      <c r="P198" s="104">
        <f t="shared" si="35"/>
        <v>195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1209.3999999999999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4287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1140</v>
      </c>
      <c r="O264" s="2">
        <v>170</v>
      </c>
      <c r="P264" s="2">
        <v>65</v>
      </c>
      <c r="Q264" s="88">
        <v>50</v>
      </c>
      <c r="R264" s="2">
        <v>435</v>
      </c>
      <c r="S264" s="2">
        <v>420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1632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234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+'3'!J5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41</v>
      </c>
      <c r="F6" s="71">
        <v>20</v>
      </c>
      <c r="G6" s="46">
        <f t="shared" si="0"/>
        <v>61</v>
      </c>
      <c r="H6" s="78">
        <v>0</v>
      </c>
      <c r="I6" s="76">
        <v>0</v>
      </c>
      <c r="J6" s="46">
        <f t="shared" si="1"/>
        <v>61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100</v>
      </c>
      <c r="P18" s="104">
        <f t="shared" si="3"/>
        <v>100</v>
      </c>
      <c r="Q18" s="90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1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180</v>
      </c>
      <c r="P55" s="104">
        <f>SUM(M55-O55)</f>
        <v>180</v>
      </c>
      <c r="Q55" s="90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3"/>
        <v>60</v>
      </c>
      <c r="Q59" s="90">
        <v>32.96</v>
      </c>
      <c r="R59" s="43">
        <f t="shared" si="4"/>
        <v>32.96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4</v>
      </c>
      <c r="F177" s="71"/>
      <c r="G177" s="46">
        <f t="shared" si="30"/>
        <v>4</v>
      </c>
      <c r="H177" s="78">
        <v>0</v>
      </c>
      <c r="I177" s="76">
        <v>0</v>
      </c>
      <c r="J177" s="46">
        <f t="shared" si="31"/>
        <v>3</v>
      </c>
      <c r="K177" s="72">
        <v>1</v>
      </c>
      <c r="L177" s="20">
        <v>55</v>
      </c>
      <c r="M177" s="65">
        <f t="shared" ref="M177:M258" si="34">+L177*K177</f>
        <v>55</v>
      </c>
      <c r="N177" s="17" t="s">
        <v>16</v>
      </c>
      <c r="O177" s="18"/>
      <c r="P177" s="104">
        <f t="shared" ref="P177:P258" si="35">SUM(M177-O177)</f>
        <v>55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+'3'!J187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+'3'!J188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8</v>
      </c>
      <c r="F198" s="71">
        <v>15</v>
      </c>
      <c r="G198" s="46">
        <f t="shared" si="30"/>
        <v>23</v>
      </c>
      <c r="H198" s="78">
        <v>0</v>
      </c>
      <c r="I198" s="76">
        <v>0</v>
      </c>
      <c r="J198" s="46">
        <f t="shared" si="31"/>
        <v>21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4">
        <f t="shared" si="35"/>
        <v>150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0</v>
      </c>
      <c r="K209" s="72">
        <v>5</v>
      </c>
      <c r="L209" s="20">
        <v>120</v>
      </c>
      <c r="M209" s="65">
        <f t="shared" si="34"/>
        <v>600</v>
      </c>
      <c r="N209" s="17" t="s">
        <v>16</v>
      </c>
      <c r="O209" s="18"/>
      <c r="P209" s="104">
        <f t="shared" si="35"/>
        <v>600</v>
      </c>
      <c r="Q209" s="90">
        <v>83</v>
      </c>
      <c r="R209" s="43">
        <f t="shared" si="36"/>
        <v>415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908.62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2085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210</v>
      </c>
      <c r="P264" s="2">
        <v>230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+'4'!J5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20</v>
      </c>
      <c r="P5" s="104">
        <f>SUM(M5-O5)</f>
        <v>80</v>
      </c>
      <c r="Q5" s="90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57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120</v>
      </c>
      <c r="P132" s="104">
        <f t="shared" si="8"/>
        <v>60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>
        <v>10</v>
      </c>
      <c r="G155" s="46">
        <f t="shared" si="23"/>
        <v>10</v>
      </c>
      <c r="H155" s="78">
        <v>0</v>
      </c>
      <c r="I155" s="76">
        <v>0</v>
      </c>
      <c r="J155" s="46">
        <f t="shared" si="24"/>
        <v>6</v>
      </c>
      <c r="K155" s="72">
        <v>4</v>
      </c>
      <c r="L155" s="20">
        <v>25</v>
      </c>
      <c r="M155" s="65">
        <f t="shared" si="7"/>
        <v>100</v>
      </c>
      <c r="N155" s="17" t="s">
        <v>16</v>
      </c>
      <c r="O155" s="18">
        <v>40</v>
      </c>
      <c r="P155" s="104">
        <f t="shared" si="8"/>
        <v>60</v>
      </c>
      <c r="Q155" s="90">
        <v>18.63</v>
      </c>
      <c r="R155" s="43">
        <f t="shared" si="9"/>
        <v>74.52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+'4'!J187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+'4'!J188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/>
      <c r="F242" s="71">
        <v>18</v>
      </c>
      <c r="G242" s="46">
        <f t="shared" si="42"/>
        <v>18</v>
      </c>
      <c r="H242" s="78">
        <v>0</v>
      </c>
      <c r="I242" s="76">
        <v>0</v>
      </c>
      <c r="J242" s="46">
        <f t="shared" si="43"/>
        <v>18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437.5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1260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270</v>
      </c>
      <c r="Q264" s="88">
        <v>80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630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+'5'!J5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57</v>
      </c>
      <c r="F6" s="71">
        <v>30</v>
      </c>
      <c r="G6" s="46">
        <f t="shared" si="0"/>
        <v>87</v>
      </c>
      <c r="H6" s="78">
        <v>0</v>
      </c>
      <c r="I6" s="76">
        <v>0</v>
      </c>
      <c r="J6" s="46">
        <f t="shared" si="1"/>
        <v>55</v>
      </c>
      <c r="K6" s="72">
        <v>32</v>
      </c>
      <c r="L6" s="15">
        <v>100</v>
      </c>
      <c r="M6" s="65">
        <f t="shared" ref="M6:M80" si="2">+L6*K6</f>
        <v>3200</v>
      </c>
      <c r="N6" s="17" t="s">
        <v>16</v>
      </c>
      <c r="O6" s="18">
        <v>300</v>
      </c>
      <c r="P6" s="104">
        <f t="shared" ref="P6:P80" si="3">SUM(M6-O6)</f>
        <v>2900</v>
      </c>
      <c r="Q6" s="90">
        <v>39.29</v>
      </c>
      <c r="R6" s="43">
        <f t="shared" ref="R6:R80" si="4">+K6*Q6</f>
        <v>1257.28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2</v>
      </c>
      <c r="F39" s="71">
        <v>4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2</v>
      </c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/>
      <c r="H55" s="78"/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1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1</v>
      </c>
      <c r="F57" s="71"/>
      <c r="G57" s="46">
        <f t="shared" si="5"/>
        <v>1</v>
      </c>
      <c r="H57" s="78">
        <v>1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1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2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4">
        <f t="shared" si="3"/>
        <v>25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4">
        <f t="shared" si="8"/>
        <v>25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04">
        <f t="shared" si="8"/>
        <v>60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4</v>
      </c>
      <c r="F133" s="71">
        <v>10</v>
      </c>
      <c r="G133" s="46">
        <f t="shared" si="23"/>
        <v>14</v>
      </c>
      <c r="H133" s="78">
        <v>0</v>
      </c>
      <c r="I133" s="76">
        <v>0</v>
      </c>
      <c r="J133" s="46"/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6</v>
      </c>
      <c r="F155" s="71"/>
      <c r="G155" s="46">
        <f t="shared" si="23"/>
        <v>6</v>
      </c>
      <c r="H155" s="78">
        <v>0</v>
      </c>
      <c r="I155" s="76">
        <v>0</v>
      </c>
      <c r="J155" s="46">
        <f t="shared" si="24"/>
        <v>2</v>
      </c>
      <c r="K155" s="72">
        <v>4</v>
      </c>
      <c r="L155" s="20">
        <v>25</v>
      </c>
      <c r="M155" s="65">
        <f t="shared" si="7"/>
        <v>100</v>
      </c>
      <c r="N155" s="17" t="s">
        <v>16</v>
      </c>
      <c r="O155" s="18">
        <v>40</v>
      </c>
      <c r="P155" s="104">
        <f t="shared" si="8"/>
        <v>60</v>
      </c>
      <c r="Q155" s="90">
        <v>18.63</v>
      </c>
      <c r="R155" s="43">
        <f t="shared" si="9"/>
        <v>74.52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70</v>
      </c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+'5'!J187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+'5'!J188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17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150</v>
      </c>
      <c r="P198" s="104">
        <f t="shared" si="35"/>
        <v>450</v>
      </c>
      <c r="Q198" s="90">
        <v>64.38</v>
      </c>
      <c r="R198" s="43">
        <f t="shared" si="36"/>
        <v>257.52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+'5'!J242</f>
        <v>18</v>
      </c>
      <c r="F242" s="71"/>
      <c r="G242" s="46">
        <f t="shared" si="42"/>
        <v>18</v>
      </c>
      <c r="H242" s="78">
        <v>0</v>
      </c>
      <c r="I242" s="76">
        <v>0</v>
      </c>
      <c r="J242" s="46">
        <f t="shared" si="43"/>
        <v>0</v>
      </c>
      <c r="K242" s="72">
        <v>18</v>
      </c>
      <c r="L242" s="20">
        <v>35</v>
      </c>
      <c r="M242" s="65">
        <f t="shared" si="44"/>
        <v>630</v>
      </c>
      <c r="N242" s="17" t="s">
        <v>16</v>
      </c>
      <c r="O242" s="18">
        <v>310</v>
      </c>
      <c r="P242" s="104">
        <f t="shared" si="45"/>
        <v>320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1854.07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5390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1500</v>
      </c>
      <c r="O264" s="2">
        <v>200</v>
      </c>
      <c r="P264" s="2">
        <v>225</v>
      </c>
      <c r="Q264" s="88">
        <v>145</v>
      </c>
      <c r="R264" s="2">
        <v>250</v>
      </c>
      <c r="S264" s="2">
        <v>180</v>
      </c>
      <c r="T264" s="2">
        <v>400</v>
      </c>
      <c r="U264" s="2">
        <v>100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36</v>
      </c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1030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2824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2824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15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4">
        <f>SUM(M5-O5)</f>
        <v>300</v>
      </c>
      <c r="Q5" s="90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40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/>
      <c r="P6" s="104">
        <f t="shared" ref="P6:P80" si="3">SUM(M6-O6)</f>
        <v>1500</v>
      </c>
      <c r="Q6" s="90">
        <v>39.29</v>
      </c>
      <c r="R6" s="43">
        <f t="shared" ref="R6:R80" si="4">+K6*Q6</f>
        <v>589.35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/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4">
        <f t="shared" si="3"/>
        <v>520</v>
      </c>
      <c r="Q32" s="90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4">
        <f>SUM(M53-O53)</f>
        <v>50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3"/>
        <v>25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04">
        <f t="shared" si="3"/>
        <v>125</v>
      </c>
      <c r="Q66" s="90">
        <v>23.12</v>
      </c>
      <c r="R66" s="43">
        <f t="shared" si="4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04">
        <f t="shared" si="8"/>
        <v>100</v>
      </c>
      <c r="Q133" s="90">
        <v>21.75</v>
      </c>
      <c r="R133" s="43">
        <f t="shared" si="9"/>
        <v>65.25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+'6'!J173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1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15</v>
      </c>
      <c r="P173" s="104">
        <f>SUM(M173-O173)</f>
        <v>55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+'6'!J187</f>
        <v>25</v>
      </c>
      <c r="F187" s="71"/>
      <c r="G187" s="46">
        <f>E187+F187</f>
        <v>25</v>
      </c>
      <c r="H187" s="78">
        <v>0</v>
      </c>
      <c r="I187" s="76">
        <v>0</v>
      </c>
      <c r="J187" s="46">
        <f>+G187-H187-K187-I187</f>
        <v>20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>
        <v>75</v>
      </c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+'6'!J188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1728.2500000000002</v>
      </c>
      <c r="S260" s="75"/>
    </row>
    <row r="261" spans="1:23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4565</v>
      </c>
    </row>
    <row r="263" spans="1:23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2920</v>
      </c>
      <c r="O264" s="2">
        <v>500</v>
      </c>
      <c r="P264" s="2">
        <v>920</v>
      </c>
      <c r="Q264" s="88">
        <v>170</v>
      </c>
      <c r="R264" s="2">
        <v>300</v>
      </c>
      <c r="S264" s="2">
        <v>270</v>
      </c>
      <c r="T264" s="2">
        <v>150</v>
      </c>
      <c r="U264" s="2">
        <v>360</v>
      </c>
      <c r="V264" s="2">
        <v>200</v>
      </c>
      <c r="W264" s="2">
        <v>50</v>
      </c>
    </row>
    <row r="265" spans="1:23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23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290</v>
      </c>
    </row>
    <row r="268" spans="1:23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23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23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200</v>
      </c>
      <c r="P22" s="23">
        <f t="shared" si="3"/>
        <v>0</v>
      </c>
      <c r="Q22" s="90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0</v>
      </c>
      <c r="K27" s="72">
        <v>2</v>
      </c>
      <c r="L27" s="15">
        <v>100</v>
      </c>
      <c r="M27" s="65">
        <f t="shared" si="2"/>
        <v>200</v>
      </c>
      <c r="N27" s="17" t="s">
        <v>16</v>
      </c>
      <c r="O27" s="18">
        <v>100</v>
      </c>
      <c r="P27" s="104">
        <f t="shared" si="3"/>
        <v>100</v>
      </c>
      <c r="Q27" s="90">
        <v>31.62</v>
      </c>
      <c r="R27" s="43">
        <f t="shared" si="4"/>
        <v>63.24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100</v>
      </c>
      <c r="P31" s="104">
        <f t="shared" si="3"/>
        <v>600</v>
      </c>
      <c r="Q31" s="90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4">
        <f t="shared" si="3"/>
        <v>50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75</v>
      </c>
      <c r="P48" s="104">
        <f>SUM(M48-O48)</f>
        <v>25</v>
      </c>
      <c r="Q48" s="90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>SUM(M53-O53)</f>
        <v>25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55</v>
      </c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+'7'!J187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+'7'!J188</f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300</v>
      </c>
      <c r="P198" s="23">
        <f t="shared" si="35"/>
        <v>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1007.3599999999999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2885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150</v>
      </c>
      <c r="P264" s="2">
        <v>100</v>
      </c>
      <c r="Q264" s="88">
        <v>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1130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1445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33</v>
      </c>
      <c r="F6" s="71">
        <v>50</v>
      </c>
      <c r="G6" s="46">
        <f t="shared" si="0"/>
        <v>83</v>
      </c>
      <c r="H6" s="78">
        <v>0</v>
      </c>
      <c r="I6" s="76">
        <v>0</v>
      </c>
      <c r="J6" s="46">
        <f t="shared" si="1"/>
        <v>49</v>
      </c>
      <c r="K6" s="72">
        <v>34</v>
      </c>
      <c r="L6" s="15">
        <v>100</v>
      </c>
      <c r="M6" s="65">
        <f t="shared" ref="M6:M80" si="2">+L6*K6</f>
        <v>3400</v>
      </c>
      <c r="N6" s="17" t="s">
        <v>16</v>
      </c>
      <c r="O6" s="18">
        <v>755</v>
      </c>
      <c r="P6" s="104">
        <f t="shared" ref="P6:P80" si="3">SUM(M6-O6)</f>
        <v>2645</v>
      </c>
      <c r="Q6" s="90">
        <v>39.29</v>
      </c>
      <c r="R6" s="43">
        <f t="shared" ref="R6:R80" si="4">+K6*Q6</f>
        <v>1335.86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4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4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+'8'!J187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+'8'!J188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7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41</v>
      </c>
      <c r="F217" s="71"/>
      <c r="G217" s="46">
        <f t="shared" si="30"/>
        <v>41</v>
      </c>
      <c r="H217" s="78">
        <v>0</v>
      </c>
      <c r="I217" s="76">
        <v>0</v>
      </c>
      <c r="J217" s="46">
        <f t="shared" si="31"/>
        <v>41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1479.5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3815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130</v>
      </c>
      <c r="P264" s="2">
        <v>1050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41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1679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1679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+'9'!J88</f>
        <v>0</v>
      </c>
      <c r="F88" s="71">
        <v>100</v>
      </c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98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38</v>
      </c>
      <c r="P88" s="104">
        <f t="shared" ref="P88" si="21">SUM(M88-O88)</f>
        <v>60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+'9'!J187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+'9'!J188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41</v>
      </c>
      <c r="F217" s="71">
        <v>84</v>
      </c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265.65999999999997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818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260</v>
      </c>
      <c r="P264" s="2">
        <v>100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420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11</v>
      </c>
      <c r="F31" s="71">
        <v>10</v>
      </c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2</v>
      </c>
      <c r="F39" s="71">
        <v>4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3</v>
      </c>
      <c r="F62" s="71">
        <v>3</v>
      </c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4">
        <f t="shared" si="3"/>
        <v>60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+'10'!J88</f>
        <v>98</v>
      </c>
      <c r="F88" s="71"/>
      <c r="G88" s="46">
        <f t="shared" ref="G88" si="18">E88+F88</f>
        <v>98</v>
      </c>
      <c r="H88" s="78">
        <v>0</v>
      </c>
      <c r="I88" s="76">
        <v>0</v>
      </c>
      <c r="J88" s="46">
        <f t="shared" ref="J88" si="19">+G88-H88-K88-I88</f>
        <v>90</v>
      </c>
      <c r="K88" s="72">
        <v>8</v>
      </c>
      <c r="L88" s="20">
        <v>49</v>
      </c>
      <c r="M88" s="65">
        <f t="shared" ref="M88" si="20">+L88*K88</f>
        <v>392</v>
      </c>
      <c r="N88" s="17" t="s">
        <v>16</v>
      </c>
      <c r="O88" s="18">
        <v>217</v>
      </c>
      <c r="P88" s="104">
        <f t="shared" ref="P88" si="21">SUM(M88-O88)</f>
        <v>175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4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35</v>
      </c>
      <c r="P93" s="104">
        <f t="shared" si="8"/>
        <v>70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11</v>
      </c>
      <c r="F113" s="71">
        <v>10</v>
      </c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+'10'!J187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+'10'!J188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10</v>
      </c>
      <c r="F220" s="71"/>
      <c r="G220" s="46">
        <f t="shared" si="30"/>
        <v>10</v>
      </c>
      <c r="H220" s="78">
        <v>0</v>
      </c>
      <c r="I220" s="76">
        <v>0</v>
      </c>
      <c r="J220" s="46">
        <f t="shared" si="31"/>
        <v>10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1</v>
      </c>
      <c r="F221" s="71"/>
      <c r="G221" s="46">
        <f t="shared" si="30"/>
        <v>1</v>
      </c>
      <c r="H221" s="78">
        <v>0</v>
      </c>
      <c r="I221" s="76">
        <v>0</v>
      </c>
      <c r="J221" s="46">
        <f t="shared" si="31"/>
        <v>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+'10'!J243</f>
        <v>0</v>
      </c>
      <c r="F243" s="71">
        <v>100</v>
      </c>
      <c r="G243" s="46">
        <f t="shared" ref="G243:G246" si="47">E243+F243</f>
        <v>100</v>
      </c>
      <c r="H243" s="78">
        <v>0</v>
      </c>
      <c r="I243" s="76">
        <v>0</v>
      </c>
      <c r="J243" s="46">
        <f t="shared" ref="J243:J246" si="48">+G243-H243-K243-I243</f>
        <v>90</v>
      </c>
      <c r="K243" s="72">
        <v>10</v>
      </c>
      <c r="L243" s="20">
        <v>45</v>
      </c>
      <c r="M243" s="65">
        <f t="shared" ref="M243:M246" si="49">+L243*K243</f>
        <v>450</v>
      </c>
      <c r="N243" s="17" t="s">
        <v>16</v>
      </c>
      <c r="O243" s="18">
        <v>225</v>
      </c>
      <c r="P243" s="104">
        <f t="shared" ref="P243:P246" si="50">SUM(M243-O243)</f>
        <v>225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500.64999999999992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2297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270</v>
      </c>
      <c r="O264" s="2">
        <v>270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697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4">
        <f t="shared" si="3"/>
        <v>100</v>
      </c>
      <c r="Q18" s="90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24</v>
      </c>
      <c r="F22" s="71">
        <v>25</v>
      </c>
      <c r="G22" s="46">
        <f t="shared" si="0"/>
        <v>49</v>
      </c>
      <c r="H22" s="78">
        <v>0</v>
      </c>
      <c r="I22" s="76">
        <v>0</v>
      </c>
      <c r="J22" s="46">
        <f t="shared" si="1"/>
        <v>49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>
        <v>10</v>
      </c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v>2</v>
      </c>
      <c r="F26" s="71">
        <v>10</v>
      </c>
      <c r="G26" s="46">
        <f t="shared" si="0"/>
        <v>12</v>
      </c>
      <c r="H26" s="78">
        <v>0</v>
      </c>
      <c r="I26" s="76">
        <v>0</v>
      </c>
      <c r="J26" s="46">
        <f t="shared" si="1"/>
        <v>12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21</v>
      </c>
      <c r="F31" s="71">
        <v>25</v>
      </c>
      <c r="G31" s="46">
        <f t="shared" si="5"/>
        <v>46</v>
      </c>
      <c r="H31" s="78">
        <v>6</v>
      </c>
      <c r="I31" s="76">
        <v>0</v>
      </c>
      <c r="J31" s="46">
        <f t="shared" si="6"/>
        <v>40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3"/>
        <v>50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04">
        <f t="shared" si="3"/>
        <v>75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11</v>
      </c>
      <c r="F46" s="71">
        <v>12</v>
      </c>
      <c r="G46" s="46">
        <f t="shared" si="5"/>
        <v>23</v>
      </c>
      <c r="H46" s="78">
        <v>5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>
        <v>10</v>
      </c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7</v>
      </c>
      <c r="F49" s="71">
        <v>23</v>
      </c>
      <c r="G49" s="46">
        <f t="shared" si="5"/>
        <v>30</v>
      </c>
      <c r="H49" s="78">
        <v>2</v>
      </c>
      <c r="I49" s="76">
        <v>0</v>
      </c>
      <c r="J49" s="46">
        <f t="shared" si="6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8</v>
      </c>
      <c r="F50" s="71">
        <v>9</v>
      </c>
      <c r="G50" s="46">
        <f t="shared" si="5"/>
        <v>17</v>
      </c>
      <c r="H50" s="78">
        <v>2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6</v>
      </c>
      <c r="F51" s="71">
        <v>18</v>
      </c>
      <c r="G51" s="46">
        <f t="shared" si="5"/>
        <v>24</v>
      </c>
      <c r="H51" s="78">
        <v>0</v>
      </c>
      <c r="I51" s="76">
        <v>0</v>
      </c>
      <c r="J51" s="46">
        <f t="shared" si="6"/>
        <v>24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4</v>
      </c>
      <c r="F55" s="71"/>
      <c r="G55" s="46">
        <f t="shared" si="5"/>
        <v>4</v>
      </c>
      <c r="H55" s="78"/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2</v>
      </c>
      <c r="F57" s="71">
        <v>2</v>
      </c>
      <c r="G57" s="46">
        <f t="shared" si="5"/>
        <v>4</v>
      </c>
      <c r="H57" s="78">
        <v>2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2</v>
      </c>
      <c r="F58" s="71">
        <v>2</v>
      </c>
      <c r="G58" s="46">
        <f t="shared" si="5"/>
        <v>4</v>
      </c>
      <c r="H58" s="78">
        <v>2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2</v>
      </c>
      <c r="F59" s="71">
        <v>2</v>
      </c>
      <c r="G59" s="46">
        <f t="shared" si="5"/>
        <v>4</v>
      </c>
      <c r="H59" s="78">
        <v>2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5</v>
      </c>
      <c r="F62" s="71"/>
      <c r="G62" s="46">
        <f t="shared" si="5"/>
        <v>5</v>
      </c>
      <c r="H62" s="78">
        <v>1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04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+'11'!J88</f>
        <v>90</v>
      </c>
      <c r="F88" s="71"/>
      <c r="G88" s="46">
        <f t="shared" ref="G88" si="18">E88+F88</f>
        <v>90</v>
      </c>
      <c r="H88" s="78">
        <v>0</v>
      </c>
      <c r="I88" s="76">
        <v>0</v>
      </c>
      <c r="J88" s="46">
        <f t="shared" ref="J88" si="19">+G88-H88-K88-I88</f>
        <v>80</v>
      </c>
      <c r="K88" s="72">
        <v>10</v>
      </c>
      <c r="L88" s="20">
        <v>49</v>
      </c>
      <c r="M88" s="65">
        <f t="shared" ref="M88" si="20">+L88*K88</f>
        <v>490</v>
      </c>
      <c r="N88" s="17" t="s">
        <v>16</v>
      </c>
      <c r="O88" s="18">
        <v>310</v>
      </c>
      <c r="P88" s="104">
        <f t="shared" ref="P88" si="21">SUM(M88-O88)</f>
        <v>180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+'11'!J187</f>
        <v>20</v>
      </c>
      <c r="F187" s="71"/>
      <c r="G187" s="46">
        <f>E187+F187</f>
        <v>20</v>
      </c>
      <c r="H187" s="78">
        <v>0</v>
      </c>
      <c r="I187" s="76">
        <v>0</v>
      </c>
      <c r="J187" s="46">
        <f>+G187-H187-K187-I187</f>
        <v>20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+'11'!J188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+'11'!J189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10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206</v>
      </c>
      <c r="F216" s="71"/>
      <c r="G216" s="46">
        <f t="shared" si="30"/>
        <v>206</v>
      </c>
      <c r="H216" s="78">
        <v>0</v>
      </c>
      <c r="I216" s="76">
        <v>0</v>
      </c>
      <c r="J216" s="46">
        <f t="shared" si="31"/>
        <v>203</v>
      </c>
      <c r="K216" s="72">
        <v>3</v>
      </c>
      <c r="L216" s="20">
        <v>10</v>
      </c>
      <c r="M216" s="65">
        <f t="shared" si="34"/>
        <v>30</v>
      </c>
      <c r="N216" s="17" t="s">
        <v>16</v>
      </c>
      <c r="O216" s="18"/>
      <c r="P216" s="104">
        <f t="shared" si="35"/>
        <v>30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v>10</v>
      </c>
      <c r="F221" s="71"/>
      <c r="G221" s="46">
        <f t="shared" si="30"/>
        <v>10</v>
      </c>
      <c r="H221" s="78">
        <v>0</v>
      </c>
      <c r="I221" s="76">
        <v>0</v>
      </c>
      <c r="J221" s="46">
        <f t="shared" si="31"/>
        <v>10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+'11'!J243</f>
        <v>90</v>
      </c>
      <c r="F243" s="71"/>
      <c r="G243" s="46">
        <f t="shared" ref="G243:G246" si="47">E243+F243</f>
        <v>90</v>
      </c>
      <c r="H243" s="78">
        <v>0</v>
      </c>
      <c r="I243" s="76">
        <v>0</v>
      </c>
      <c r="J243" s="46">
        <f t="shared" ref="J243:J246" si="48">+G243-H243-K243-I243</f>
        <v>78</v>
      </c>
      <c r="K243" s="72">
        <v>12</v>
      </c>
      <c r="L243" s="20">
        <v>45</v>
      </c>
      <c r="M243" s="65">
        <f t="shared" ref="M243:M246" si="49">+L243*K243</f>
        <v>540</v>
      </c>
      <c r="N243" s="17" t="s">
        <v>16</v>
      </c>
      <c r="O243" s="18">
        <v>320</v>
      </c>
      <c r="P243" s="104">
        <f t="shared" ref="P243:P246" si="50">SUM(M243-O243)</f>
        <v>220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419.92999999999995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2215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290</v>
      </c>
      <c r="O264" s="2">
        <v>200</v>
      </c>
      <c r="P264" s="2">
        <v>90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100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925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203" activePane="bottomRight" state="frozen"/>
      <selection activeCell="L249" sqref="L249"/>
      <selection pane="topRight" activeCell="L249" sqref="L249"/>
      <selection pane="bottomLeft" activeCell="L249" sqref="L249"/>
      <selection pane="bottomRight" activeCell="I221" sqref="I221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+'12'!J5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89</v>
      </c>
      <c r="F6" s="71">
        <v>30</v>
      </c>
      <c r="G6" s="46">
        <f t="shared" si="0"/>
        <v>119</v>
      </c>
      <c r="H6" s="78">
        <v>0</v>
      </c>
      <c r="I6" s="76">
        <v>0</v>
      </c>
      <c r="J6" s="46">
        <f t="shared" si="1"/>
        <v>58</v>
      </c>
      <c r="K6" s="72">
        <v>61</v>
      </c>
      <c r="L6" s="15">
        <v>100</v>
      </c>
      <c r="M6" s="65">
        <f t="shared" ref="M6:M80" si="2">+L6*K6</f>
        <v>6100</v>
      </c>
      <c r="N6" s="17" t="s">
        <v>16</v>
      </c>
      <c r="O6" s="18">
        <v>5700</v>
      </c>
      <c r="P6" s="104">
        <f t="shared" ref="P6:P80" si="3">SUM(M6-O6)</f>
        <v>400</v>
      </c>
      <c r="Q6" s="90">
        <v>39.29</v>
      </c>
      <c r="R6" s="43">
        <f t="shared" ref="R6:R80" si="4">+K6*Q6</f>
        <v>2396.69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5</v>
      </c>
      <c r="F11" s="71">
        <v>17</v>
      </c>
      <c r="G11" s="46">
        <f t="shared" si="0"/>
        <v>22</v>
      </c>
      <c r="H11" s="78">
        <v>0</v>
      </c>
      <c r="I11" s="76">
        <v>0</v>
      </c>
      <c r="J11" s="46">
        <f t="shared" si="1"/>
        <v>9</v>
      </c>
      <c r="K11" s="72">
        <v>13</v>
      </c>
      <c r="L11" s="15">
        <v>50</v>
      </c>
      <c r="M11" s="65">
        <f t="shared" si="2"/>
        <v>650</v>
      </c>
      <c r="N11" s="17" t="s">
        <v>16</v>
      </c>
      <c r="O11" s="18">
        <v>650</v>
      </c>
      <c r="P11" s="23">
        <f t="shared" si="3"/>
        <v>0</v>
      </c>
      <c r="Q11" s="90">
        <v>16.940000000000001</v>
      </c>
      <c r="R11" s="43">
        <f t="shared" si="4"/>
        <v>220.22000000000003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150</v>
      </c>
      <c r="P18" s="23">
        <f t="shared" si="3"/>
        <v>0</v>
      </c>
      <c r="Q18" s="90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49</v>
      </c>
      <c r="F22" s="71">
        <v>47</v>
      </c>
      <c r="G22" s="46">
        <f t="shared" si="0"/>
        <v>96</v>
      </c>
      <c r="H22" s="78">
        <v>0</v>
      </c>
      <c r="I22" s="76">
        <v>0</v>
      </c>
      <c r="J22" s="46">
        <f t="shared" si="1"/>
        <v>82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1400</v>
      </c>
      <c r="P22" s="23">
        <f t="shared" si="3"/>
        <v>0</v>
      </c>
      <c r="Q22" s="90">
        <v>26.6</v>
      </c>
      <c r="R22" s="43">
        <f t="shared" si="4"/>
        <v>372.40000000000003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5</v>
      </c>
      <c r="K24" s="72">
        <v>15</v>
      </c>
      <c r="L24" s="15">
        <v>100</v>
      </c>
      <c r="M24" s="65">
        <f t="shared" si="2"/>
        <v>1500</v>
      </c>
      <c r="N24" s="17" t="s">
        <v>16</v>
      </c>
      <c r="O24" s="18">
        <v>1500</v>
      </c>
      <c r="P24" s="23">
        <f t="shared" si="3"/>
        <v>0</v>
      </c>
      <c r="Q24" s="90">
        <v>40.51</v>
      </c>
      <c r="R24" s="43">
        <f t="shared" si="4"/>
        <v>607.65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12</v>
      </c>
      <c r="F26" s="71">
        <v>1</v>
      </c>
      <c r="G26" s="46">
        <f t="shared" si="0"/>
        <v>13</v>
      </c>
      <c r="H26" s="78">
        <v>0</v>
      </c>
      <c r="I26" s="76">
        <v>0</v>
      </c>
      <c r="J26" s="46">
        <f t="shared" si="1"/>
        <v>1</v>
      </c>
      <c r="K26" s="72">
        <v>12</v>
      </c>
      <c r="L26" s="15">
        <v>100</v>
      </c>
      <c r="M26" s="65">
        <f t="shared" si="2"/>
        <v>1200</v>
      </c>
      <c r="N26" s="17" t="s">
        <v>16</v>
      </c>
      <c r="O26" s="18">
        <v>1200</v>
      </c>
      <c r="P26" s="23">
        <f t="shared" si="3"/>
        <v>0</v>
      </c>
      <c r="Q26" s="90">
        <v>35.39</v>
      </c>
      <c r="R26" s="43">
        <f t="shared" si="4"/>
        <v>424.68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200</v>
      </c>
      <c r="P28" s="23">
        <f t="shared" si="3"/>
        <v>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40</v>
      </c>
      <c r="F31" s="71"/>
      <c r="G31" s="46">
        <f t="shared" si="5"/>
        <v>40</v>
      </c>
      <c r="H31" s="78">
        <v>0</v>
      </c>
      <c r="I31" s="76">
        <v>0</v>
      </c>
      <c r="J31" s="46">
        <f t="shared" si="6"/>
        <v>14</v>
      </c>
      <c r="K31" s="72">
        <v>26</v>
      </c>
      <c r="L31" s="15">
        <v>100</v>
      </c>
      <c r="M31" s="65">
        <f t="shared" si="2"/>
        <v>2600</v>
      </c>
      <c r="N31" s="17" t="s">
        <v>16</v>
      </c>
      <c r="O31" s="18">
        <v>2500</v>
      </c>
      <c r="P31" s="104">
        <f t="shared" si="3"/>
        <v>100</v>
      </c>
      <c r="Q31" s="90">
        <v>38.46</v>
      </c>
      <c r="R31" s="43">
        <f t="shared" si="4"/>
        <v>999.96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18</v>
      </c>
      <c r="F46" s="71">
        <v>5</v>
      </c>
      <c r="G46" s="46">
        <f t="shared" si="5"/>
        <v>23</v>
      </c>
      <c r="H46" s="78">
        <v>0</v>
      </c>
      <c r="I46" s="76">
        <v>0</v>
      </c>
      <c r="J46" s="46">
        <f t="shared" si="6"/>
        <v>0</v>
      </c>
      <c r="K46" s="72">
        <v>23</v>
      </c>
      <c r="L46" s="15">
        <v>50</v>
      </c>
      <c r="M46" s="65">
        <f t="shared" si="2"/>
        <v>1150</v>
      </c>
      <c r="N46" s="17" t="s">
        <v>16</v>
      </c>
      <c r="O46" s="18">
        <v>1150</v>
      </c>
      <c r="P46" s="23">
        <f t="shared" si="3"/>
        <v>0</v>
      </c>
      <c r="Q46" s="90">
        <v>19.05</v>
      </c>
      <c r="R46" s="43">
        <f t="shared" si="4"/>
        <v>438.15000000000003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15</v>
      </c>
      <c r="F47" s="71">
        <v>5</v>
      </c>
      <c r="G47" s="46">
        <f t="shared" si="5"/>
        <v>20</v>
      </c>
      <c r="H47" s="78">
        <v>0</v>
      </c>
      <c r="I47" s="76">
        <v>0</v>
      </c>
      <c r="J47" s="46">
        <f t="shared" si="6"/>
        <v>0</v>
      </c>
      <c r="K47" s="72">
        <v>20</v>
      </c>
      <c r="L47" s="15">
        <v>50</v>
      </c>
      <c r="M47" s="65">
        <f t="shared" si="2"/>
        <v>1000</v>
      </c>
      <c r="N47" s="17" t="s">
        <v>16</v>
      </c>
      <c r="O47" s="18">
        <v>1000</v>
      </c>
      <c r="P47" s="23">
        <f t="shared" si="3"/>
        <v>0</v>
      </c>
      <c r="Q47" s="90">
        <v>19.21</v>
      </c>
      <c r="R47" s="43">
        <f t="shared" si="4"/>
        <v>384.20000000000005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0</v>
      </c>
      <c r="K48" s="72">
        <v>10</v>
      </c>
      <c r="L48" s="20">
        <v>50</v>
      </c>
      <c r="M48" s="65">
        <f>+L48*K48</f>
        <v>500</v>
      </c>
      <c r="N48" s="17" t="s">
        <v>16</v>
      </c>
      <c r="O48" s="18">
        <v>500</v>
      </c>
      <c r="P48" s="23">
        <f>SUM(M48-O48)</f>
        <v>0</v>
      </c>
      <c r="Q48" s="90">
        <v>18.88</v>
      </c>
      <c r="R48" s="43">
        <f>+K48*Q48</f>
        <v>188.79999999999998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0</v>
      </c>
      <c r="K49" s="72">
        <v>28</v>
      </c>
      <c r="L49" s="20">
        <v>50</v>
      </c>
      <c r="M49" s="65">
        <f>+L49*K49</f>
        <v>1400</v>
      </c>
      <c r="N49" s="17" t="s">
        <v>16</v>
      </c>
      <c r="O49" s="18">
        <v>1400</v>
      </c>
      <c r="P49" s="23">
        <f>SUM(M49-O49)</f>
        <v>0</v>
      </c>
      <c r="Q49" s="90">
        <v>20.43</v>
      </c>
      <c r="R49" s="43">
        <f>+K49*Q49</f>
        <v>572.04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0</v>
      </c>
      <c r="K50" s="72">
        <v>15</v>
      </c>
      <c r="L50" s="15">
        <v>50</v>
      </c>
      <c r="M50" s="65">
        <f t="shared" si="2"/>
        <v>750</v>
      </c>
      <c r="N50" s="17" t="s">
        <v>16</v>
      </c>
      <c r="O50" s="18">
        <v>750</v>
      </c>
      <c r="P50" s="23">
        <f t="shared" si="3"/>
        <v>0</v>
      </c>
      <c r="Q50" s="90">
        <v>21.81</v>
      </c>
      <c r="R50" s="43">
        <f t="shared" si="4"/>
        <v>327.14999999999998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24</v>
      </c>
      <c r="F51" s="71"/>
      <c r="G51" s="46">
        <f t="shared" si="5"/>
        <v>24</v>
      </c>
      <c r="H51" s="78">
        <v>0</v>
      </c>
      <c r="I51" s="76">
        <v>0</v>
      </c>
      <c r="J51" s="46">
        <f t="shared" si="6"/>
        <v>0</v>
      </c>
      <c r="K51" s="72">
        <v>24</v>
      </c>
      <c r="L51" s="15">
        <v>50</v>
      </c>
      <c r="M51" s="65">
        <f>+L51*K51</f>
        <v>1200</v>
      </c>
      <c r="N51" s="17" t="s">
        <v>16</v>
      </c>
      <c r="O51" s="18">
        <v>1200</v>
      </c>
      <c r="P51" s="23">
        <f>SUM(M51-O51)</f>
        <v>0</v>
      </c>
      <c r="Q51" s="90">
        <v>14.65</v>
      </c>
      <c r="R51" s="43">
        <f>+K51*Q51</f>
        <v>351.6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0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>
        <v>500</v>
      </c>
      <c r="P53" s="23">
        <f>SUM(M53-O53)</f>
        <v>0</v>
      </c>
      <c r="Q53" s="90">
        <v>17.53</v>
      </c>
      <c r="R53" s="43">
        <f>+K53*Q53</f>
        <v>175.3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3</v>
      </c>
      <c r="F55" s="71">
        <v>5</v>
      </c>
      <c r="G55" s="46">
        <f t="shared" si="5"/>
        <v>8</v>
      </c>
      <c r="H55" s="78">
        <v>0</v>
      </c>
      <c r="I55" s="76">
        <v>0</v>
      </c>
      <c r="J55" s="46">
        <f t="shared" si="6"/>
        <v>4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480</v>
      </c>
      <c r="P55" s="23">
        <f>SUM(M55-O55)</f>
        <v>0</v>
      </c>
      <c r="Q55" s="90">
        <v>29.34</v>
      </c>
      <c r="R55" s="43">
        <f>+K55*Q55</f>
        <v>117.36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240</v>
      </c>
      <c r="P56" s="23"/>
      <c r="Q56" s="90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240</v>
      </c>
      <c r="P57" s="23">
        <f t="shared" si="3"/>
        <v>0</v>
      </c>
      <c r="Q57" s="90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240</v>
      </c>
      <c r="P58" s="23">
        <f t="shared" si="3"/>
        <v>0</v>
      </c>
      <c r="Q58" s="90">
        <v>34.56</v>
      </c>
      <c r="R58" s="43">
        <f t="shared" si="4"/>
        <v>69.12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240</v>
      </c>
      <c r="P59" s="23">
        <f t="shared" si="3"/>
        <v>0</v>
      </c>
      <c r="Q59" s="90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4">
        <f t="shared" si="3"/>
        <v>25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6</v>
      </c>
      <c r="F74" s="71">
        <v>5</v>
      </c>
      <c r="G74" s="46">
        <f t="shared" si="5"/>
        <v>11</v>
      </c>
      <c r="H74" s="78">
        <v>0</v>
      </c>
      <c r="I74" s="76">
        <v>0</v>
      </c>
      <c r="J74" s="46">
        <f t="shared" si="6"/>
        <v>9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3"/>
        <v>50</v>
      </c>
      <c r="Q74" s="90">
        <v>17.09</v>
      </c>
      <c r="R74" s="43">
        <f t="shared" si="4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+'12'!J88</f>
        <v>80</v>
      </c>
      <c r="F88" s="71"/>
      <c r="G88" s="46">
        <f t="shared" ref="G88" si="18">E88+F88</f>
        <v>80</v>
      </c>
      <c r="H88" s="78">
        <v>0</v>
      </c>
      <c r="I88" s="76">
        <v>0</v>
      </c>
      <c r="J88" s="46">
        <f t="shared" ref="J88" si="19">+G88-H88-K88-I88</f>
        <v>66</v>
      </c>
      <c r="K88" s="72">
        <v>14</v>
      </c>
      <c r="L88" s="20">
        <v>49</v>
      </c>
      <c r="M88" s="65">
        <f t="shared" ref="M88" si="20">+L88*K88</f>
        <v>686</v>
      </c>
      <c r="N88" s="17" t="s">
        <v>16</v>
      </c>
      <c r="O88" s="18">
        <v>466</v>
      </c>
      <c r="P88" s="104">
        <f t="shared" ref="P88" si="21">SUM(M88-O88)</f>
        <v>220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4</v>
      </c>
      <c r="F93" s="71">
        <v>5</v>
      </c>
      <c r="G93" s="46">
        <f t="shared" si="5"/>
        <v>9</v>
      </c>
      <c r="H93" s="78">
        <v>0</v>
      </c>
      <c r="I93" s="76">
        <v>0</v>
      </c>
      <c r="J93" s="46">
        <f t="shared" si="6"/>
        <v>9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3</v>
      </c>
      <c r="F112" s="71">
        <v>17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>
        <v>400</v>
      </c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0</v>
      </c>
      <c r="K113" s="72">
        <v>21</v>
      </c>
      <c r="L113" s="20">
        <v>55</v>
      </c>
      <c r="M113" s="65">
        <f t="shared" si="7"/>
        <v>1155</v>
      </c>
      <c r="N113" s="17" t="s">
        <v>16</v>
      </c>
      <c r="O113" s="18">
        <v>1155</v>
      </c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0</v>
      </c>
      <c r="K115" s="72">
        <v>13</v>
      </c>
      <c r="L115" s="22">
        <v>60</v>
      </c>
      <c r="M115" s="65">
        <f t="shared" si="7"/>
        <v>780</v>
      </c>
      <c r="N115" s="17" t="s">
        <v>16</v>
      </c>
      <c r="O115" s="18">
        <v>780</v>
      </c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0</v>
      </c>
      <c r="K117" s="72">
        <v>14</v>
      </c>
      <c r="L117" s="22">
        <v>55</v>
      </c>
      <c r="M117" s="65">
        <f t="shared" si="7"/>
        <v>770</v>
      </c>
      <c r="N117" s="17" t="s">
        <v>16</v>
      </c>
      <c r="O117" s="18">
        <v>770</v>
      </c>
      <c r="P117" s="23">
        <f t="shared" si="8"/>
        <v>0</v>
      </c>
      <c r="Q117" s="90">
        <v>11.91</v>
      </c>
      <c r="R117" s="43">
        <f t="shared" si="9"/>
        <v>166.74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8</v>
      </c>
      <c r="F133" s="71">
        <v>10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0</v>
      </c>
      <c r="K175" s="72">
        <v>8</v>
      </c>
      <c r="L175" s="15">
        <v>50</v>
      </c>
      <c r="M175" s="65">
        <f>+L175*K175</f>
        <v>400</v>
      </c>
      <c r="N175" s="17" t="s">
        <v>16</v>
      </c>
      <c r="O175" s="18">
        <v>400</v>
      </c>
      <c r="P175" s="23">
        <f>SUM(M175-O175)</f>
        <v>0</v>
      </c>
      <c r="Q175" s="90">
        <v>29.96</v>
      </c>
      <c r="R175" s="43">
        <f>+K175*Q175</f>
        <v>239.68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0</v>
      </c>
      <c r="K185" s="72">
        <v>7</v>
      </c>
      <c r="L185" s="20">
        <v>80</v>
      </c>
      <c r="M185" s="65">
        <f t="shared" si="34"/>
        <v>560</v>
      </c>
      <c r="N185" s="17" t="s">
        <v>16</v>
      </c>
      <c r="O185" s="18">
        <v>560</v>
      </c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+'12'!J187</f>
        <v>20</v>
      </c>
      <c r="F187" s="71">
        <v>21</v>
      </c>
      <c r="G187" s="46">
        <f>E187+F187</f>
        <v>41</v>
      </c>
      <c r="H187" s="78">
        <v>0</v>
      </c>
      <c r="I187" s="76">
        <v>0</v>
      </c>
      <c r="J187" s="46">
        <f>+G187-H187-K187-I187</f>
        <v>7</v>
      </c>
      <c r="K187" s="72">
        <v>34</v>
      </c>
      <c r="L187" s="20">
        <v>15</v>
      </c>
      <c r="M187" s="65">
        <f>+L187*K187</f>
        <v>510</v>
      </c>
      <c r="N187" s="17" t="s">
        <v>16</v>
      </c>
      <c r="O187" s="18">
        <v>510</v>
      </c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+'12'!J188</f>
        <v>6</v>
      </c>
      <c r="F188" s="71">
        <v>24</v>
      </c>
      <c r="G188" s="46">
        <f>E188+F188</f>
        <v>30</v>
      </c>
      <c r="H188" s="78">
        <v>0</v>
      </c>
      <c r="I188" s="76">
        <v>0</v>
      </c>
      <c r="J188" s="46">
        <f>+G188-H188-K188-I188</f>
        <v>5</v>
      </c>
      <c r="K188" s="72">
        <v>25</v>
      </c>
      <c r="L188" s="20">
        <v>15</v>
      </c>
      <c r="M188" s="65">
        <f>+L188*K188</f>
        <v>375</v>
      </c>
      <c r="N188" s="17" t="s">
        <v>16</v>
      </c>
      <c r="O188" s="18">
        <v>375</v>
      </c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+'12'!J189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0</v>
      </c>
      <c r="K189" s="72">
        <v>4</v>
      </c>
      <c r="L189" s="20">
        <v>15</v>
      </c>
      <c r="M189" s="65">
        <f>+L189*K189</f>
        <v>60</v>
      </c>
      <c r="N189" s="17" t="s">
        <v>16</v>
      </c>
      <c r="O189" s="18">
        <v>60</v>
      </c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3</v>
      </c>
      <c r="F193" s="71">
        <v>3</v>
      </c>
      <c r="G193" s="46">
        <f t="shared" si="30"/>
        <v>6</v>
      </c>
      <c r="H193" s="78">
        <v>0</v>
      </c>
      <c r="I193" s="76">
        <v>0</v>
      </c>
      <c r="J193" s="46">
        <f t="shared" si="31"/>
        <v>0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>
        <v>360</v>
      </c>
      <c r="P193" s="23">
        <f t="shared" si="35"/>
        <v>0</v>
      </c>
      <c r="Q193" s="90">
        <v>38</v>
      </c>
      <c r="R193" s="43">
        <f t="shared" si="36"/>
        <v>228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5</v>
      </c>
      <c r="F194" s="71">
        <v>5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0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>
        <v>1200</v>
      </c>
      <c r="P194" s="23">
        <f t="shared" si="35"/>
        <v>0</v>
      </c>
      <c r="Q194" s="90">
        <v>73</v>
      </c>
      <c r="R194" s="43">
        <f t="shared" si="36"/>
        <v>730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7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450</v>
      </c>
      <c r="P198" s="23">
        <f t="shared" si="35"/>
        <v>0</v>
      </c>
      <c r="Q198" s="90">
        <v>64.38</v>
      </c>
      <c r="R198" s="43">
        <f t="shared" si="36"/>
        <v>193.14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0</v>
      </c>
      <c r="K205" s="72">
        <v>9</v>
      </c>
      <c r="L205" s="20">
        <v>55</v>
      </c>
      <c r="M205" s="65">
        <f t="shared" si="34"/>
        <v>495</v>
      </c>
      <c r="N205" s="17" t="s">
        <v>16</v>
      </c>
      <c r="O205" s="18">
        <v>495</v>
      </c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203</v>
      </c>
      <c r="F216" s="71"/>
      <c r="G216" s="46">
        <f t="shared" si="30"/>
        <v>203</v>
      </c>
      <c r="H216" s="78">
        <v>0</v>
      </c>
      <c r="I216" s="76">
        <v>0</v>
      </c>
      <c r="J216" s="46">
        <f t="shared" si="31"/>
        <v>203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>
        <v>27</v>
      </c>
      <c r="G219" s="46">
        <f t="shared" si="30"/>
        <v>27</v>
      </c>
      <c r="H219" s="78">
        <v>0</v>
      </c>
      <c r="I219" s="76">
        <v>0</v>
      </c>
      <c r="J219" s="46">
        <f t="shared" si="31"/>
        <v>27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10</v>
      </c>
      <c r="F221" s="71">
        <v>30</v>
      </c>
      <c r="G221" s="46">
        <f t="shared" si="30"/>
        <v>40</v>
      </c>
      <c r="H221" s="78">
        <v>0</v>
      </c>
      <c r="I221" s="76">
        <v>0</v>
      </c>
      <c r="J221" s="46">
        <f t="shared" si="31"/>
        <v>13</v>
      </c>
      <c r="K221" s="72">
        <v>27</v>
      </c>
      <c r="L221" s="20">
        <v>200</v>
      </c>
      <c r="M221" s="65">
        <f t="shared" si="34"/>
        <v>5400</v>
      </c>
      <c r="N221" s="17" t="s">
        <v>16</v>
      </c>
      <c r="O221" s="18">
        <v>5400</v>
      </c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>
        <v>9</v>
      </c>
      <c r="G222" s="46">
        <f t="shared" si="30"/>
        <v>9</v>
      </c>
      <c r="H222" s="78">
        <v>0</v>
      </c>
      <c r="I222" s="76">
        <v>0</v>
      </c>
      <c r="J222" s="46">
        <f t="shared" si="31"/>
        <v>9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>
        <v>39</v>
      </c>
      <c r="G223" s="46">
        <f t="shared" si="30"/>
        <v>39</v>
      </c>
      <c r="H223" s="78">
        <v>0</v>
      </c>
      <c r="I223" s="76">
        <v>0</v>
      </c>
      <c r="J223" s="46">
        <f t="shared" si="31"/>
        <v>39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>
        <v>100</v>
      </c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+'12'!J243</f>
        <v>78</v>
      </c>
      <c r="F243" s="71"/>
      <c r="G243" s="46">
        <f t="shared" ref="G243:G246" si="47">E243+F243</f>
        <v>78</v>
      </c>
      <c r="H243" s="78">
        <v>0</v>
      </c>
      <c r="I243" s="76">
        <v>0</v>
      </c>
      <c r="J243" s="46">
        <f t="shared" ref="J243:J246" si="48">+G243-H243-K243-I243</f>
        <v>70</v>
      </c>
      <c r="K243" s="72">
        <v>8</v>
      </c>
      <c r="L243" s="20">
        <v>45</v>
      </c>
      <c r="M243" s="65">
        <f t="shared" ref="M243:M246" si="49">+L243*K243</f>
        <v>360</v>
      </c>
      <c r="N243" s="17" t="s">
        <v>16</v>
      </c>
      <c r="O243" s="18">
        <v>250</v>
      </c>
      <c r="P243" s="104">
        <f t="shared" ref="P243:P246" si="50">SUM(M243-O243)</f>
        <v>110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9913.5599999999977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36551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230</v>
      </c>
      <c r="P264" s="2">
        <v>250</v>
      </c>
      <c r="Q264" s="88">
        <v>200</v>
      </c>
      <c r="R264" s="2">
        <v>20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34996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247" activePane="bottomRight" state="frozen"/>
      <selection activeCell="L249" sqref="L249"/>
      <selection pane="topRight" activeCell="L249" sqref="L249"/>
      <selection pane="bottomLeft" activeCell="L249" sqref="L249"/>
      <selection pane="bottomRight" activeCell="P264" sqref="P26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36</v>
      </c>
      <c r="K6" s="72">
        <v>22</v>
      </c>
      <c r="L6" s="15">
        <v>100</v>
      </c>
      <c r="M6" s="65">
        <f t="shared" ref="M6:M11" si="2">+L6*K6</f>
        <v>2200</v>
      </c>
      <c r="N6" s="17" t="s">
        <v>16</v>
      </c>
      <c r="O6" s="18">
        <v>450</v>
      </c>
      <c r="P6" s="104">
        <f t="shared" ref="P6:P80" si="3">SUM(M6-O6)</f>
        <v>1750</v>
      </c>
      <c r="Q6" s="90">
        <v>39.29</v>
      </c>
      <c r="R6" s="43">
        <f t="shared" ref="R6:R80" si="4">+K6*Q6</f>
        <v>864.38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ref="M12:M80" si="5">+L12*K12</f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5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5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5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5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5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5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5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5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5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74</v>
      </c>
      <c r="K22" s="72">
        <v>8</v>
      </c>
      <c r="L22" s="20">
        <v>100</v>
      </c>
      <c r="M22" s="65">
        <f t="shared" si="5"/>
        <v>800</v>
      </c>
      <c r="N22" s="17" t="s">
        <v>16</v>
      </c>
      <c r="O22" s="18">
        <v>300</v>
      </c>
      <c r="P22" s="104">
        <f t="shared" si="3"/>
        <v>500</v>
      </c>
      <c r="Q22" s="90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5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5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5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5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5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5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2</v>
      </c>
      <c r="F29" s="71"/>
      <c r="G29" s="46">
        <f t="shared" si="6"/>
        <v>2</v>
      </c>
      <c r="H29" s="78">
        <v>0</v>
      </c>
      <c r="I29" s="76">
        <v>0</v>
      </c>
      <c r="J29" s="46">
        <f t="shared" si="7"/>
        <v>2</v>
      </c>
      <c r="K29" s="72"/>
      <c r="L29" s="15">
        <v>100</v>
      </c>
      <c r="M29" s="65">
        <f t="shared" si="5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5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14</v>
      </c>
      <c r="F31" s="71"/>
      <c r="G31" s="46">
        <f t="shared" si="6"/>
        <v>14</v>
      </c>
      <c r="H31" s="78">
        <v>0</v>
      </c>
      <c r="I31" s="76">
        <v>0</v>
      </c>
      <c r="J31" s="46">
        <f t="shared" si="7"/>
        <v>11</v>
      </c>
      <c r="K31" s="72">
        <v>3</v>
      </c>
      <c r="L31" s="15">
        <v>100</v>
      </c>
      <c r="M31" s="65">
        <f t="shared" si="5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5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5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5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5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5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5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+'13'!J38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6"/>
        <v>4</v>
      </c>
      <c r="H39" s="78">
        <v>0</v>
      </c>
      <c r="I39" s="76">
        <v>0</v>
      </c>
      <c r="J39" s="46">
        <f t="shared" si="7"/>
        <v>4</v>
      </c>
      <c r="K39" s="72"/>
      <c r="L39" s="15">
        <v>50</v>
      </c>
      <c r="M39" s="65">
        <f t="shared" si="5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6"/>
        <v>4</v>
      </c>
      <c r="H40" s="78">
        <v>0</v>
      </c>
      <c r="I40" s="76">
        <v>0</v>
      </c>
      <c r="J40" s="46">
        <f t="shared" si="7"/>
        <v>4</v>
      </c>
      <c r="K40" s="72"/>
      <c r="L40" s="15">
        <v>50</v>
      </c>
      <c r="M40" s="65">
        <f t="shared" si="5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1</v>
      </c>
      <c r="F41" s="71"/>
      <c r="G41" s="46">
        <f t="shared" si="6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5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5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5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5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5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5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0</v>
      </c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5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5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7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>SUM(M55-O55)</f>
        <v>120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5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5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5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5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5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6"/>
        <v>3</v>
      </c>
      <c r="H62" s="78">
        <v>0</v>
      </c>
      <c r="I62" s="76">
        <v>0</v>
      </c>
      <c r="J62" s="46">
        <f t="shared" si="7"/>
        <v>2</v>
      </c>
      <c r="K62" s="72">
        <v>1</v>
      </c>
      <c r="L62" s="15">
        <v>120</v>
      </c>
      <c r="M62" s="65">
        <f t="shared" si="5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5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3</v>
      </c>
      <c r="K64" s="72">
        <v>1</v>
      </c>
      <c r="L64" s="15">
        <v>50</v>
      </c>
      <c r="M64" s="65">
        <f t="shared" si="5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6"/>
        <v>4</v>
      </c>
      <c r="H65" s="78">
        <v>0</v>
      </c>
      <c r="I65" s="76">
        <v>0</v>
      </c>
      <c r="J65" s="46">
        <f t="shared" si="7"/>
        <v>3</v>
      </c>
      <c r="K65" s="72">
        <v>1</v>
      </c>
      <c r="L65" s="15">
        <v>50</v>
      </c>
      <c r="M65" s="65">
        <f t="shared" si="5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5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5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5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5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5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5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5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5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9</v>
      </c>
      <c r="F74" s="71"/>
      <c r="G74" s="46">
        <f t="shared" si="6"/>
        <v>9</v>
      </c>
      <c r="H74" s="78">
        <v>0</v>
      </c>
      <c r="I74" s="76">
        <v>0</v>
      </c>
      <c r="J74" s="46">
        <f t="shared" si="7"/>
        <v>4</v>
      </c>
      <c r="K74" s="72">
        <v>5</v>
      </c>
      <c r="L74" s="21">
        <v>50</v>
      </c>
      <c r="M74" s="65">
        <f t="shared" si="5"/>
        <v>250</v>
      </c>
      <c r="N74" s="17" t="s">
        <v>16</v>
      </c>
      <c r="O74" s="18"/>
      <c r="P74" s="104">
        <f t="shared" si="3"/>
        <v>250</v>
      </c>
      <c r="Q74" s="90">
        <v>17.09</v>
      </c>
      <c r="R74" s="43">
        <f t="shared" si="4"/>
        <v>85.45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5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4</v>
      </c>
      <c r="K77" s="72"/>
      <c r="L77" s="21">
        <v>50</v>
      </c>
      <c r="M77" s="65">
        <f t="shared" si="5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5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5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5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+'13'!J86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+'13'!J87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+'13'!J88</f>
        <v>66</v>
      </c>
      <c r="F88" s="71"/>
      <c r="G88" s="46">
        <f t="shared" ref="G88" si="19">E88+F88</f>
        <v>66</v>
      </c>
      <c r="H88" s="78">
        <v>0</v>
      </c>
      <c r="I88" s="76">
        <v>0</v>
      </c>
      <c r="J88" s="46">
        <f t="shared" ref="J88" si="20">+G88-H88-K88-I88</f>
        <v>61</v>
      </c>
      <c r="K88" s="72">
        <v>5</v>
      </c>
      <c r="L88" s="20">
        <v>49</v>
      </c>
      <c r="M88" s="65">
        <f t="shared" ref="M88" si="21">+L88*K88</f>
        <v>245</v>
      </c>
      <c r="N88" s="17" t="s">
        <v>16</v>
      </c>
      <c r="O88" s="18">
        <v>195</v>
      </c>
      <c r="P88" s="104">
        <f t="shared" ref="P88" si="22">SUM(M88-O88)</f>
        <v>50</v>
      </c>
      <c r="Q88" s="90"/>
      <c r="R88" s="43">
        <f t="shared" ref="R88" si="23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+'13'!J89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+'13'!J90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9</v>
      </c>
      <c r="F93" s="71"/>
      <c r="G93" s="46">
        <f t="shared" si="6"/>
        <v>9</v>
      </c>
      <c r="H93" s="78">
        <v>0</v>
      </c>
      <c r="I93" s="76">
        <v>0</v>
      </c>
      <c r="J93" s="46">
        <f t="shared" si="7"/>
        <v>9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+'13'!J99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+'13'!J100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+'13'!J101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3</v>
      </c>
      <c r="F102" s="71"/>
      <c r="G102" s="46">
        <f t="shared" ref="G102" si="29">E102+F102</f>
        <v>3</v>
      </c>
      <c r="H102" s="78">
        <v>0</v>
      </c>
      <c r="I102" s="76">
        <v>0</v>
      </c>
      <c r="J102" s="46">
        <f t="shared" ref="J102" si="30">+G102-H102-K102-I102</f>
        <v>3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16</v>
      </c>
      <c r="F112" s="71"/>
      <c r="G112" s="46">
        <f t="shared" si="24"/>
        <v>16</v>
      </c>
      <c r="H112" s="78">
        <v>0</v>
      </c>
      <c r="I112" s="76">
        <v>0</v>
      </c>
      <c r="J112" s="46">
        <f t="shared" si="25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0</v>
      </c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13</v>
      </c>
      <c r="F116" s="71"/>
      <c r="G116" s="46">
        <f t="shared" si="24"/>
        <v>13</v>
      </c>
      <c r="H116" s="78">
        <v>0</v>
      </c>
      <c r="I116" s="76">
        <v>0</v>
      </c>
      <c r="J116" s="46">
        <f t="shared" si="25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+'13'!J124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4">
        <f t="shared" si="9"/>
        <v>100</v>
      </c>
      <c r="Q131" s="90">
        <v>9.91</v>
      </c>
      <c r="R131" s="43">
        <f t="shared" si="10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16</v>
      </c>
      <c r="F133" s="71"/>
      <c r="G133" s="46">
        <f t="shared" si="24"/>
        <v>16</v>
      </c>
      <c r="H133" s="78">
        <v>0</v>
      </c>
      <c r="I133" s="76">
        <v>0</v>
      </c>
      <c r="J133" s="46">
        <f t="shared" si="25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+'13'!J134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+'13'!J135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+'13'!J136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+'13'!J137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2</v>
      </c>
      <c r="F155" s="71"/>
      <c r="G155" s="46">
        <f t="shared" si="24"/>
        <v>2</v>
      </c>
      <c r="H155" s="78">
        <v>0</v>
      </c>
      <c r="I155" s="76">
        <v>0</v>
      </c>
      <c r="J155" s="46">
        <f t="shared" si="25"/>
        <v>2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+'13'!J176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3</v>
      </c>
      <c r="F177" s="71"/>
      <c r="G177" s="46">
        <f t="shared" si="31"/>
        <v>3</v>
      </c>
      <c r="H177" s="78">
        <v>0</v>
      </c>
      <c r="I177" s="76">
        <v>0</v>
      </c>
      <c r="J177" s="46">
        <f t="shared" si="32"/>
        <v>3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+'13'!J186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+'13'!J187</f>
        <v>7</v>
      </c>
      <c r="F187" s="71"/>
      <c r="G187" s="46">
        <f>E187+F187</f>
        <v>7</v>
      </c>
      <c r="H187" s="78">
        <v>0</v>
      </c>
      <c r="I187" s="76">
        <v>0</v>
      </c>
      <c r="J187" s="46">
        <f>+G187-H187-K187-I187</f>
        <v>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+'13'!J188</f>
        <v>5</v>
      </c>
      <c r="F188" s="71"/>
      <c r="G188" s="46">
        <f>E188+F188</f>
        <v>5</v>
      </c>
      <c r="H188" s="78">
        <v>0</v>
      </c>
      <c r="I188" s="76">
        <v>0</v>
      </c>
      <c r="J188" s="46">
        <f>+G188-H188-K188-I188</f>
        <v>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+'13'!J190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7</v>
      </c>
      <c r="F198" s="71"/>
      <c r="G198" s="46">
        <f t="shared" si="31"/>
        <v>7</v>
      </c>
      <c r="H198" s="78">
        <v>0</v>
      </c>
      <c r="I198" s="76">
        <v>0</v>
      </c>
      <c r="J198" s="46">
        <f t="shared" si="32"/>
        <v>7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0</v>
      </c>
      <c r="F205" s="71">
        <v>9</v>
      </c>
      <c r="G205" s="46">
        <f t="shared" si="31"/>
        <v>9</v>
      </c>
      <c r="H205" s="78">
        <v>0</v>
      </c>
      <c r="I205" s="76">
        <v>0</v>
      </c>
      <c r="J205" s="46">
        <f t="shared" si="32"/>
        <v>8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04">
        <f t="shared" si="36"/>
        <v>55</v>
      </c>
      <c r="Q205" s="92"/>
      <c r="R205" s="43">
        <f t="shared" si="37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1"/>
        <v>3</v>
      </c>
      <c r="H209" s="78">
        <v>0</v>
      </c>
      <c r="I209" s="76">
        <v>0</v>
      </c>
      <c r="J209" s="46">
        <f t="shared" si="32"/>
        <v>0</v>
      </c>
      <c r="K209" s="72">
        <v>3</v>
      </c>
      <c r="L209" s="20">
        <v>120</v>
      </c>
      <c r="M209" s="65">
        <f t="shared" si="35"/>
        <v>360</v>
      </c>
      <c r="N209" s="17" t="s">
        <v>16</v>
      </c>
      <c r="O209" s="18"/>
      <c r="P209" s="104">
        <f t="shared" si="36"/>
        <v>360</v>
      </c>
      <c r="Q209" s="90">
        <v>83</v>
      </c>
      <c r="R209" s="43">
        <f t="shared" si="37"/>
        <v>249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203</v>
      </c>
      <c r="F216" s="71"/>
      <c r="G216" s="46">
        <f t="shared" si="31"/>
        <v>203</v>
      </c>
      <c r="H216" s="78">
        <v>0</v>
      </c>
      <c r="I216" s="76">
        <v>0</v>
      </c>
      <c r="J216" s="46">
        <f t="shared" si="32"/>
        <v>200</v>
      </c>
      <c r="K216" s="72">
        <v>3</v>
      </c>
      <c r="L216" s="20">
        <v>10</v>
      </c>
      <c r="M216" s="65">
        <f t="shared" si="35"/>
        <v>30</v>
      </c>
      <c r="N216" s="17" t="s">
        <v>16</v>
      </c>
      <c r="O216" s="18"/>
      <c r="P216" s="104">
        <f t="shared" si="36"/>
        <v>30</v>
      </c>
      <c r="Q216" s="92"/>
      <c r="R216" s="43">
        <f t="shared" si="37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125</v>
      </c>
      <c r="F217" s="71"/>
      <c r="G217" s="46">
        <f t="shared" si="31"/>
        <v>125</v>
      </c>
      <c r="H217" s="78">
        <v>0</v>
      </c>
      <c r="I217" s="76">
        <v>0</v>
      </c>
      <c r="J217" s="46">
        <f t="shared" si="32"/>
        <v>125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4</v>
      </c>
      <c r="F218" s="71"/>
      <c r="G218" s="46">
        <f t="shared" si="31"/>
        <v>4</v>
      </c>
      <c r="H218" s="78">
        <v>0</v>
      </c>
      <c r="I218" s="76">
        <v>0</v>
      </c>
      <c r="J218" s="46">
        <f t="shared" si="32"/>
        <v>4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+'13'!J219</f>
        <v>27</v>
      </c>
      <c r="F219" s="71"/>
      <c r="G219" s="46">
        <f t="shared" si="31"/>
        <v>27</v>
      </c>
      <c r="H219" s="78">
        <v>0</v>
      </c>
      <c r="I219" s="76">
        <v>27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104">
        <f t="shared" si="36"/>
        <v>0</v>
      </c>
      <c r="Q219" s="92"/>
      <c r="R219" s="43">
        <f t="shared" si="37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1</v>
      </c>
      <c r="F220" s="71"/>
      <c r="G220" s="46">
        <f t="shared" si="31"/>
        <v>1</v>
      </c>
      <c r="H220" s="78">
        <v>0</v>
      </c>
      <c r="I220" s="76">
        <v>0</v>
      </c>
      <c r="J220" s="46">
        <f t="shared" si="32"/>
        <v>1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13</v>
      </c>
      <c r="F221" s="71"/>
      <c r="G221" s="46">
        <f t="shared" si="31"/>
        <v>13</v>
      </c>
      <c r="H221" s="78">
        <v>0</v>
      </c>
      <c r="I221" s="76">
        <v>0</v>
      </c>
      <c r="J221" s="46">
        <f t="shared" si="32"/>
        <v>13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9</v>
      </c>
      <c r="F222" s="71"/>
      <c r="G222" s="46">
        <f t="shared" si="31"/>
        <v>9</v>
      </c>
      <c r="H222" s="78">
        <v>0</v>
      </c>
      <c r="I222" s="76">
        <v>0</v>
      </c>
      <c r="J222" s="46">
        <f t="shared" si="32"/>
        <v>9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39</v>
      </c>
      <c r="F223" s="71"/>
      <c r="G223" s="46">
        <f t="shared" si="31"/>
        <v>39</v>
      </c>
      <c r="H223" s="78">
        <v>0</v>
      </c>
      <c r="I223" s="76">
        <v>0</v>
      </c>
      <c r="J223" s="46">
        <f t="shared" si="32"/>
        <v>39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400</v>
      </c>
      <c r="F224" s="71"/>
      <c r="G224" s="46">
        <f t="shared" si="31"/>
        <v>400</v>
      </c>
      <c r="H224" s="78">
        <v>0</v>
      </c>
      <c r="I224" s="76">
        <v>0</v>
      </c>
      <c r="J224" s="46">
        <f t="shared" si="32"/>
        <v>400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100</v>
      </c>
      <c r="F225" s="71"/>
      <c r="G225" s="46">
        <f t="shared" si="31"/>
        <v>100</v>
      </c>
      <c r="H225" s="78">
        <v>0</v>
      </c>
      <c r="I225" s="76">
        <v>100</v>
      </c>
      <c r="J225" s="46">
        <f t="shared" si="32"/>
        <v>0</v>
      </c>
      <c r="K225" s="72"/>
      <c r="L225" s="20">
        <v>120</v>
      </c>
      <c r="M225" s="65">
        <f t="shared" si="35"/>
        <v>0</v>
      </c>
      <c r="N225" s="17" t="s">
        <v>16</v>
      </c>
      <c r="O225" s="18"/>
      <c r="P225" s="104">
        <f t="shared" si="36"/>
        <v>0</v>
      </c>
      <c r="Q225" s="90"/>
      <c r="R225" s="43">
        <f t="shared" si="37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13</v>
      </c>
      <c r="F228" s="71"/>
      <c r="G228" s="46">
        <f t="shared" si="31"/>
        <v>13</v>
      </c>
      <c r="H228" s="78">
        <v>0</v>
      </c>
      <c r="I228" s="76">
        <v>0</v>
      </c>
      <c r="J228" s="46">
        <f t="shared" si="32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18</v>
      </c>
      <c r="F229" s="71"/>
      <c r="G229" s="46">
        <f t="shared" si="31"/>
        <v>18</v>
      </c>
      <c r="H229" s="78">
        <v>0</v>
      </c>
      <c r="I229" s="76">
        <v>0</v>
      </c>
      <c r="J229" s="46">
        <f t="shared" si="32"/>
        <v>18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16</v>
      </c>
      <c r="F230" s="71"/>
      <c r="G230" s="46">
        <f t="shared" si="31"/>
        <v>16</v>
      </c>
      <c r="H230" s="78">
        <v>0</v>
      </c>
      <c r="I230" s="76">
        <v>0</v>
      </c>
      <c r="J230" s="46">
        <f t="shared" si="32"/>
        <v>16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9</v>
      </c>
      <c r="F231" s="71"/>
      <c r="G231" s="46">
        <f t="shared" ref="G231:G258" si="41">E231+F231</f>
        <v>9</v>
      </c>
      <c r="H231" s="78">
        <v>0</v>
      </c>
      <c r="I231" s="76">
        <v>0</v>
      </c>
      <c r="J231" s="46">
        <f t="shared" ref="J231:J258" si="42">+G231-H231-K231-I231</f>
        <v>9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1</v>
      </c>
      <c r="F232" s="71"/>
      <c r="G232" s="46">
        <f t="shared" si="41"/>
        <v>1</v>
      </c>
      <c r="H232" s="78">
        <v>0</v>
      </c>
      <c r="I232" s="76">
        <v>0</v>
      </c>
      <c r="J232" s="46">
        <f t="shared" si="42"/>
        <v>1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34</v>
      </c>
      <c r="F233" s="71"/>
      <c r="G233" s="46">
        <f t="shared" si="41"/>
        <v>34</v>
      </c>
      <c r="H233" s="78">
        <v>0</v>
      </c>
      <c r="I233" s="76">
        <v>0</v>
      </c>
      <c r="J233" s="46">
        <f t="shared" si="42"/>
        <v>34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3</v>
      </c>
      <c r="F234" s="71"/>
      <c r="G234" s="46">
        <f t="shared" si="41"/>
        <v>3</v>
      </c>
      <c r="H234" s="78">
        <v>0</v>
      </c>
      <c r="I234" s="76">
        <v>0</v>
      </c>
      <c r="J234" s="46">
        <f t="shared" si="42"/>
        <v>3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24</v>
      </c>
      <c r="F235" s="71"/>
      <c r="G235" s="46">
        <f t="shared" ref="G235:G247" si="43">E235+F235</f>
        <v>24</v>
      </c>
      <c r="H235" s="78">
        <v>0</v>
      </c>
      <c r="I235" s="76">
        <v>0</v>
      </c>
      <c r="J235" s="46">
        <f t="shared" ref="J235:J247" si="44">+G235-H235-K235-I235</f>
        <v>24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8</v>
      </c>
      <c r="F236" s="71"/>
      <c r="G236" s="46">
        <f t="shared" si="43"/>
        <v>8</v>
      </c>
      <c r="H236" s="78">
        <v>0</v>
      </c>
      <c r="I236" s="76">
        <v>0</v>
      </c>
      <c r="J236" s="46">
        <f t="shared" si="44"/>
        <v>8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4</v>
      </c>
      <c r="F237" s="71"/>
      <c r="G237" s="46">
        <f t="shared" si="43"/>
        <v>4</v>
      </c>
      <c r="H237" s="78">
        <v>0</v>
      </c>
      <c r="I237" s="76">
        <v>0</v>
      </c>
      <c r="J237" s="46">
        <f t="shared" si="44"/>
        <v>4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2</v>
      </c>
      <c r="F238" s="71"/>
      <c r="G238" s="46">
        <f t="shared" si="43"/>
        <v>2</v>
      </c>
      <c r="H238" s="78">
        <v>0</v>
      </c>
      <c r="I238" s="76">
        <v>0</v>
      </c>
      <c r="J238" s="46">
        <f t="shared" si="44"/>
        <v>2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8</v>
      </c>
      <c r="F239" s="71"/>
      <c r="G239" s="46">
        <f t="shared" si="43"/>
        <v>8</v>
      </c>
      <c r="H239" s="78">
        <v>0</v>
      </c>
      <c r="I239" s="76">
        <v>0</v>
      </c>
      <c r="J239" s="46">
        <f t="shared" si="44"/>
        <v>8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5</v>
      </c>
      <c r="F240" s="71"/>
      <c r="G240" s="46">
        <f t="shared" si="43"/>
        <v>5</v>
      </c>
      <c r="H240" s="78">
        <v>0</v>
      </c>
      <c r="I240" s="76">
        <v>0</v>
      </c>
      <c r="J240" s="46">
        <f t="shared" si="44"/>
        <v>5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+'13'!J242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+'13'!J243</f>
        <v>70</v>
      </c>
      <c r="F243" s="71"/>
      <c r="G243" s="46">
        <f t="shared" ref="G243:G246" si="48">E243+F243</f>
        <v>70</v>
      </c>
      <c r="H243" s="78">
        <v>0</v>
      </c>
      <c r="I243" s="76">
        <v>0</v>
      </c>
      <c r="J243" s="46">
        <f t="shared" ref="J243:J246" si="49">+G243-H243-K243-I243</f>
        <v>54</v>
      </c>
      <c r="K243" s="72">
        <v>16</v>
      </c>
      <c r="L243" s="20">
        <v>45</v>
      </c>
      <c r="M243" s="65">
        <f t="shared" ref="M243:M246" si="50">+L243*K243</f>
        <v>720</v>
      </c>
      <c r="N243" s="17" t="s">
        <v>16</v>
      </c>
      <c r="O243" s="18">
        <v>560</v>
      </c>
      <c r="P243" s="104">
        <f t="shared" ref="P243:P246" si="51">SUM(M243-O243)</f>
        <v>160</v>
      </c>
      <c r="Q243" s="92"/>
      <c r="R243" s="43">
        <f t="shared" ref="R243:R246" si="52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+'13'!J244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+'13'!J245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120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+'13'!J246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1000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+'13'!J247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800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+'13'!J248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1692.68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5500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1650</v>
      </c>
      <c r="O264" s="2">
        <v>1050</v>
      </c>
      <c r="P264" s="2">
        <v>10</v>
      </c>
      <c r="Q264" s="88">
        <v>300</v>
      </c>
      <c r="R264" s="2">
        <v>40</v>
      </c>
      <c r="S264" s="2">
        <v>250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220</v>
      </c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2125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36</v>
      </c>
      <c r="F6" s="71">
        <v>10</v>
      </c>
      <c r="G6" s="46">
        <f t="shared" si="0"/>
        <v>46</v>
      </c>
      <c r="H6" s="78">
        <v>0</v>
      </c>
      <c r="I6" s="76">
        <v>0</v>
      </c>
      <c r="J6" s="46">
        <f t="shared" si="1"/>
        <v>17</v>
      </c>
      <c r="K6" s="72">
        <v>29</v>
      </c>
      <c r="L6" s="15">
        <v>100</v>
      </c>
      <c r="M6" s="65">
        <f t="shared" ref="M6:M80" si="2">+L6*K6</f>
        <v>2900</v>
      </c>
      <c r="N6" s="17" t="s">
        <v>16</v>
      </c>
      <c r="O6" s="18">
        <v>440</v>
      </c>
      <c r="P6" s="104">
        <f t="shared" ref="P6:P80" si="3">SUM(M6-O6)</f>
        <v>2460</v>
      </c>
      <c r="Q6" s="90">
        <v>39.29</v>
      </c>
      <c r="R6" s="43">
        <f t="shared" ref="R6:R80" si="4">+K6*Q6</f>
        <v>1139.4100000000001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51</v>
      </c>
      <c r="F22" s="71">
        <v>116</v>
      </c>
      <c r="G22" s="46">
        <f t="shared" si="0"/>
        <v>167</v>
      </c>
      <c r="H22" s="78">
        <v>0</v>
      </c>
      <c r="I22" s="76">
        <v>0</v>
      </c>
      <c r="J22" s="46">
        <f t="shared" si="1"/>
        <v>39</v>
      </c>
      <c r="K22" s="72">
        <v>128</v>
      </c>
      <c r="L22" s="20">
        <v>100</v>
      </c>
      <c r="M22" s="65">
        <f t="shared" si="2"/>
        <v>12800</v>
      </c>
      <c r="N22" s="17" t="s">
        <v>16</v>
      </c>
      <c r="O22" s="18">
        <v>12700</v>
      </c>
      <c r="P22" s="104">
        <f t="shared" si="3"/>
        <v>100</v>
      </c>
      <c r="Q22" s="90">
        <v>26.6</v>
      </c>
      <c r="R22" s="43">
        <f t="shared" si="4"/>
        <v>3404.8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60</v>
      </c>
      <c r="P31" s="104">
        <f t="shared" si="3"/>
        <v>440</v>
      </c>
      <c r="Q31" s="90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>
        <v>19</v>
      </c>
      <c r="G46" s="46">
        <f t="shared" si="5"/>
        <v>19</v>
      </c>
      <c r="H46" s="78">
        <v>0</v>
      </c>
      <c r="I46" s="76">
        <v>0</v>
      </c>
      <c r="J46" s="46">
        <f t="shared" si="6"/>
        <v>0</v>
      </c>
      <c r="K46" s="72">
        <v>19</v>
      </c>
      <c r="L46" s="15">
        <v>50</v>
      </c>
      <c r="M46" s="65">
        <f t="shared" si="2"/>
        <v>950</v>
      </c>
      <c r="N46" s="17" t="s">
        <v>16</v>
      </c>
      <c r="O46" s="18">
        <v>950</v>
      </c>
      <c r="P46" s="23">
        <f t="shared" si="3"/>
        <v>0</v>
      </c>
      <c r="Q46" s="90">
        <v>19.05</v>
      </c>
      <c r="R46" s="43">
        <f t="shared" si="4"/>
        <v>361.95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>
        <v>19</v>
      </c>
      <c r="G47" s="46">
        <f t="shared" si="5"/>
        <v>19</v>
      </c>
      <c r="H47" s="78">
        <v>0</v>
      </c>
      <c r="I47" s="76">
        <v>0</v>
      </c>
      <c r="J47" s="46">
        <f t="shared" si="6"/>
        <v>0</v>
      </c>
      <c r="K47" s="72">
        <v>19</v>
      </c>
      <c r="L47" s="15">
        <v>50</v>
      </c>
      <c r="M47" s="65">
        <f t="shared" si="2"/>
        <v>950</v>
      </c>
      <c r="N47" s="17" t="s">
        <v>16</v>
      </c>
      <c r="O47" s="18">
        <v>950</v>
      </c>
      <c r="P47" s="23">
        <f t="shared" si="3"/>
        <v>0</v>
      </c>
      <c r="Q47" s="90">
        <v>19.21</v>
      </c>
      <c r="R47" s="43">
        <f t="shared" si="4"/>
        <v>364.99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0</v>
      </c>
      <c r="F48" s="71">
        <v>19</v>
      </c>
      <c r="G48" s="46">
        <f t="shared" si="5"/>
        <v>19</v>
      </c>
      <c r="H48" s="78">
        <v>0</v>
      </c>
      <c r="I48" s="76">
        <v>0</v>
      </c>
      <c r="J48" s="46">
        <f t="shared" si="6"/>
        <v>0</v>
      </c>
      <c r="K48" s="72">
        <v>19</v>
      </c>
      <c r="L48" s="20">
        <v>50</v>
      </c>
      <c r="M48" s="65">
        <f t="shared" si="2"/>
        <v>950</v>
      </c>
      <c r="N48" s="17" t="s">
        <v>16</v>
      </c>
      <c r="O48" s="18">
        <v>950</v>
      </c>
      <c r="P48" s="23">
        <f>SUM(M48-O48)</f>
        <v>0</v>
      </c>
      <c r="Q48" s="90">
        <v>18.88</v>
      </c>
      <c r="R48" s="43">
        <f>+K48*Q48</f>
        <v>358.71999999999997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0</v>
      </c>
      <c r="F49" s="71">
        <v>19</v>
      </c>
      <c r="G49" s="46">
        <f t="shared" si="5"/>
        <v>19</v>
      </c>
      <c r="H49" s="78">
        <v>0</v>
      </c>
      <c r="I49" s="76">
        <v>0</v>
      </c>
      <c r="J49" s="46">
        <f t="shared" si="6"/>
        <v>0</v>
      </c>
      <c r="K49" s="72">
        <v>19</v>
      </c>
      <c r="L49" s="20">
        <v>50</v>
      </c>
      <c r="M49" s="65">
        <f t="shared" si="2"/>
        <v>950</v>
      </c>
      <c r="N49" s="17" t="s">
        <v>16</v>
      </c>
      <c r="O49" s="18">
        <v>950</v>
      </c>
      <c r="P49" s="23">
        <f>SUM(M49-O49)</f>
        <v>0</v>
      </c>
      <c r="Q49" s="90">
        <v>20.43</v>
      </c>
      <c r="R49" s="43">
        <f>+K49*Q49</f>
        <v>388.17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0</v>
      </c>
      <c r="F50" s="71">
        <v>20</v>
      </c>
      <c r="G50" s="46">
        <f t="shared" si="5"/>
        <v>20</v>
      </c>
      <c r="H50" s="78">
        <v>0</v>
      </c>
      <c r="I50" s="76">
        <v>0</v>
      </c>
      <c r="J50" s="46">
        <f t="shared" si="6"/>
        <v>0</v>
      </c>
      <c r="K50" s="72">
        <v>20</v>
      </c>
      <c r="L50" s="15">
        <v>50</v>
      </c>
      <c r="M50" s="65">
        <f t="shared" si="2"/>
        <v>1000</v>
      </c>
      <c r="N50" s="17" t="s">
        <v>16</v>
      </c>
      <c r="O50" s="18">
        <v>1000</v>
      </c>
      <c r="P50" s="23">
        <f t="shared" si="3"/>
        <v>0</v>
      </c>
      <c r="Q50" s="90">
        <v>21.81</v>
      </c>
      <c r="R50" s="43">
        <f t="shared" si="4"/>
        <v>436.2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/>
      <c r="K51" s="72">
        <v>14</v>
      </c>
      <c r="L51" s="15">
        <v>50</v>
      </c>
      <c r="M51" s="65">
        <f t="shared" si="2"/>
        <v>700</v>
      </c>
      <c r="N51" s="17" t="s">
        <v>16</v>
      </c>
      <c r="O51" s="18">
        <v>700</v>
      </c>
      <c r="P51" s="23">
        <f>SUM(M51-O51)</f>
        <v>0</v>
      </c>
      <c r="Q51" s="90">
        <v>14.65</v>
      </c>
      <c r="R51" s="43">
        <f>+K51*Q51</f>
        <v>205.1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0</v>
      </c>
      <c r="F53" s="71">
        <v>20</v>
      </c>
      <c r="G53" s="46">
        <f t="shared" si="5"/>
        <v>20</v>
      </c>
      <c r="H53" s="78">
        <v>0</v>
      </c>
      <c r="I53" s="76">
        <v>0</v>
      </c>
      <c r="J53" s="46"/>
      <c r="K53" s="72">
        <v>20</v>
      </c>
      <c r="L53" s="20">
        <v>50</v>
      </c>
      <c r="M53" s="65">
        <f t="shared" si="2"/>
        <v>1000</v>
      </c>
      <c r="N53" s="17" t="s">
        <v>16</v>
      </c>
      <c r="O53" s="18">
        <v>1000</v>
      </c>
      <c r="P53" s="23">
        <f>SUM(M53-O53)</f>
        <v>0</v>
      </c>
      <c r="Q53" s="90">
        <v>17.53</v>
      </c>
      <c r="R53" s="43">
        <f>+K53*Q53</f>
        <v>350.6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3</v>
      </c>
      <c r="F55" s="71">
        <v>3</v>
      </c>
      <c r="G55" s="46">
        <f t="shared" si="5"/>
        <v>6</v>
      </c>
      <c r="H55" s="78">
        <v>0</v>
      </c>
      <c r="I55" s="76">
        <v>0</v>
      </c>
      <c r="J55" s="46">
        <f t="shared" si="6"/>
        <v>4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240</v>
      </c>
      <c r="P56" s="23">
        <f>SUM(M56-O56)</f>
        <v>0</v>
      </c>
      <c r="Q56" s="90">
        <v>33.409999999999997</v>
      </c>
      <c r="R56" s="43">
        <f>+K56*Q56</f>
        <v>66.819999999999993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360</v>
      </c>
      <c r="P57" s="23">
        <f t="shared" si="3"/>
        <v>0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3</v>
      </c>
      <c r="G58" s="46">
        <f t="shared" si="5"/>
        <v>3</v>
      </c>
      <c r="H58" s="78">
        <v>0</v>
      </c>
      <c r="I58" s="76">
        <v>0</v>
      </c>
      <c r="J58" s="46">
        <f t="shared" si="6"/>
        <v>0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360</v>
      </c>
      <c r="P58" s="23">
        <f t="shared" si="3"/>
        <v>0</v>
      </c>
      <c r="Q58" s="90">
        <v>34.56</v>
      </c>
      <c r="R58" s="43">
        <f t="shared" si="4"/>
        <v>103.68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240</v>
      </c>
      <c r="P59" s="23">
        <f t="shared" si="3"/>
        <v>0</v>
      </c>
      <c r="Q59" s="90">
        <v>32.96</v>
      </c>
      <c r="R59" s="43">
        <f t="shared" si="4"/>
        <v>65.92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0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600</v>
      </c>
      <c r="P62" s="23">
        <f t="shared" si="3"/>
        <v>0</v>
      </c>
      <c r="Q62" s="90">
        <v>29.82</v>
      </c>
      <c r="R62" s="43">
        <f t="shared" si="4"/>
        <v>149.1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+'14'!J88</f>
        <v>61</v>
      </c>
      <c r="F88" s="71"/>
      <c r="G88" s="46">
        <f t="shared" ref="G88" si="18">E88+F88</f>
        <v>61</v>
      </c>
      <c r="H88" s="78">
        <v>0</v>
      </c>
      <c r="I88" s="76">
        <v>0</v>
      </c>
      <c r="J88" s="46">
        <f t="shared" ref="J88" si="19">+G88-H88-K88-I88</f>
        <v>57</v>
      </c>
      <c r="K88" s="72">
        <v>4</v>
      </c>
      <c r="L88" s="20">
        <v>49</v>
      </c>
      <c r="M88" s="65">
        <f t="shared" ref="M88" si="20">+L88*K88</f>
        <v>196</v>
      </c>
      <c r="N88" s="17" t="s">
        <v>16</v>
      </c>
      <c r="O88" s="18">
        <v>156</v>
      </c>
      <c r="P88" s="104">
        <f t="shared" ref="P88" si="21">SUM(M88-O88)</f>
        <v>40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9</v>
      </c>
      <c r="F93" s="71"/>
      <c r="G93" s="46">
        <f t="shared" si="5"/>
        <v>9</v>
      </c>
      <c r="H93" s="78">
        <v>0</v>
      </c>
      <c r="I93" s="76">
        <v>0</v>
      </c>
      <c r="J93" s="46">
        <f t="shared" si="6"/>
        <v>8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11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>
        <v>500</v>
      </c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0</v>
      </c>
      <c r="F113" s="71">
        <v>16</v>
      </c>
      <c r="G113" s="46">
        <f t="shared" si="23"/>
        <v>16</v>
      </c>
      <c r="H113" s="78">
        <v>0</v>
      </c>
      <c r="I113" s="76">
        <v>0</v>
      </c>
      <c r="J113" s="46">
        <f t="shared" si="24"/>
        <v>0</v>
      </c>
      <c r="K113" s="72">
        <v>16</v>
      </c>
      <c r="L113" s="20">
        <v>55</v>
      </c>
      <c r="M113" s="65">
        <f t="shared" si="7"/>
        <v>880</v>
      </c>
      <c r="N113" s="17" t="s">
        <v>16</v>
      </c>
      <c r="O113" s="18">
        <v>880</v>
      </c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0</v>
      </c>
      <c r="F115" s="71">
        <v>16</v>
      </c>
      <c r="G115" s="46">
        <f t="shared" si="23"/>
        <v>16</v>
      </c>
      <c r="H115" s="78">
        <v>0</v>
      </c>
      <c r="I115" s="76">
        <v>0</v>
      </c>
      <c r="J115" s="46">
        <f t="shared" si="24"/>
        <v>0</v>
      </c>
      <c r="K115" s="72">
        <v>16</v>
      </c>
      <c r="L115" s="22">
        <v>60</v>
      </c>
      <c r="M115" s="65">
        <f t="shared" si="7"/>
        <v>960</v>
      </c>
      <c r="N115" s="17" t="s">
        <v>16</v>
      </c>
      <c r="O115" s="18">
        <v>960</v>
      </c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04">
        <f t="shared" si="8"/>
        <v>50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0</v>
      </c>
      <c r="K133" s="72">
        <v>16</v>
      </c>
      <c r="L133" s="20">
        <v>50</v>
      </c>
      <c r="M133" s="65">
        <f t="shared" si="7"/>
        <v>800</v>
      </c>
      <c r="N133" s="17" t="s">
        <v>16</v>
      </c>
      <c r="O133" s="18">
        <v>800</v>
      </c>
      <c r="P133" s="23">
        <f t="shared" si="8"/>
        <v>0</v>
      </c>
      <c r="Q133" s="90">
        <v>21.75</v>
      </c>
      <c r="R133" s="43">
        <f t="shared" si="9"/>
        <v>348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0</v>
      </c>
      <c r="F175" s="71">
        <v>16</v>
      </c>
      <c r="G175" s="46">
        <f t="shared" si="30"/>
        <v>16</v>
      </c>
      <c r="H175" s="78">
        <v>0</v>
      </c>
      <c r="I175" s="76">
        <v>0</v>
      </c>
      <c r="J175" s="46">
        <f t="shared" si="31"/>
        <v>0</v>
      </c>
      <c r="K175" s="72">
        <v>16</v>
      </c>
      <c r="L175" s="15">
        <v>50</v>
      </c>
      <c r="M175" s="65">
        <f>+L175*K175</f>
        <v>800</v>
      </c>
      <c r="N175" s="17" t="s">
        <v>16</v>
      </c>
      <c r="O175" s="18">
        <v>800</v>
      </c>
      <c r="P175" s="23">
        <f>SUM(M175-O175)</f>
        <v>0</v>
      </c>
      <c r="Q175" s="90">
        <v>29.96</v>
      </c>
      <c r="R175" s="43">
        <f>+K175*Q175</f>
        <v>479.36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+'14'!J187</f>
        <v>7</v>
      </c>
      <c r="F187" s="71"/>
      <c r="G187" s="46">
        <f>E187+F187</f>
        <v>7</v>
      </c>
      <c r="H187" s="78">
        <v>0</v>
      </c>
      <c r="I187" s="76">
        <v>0</v>
      </c>
      <c r="J187" s="46">
        <f>+G187-H187-K187-I187</f>
        <v>6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+'14'!J188</f>
        <v>5</v>
      </c>
      <c r="F188" s="71"/>
      <c r="G188" s="46">
        <f>E188+F188</f>
        <v>5</v>
      </c>
      <c r="H188" s="78">
        <v>0</v>
      </c>
      <c r="I188" s="76">
        <v>0</v>
      </c>
      <c r="J188" s="46">
        <f>+G188-H188-K188-I188</f>
        <v>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>
        <v>6</v>
      </c>
      <c r="G196" s="46">
        <f t="shared" si="30"/>
        <v>6</v>
      </c>
      <c r="H196" s="78">
        <v>0</v>
      </c>
      <c r="I196" s="76">
        <v>0</v>
      </c>
      <c r="J196" s="46">
        <f t="shared" si="31"/>
        <v>1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>
        <v>600</v>
      </c>
      <c r="P196" s="23">
        <f t="shared" si="35"/>
        <v>0</v>
      </c>
      <c r="Q196" s="90">
        <v>73</v>
      </c>
      <c r="R196" s="43">
        <f t="shared" si="36"/>
        <v>365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7</v>
      </c>
      <c r="F198" s="71">
        <v>16</v>
      </c>
      <c r="G198" s="46">
        <f t="shared" si="30"/>
        <v>23</v>
      </c>
      <c r="H198" s="78">
        <v>0</v>
      </c>
      <c r="I198" s="76">
        <v>0</v>
      </c>
      <c r="J198" s="46">
        <f t="shared" si="31"/>
        <v>7</v>
      </c>
      <c r="K198" s="72">
        <v>16</v>
      </c>
      <c r="L198" s="20">
        <v>150</v>
      </c>
      <c r="M198" s="65">
        <f t="shared" si="34"/>
        <v>2400</v>
      </c>
      <c r="N198" s="17" t="s">
        <v>16</v>
      </c>
      <c r="O198" s="18">
        <v>2400</v>
      </c>
      <c r="P198" s="23">
        <f t="shared" si="35"/>
        <v>0</v>
      </c>
      <c r="Q198" s="90">
        <v>64.38</v>
      </c>
      <c r="R198" s="43">
        <f t="shared" si="36"/>
        <v>1030.08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13</v>
      </c>
      <c r="F221" s="71"/>
      <c r="G221" s="46">
        <f t="shared" si="30"/>
        <v>13</v>
      </c>
      <c r="H221" s="78">
        <v>0</v>
      </c>
      <c r="I221" s="76">
        <v>0</v>
      </c>
      <c r="J221" s="46">
        <f t="shared" si="31"/>
        <v>13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9</v>
      </c>
      <c r="F222" s="71"/>
      <c r="G222" s="46">
        <f t="shared" si="30"/>
        <v>9</v>
      </c>
      <c r="H222" s="78">
        <v>0</v>
      </c>
      <c r="I222" s="76">
        <v>0</v>
      </c>
      <c r="J222" s="46">
        <f t="shared" si="31"/>
        <v>9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39</v>
      </c>
      <c r="F223" s="71"/>
      <c r="G223" s="46">
        <f t="shared" si="30"/>
        <v>39</v>
      </c>
      <c r="H223" s="78">
        <v>0</v>
      </c>
      <c r="I223" s="76">
        <v>0</v>
      </c>
      <c r="J223" s="46">
        <f t="shared" si="31"/>
        <v>39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+'14'!J243</f>
        <v>54</v>
      </c>
      <c r="F243" s="71"/>
      <c r="G243" s="46">
        <f t="shared" ref="G243:G246" si="47">E243+F243</f>
        <v>54</v>
      </c>
      <c r="H243" s="78">
        <v>0</v>
      </c>
      <c r="I243" s="76">
        <v>0</v>
      </c>
      <c r="J243" s="46">
        <f t="shared" ref="J243:J246" si="48">+G243-H243-K243-I243</f>
        <v>53</v>
      </c>
      <c r="K243" s="72">
        <v>1</v>
      </c>
      <c r="L243" s="20">
        <v>45</v>
      </c>
      <c r="M243" s="65">
        <f t="shared" ref="M243:M246" si="49">+L243*K243</f>
        <v>45</v>
      </c>
      <c r="N243" s="17" t="s">
        <v>16</v>
      </c>
      <c r="O243" s="18">
        <v>35</v>
      </c>
      <c r="P243" s="104">
        <f t="shared" ref="P243:P246" si="50">SUM(M243-O243)</f>
        <v>10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10233.670000000002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32686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1135</v>
      </c>
      <c r="O264" s="2">
        <v>150</v>
      </c>
      <c r="P264" s="2">
        <v>415</v>
      </c>
      <c r="Q264" s="88">
        <v>100</v>
      </c>
      <c r="R264" s="2">
        <v>470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28751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2800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17</v>
      </c>
      <c r="F6" s="71">
        <v>30</v>
      </c>
      <c r="G6" s="46">
        <f t="shared" si="0"/>
        <v>47</v>
      </c>
      <c r="H6" s="78">
        <v>0</v>
      </c>
      <c r="I6" s="76">
        <v>0</v>
      </c>
      <c r="J6" s="46">
        <f t="shared" si="1"/>
        <v>14</v>
      </c>
      <c r="K6" s="72">
        <v>33</v>
      </c>
      <c r="L6" s="15">
        <v>100</v>
      </c>
      <c r="M6" s="65">
        <f t="shared" ref="M6:M80" si="2">+L6*K6</f>
        <v>3300</v>
      </c>
      <c r="N6" s="17" t="s">
        <v>16</v>
      </c>
      <c r="O6" s="18">
        <v>600</v>
      </c>
      <c r="P6" s="104">
        <f t="shared" ref="P6:P80" si="3">SUM(M6-O6)</f>
        <v>2700</v>
      </c>
      <c r="Q6" s="90">
        <v>39.29</v>
      </c>
      <c r="R6" s="43">
        <f t="shared" ref="R6:R80" si="4">+K6*Q6</f>
        <v>1296.57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1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39</v>
      </c>
      <c r="F22" s="71">
        <v>10</v>
      </c>
      <c r="G22" s="46">
        <f t="shared" si="0"/>
        <v>49</v>
      </c>
      <c r="H22" s="78">
        <v>0</v>
      </c>
      <c r="I22" s="76">
        <v>0</v>
      </c>
      <c r="J22" s="46">
        <f t="shared" si="1"/>
        <v>42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200</v>
      </c>
      <c r="P22" s="104">
        <f t="shared" si="3"/>
        <v>500</v>
      </c>
      <c r="Q22" s="90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0</v>
      </c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0</v>
      </c>
      <c r="F50" s="71">
        <v>10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2</v>
      </c>
      <c r="F64" s="71">
        <v>17</v>
      </c>
      <c r="G64" s="46">
        <f t="shared" si="5"/>
        <v>19</v>
      </c>
      <c r="H64" s="78">
        <v>0</v>
      </c>
      <c r="I64" s="76">
        <v>0</v>
      </c>
      <c r="J64" s="46">
        <f t="shared" si="6"/>
        <v>2</v>
      </c>
      <c r="K64" s="72">
        <v>17</v>
      </c>
      <c r="L64" s="15">
        <v>50</v>
      </c>
      <c r="M64" s="65">
        <f t="shared" si="2"/>
        <v>850</v>
      </c>
      <c r="N64" s="17" t="s">
        <v>16</v>
      </c>
      <c r="O64" s="18">
        <v>75</v>
      </c>
      <c r="P64" s="104">
        <f t="shared" si="3"/>
        <v>775</v>
      </c>
      <c r="Q64" s="90">
        <v>23.69</v>
      </c>
      <c r="R64" s="43">
        <f t="shared" si="4"/>
        <v>402.73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3</v>
      </c>
      <c r="F65" s="71">
        <v>1</v>
      </c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04">
        <f t="shared" si="3"/>
        <v>75</v>
      </c>
      <c r="Q65" s="90">
        <v>22.49</v>
      </c>
      <c r="R65" s="43">
        <f t="shared" si="4"/>
        <v>67.47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100</v>
      </c>
      <c r="P66" s="23">
        <f t="shared" si="3"/>
        <v>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+'15'!J76</f>
        <v>0</v>
      </c>
      <c r="F76" s="71">
        <v>8</v>
      </c>
      <c r="G76" s="46">
        <f>E76+F76</f>
        <v>8</v>
      </c>
      <c r="H76" s="78">
        <v>1</v>
      </c>
      <c r="I76" s="76">
        <v>0</v>
      </c>
      <c r="J76" s="46">
        <f>+G76-H76-K76-I76</f>
        <v>7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>
        <v>2</v>
      </c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v>43</v>
      </c>
      <c r="F88" s="71"/>
      <c r="G88" s="46">
        <f t="shared" ref="G88" si="18">E88+F88</f>
        <v>43</v>
      </c>
      <c r="H88" s="78">
        <v>43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8</v>
      </c>
      <c r="F93" s="71"/>
      <c r="G93" s="46">
        <f t="shared" si="5"/>
        <v>8</v>
      </c>
      <c r="H93" s="78">
        <v>3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04">
        <f>SUM(M112-O112)</f>
        <v>100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5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>
        <v>275</v>
      </c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>
        <v>6</v>
      </c>
      <c r="G117" s="46">
        <f t="shared" si="23"/>
        <v>6</v>
      </c>
      <c r="H117" s="78">
        <v>0</v>
      </c>
      <c r="I117" s="76">
        <v>0</v>
      </c>
      <c r="J117" s="46">
        <f t="shared" si="24"/>
        <v>0</v>
      </c>
      <c r="K117" s="72">
        <v>6</v>
      </c>
      <c r="L117" s="22">
        <v>55</v>
      </c>
      <c r="M117" s="65">
        <f t="shared" si="7"/>
        <v>330</v>
      </c>
      <c r="N117" s="17" t="s">
        <v>16</v>
      </c>
      <c r="O117" s="18">
        <v>275</v>
      </c>
      <c r="P117" s="104">
        <f t="shared" si="8"/>
        <v>55</v>
      </c>
      <c r="Q117" s="90">
        <v>11.91</v>
      </c>
      <c r="R117" s="43">
        <f t="shared" si="9"/>
        <v>71.460000000000008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0</v>
      </c>
      <c r="F133" s="71">
        <v>15</v>
      </c>
      <c r="G133" s="46">
        <f t="shared" si="23"/>
        <v>15</v>
      </c>
      <c r="H133" s="78">
        <v>5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0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500</v>
      </c>
      <c r="P175" s="23">
        <f>SUM(M175-O175)</f>
        <v>0</v>
      </c>
      <c r="Q175" s="90">
        <v>29.96</v>
      </c>
      <c r="R175" s="43">
        <f>+K175*Q175</f>
        <v>299.60000000000002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3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+'15'!J187</f>
        <v>6</v>
      </c>
      <c r="F187" s="71"/>
      <c r="G187" s="46">
        <f>E187+F187</f>
        <v>6</v>
      </c>
      <c r="H187" s="78">
        <v>0</v>
      </c>
      <c r="I187" s="76">
        <v>0</v>
      </c>
      <c r="J187" s="46">
        <f>+G187-H187-K187-I187</f>
        <v>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+'15'!J188</f>
        <v>4</v>
      </c>
      <c r="F188" s="71"/>
      <c r="G188" s="46">
        <f>E188+F188</f>
        <v>4</v>
      </c>
      <c r="H188" s="78">
        <v>0</v>
      </c>
      <c r="I188" s="76">
        <v>0</v>
      </c>
      <c r="J188" s="46">
        <f>+G188-H188-K188-I188</f>
        <v>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15</v>
      </c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v>8</v>
      </c>
      <c r="F221" s="71"/>
      <c r="G221" s="46">
        <f t="shared" si="30"/>
        <v>8</v>
      </c>
      <c r="H221" s="78">
        <v>0</v>
      </c>
      <c r="I221" s="76">
        <v>0</v>
      </c>
      <c r="J221" s="46">
        <f t="shared" si="31"/>
        <v>8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v>20</v>
      </c>
      <c r="F223" s="71"/>
      <c r="G223" s="46">
        <f t="shared" si="30"/>
        <v>20</v>
      </c>
      <c r="H223" s="78">
        <v>0</v>
      </c>
      <c r="I223" s="76">
        <v>0</v>
      </c>
      <c r="J223" s="46">
        <f t="shared" si="31"/>
        <v>20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>
        <v>100</v>
      </c>
      <c r="G225" s="46">
        <f t="shared" si="30"/>
        <v>100</v>
      </c>
      <c r="H225" s="78">
        <v>0</v>
      </c>
      <c r="I225" s="76">
        <v>0</v>
      </c>
      <c r="J225" s="46">
        <f t="shared" si="31"/>
        <v>100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>
        <v>16</v>
      </c>
      <c r="G226" s="46">
        <f t="shared" si="30"/>
        <v>16</v>
      </c>
      <c r="H226" s="78">
        <v>0</v>
      </c>
      <c r="I226" s="76">
        <v>0</v>
      </c>
      <c r="J226" s="46">
        <f t="shared" si="31"/>
        <v>16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>
        <v>5</v>
      </c>
      <c r="G227" s="46">
        <f t="shared" si="30"/>
        <v>5</v>
      </c>
      <c r="H227" s="78">
        <v>0</v>
      </c>
      <c r="I227" s="76">
        <v>0</v>
      </c>
      <c r="J227" s="46">
        <f t="shared" si="31"/>
        <v>5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v>44</v>
      </c>
      <c r="F243" s="71"/>
      <c r="G243" s="46">
        <f t="shared" ref="G243:G246" si="47">E243+F243</f>
        <v>44</v>
      </c>
      <c r="H243" s="78">
        <v>44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+'15'!J244</f>
        <v>0</v>
      </c>
      <c r="F244" s="71">
        <v>16</v>
      </c>
      <c r="G244" s="46">
        <f t="shared" si="47"/>
        <v>16</v>
      </c>
      <c r="H244" s="78">
        <v>0</v>
      </c>
      <c r="I244" s="76">
        <v>0</v>
      </c>
      <c r="J244" s="46">
        <f t="shared" si="48"/>
        <v>2</v>
      </c>
      <c r="K244" s="72">
        <v>14</v>
      </c>
      <c r="L244" s="20">
        <v>39</v>
      </c>
      <c r="M244" s="65">
        <f t="shared" si="49"/>
        <v>546</v>
      </c>
      <c r="N244" s="17" t="s">
        <v>16</v>
      </c>
      <c r="O244" s="18">
        <v>506</v>
      </c>
      <c r="P244" s="104">
        <f t="shared" si="50"/>
        <v>40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2641.4399999999996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7616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4445</v>
      </c>
      <c r="O264" s="2">
        <v>750</v>
      </c>
      <c r="P264" s="2">
        <v>1000</v>
      </c>
      <c r="Q264" s="88">
        <v>250</v>
      </c>
      <c r="R264" s="2">
        <v>1400</v>
      </c>
      <c r="S264" s="2">
        <v>90</v>
      </c>
      <c r="T264" s="2">
        <v>750</v>
      </c>
      <c r="U264" s="2">
        <v>205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2821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350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154" activePane="bottomRight" state="frozen"/>
      <selection activeCell="L249" sqref="L249"/>
      <selection pane="topRight" activeCell="L249" sqref="L249"/>
      <selection pane="bottomLeft" activeCell="L249" sqref="L249"/>
      <selection pane="bottomRight" activeCell="L248" sqref="K248:L262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2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500</v>
      </c>
      <c r="P5" s="23">
        <f>SUM(M5-O5)</f>
        <v>0</v>
      </c>
      <c r="Q5" s="90">
        <v>22.48</v>
      </c>
      <c r="R5" s="43">
        <f>+K5*Q5</f>
        <v>224.8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1100</v>
      </c>
      <c r="P6" s="23">
        <f t="shared" ref="P6:P80" si="3">SUM(M6-O6)</f>
        <v>0</v>
      </c>
      <c r="Q6" s="90">
        <v>39.29</v>
      </c>
      <c r="R6" s="43">
        <f t="shared" ref="R6:R80" si="4">+K6*Q6</f>
        <v>432.19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250</v>
      </c>
      <c r="P11" s="23">
        <f t="shared" si="3"/>
        <v>0</v>
      </c>
      <c r="Q11" s="90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42</v>
      </c>
      <c r="F22" s="71"/>
      <c r="G22" s="46">
        <f t="shared" si="0"/>
        <v>42</v>
      </c>
      <c r="H22" s="78">
        <v>0</v>
      </c>
      <c r="I22" s="76">
        <v>0</v>
      </c>
      <c r="J22" s="46">
        <f t="shared" si="1"/>
        <v>35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700</v>
      </c>
      <c r="P22" s="23">
        <f t="shared" si="3"/>
        <v>0</v>
      </c>
      <c r="Q22" s="90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2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250</v>
      </c>
      <c r="P77" s="23">
        <f t="shared" si="3"/>
        <v>0</v>
      </c>
      <c r="Q77" s="90">
        <v>17.329999999999998</v>
      </c>
      <c r="R77" s="43">
        <f t="shared" si="4"/>
        <v>86.649999999999991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45</v>
      </c>
      <c r="P93" s="104">
        <f t="shared" si="8"/>
        <v>60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3</v>
      </c>
      <c r="F177" s="71"/>
      <c r="G177" s="46">
        <f t="shared" si="30"/>
        <v>3</v>
      </c>
      <c r="H177" s="78">
        <v>0</v>
      </c>
      <c r="I177" s="76">
        <v>0</v>
      </c>
      <c r="J177" s="46">
        <f t="shared" si="31"/>
        <v>1</v>
      </c>
      <c r="K177" s="72">
        <v>2</v>
      </c>
      <c r="L177" s="20">
        <v>55</v>
      </c>
      <c r="M177" s="65">
        <f t="shared" ref="M177:M258" si="34">+L177*K177</f>
        <v>110</v>
      </c>
      <c r="N177" s="17" t="s">
        <v>16</v>
      </c>
      <c r="O177" s="18">
        <v>110</v>
      </c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+'16'!J187</f>
        <v>6</v>
      </c>
      <c r="F187" s="71"/>
      <c r="G187" s="46">
        <f>E187+F187</f>
        <v>6</v>
      </c>
      <c r="H187" s="78">
        <v>0</v>
      </c>
      <c r="I187" s="76">
        <v>0</v>
      </c>
      <c r="J187" s="46">
        <f>+G187-H187-K187-I187</f>
        <v>0</v>
      </c>
      <c r="K187" s="72">
        <v>6</v>
      </c>
      <c r="L187" s="20">
        <v>15</v>
      </c>
      <c r="M187" s="65">
        <f>+L187*K187</f>
        <v>90</v>
      </c>
      <c r="N187" s="17" t="s">
        <v>16</v>
      </c>
      <c r="O187" s="18">
        <v>90</v>
      </c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+'16'!J188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0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>
        <v>45</v>
      </c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0</v>
      </c>
      <c r="F194" s="71">
        <v>1</v>
      </c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20</v>
      </c>
      <c r="P194" s="104">
        <f t="shared" si="35"/>
        <v>100</v>
      </c>
      <c r="Q194" s="90">
        <v>73</v>
      </c>
      <c r="R194" s="43">
        <f t="shared" si="36"/>
        <v>73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120</v>
      </c>
      <c r="P196" s="23">
        <f t="shared" si="35"/>
        <v>0</v>
      </c>
      <c r="Q196" s="90">
        <v>73</v>
      </c>
      <c r="R196" s="43">
        <f t="shared" si="36"/>
        <v>73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6</v>
      </c>
      <c r="F198" s="71"/>
      <c r="G198" s="46">
        <f t="shared" si="30"/>
        <v>6</v>
      </c>
      <c r="H198" s="78">
        <v>0</v>
      </c>
      <c r="I198" s="76">
        <v>0</v>
      </c>
      <c r="J198" s="46">
        <f t="shared" si="31"/>
        <v>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8</v>
      </c>
      <c r="F221" s="71"/>
      <c r="G221" s="46">
        <f t="shared" si="30"/>
        <v>8</v>
      </c>
      <c r="H221" s="78">
        <v>0</v>
      </c>
      <c r="I221" s="76">
        <v>0</v>
      </c>
      <c r="J221" s="46">
        <f t="shared" si="31"/>
        <v>8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20</v>
      </c>
      <c r="F223" s="71"/>
      <c r="G223" s="46">
        <f t="shared" si="30"/>
        <v>20</v>
      </c>
      <c r="H223" s="78">
        <v>0</v>
      </c>
      <c r="I223" s="76">
        <v>0</v>
      </c>
      <c r="J223" s="46">
        <f t="shared" si="31"/>
        <v>20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+'16'!J244</f>
        <v>2</v>
      </c>
      <c r="F244" s="71"/>
      <c r="G244" s="46">
        <f t="shared" si="47"/>
        <v>2</v>
      </c>
      <c r="H244" s="78">
        <v>0</v>
      </c>
      <c r="I244" s="76">
        <v>0</v>
      </c>
      <c r="J244" s="46">
        <f t="shared" si="48"/>
        <v>0</v>
      </c>
      <c r="K244" s="72">
        <v>2</v>
      </c>
      <c r="L244" s="20">
        <v>39</v>
      </c>
      <c r="M244" s="65">
        <f t="shared" si="49"/>
        <v>78</v>
      </c>
      <c r="N244" s="17" t="s">
        <v>16</v>
      </c>
      <c r="O244" s="18">
        <v>78</v>
      </c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v>100</v>
      </c>
      <c r="F245" s="71"/>
      <c r="G245" s="46">
        <f t="shared" si="47"/>
        <v>100</v>
      </c>
      <c r="H245" s="78">
        <v>0</v>
      </c>
      <c r="I245" s="76">
        <v>100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104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v>16</v>
      </c>
      <c r="F246" s="71"/>
      <c r="G246" s="46">
        <f t="shared" si="47"/>
        <v>16</v>
      </c>
      <c r="H246" s="78">
        <v>0</v>
      </c>
      <c r="I246" s="76">
        <v>16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104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v>5</v>
      </c>
      <c r="F247" s="71"/>
      <c r="G247" s="46">
        <f t="shared" si="42"/>
        <v>5</v>
      </c>
      <c r="H247" s="78">
        <v>0</v>
      </c>
      <c r="I247" s="76">
        <v>5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104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1433.17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4168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P264" s="2">
        <v>500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3408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260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+'17'!J5</f>
        <v>2</v>
      </c>
      <c r="F5" s="71">
        <v>28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3</v>
      </c>
      <c r="F6" s="71">
        <v>38</v>
      </c>
      <c r="G6" s="46">
        <f t="shared" si="0"/>
        <v>41</v>
      </c>
      <c r="H6" s="78">
        <v>0</v>
      </c>
      <c r="I6" s="76">
        <v>0</v>
      </c>
      <c r="J6" s="46">
        <f t="shared" si="1"/>
        <v>3</v>
      </c>
      <c r="K6" s="72">
        <v>38</v>
      </c>
      <c r="L6" s="15">
        <v>100</v>
      </c>
      <c r="M6" s="65">
        <f t="shared" ref="M6:M80" si="2">+L6*K6</f>
        <v>3800</v>
      </c>
      <c r="N6" s="17" t="s">
        <v>16</v>
      </c>
      <c r="O6" s="18">
        <v>900</v>
      </c>
      <c r="P6" s="104">
        <f t="shared" ref="P6:P80" si="3">SUM(M6-O6)</f>
        <v>2900</v>
      </c>
      <c r="Q6" s="90">
        <v>39.29</v>
      </c>
      <c r="R6" s="43">
        <f t="shared" ref="R6:R80" si="4">+K6*Q6</f>
        <v>1493.02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3</v>
      </c>
      <c r="F11" s="71">
        <v>12</v>
      </c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75</v>
      </c>
      <c r="P11" s="104">
        <f t="shared" si="3"/>
        <v>25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1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27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400</v>
      </c>
      <c r="P22" s="104">
        <f t="shared" si="3"/>
        <v>400</v>
      </c>
      <c r="Q22" s="90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>
        <v>10</v>
      </c>
      <c r="G25" s="46">
        <f t="shared" si="0"/>
        <v>10</v>
      </c>
      <c r="H25" s="78">
        <v>0</v>
      </c>
      <c r="I25" s="76">
        <v>0</v>
      </c>
      <c r="J25" s="46">
        <f t="shared" si="1"/>
        <v>10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1</v>
      </c>
      <c r="F26" s="71"/>
      <c r="G26" s="46">
        <f t="shared" si="0"/>
        <v>1</v>
      </c>
      <c r="H26" s="78">
        <v>1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</v>
      </c>
      <c r="F31" s="71">
        <v>4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2</v>
      </c>
      <c r="F39" s="71">
        <v>4</v>
      </c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50</v>
      </c>
      <c r="P40" s="104">
        <f t="shared" si="3"/>
        <v>150</v>
      </c>
      <c r="Q40" s="90">
        <v>27.12</v>
      </c>
      <c r="R40" s="43">
        <f t="shared" si="4"/>
        <v>108.48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1</v>
      </c>
      <c r="F55" s="71">
        <v>5</v>
      </c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4</v>
      </c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5</v>
      </c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2</v>
      </c>
      <c r="F77" s="71">
        <v>8</v>
      </c>
      <c r="G77" s="46">
        <f t="shared" si="5"/>
        <v>10</v>
      </c>
      <c r="H77" s="78">
        <v>1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1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5</v>
      </c>
      <c r="F113" s="71">
        <v>30</v>
      </c>
      <c r="G113" s="46">
        <f t="shared" si="23"/>
        <v>35</v>
      </c>
      <c r="H113" s="78">
        <v>0</v>
      </c>
      <c r="I113" s="76">
        <v>0</v>
      </c>
      <c r="J113" s="46">
        <f t="shared" si="24"/>
        <v>35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10</v>
      </c>
      <c r="F115" s="71">
        <v>20</v>
      </c>
      <c r="G115" s="46">
        <f t="shared" si="23"/>
        <v>30</v>
      </c>
      <c r="H115" s="78">
        <v>0</v>
      </c>
      <c r="I115" s="76">
        <v>0</v>
      </c>
      <c r="J115" s="46">
        <f t="shared" si="24"/>
        <v>30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>
        <v>20</v>
      </c>
      <c r="G117" s="46">
        <f t="shared" si="23"/>
        <v>20</v>
      </c>
      <c r="H117" s="78">
        <v>0</v>
      </c>
      <c r="I117" s="76">
        <v>0</v>
      </c>
      <c r="J117" s="46">
        <f t="shared" si="24"/>
        <v>20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1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150</v>
      </c>
      <c r="P133" s="104">
        <f t="shared" si="8"/>
        <v>150</v>
      </c>
      <c r="Q133" s="90">
        <v>21.75</v>
      </c>
      <c r="R133" s="43">
        <f t="shared" si="9"/>
        <v>130.5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1</v>
      </c>
      <c r="F177" s="71">
        <v>1</v>
      </c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6</v>
      </c>
      <c r="F198" s="71">
        <v>8</v>
      </c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30</v>
      </c>
      <c r="P205" s="104">
        <f t="shared" si="35"/>
        <v>25</v>
      </c>
      <c r="Q205" s="92"/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8</v>
      </c>
      <c r="F221" s="71">
        <v>20</v>
      </c>
      <c r="G221" s="46">
        <f t="shared" si="30"/>
        <v>28</v>
      </c>
      <c r="H221" s="78">
        <v>0</v>
      </c>
      <c r="I221" s="76">
        <v>0</v>
      </c>
      <c r="J221" s="46">
        <f t="shared" si="31"/>
        <v>28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20</v>
      </c>
      <c r="F223" s="71">
        <v>20</v>
      </c>
      <c r="G223" s="46">
        <f t="shared" si="30"/>
        <v>40</v>
      </c>
      <c r="H223" s="78">
        <v>0</v>
      </c>
      <c r="I223" s="76">
        <v>0</v>
      </c>
      <c r="J223" s="46">
        <f t="shared" si="31"/>
        <v>40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2261.2799999999997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5975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3210</v>
      </c>
      <c r="O264" s="2">
        <v>2100</v>
      </c>
      <c r="P264" s="2">
        <v>100</v>
      </c>
      <c r="Q264" s="88">
        <v>800</v>
      </c>
      <c r="R264" s="2">
        <v>210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1840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925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925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+'18'!J5</f>
        <v>29</v>
      </c>
      <c r="F5" s="71"/>
      <c r="G5" s="46">
        <f t="shared" ref="G5:G26" si="0">E5+F5</f>
        <v>29</v>
      </c>
      <c r="H5" s="78">
        <v>7</v>
      </c>
      <c r="I5" s="76">
        <v>0</v>
      </c>
      <c r="J5" s="46">
        <f t="shared" ref="J5:J26" si="1">+G5-H5-K5-I5</f>
        <v>14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150</v>
      </c>
      <c r="P5" s="104">
        <f>SUM(M5-O5)</f>
        <v>250</v>
      </c>
      <c r="Q5" s="90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0</v>
      </c>
      <c r="K6" s="72">
        <v>3</v>
      </c>
      <c r="L6" s="15">
        <v>100</v>
      </c>
      <c r="M6" s="65">
        <f>+L6*K6</f>
        <v>300</v>
      </c>
      <c r="N6" s="17" t="s">
        <v>16</v>
      </c>
      <c r="O6" s="18"/>
      <c r="P6" s="104">
        <f t="shared" ref="P6:P80" si="2">SUM(M6-O6)</f>
        <v>300</v>
      </c>
      <c r="Q6" s="90">
        <v>39.29</v>
      </c>
      <c r="R6" s="43">
        <f t="shared" ref="R6:R80" si="3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>
        <v>100</v>
      </c>
      <c r="P11" s="23">
        <f t="shared" si="2"/>
        <v>0</v>
      </c>
      <c r="Q11" s="90">
        <v>16.940000000000001</v>
      </c>
      <c r="R11" s="43">
        <f t="shared" si="3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>
        <v>200</v>
      </c>
      <c r="P22" s="104">
        <f t="shared" si="2"/>
        <v>200</v>
      </c>
      <c r="Q22" s="90">
        <v>26.6</v>
      </c>
      <c r="R22" s="43">
        <f t="shared" si="3"/>
        <v>106.4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10</v>
      </c>
      <c r="F25" s="71"/>
      <c r="G25" s="46">
        <f t="shared" si="0"/>
        <v>10</v>
      </c>
      <c r="H25" s="78">
        <v>0</v>
      </c>
      <c r="I25" s="76">
        <v>0</v>
      </c>
      <c r="J25" s="46">
        <f t="shared" si="1"/>
        <v>9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>
        <v>100</v>
      </c>
      <c r="P25" s="23">
        <f t="shared" si="2"/>
        <v>0</v>
      </c>
      <c r="Q25" s="90">
        <v>39.770000000000003</v>
      </c>
      <c r="R25" s="43">
        <f t="shared" si="3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4"/>
        <v>300</v>
      </c>
      <c r="N28" s="17" t="s">
        <v>16</v>
      </c>
      <c r="O28" s="18"/>
      <c r="P28" s="104">
        <f t="shared" si="2"/>
        <v>300</v>
      </c>
      <c r="Q28" s="90">
        <v>31.97</v>
      </c>
      <c r="R28" s="43">
        <f t="shared" si="3"/>
        <v>95.91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3</v>
      </c>
      <c r="K31" s="72">
        <v>4</v>
      </c>
      <c r="L31" s="15">
        <v>100</v>
      </c>
      <c r="M31" s="65">
        <f t="shared" si="4"/>
        <v>400</v>
      </c>
      <c r="N31" s="17" t="s">
        <v>16</v>
      </c>
      <c r="O31" s="18"/>
      <c r="P31" s="104">
        <f t="shared" si="2"/>
        <v>400</v>
      </c>
      <c r="Q31" s="90">
        <v>38.46</v>
      </c>
      <c r="R31" s="43">
        <f t="shared" si="3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2"/>
        <v>130</v>
      </c>
      <c r="Q32" s="90">
        <v>46.37</v>
      </c>
      <c r="R32" s="43">
        <f t="shared" si="3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50</v>
      </c>
      <c r="P50" s="23">
        <f t="shared" si="2"/>
        <v>0</v>
      </c>
      <c r="Q50" s="90">
        <v>21.81</v>
      </c>
      <c r="R50" s="43">
        <f t="shared" si="3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v>4</v>
      </c>
      <c r="K51" s="72">
        <v>2</v>
      </c>
      <c r="L51" s="15">
        <v>50</v>
      </c>
      <c r="M51" s="65">
        <f t="shared" ref="M51:M56" si="7">+L51*K51</f>
        <v>100</v>
      </c>
      <c r="N51" s="17" t="s">
        <v>16</v>
      </c>
      <c r="O51" s="18">
        <v>100</v>
      </c>
      <c r="P51" s="23">
        <f>SUM(M51-O51)</f>
        <v>0</v>
      </c>
      <c r="Q51" s="90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120</v>
      </c>
      <c r="P57" s="23">
        <f t="shared" si="2"/>
        <v>0</v>
      </c>
      <c r="Q57" s="90">
        <v>31.46</v>
      </c>
      <c r="R57" s="43">
        <f t="shared" si="3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>
        <v>50</v>
      </c>
      <c r="P65" s="104">
        <f t="shared" si="2"/>
        <v>50</v>
      </c>
      <c r="Q65" s="90">
        <v>22.49</v>
      </c>
      <c r="R65" s="43">
        <f t="shared" si="3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v>9</v>
      </c>
      <c r="K77" s="72">
        <v>3</v>
      </c>
      <c r="L77" s="21">
        <v>50</v>
      </c>
      <c r="M77" s="65">
        <f t="shared" si="4"/>
        <v>150</v>
      </c>
      <c r="N77" s="17" t="s">
        <v>16</v>
      </c>
      <c r="O77" s="18">
        <v>50</v>
      </c>
      <c r="P77" s="104">
        <f t="shared" si="2"/>
        <v>100</v>
      </c>
      <c r="Q77" s="90">
        <v>17.329999999999998</v>
      </c>
      <c r="R77" s="43">
        <f t="shared" si="3"/>
        <v>51.989999999999995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0</v>
      </c>
      <c r="K83" s="72">
        <v>2</v>
      </c>
      <c r="L83" s="22">
        <v>50</v>
      </c>
      <c r="M83" s="65">
        <f t="shared" ref="M83:M91" si="11">+L83*K83</f>
        <v>100</v>
      </c>
      <c r="N83" s="17" t="s">
        <v>16</v>
      </c>
      <c r="O83" s="18">
        <v>50</v>
      </c>
      <c r="P83" s="104">
        <f t="shared" ref="P83:P91" si="12">SUM(M83-O83)</f>
        <v>50</v>
      </c>
      <c r="Q83" s="90">
        <v>18.14</v>
      </c>
      <c r="R83" s="43">
        <f t="shared" ref="R83:R91" si="13">+K83*Q83</f>
        <v>36.28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3</v>
      </c>
      <c r="F102" s="71"/>
      <c r="G102" s="46">
        <f t="shared" ref="G102" si="29">E102+F102</f>
        <v>3</v>
      </c>
      <c r="H102" s="78">
        <v>0</v>
      </c>
      <c r="I102" s="76">
        <v>0</v>
      </c>
      <c r="J102" s="46">
        <f t="shared" ref="J102" si="30">+G102-H102-K102-I102</f>
        <v>3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25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100</v>
      </c>
      <c r="P112" s="23">
        <f>SUM(M112-O112)</f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35</v>
      </c>
      <c r="F113" s="71"/>
      <c r="G113" s="46">
        <f t="shared" si="24"/>
        <v>35</v>
      </c>
      <c r="H113" s="78">
        <v>0</v>
      </c>
      <c r="I113" s="76">
        <v>0</v>
      </c>
      <c r="J113" s="46">
        <f t="shared" si="25"/>
        <v>35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30</v>
      </c>
      <c r="F115" s="71"/>
      <c r="G115" s="46">
        <f t="shared" si="24"/>
        <v>30</v>
      </c>
      <c r="H115" s="78">
        <v>0</v>
      </c>
      <c r="I115" s="76">
        <v>0</v>
      </c>
      <c r="J115" s="46">
        <f t="shared" si="25"/>
        <v>29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60</v>
      </c>
      <c r="P115" s="23">
        <f t="shared" si="9"/>
        <v>0</v>
      </c>
      <c r="Q115" s="90"/>
      <c r="R115" s="43">
        <f t="shared" si="10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12</v>
      </c>
      <c r="F116" s="71"/>
      <c r="G116" s="46">
        <f t="shared" si="24"/>
        <v>12</v>
      </c>
      <c r="H116" s="78">
        <v>0</v>
      </c>
      <c r="I116" s="76">
        <v>0</v>
      </c>
      <c r="J116" s="46">
        <f t="shared" si="25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20</v>
      </c>
      <c r="F117" s="71"/>
      <c r="G117" s="46">
        <f t="shared" si="24"/>
        <v>20</v>
      </c>
      <c r="H117" s="78">
        <v>0</v>
      </c>
      <c r="I117" s="76">
        <v>0</v>
      </c>
      <c r="J117" s="46">
        <f t="shared" si="25"/>
        <v>19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55</v>
      </c>
      <c r="P117" s="23">
        <f t="shared" si="9"/>
        <v>0</v>
      </c>
      <c r="Q117" s="90">
        <v>11.91</v>
      </c>
      <c r="R117" s="43">
        <f t="shared" si="10"/>
        <v>11.91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0</v>
      </c>
      <c r="F131" s="71">
        <v>3</v>
      </c>
      <c r="G131" s="46">
        <f t="shared" si="24"/>
        <v>3</v>
      </c>
      <c r="H131" s="78">
        <v>0</v>
      </c>
      <c r="I131" s="76">
        <v>0</v>
      </c>
      <c r="J131" s="46">
        <f t="shared" si="25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>
        <v>5</v>
      </c>
      <c r="G132" s="46">
        <f t="shared" si="24"/>
        <v>5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1</v>
      </c>
      <c r="F133" s="71"/>
      <c r="G133" s="46">
        <f t="shared" si="24"/>
        <v>1</v>
      </c>
      <c r="H133" s="78">
        <v>0</v>
      </c>
      <c r="I133" s="76">
        <v>0</v>
      </c>
      <c r="J133" s="46">
        <f t="shared" si="25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2</v>
      </c>
      <c r="F155" s="71"/>
      <c r="G155" s="46">
        <f t="shared" si="24"/>
        <v>2</v>
      </c>
      <c r="H155" s="78">
        <v>0</v>
      </c>
      <c r="I155" s="76">
        <v>0</v>
      </c>
      <c r="J155" s="46">
        <f t="shared" si="25"/>
        <v>2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+'18'!J173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2</v>
      </c>
      <c r="F177" s="71"/>
      <c r="G177" s="46">
        <f t="shared" si="31"/>
        <v>2</v>
      </c>
      <c r="H177" s="78">
        <v>0</v>
      </c>
      <c r="I177" s="76">
        <v>0</v>
      </c>
      <c r="J177" s="46">
        <f t="shared" si="32"/>
        <v>2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14</v>
      </c>
      <c r="F198" s="71"/>
      <c r="G198" s="46">
        <f t="shared" si="31"/>
        <v>14</v>
      </c>
      <c r="H198" s="78">
        <v>0</v>
      </c>
      <c r="I198" s="76">
        <v>0</v>
      </c>
      <c r="J198" s="46">
        <v>26</v>
      </c>
      <c r="K198" s="72">
        <v>4</v>
      </c>
      <c r="L198" s="20">
        <v>150</v>
      </c>
      <c r="M198" s="65">
        <f t="shared" si="35"/>
        <v>600</v>
      </c>
      <c r="N198" s="17" t="s">
        <v>16</v>
      </c>
      <c r="O198" s="18">
        <v>300</v>
      </c>
      <c r="P198" s="104">
        <f t="shared" si="36"/>
        <v>300</v>
      </c>
      <c r="Q198" s="90">
        <v>64.38</v>
      </c>
      <c r="R198" s="43">
        <f t="shared" si="37"/>
        <v>257.52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7</v>
      </c>
      <c r="F205" s="71"/>
      <c r="G205" s="46">
        <f t="shared" si="31"/>
        <v>7</v>
      </c>
      <c r="H205" s="78">
        <v>0</v>
      </c>
      <c r="I205" s="76">
        <v>0</v>
      </c>
      <c r="J205" s="46">
        <f t="shared" si="32"/>
        <v>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200</v>
      </c>
      <c r="F216" s="71"/>
      <c r="G216" s="46">
        <f t="shared" si="31"/>
        <v>200</v>
      </c>
      <c r="H216" s="78">
        <v>0</v>
      </c>
      <c r="I216" s="76">
        <v>0</v>
      </c>
      <c r="J216" s="46">
        <f t="shared" si="32"/>
        <v>200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125</v>
      </c>
      <c r="F217" s="71"/>
      <c r="G217" s="46">
        <f t="shared" si="31"/>
        <v>125</v>
      </c>
      <c r="H217" s="78">
        <v>0</v>
      </c>
      <c r="I217" s="76">
        <v>0</v>
      </c>
      <c r="J217" s="46">
        <f t="shared" si="32"/>
        <v>125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4</v>
      </c>
      <c r="F218" s="71"/>
      <c r="G218" s="46">
        <f t="shared" si="31"/>
        <v>4</v>
      </c>
      <c r="H218" s="78">
        <v>0</v>
      </c>
      <c r="I218" s="76">
        <v>0</v>
      </c>
      <c r="J218" s="46">
        <f t="shared" si="32"/>
        <v>4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1</v>
      </c>
      <c r="F220" s="71"/>
      <c r="G220" s="46">
        <f t="shared" si="31"/>
        <v>1</v>
      </c>
      <c r="H220" s="78">
        <v>0</v>
      </c>
      <c r="I220" s="76">
        <v>0</v>
      </c>
      <c r="J220" s="46">
        <f t="shared" si="32"/>
        <v>1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28</v>
      </c>
      <c r="F221" s="71"/>
      <c r="G221" s="46">
        <f t="shared" si="31"/>
        <v>28</v>
      </c>
      <c r="H221" s="78">
        <v>0</v>
      </c>
      <c r="I221" s="76">
        <v>0</v>
      </c>
      <c r="J221" s="46">
        <f t="shared" si="32"/>
        <v>28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2</v>
      </c>
      <c r="F222" s="71"/>
      <c r="G222" s="46">
        <f t="shared" si="31"/>
        <v>2</v>
      </c>
      <c r="H222" s="78">
        <v>0</v>
      </c>
      <c r="I222" s="76">
        <v>0</v>
      </c>
      <c r="J222" s="46">
        <f t="shared" si="32"/>
        <v>1</v>
      </c>
      <c r="K222" s="72">
        <v>1</v>
      </c>
      <c r="L222" s="20">
        <v>250</v>
      </c>
      <c r="M222" s="65">
        <f t="shared" si="35"/>
        <v>250</v>
      </c>
      <c r="N222" s="17" t="s">
        <v>16</v>
      </c>
      <c r="O222" s="18">
        <v>250</v>
      </c>
      <c r="P222" s="23">
        <f t="shared" si="36"/>
        <v>0</v>
      </c>
      <c r="Q222" s="92"/>
      <c r="R222" s="43">
        <f t="shared" si="37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40</v>
      </c>
      <c r="F223" s="71"/>
      <c r="G223" s="46">
        <f t="shared" si="31"/>
        <v>40</v>
      </c>
      <c r="H223" s="78">
        <v>0</v>
      </c>
      <c r="I223" s="76">
        <v>0</v>
      </c>
      <c r="J223" s="46">
        <f t="shared" si="32"/>
        <v>39</v>
      </c>
      <c r="K223" s="72">
        <v>1</v>
      </c>
      <c r="L223" s="20">
        <v>50</v>
      </c>
      <c r="M223" s="65">
        <f t="shared" si="35"/>
        <v>50</v>
      </c>
      <c r="N223" s="17" t="s">
        <v>16</v>
      </c>
      <c r="O223" s="18">
        <v>50</v>
      </c>
      <c r="P223" s="23">
        <f t="shared" si="36"/>
        <v>0</v>
      </c>
      <c r="Q223" s="92"/>
      <c r="R223" s="43">
        <f t="shared" si="37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400</v>
      </c>
      <c r="F224" s="71"/>
      <c r="G224" s="46">
        <f t="shared" si="31"/>
        <v>400</v>
      </c>
      <c r="H224" s="78">
        <v>0</v>
      </c>
      <c r="I224" s="76">
        <v>0</v>
      </c>
      <c r="J224" s="46">
        <f t="shared" si="32"/>
        <v>400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13</v>
      </c>
      <c r="F228" s="71"/>
      <c r="G228" s="46">
        <f t="shared" si="31"/>
        <v>13</v>
      </c>
      <c r="H228" s="78">
        <v>0</v>
      </c>
      <c r="I228" s="76">
        <v>0</v>
      </c>
      <c r="J228" s="46">
        <f t="shared" si="32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18</v>
      </c>
      <c r="F229" s="71"/>
      <c r="G229" s="46">
        <f t="shared" si="31"/>
        <v>18</v>
      </c>
      <c r="H229" s="78">
        <v>0</v>
      </c>
      <c r="I229" s="76">
        <v>0</v>
      </c>
      <c r="J229" s="46">
        <f t="shared" si="32"/>
        <v>18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16</v>
      </c>
      <c r="F230" s="71"/>
      <c r="G230" s="46">
        <f t="shared" si="31"/>
        <v>16</v>
      </c>
      <c r="H230" s="78">
        <v>0</v>
      </c>
      <c r="I230" s="76">
        <v>0</v>
      </c>
      <c r="J230" s="46">
        <f t="shared" si="32"/>
        <v>16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9</v>
      </c>
      <c r="F231" s="71"/>
      <c r="G231" s="46">
        <f t="shared" ref="G231:G258" si="41">E231+F231</f>
        <v>9</v>
      </c>
      <c r="H231" s="78">
        <v>0</v>
      </c>
      <c r="I231" s="76">
        <v>0</v>
      </c>
      <c r="J231" s="46">
        <f t="shared" ref="J231:J258" si="42">+G231-H231-K231-I231</f>
        <v>9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1</v>
      </c>
      <c r="F232" s="71"/>
      <c r="G232" s="46">
        <f t="shared" si="41"/>
        <v>1</v>
      </c>
      <c r="H232" s="78">
        <v>0</v>
      </c>
      <c r="I232" s="76">
        <v>0</v>
      </c>
      <c r="J232" s="46">
        <f t="shared" si="42"/>
        <v>1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34</v>
      </c>
      <c r="F233" s="71"/>
      <c r="G233" s="46">
        <f t="shared" si="41"/>
        <v>34</v>
      </c>
      <c r="H233" s="78">
        <v>0</v>
      </c>
      <c r="I233" s="76">
        <v>0</v>
      </c>
      <c r="J233" s="46">
        <f t="shared" si="42"/>
        <v>34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3</v>
      </c>
      <c r="F234" s="71"/>
      <c r="G234" s="46">
        <f t="shared" si="41"/>
        <v>3</v>
      </c>
      <c r="H234" s="78">
        <v>0</v>
      </c>
      <c r="I234" s="76">
        <v>0</v>
      </c>
      <c r="J234" s="46">
        <f t="shared" si="42"/>
        <v>3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24</v>
      </c>
      <c r="F235" s="71"/>
      <c r="G235" s="46">
        <f t="shared" ref="G235:G247" si="43">E235+F235</f>
        <v>24</v>
      </c>
      <c r="H235" s="78">
        <v>0</v>
      </c>
      <c r="I235" s="76">
        <v>0</v>
      </c>
      <c r="J235" s="46">
        <f t="shared" ref="J235:J247" si="44">+G235-H235-K235-I235</f>
        <v>24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8</v>
      </c>
      <c r="F236" s="71"/>
      <c r="G236" s="46">
        <f t="shared" si="43"/>
        <v>8</v>
      </c>
      <c r="H236" s="78">
        <v>0</v>
      </c>
      <c r="I236" s="76">
        <v>0</v>
      </c>
      <c r="J236" s="46">
        <f t="shared" si="44"/>
        <v>8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4</v>
      </c>
      <c r="F237" s="71"/>
      <c r="G237" s="46">
        <f t="shared" si="43"/>
        <v>4</v>
      </c>
      <c r="H237" s="78">
        <v>0</v>
      </c>
      <c r="I237" s="76">
        <v>0</v>
      </c>
      <c r="J237" s="46">
        <f t="shared" si="44"/>
        <v>4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2</v>
      </c>
      <c r="F238" s="71"/>
      <c r="G238" s="46">
        <f t="shared" si="43"/>
        <v>2</v>
      </c>
      <c r="H238" s="78">
        <v>0</v>
      </c>
      <c r="I238" s="76">
        <v>0</v>
      </c>
      <c r="J238" s="46">
        <f t="shared" si="44"/>
        <v>2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8</v>
      </c>
      <c r="F239" s="71"/>
      <c r="G239" s="46">
        <f t="shared" si="43"/>
        <v>8</v>
      </c>
      <c r="H239" s="78">
        <v>0</v>
      </c>
      <c r="I239" s="76">
        <v>0</v>
      </c>
      <c r="J239" s="46">
        <f t="shared" si="44"/>
        <v>8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5</v>
      </c>
      <c r="F240" s="71"/>
      <c r="G240" s="46">
        <f t="shared" si="43"/>
        <v>5</v>
      </c>
      <c r="H240" s="78">
        <v>0</v>
      </c>
      <c r="I240" s="76">
        <v>0</v>
      </c>
      <c r="J240" s="46">
        <f t="shared" si="44"/>
        <v>5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+'18'!J243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120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1000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800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4.6" x14ac:dyDescent="0.65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1259.1299999999999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3865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1785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1930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L249" sqref="L24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" customHeight="1" x14ac:dyDescent="0.7">
      <c r="A3" s="176" t="s">
        <v>1</v>
      </c>
      <c r="B3" s="176" t="s">
        <v>1368</v>
      </c>
      <c r="C3" s="176" t="s">
        <v>2</v>
      </c>
      <c r="D3" s="176" t="s">
        <v>1369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4" x14ac:dyDescent="0.7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+'19'!J5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4.6" hidden="1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0</v>
      </c>
      <c r="F6" s="71">
        <v>50</v>
      </c>
      <c r="G6" s="46">
        <f t="shared" si="0"/>
        <v>50</v>
      </c>
      <c r="H6" s="78">
        <v>0</v>
      </c>
      <c r="I6" s="76">
        <v>0</v>
      </c>
      <c r="J6" s="46">
        <f t="shared" si="1"/>
        <v>47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2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hidden="1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23</v>
      </c>
      <c r="F22" s="71">
        <v>10</v>
      </c>
      <c r="G22" s="46">
        <f t="shared" si="0"/>
        <v>33</v>
      </c>
      <c r="H22" s="78">
        <v>15</v>
      </c>
      <c r="I22" s="76">
        <v>0</v>
      </c>
      <c r="J22" s="46">
        <f t="shared" si="1"/>
        <v>10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400</v>
      </c>
      <c r="P22" s="23">
        <f t="shared" si="3"/>
        <v>400</v>
      </c>
      <c r="Q22" s="90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9</v>
      </c>
      <c r="F25" s="71">
        <v>5</v>
      </c>
      <c r="G25" s="46">
        <f t="shared" si="0"/>
        <v>14</v>
      </c>
      <c r="H25" s="78">
        <v>0</v>
      </c>
      <c r="I25" s="76">
        <v>0</v>
      </c>
      <c r="J25" s="46">
        <f t="shared" si="1"/>
        <v>13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4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9</v>
      </c>
      <c r="F46" s="71">
        <v>10</v>
      </c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6</v>
      </c>
      <c r="F47" s="71">
        <v>10</v>
      </c>
      <c r="G47" s="46">
        <f t="shared" si="5"/>
        <v>16</v>
      </c>
      <c r="H47" s="78">
        <v>0</v>
      </c>
      <c r="I47" s="76">
        <v>0</v>
      </c>
      <c r="J47" s="46">
        <f t="shared" si="6"/>
        <v>16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>
        <v>10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7</v>
      </c>
      <c r="F50" s="71">
        <v>10</v>
      </c>
      <c r="G50" s="46">
        <f t="shared" si="5"/>
        <v>17</v>
      </c>
      <c r="H50" s="78">
        <v>0</v>
      </c>
      <c r="I50" s="76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2</v>
      </c>
      <c r="F51" s="71">
        <v>10</v>
      </c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17.329999999999998</v>
      </c>
      <c r="R77" s="43">
        <f t="shared" si="4"/>
        <v>34.659999999999997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35</v>
      </c>
      <c r="F113" s="71"/>
      <c r="G113" s="46">
        <f t="shared" si="20"/>
        <v>35</v>
      </c>
      <c r="H113" s="78">
        <v>0</v>
      </c>
      <c r="I113" s="76">
        <v>0</v>
      </c>
      <c r="J113" s="46">
        <f t="shared" si="21"/>
        <v>35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29</v>
      </c>
      <c r="F115" s="71"/>
      <c r="G115" s="46">
        <f t="shared" si="20"/>
        <v>29</v>
      </c>
      <c r="H115" s="78">
        <v>0</v>
      </c>
      <c r="I115" s="76">
        <v>0</v>
      </c>
      <c r="J115" s="46">
        <f t="shared" si="21"/>
        <v>27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19</v>
      </c>
      <c r="F117" s="71"/>
      <c r="G117" s="46">
        <f t="shared" si="20"/>
        <v>19</v>
      </c>
      <c r="H117" s="78">
        <v>0</v>
      </c>
      <c r="I117" s="76">
        <v>0</v>
      </c>
      <c r="J117" s="46">
        <f t="shared" si="21"/>
        <v>19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1</v>
      </c>
      <c r="F133" s="71">
        <v>10</v>
      </c>
      <c r="G133" s="46">
        <f t="shared" si="20"/>
        <v>11</v>
      </c>
      <c r="H133" s="78">
        <v>0</v>
      </c>
      <c r="I133" s="76">
        <v>0</v>
      </c>
      <c r="J133" s="46">
        <f t="shared" si="21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2</v>
      </c>
      <c r="F155" s="71"/>
      <c r="G155" s="46">
        <f t="shared" si="20"/>
        <v>2</v>
      </c>
      <c r="H155" s="78">
        <v>0</v>
      </c>
      <c r="I155" s="76">
        <v>0</v>
      </c>
      <c r="J155" s="46">
        <f t="shared" si="21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+'19'!J173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hidden="1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23">
        <f t="shared" si="26"/>
        <v>75</v>
      </c>
      <c r="Q198" s="90">
        <v>64.38</v>
      </c>
      <c r="R198" s="43">
        <f t="shared" si="32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200</v>
      </c>
      <c r="F216" s="71"/>
      <c r="G216" s="46">
        <f t="shared" si="27"/>
        <v>200</v>
      </c>
      <c r="H216" s="78">
        <v>0</v>
      </c>
      <c r="I216" s="76">
        <v>0</v>
      </c>
      <c r="J216" s="46">
        <f t="shared" si="28"/>
        <v>200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125</v>
      </c>
      <c r="F217" s="71"/>
      <c r="G217" s="46">
        <f t="shared" si="27"/>
        <v>125</v>
      </c>
      <c r="H217" s="78">
        <v>0</v>
      </c>
      <c r="I217" s="76">
        <v>0</v>
      </c>
      <c r="J217" s="46">
        <f t="shared" si="28"/>
        <v>125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28</v>
      </c>
      <c r="F221" s="71"/>
      <c r="G221" s="46">
        <f t="shared" si="27"/>
        <v>28</v>
      </c>
      <c r="H221" s="78">
        <v>0</v>
      </c>
      <c r="I221" s="76">
        <v>0</v>
      </c>
      <c r="J221" s="46">
        <f t="shared" si="28"/>
        <v>28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1</v>
      </c>
      <c r="F222" s="71"/>
      <c r="G222" s="46">
        <f t="shared" si="27"/>
        <v>1</v>
      </c>
      <c r="H222" s="78">
        <v>0</v>
      </c>
      <c r="I222" s="76">
        <v>0</v>
      </c>
      <c r="J222" s="46">
        <f t="shared" si="28"/>
        <v>1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39</v>
      </c>
      <c r="F223" s="71"/>
      <c r="G223" s="46">
        <f t="shared" si="27"/>
        <v>39</v>
      </c>
      <c r="H223" s="78">
        <v>0</v>
      </c>
      <c r="I223" s="76">
        <v>0</v>
      </c>
      <c r="J223" s="46">
        <f t="shared" si="28"/>
        <v>39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400</v>
      </c>
      <c r="F224" s="71"/>
      <c r="G224" s="46">
        <f t="shared" si="27"/>
        <v>400</v>
      </c>
      <c r="H224" s="78">
        <v>0</v>
      </c>
      <c r="I224" s="76">
        <v>0</v>
      </c>
      <c r="J224" s="46">
        <f t="shared" si="28"/>
        <v>400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13</v>
      </c>
      <c r="F228" s="71"/>
      <c r="G228" s="46">
        <f t="shared" si="27"/>
        <v>13</v>
      </c>
      <c r="H228" s="78">
        <v>0</v>
      </c>
      <c r="I228" s="76">
        <v>0</v>
      </c>
      <c r="J228" s="46">
        <f t="shared" si="28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18</v>
      </c>
      <c r="F229" s="71"/>
      <c r="G229" s="46">
        <f t="shared" si="27"/>
        <v>18</v>
      </c>
      <c r="H229" s="78">
        <v>0</v>
      </c>
      <c r="I229" s="76">
        <v>0</v>
      </c>
      <c r="J229" s="46">
        <f t="shared" si="28"/>
        <v>18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16</v>
      </c>
      <c r="F230" s="71"/>
      <c r="G230" s="46">
        <f t="shared" si="27"/>
        <v>16</v>
      </c>
      <c r="H230" s="78">
        <v>0</v>
      </c>
      <c r="I230" s="76">
        <v>0</v>
      </c>
      <c r="J230" s="46">
        <f t="shared" si="28"/>
        <v>16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9</v>
      </c>
      <c r="F231" s="71"/>
      <c r="G231" s="46">
        <f t="shared" ref="G231:G258" si="37">E231+F231</f>
        <v>9</v>
      </c>
      <c r="H231" s="78">
        <v>0</v>
      </c>
      <c r="I231" s="76">
        <v>0</v>
      </c>
      <c r="J231" s="46">
        <f t="shared" ref="J231:J258" si="38">+G231-H231-K231-I231</f>
        <v>9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1</v>
      </c>
      <c r="F232" s="71"/>
      <c r="G232" s="46">
        <f t="shared" si="37"/>
        <v>1</v>
      </c>
      <c r="H232" s="78">
        <v>0</v>
      </c>
      <c r="I232" s="76">
        <v>0</v>
      </c>
      <c r="J232" s="46">
        <f t="shared" si="38"/>
        <v>1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34</v>
      </c>
      <c r="F233" s="71"/>
      <c r="G233" s="46">
        <f t="shared" si="37"/>
        <v>34</v>
      </c>
      <c r="H233" s="78">
        <v>0</v>
      </c>
      <c r="I233" s="76">
        <v>0</v>
      </c>
      <c r="J233" s="46">
        <f t="shared" si="38"/>
        <v>34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3</v>
      </c>
      <c r="F234" s="71"/>
      <c r="G234" s="46">
        <f t="shared" si="37"/>
        <v>3</v>
      </c>
      <c r="H234" s="78">
        <v>0</v>
      </c>
      <c r="I234" s="76">
        <v>0</v>
      </c>
      <c r="J234" s="46">
        <f t="shared" si="38"/>
        <v>3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24</v>
      </c>
      <c r="F235" s="71"/>
      <c r="G235" s="46">
        <f t="shared" ref="G235:G247" si="39">E235+F235</f>
        <v>24</v>
      </c>
      <c r="H235" s="78">
        <v>0</v>
      </c>
      <c r="I235" s="76">
        <v>0</v>
      </c>
      <c r="J235" s="46">
        <f t="shared" ref="J235:J247" si="40">+G235-H235-K235-I235</f>
        <v>24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8</v>
      </c>
      <c r="F236" s="71"/>
      <c r="G236" s="46">
        <f t="shared" si="39"/>
        <v>8</v>
      </c>
      <c r="H236" s="78">
        <v>0</v>
      </c>
      <c r="I236" s="76">
        <v>0</v>
      </c>
      <c r="J236" s="46">
        <f t="shared" si="40"/>
        <v>8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4</v>
      </c>
      <c r="F237" s="71"/>
      <c r="G237" s="46">
        <f t="shared" si="39"/>
        <v>4</v>
      </c>
      <c r="H237" s="78">
        <v>0</v>
      </c>
      <c r="I237" s="76">
        <v>0</v>
      </c>
      <c r="J237" s="46">
        <f t="shared" si="40"/>
        <v>4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2</v>
      </c>
      <c r="F238" s="71"/>
      <c r="G238" s="46">
        <f t="shared" si="39"/>
        <v>2</v>
      </c>
      <c r="H238" s="78">
        <v>0</v>
      </c>
      <c r="I238" s="76">
        <v>0</v>
      </c>
      <c r="J238" s="46">
        <f t="shared" si="40"/>
        <v>2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8</v>
      </c>
      <c r="F239" s="71"/>
      <c r="G239" s="46">
        <f t="shared" si="39"/>
        <v>8</v>
      </c>
      <c r="H239" s="78">
        <v>0</v>
      </c>
      <c r="I239" s="76">
        <v>0</v>
      </c>
      <c r="J239" s="46">
        <f t="shared" si="40"/>
        <v>8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5</v>
      </c>
      <c r="F240" s="71"/>
      <c r="G240" s="46">
        <f t="shared" si="39"/>
        <v>5</v>
      </c>
      <c r="H240" s="78">
        <v>0</v>
      </c>
      <c r="I240" s="76">
        <v>0</v>
      </c>
      <c r="J240" s="46">
        <f t="shared" si="40"/>
        <v>5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120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1000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800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45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635.58999999999992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2020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3.25" hidden="1" customHeight="1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100</v>
      </c>
      <c r="P264" s="2">
        <v>100</v>
      </c>
      <c r="Q264" s="88">
        <v>100</v>
      </c>
      <c r="R264" s="2">
        <v>150</v>
      </c>
      <c r="S264" s="2">
        <v>120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/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575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875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875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48" sqref="L248"/>
      <selection pane="topRight" activeCell="L248" sqref="L248"/>
      <selection pane="bottomLeft" activeCell="L248" sqref="L248"/>
      <selection pane="bottomRight" activeCell="P133" sqref="P133:P20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7</v>
      </c>
      <c r="K6" s="72">
        <v>40</v>
      </c>
      <c r="L6" s="15">
        <v>100</v>
      </c>
      <c r="M6" s="65">
        <f t="shared" ref="M6:M80" si="2">+L6*K6</f>
        <v>4000</v>
      </c>
      <c r="N6" s="17" t="s">
        <v>16</v>
      </c>
      <c r="O6" s="18">
        <v>1600</v>
      </c>
      <c r="P6" s="104">
        <f t="shared" ref="P6:P80" si="3">SUM(M6-O6)</f>
        <v>2400</v>
      </c>
      <c r="Q6" s="90">
        <v>39.29</v>
      </c>
      <c r="R6" s="43">
        <f t="shared" ref="R6:R80" si="4">+K6*Q6</f>
        <v>1571.6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9</v>
      </c>
      <c r="F11" s="71"/>
      <c r="G11" s="46">
        <f t="shared" si="0"/>
        <v>9</v>
      </c>
      <c r="H11" s="78">
        <v>2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13</v>
      </c>
      <c r="F25" s="71"/>
      <c r="G25" s="46">
        <f t="shared" si="0"/>
        <v>13</v>
      </c>
      <c r="H25" s="78">
        <v>0</v>
      </c>
      <c r="I25" s="76">
        <v>0</v>
      </c>
      <c r="J25" s="46">
        <f t="shared" si="1"/>
        <v>13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16</v>
      </c>
      <c r="F47" s="71"/>
      <c r="G47" s="46">
        <f t="shared" si="5"/>
        <v>16</v>
      </c>
      <c r="H47" s="78">
        <v>0</v>
      </c>
      <c r="I47" s="76">
        <v>0</v>
      </c>
      <c r="J47" s="46">
        <f t="shared" si="6"/>
        <v>15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35</v>
      </c>
      <c r="F113" s="71"/>
      <c r="G113" s="46">
        <f t="shared" si="23"/>
        <v>35</v>
      </c>
      <c r="H113" s="78">
        <v>0</v>
      </c>
      <c r="I113" s="76">
        <v>0</v>
      </c>
      <c r="J113" s="46">
        <f t="shared" si="24"/>
        <v>35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19</v>
      </c>
      <c r="F117" s="71"/>
      <c r="G117" s="46">
        <f t="shared" si="23"/>
        <v>19</v>
      </c>
      <c r="H117" s="78">
        <v>0</v>
      </c>
      <c r="I117" s="76">
        <v>0</v>
      </c>
      <c r="J117" s="46">
        <f t="shared" si="24"/>
        <v>19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0</v>
      </c>
      <c r="K133" s="72">
        <v>11</v>
      </c>
      <c r="L133" s="20">
        <v>50</v>
      </c>
      <c r="M133" s="65">
        <f t="shared" si="7"/>
        <v>550</v>
      </c>
      <c r="N133" s="17" t="s">
        <v>16</v>
      </c>
      <c r="O133" s="18">
        <v>50</v>
      </c>
      <c r="P133" s="104">
        <f t="shared" si="8"/>
        <v>500</v>
      </c>
      <c r="Q133" s="90">
        <v>24.21</v>
      </c>
      <c r="R133" s="43">
        <f t="shared" si="9"/>
        <v>266.31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0</v>
      </c>
      <c r="F175" s="71">
        <v>20</v>
      </c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0</v>
      </c>
      <c r="F193" s="71">
        <v>5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25</v>
      </c>
      <c r="F198" s="71"/>
      <c r="G198" s="46">
        <f t="shared" si="30"/>
        <v>25</v>
      </c>
      <c r="H198" s="78">
        <v>1</v>
      </c>
      <c r="I198" s="76">
        <v>0</v>
      </c>
      <c r="J198" s="46">
        <f t="shared" si="31"/>
        <v>22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5</v>
      </c>
      <c r="P205" s="104">
        <f t="shared" si="35"/>
        <v>50</v>
      </c>
      <c r="Q205" s="90">
        <v>40</v>
      </c>
      <c r="R205" s="43">
        <f t="shared" si="36"/>
        <v>40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28</v>
      </c>
      <c r="F221" s="71"/>
      <c r="G221" s="46">
        <f t="shared" si="30"/>
        <v>28</v>
      </c>
      <c r="H221" s="78">
        <v>0</v>
      </c>
      <c r="I221" s="76">
        <v>0</v>
      </c>
      <c r="J221" s="46">
        <f t="shared" si="31"/>
        <v>28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1</v>
      </c>
      <c r="F222" s="71"/>
      <c r="G222" s="46">
        <f t="shared" si="30"/>
        <v>1</v>
      </c>
      <c r="H222" s="78">
        <v>0</v>
      </c>
      <c r="I222" s="76">
        <v>0</v>
      </c>
      <c r="J222" s="46">
        <f t="shared" si="31"/>
        <v>1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39</v>
      </c>
      <c r="F223" s="71"/>
      <c r="G223" s="46">
        <f t="shared" si="30"/>
        <v>39</v>
      </c>
      <c r="H223" s="78">
        <v>0</v>
      </c>
      <c r="I223" s="76">
        <v>0</v>
      </c>
      <c r="J223" s="46">
        <f t="shared" si="31"/>
        <v>39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/>
      <c r="F248" s="71">
        <v>50</v>
      </c>
      <c r="G248" s="46">
        <f t="shared" si="40"/>
        <v>50</v>
      </c>
      <c r="H248" s="78">
        <v>0</v>
      </c>
      <c r="I248" s="76">
        <v>0</v>
      </c>
      <c r="J248" s="46">
        <f t="shared" si="41"/>
        <v>47</v>
      </c>
      <c r="K248" s="72">
        <v>3</v>
      </c>
      <c r="L248" s="20">
        <v>45</v>
      </c>
      <c r="M248" s="65">
        <f t="shared" si="34"/>
        <v>135</v>
      </c>
      <c r="N248" s="17" t="s">
        <v>16</v>
      </c>
      <c r="O248" s="18">
        <v>135</v>
      </c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2436.6099999999997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6250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2800</v>
      </c>
      <c r="O264" s="2">
        <v>50</v>
      </c>
      <c r="P264" s="2">
        <v>800</v>
      </c>
      <c r="Q264" s="2">
        <v>270</v>
      </c>
      <c r="R264" s="2">
        <v>130</v>
      </c>
      <c r="S264" s="2">
        <v>1400</v>
      </c>
      <c r="T264" s="2">
        <v>150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1840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P115" sqref="P115:P205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4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104">
        <f>SUM(M5-O5)</f>
        <v>350</v>
      </c>
      <c r="Q5" s="90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13</v>
      </c>
      <c r="F25" s="71"/>
      <c r="G25" s="46">
        <f t="shared" si="0"/>
        <v>13</v>
      </c>
      <c r="H25" s="78">
        <v>0</v>
      </c>
      <c r="I25" s="76">
        <v>0</v>
      </c>
      <c r="J25" s="46">
        <f t="shared" si="1"/>
        <v>12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4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35</v>
      </c>
      <c r="F113" s="71"/>
      <c r="G113" s="46">
        <f t="shared" si="23"/>
        <v>35</v>
      </c>
      <c r="H113" s="78">
        <v>0</v>
      </c>
      <c r="I113" s="76">
        <v>0</v>
      </c>
      <c r="J113" s="46">
        <f t="shared" si="24"/>
        <v>35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>SUM(M115-O115)</f>
        <v>60</v>
      </c>
      <c r="Q115" s="90">
        <v>23.61</v>
      </c>
      <c r="R115" s="43">
        <f t="shared" si="9"/>
        <v>23.61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19</v>
      </c>
      <c r="F117" s="71"/>
      <c r="G117" s="46">
        <f t="shared" si="23"/>
        <v>19</v>
      </c>
      <c r="H117" s="78">
        <v>0</v>
      </c>
      <c r="I117" s="76">
        <v>0</v>
      </c>
      <c r="J117" s="46">
        <f t="shared" si="24"/>
        <v>19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200</v>
      </c>
      <c r="F216" s="71"/>
      <c r="G216" s="46">
        <f t="shared" si="30"/>
        <v>200</v>
      </c>
      <c r="H216" s="78">
        <v>0</v>
      </c>
      <c r="I216" s="76">
        <v>0</v>
      </c>
      <c r="J216" s="46">
        <f t="shared" si="31"/>
        <v>200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125</v>
      </c>
      <c r="F217" s="71"/>
      <c r="G217" s="46">
        <f t="shared" si="30"/>
        <v>125</v>
      </c>
      <c r="H217" s="78">
        <v>0</v>
      </c>
      <c r="I217" s="76">
        <v>0</v>
      </c>
      <c r="J217" s="46">
        <f t="shared" si="31"/>
        <v>125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28</v>
      </c>
      <c r="F221" s="71"/>
      <c r="G221" s="46">
        <f t="shared" si="30"/>
        <v>28</v>
      </c>
      <c r="H221" s="78">
        <v>0</v>
      </c>
      <c r="I221" s="76">
        <v>0</v>
      </c>
      <c r="J221" s="46">
        <f t="shared" si="31"/>
        <v>28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1</v>
      </c>
      <c r="F222" s="71"/>
      <c r="G222" s="46">
        <f t="shared" si="30"/>
        <v>1</v>
      </c>
      <c r="H222" s="78">
        <v>0</v>
      </c>
      <c r="I222" s="76">
        <v>0</v>
      </c>
      <c r="J222" s="46">
        <f t="shared" si="31"/>
        <v>1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39</v>
      </c>
      <c r="F223" s="71"/>
      <c r="G223" s="46">
        <f t="shared" si="30"/>
        <v>39</v>
      </c>
      <c r="H223" s="78">
        <v>0</v>
      </c>
      <c r="I223" s="76">
        <v>0</v>
      </c>
      <c r="J223" s="46">
        <f t="shared" si="31"/>
        <v>39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400</v>
      </c>
      <c r="F224" s="71"/>
      <c r="G224" s="46">
        <f t="shared" si="30"/>
        <v>400</v>
      </c>
      <c r="H224" s="78">
        <v>0</v>
      </c>
      <c r="I224" s="76">
        <v>0</v>
      </c>
      <c r="J224" s="46">
        <f t="shared" si="31"/>
        <v>400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+'21'!J248</f>
        <v>47</v>
      </c>
      <c r="F248" s="71"/>
      <c r="G248" s="46">
        <f t="shared" si="40"/>
        <v>47</v>
      </c>
      <c r="H248" s="78">
        <v>0</v>
      </c>
      <c r="I248" s="76">
        <v>0</v>
      </c>
      <c r="J248" s="46">
        <f t="shared" si="41"/>
        <v>47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675.72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1610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M14" sqref="M1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5</v>
      </c>
      <c r="F6" s="71">
        <v>50</v>
      </c>
      <c r="G6" s="46">
        <f t="shared" si="0"/>
        <v>55</v>
      </c>
      <c r="H6" s="78">
        <v>0</v>
      </c>
      <c r="I6" s="76">
        <v>0</v>
      </c>
      <c r="J6" s="46">
        <f t="shared" si="1"/>
        <v>38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160</v>
      </c>
      <c r="P6" s="104">
        <f t="shared" ref="P6:P80" si="3">SUM(M6-O6)</f>
        <v>1540</v>
      </c>
      <c r="Q6" s="90">
        <v>39.29</v>
      </c>
      <c r="R6" s="43">
        <f t="shared" ref="R6:R80" si="4">+K6*Q6</f>
        <v>667.93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4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9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700</v>
      </c>
      <c r="P22" s="104">
        <f t="shared" si="3"/>
        <v>100</v>
      </c>
      <c r="Q22" s="90">
        <v>26.6</v>
      </c>
      <c r="R22" s="43">
        <f t="shared" si="4"/>
        <v>212.8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10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200</v>
      </c>
      <c r="P25" s="23">
        <f t="shared" si="3"/>
        <v>0</v>
      </c>
      <c r="Q25" s="90">
        <v>39.770000000000003</v>
      </c>
      <c r="R25" s="43">
        <f t="shared" si="4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6</v>
      </c>
      <c r="F28" s="71">
        <v>10</v>
      </c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200</v>
      </c>
      <c r="P28" s="23">
        <f t="shared" si="3"/>
        <v>0</v>
      </c>
      <c r="Q28" s="90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2</v>
      </c>
      <c r="F29" s="71">
        <v>8</v>
      </c>
      <c r="G29" s="46">
        <f t="shared" si="5"/>
        <v>10</v>
      </c>
      <c r="H29" s="78">
        <v>0</v>
      </c>
      <c r="I29" s="76">
        <v>0</v>
      </c>
      <c r="J29" s="46">
        <f t="shared" si="6"/>
        <v>9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100</v>
      </c>
      <c r="P29" s="23">
        <f t="shared" si="3"/>
        <v>0</v>
      </c>
      <c r="Q29" s="90">
        <v>21.27</v>
      </c>
      <c r="R29" s="43">
        <f t="shared" si="4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1</v>
      </c>
      <c r="F31" s="71">
        <v>9</v>
      </c>
      <c r="G31" s="46">
        <f t="shared" si="5"/>
        <v>10</v>
      </c>
      <c r="H31" s="78">
        <v>0</v>
      </c>
      <c r="I31" s="76">
        <v>0</v>
      </c>
      <c r="J31" s="46">
        <f t="shared" si="6"/>
        <v>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200</v>
      </c>
      <c r="P31" s="104">
        <f t="shared" si="3"/>
        <v>600</v>
      </c>
      <c r="Q31" s="90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90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190</v>
      </c>
      <c r="P57" s="104">
        <f t="shared" si="3"/>
        <v>170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4">
        <f t="shared" si="3"/>
        <v>170</v>
      </c>
      <c r="Q62" s="90">
        <v>29.82</v>
      </c>
      <c r="R62" s="43">
        <f t="shared" si="4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04">
        <f t="shared" si="3"/>
        <v>100</v>
      </c>
      <c r="Q74" s="90">
        <v>17.09</v>
      </c>
      <c r="R74" s="43">
        <f t="shared" si="4"/>
        <v>68.36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35</v>
      </c>
      <c r="F113" s="71"/>
      <c r="G113" s="46">
        <f t="shared" si="20"/>
        <v>35</v>
      </c>
      <c r="H113" s="78">
        <v>0</v>
      </c>
      <c r="I113" s="76">
        <v>0</v>
      </c>
      <c r="J113" s="46">
        <f t="shared" si="21"/>
        <v>34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55</v>
      </c>
      <c r="P113" s="23">
        <f t="shared" si="8"/>
        <v>0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26</v>
      </c>
      <c r="F115" s="71"/>
      <c r="G115" s="46">
        <f t="shared" si="20"/>
        <v>26</v>
      </c>
      <c r="H115" s="78">
        <v>0</v>
      </c>
      <c r="I115" s="76">
        <v>0</v>
      </c>
      <c r="J115" s="46">
        <f t="shared" si="21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19</v>
      </c>
      <c r="F117" s="71"/>
      <c r="G117" s="46">
        <f t="shared" si="20"/>
        <v>19</v>
      </c>
      <c r="H117" s="78">
        <v>0</v>
      </c>
      <c r="I117" s="76">
        <v>0</v>
      </c>
      <c r="J117" s="46">
        <f t="shared" si="21"/>
        <v>18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55</v>
      </c>
      <c r="P117" s="23">
        <f t="shared" si="8"/>
        <v>0</v>
      </c>
      <c r="Q117" s="90">
        <v>11.91</v>
      </c>
      <c r="R117" s="43">
        <f t="shared" si="9"/>
        <v>11.91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>
        <v>3</v>
      </c>
      <c r="G132" s="46">
        <f t="shared" si="20"/>
        <v>5</v>
      </c>
      <c r="H132" s="78">
        <v>0</v>
      </c>
      <c r="I132" s="76">
        <v>0</v>
      </c>
      <c r="J132" s="46">
        <f t="shared" si="21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>
        <v>150</v>
      </c>
      <c r="P132" s="104">
        <f t="shared" si="8"/>
        <v>150</v>
      </c>
      <c r="Q132" s="90">
        <v>16.690000000000001</v>
      </c>
      <c r="R132" s="43">
        <f t="shared" si="9"/>
        <v>83.45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2</v>
      </c>
      <c r="F155" s="71"/>
      <c r="G155" s="46">
        <f t="shared" si="20"/>
        <v>2</v>
      </c>
      <c r="H155" s="78">
        <v>0</v>
      </c>
      <c r="I155" s="76">
        <v>0</v>
      </c>
      <c r="J155" s="46">
        <f t="shared" si="21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20</v>
      </c>
      <c r="F175" s="71"/>
      <c r="G175" s="46">
        <f t="shared" si="27"/>
        <v>20</v>
      </c>
      <c r="H175" s="78">
        <v>0</v>
      </c>
      <c r="I175" s="76">
        <v>0</v>
      </c>
      <c r="J175" s="46">
        <f t="shared" si="28"/>
        <v>17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150</v>
      </c>
      <c r="P175" s="23">
        <f t="shared" si="26"/>
        <v>0</v>
      </c>
      <c r="Q175" s="90">
        <v>29.96</v>
      </c>
      <c r="R175" s="43">
        <f>+K175*Q175</f>
        <v>89.88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0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>
        <v>100</v>
      </c>
      <c r="P194" s="104">
        <f t="shared" si="26"/>
        <v>500</v>
      </c>
      <c r="Q194" s="90">
        <v>73</v>
      </c>
      <c r="R194" s="43">
        <f t="shared" si="32"/>
        <v>365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21</v>
      </c>
      <c r="F198" s="71"/>
      <c r="G198" s="46">
        <f t="shared" si="27"/>
        <v>21</v>
      </c>
      <c r="H198" s="78">
        <v>0</v>
      </c>
      <c r="I198" s="76">
        <v>0</v>
      </c>
      <c r="J198" s="46">
        <f t="shared" si="28"/>
        <v>19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100</v>
      </c>
      <c r="P198" s="104">
        <f t="shared" si="26"/>
        <v>200</v>
      </c>
      <c r="Q198" s="90">
        <v>64.38</v>
      </c>
      <c r="R198" s="43">
        <f t="shared" si="32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20</v>
      </c>
      <c r="P209" s="104">
        <f t="shared" ref="P209:P259" si="36">SUM(M209-O209)</f>
        <v>100</v>
      </c>
      <c r="Q209" s="90">
        <v>83</v>
      </c>
      <c r="R209" s="43">
        <f t="shared" si="32"/>
        <v>83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200</v>
      </c>
      <c r="F216" s="71"/>
      <c r="G216" s="46">
        <f t="shared" si="27"/>
        <v>200</v>
      </c>
      <c r="H216" s="78">
        <v>0</v>
      </c>
      <c r="I216" s="76">
        <v>0</v>
      </c>
      <c r="J216" s="46">
        <f t="shared" si="28"/>
        <v>197</v>
      </c>
      <c r="K216" s="72">
        <v>3</v>
      </c>
      <c r="L216" s="20">
        <v>10</v>
      </c>
      <c r="M216" s="65">
        <f t="shared" si="31"/>
        <v>30</v>
      </c>
      <c r="N216" s="17" t="s">
        <v>16</v>
      </c>
      <c r="O216" s="18"/>
      <c r="P216" s="104">
        <f t="shared" si="36"/>
        <v>30</v>
      </c>
      <c r="Q216" s="90">
        <v>9</v>
      </c>
      <c r="R216" s="43">
        <f t="shared" si="32"/>
        <v>27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125</v>
      </c>
      <c r="F217" s="71"/>
      <c r="G217" s="46">
        <f t="shared" si="27"/>
        <v>125</v>
      </c>
      <c r="H217" s="78">
        <v>0</v>
      </c>
      <c r="I217" s="76">
        <v>0</v>
      </c>
      <c r="J217" s="46">
        <f t="shared" si="28"/>
        <v>123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04">
        <f t="shared" si="36"/>
        <v>20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28</v>
      </c>
      <c r="F221" s="71"/>
      <c r="G221" s="46">
        <f t="shared" si="27"/>
        <v>28</v>
      </c>
      <c r="H221" s="78">
        <v>0</v>
      </c>
      <c r="I221" s="76">
        <v>0</v>
      </c>
      <c r="J221" s="46">
        <f t="shared" si="28"/>
        <v>28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1</v>
      </c>
      <c r="F222" s="71"/>
      <c r="G222" s="46">
        <f t="shared" si="27"/>
        <v>1</v>
      </c>
      <c r="H222" s="78">
        <v>0</v>
      </c>
      <c r="I222" s="76">
        <v>0</v>
      </c>
      <c r="J222" s="46">
        <f t="shared" si="28"/>
        <v>0</v>
      </c>
      <c r="K222" s="72">
        <v>1</v>
      </c>
      <c r="L222" s="20">
        <v>250</v>
      </c>
      <c r="M222" s="65">
        <f t="shared" si="31"/>
        <v>250</v>
      </c>
      <c r="N222" s="17" t="s">
        <v>16</v>
      </c>
      <c r="O222" s="18">
        <v>250</v>
      </c>
      <c r="P222" s="23">
        <f t="shared" si="36"/>
        <v>0</v>
      </c>
      <c r="Q222" s="90">
        <v>250</v>
      </c>
      <c r="R222" s="43">
        <f t="shared" si="32"/>
        <v>250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39</v>
      </c>
      <c r="F223" s="71"/>
      <c r="G223" s="46">
        <f t="shared" si="27"/>
        <v>39</v>
      </c>
      <c r="H223" s="78">
        <v>0</v>
      </c>
      <c r="I223" s="76">
        <v>0</v>
      </c>
      <c r="J223" s="46">
        <f t="shared" si="28"/>
        <v>39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400</v>
      </c>
      <c r="F224" s="71"/>
      <c r="G224" s="46">
        <f t="shared" si="27"/>
        <v>400</v>
      </c>
      <c r="H224" s="78">
        <v>0</v>
      </c>
      <c r="I224" s="76">
        <v>0</v>
      </c>
      <c r="J224" s="46">
        <f t="shared" si="28"/>
        <v>350</v>
      </c>
      <c r="K224" s="72">
        <v>50</v>
      </c>
      <c r="L224" s="20">
        <v>4</v>
      </c>
      <c r="M224" s="65">
        <f t="shared" si="31"/>
        <v>200</v>
      </c>
      <c r="N224" s="17" t="s">
        <v>16</v>
      </c>
      <c r="O224" s="18">
        <v>200</v>
      </c>
      <c r="P224" s="23">
        <f t="shared" si="36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13</v>
      </c>
      <c r="F228" s="71"/>
      <c r="G228" s="46">
        <f t="shared" si="27"/>
        <v>13</v>
      </c>
      <c r="H228" s="78">
        <v>0</v>
      </c>
      <c r="I228" s="76">
        <v>0</v>
      </c>
      <c r="J228" s="46">
        <f t="shared" si="28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18</v>
      </c>
      <c r="F229" s="71"/>
      <c r="G229" s="46">
        <f t="shared" si="27"/>
        <v>18</v>
      </c>
      <c r="H229" s="78">
        <v>0</v>
      </c>
      <c r="I229" s="76">
        <v>0</v>
      </c>
      <c r="J229" s="46">
        <f t="shared" si="28"/>
        <v>18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16</v>
      </c>
      <c r="F230" s="71"/>
      <c r="G230" s="46">
        <f t="shared" si="27"/>
        <v>16</v>
      </c>
      <c r="H230" s="78">
        <v>0</v>
      </c>
      <c r="I230" s="76">
        <v>0</v>
      </c>
      <c r="J230" s="46">
        <f t="shared" si="28"/>
        <v>16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9</v>
      </c>
      <c r="F231" s="71"/>
      <c r="G231" s="46">
        <f t="shared" ref="G231:G258" si="37">E231+F231</f>
        <v>9</v>
      </c>
      <c r="H231" s="78">
        <v>0</v>
      </c>
      <c r="I231" s="76">
        <v>0</v>
      </c>
      <c r="J231" s="46">
        <f t="shared" ref="J231:J258" si="38">+G231-H231-K231-I231</f>
        <v>9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1</v>
      </c>
      <c r="F232" s="71"/>
      <c r="G232" s="46">
        <f t="shared" si="37"/>
        <v>1</v>
      </c>
      <c r="H232" s="78">
        <v>0</v>
      </c>
      <c r="I232" s="76">
        <v>0</v>
      </c>
      <c r="J232" s="46">
        <f t="shared" si="38"/>
        <v>1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34</v>
      </c>
      <c r="F233" s="71"/>
      <c r="G233" s="46">
        <f t="shared" si="37"/>
        <v>34</v>
      </c>
      <c r="H233" s="78">
        <v>0</v>
      </c>
      <c r="I233" s="76">
        <v>0</v>
      </c>
      <c r="J233" s="46">
        <f t="shared" si="38"/>
        <v>34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3</v>
      </c>
      <c r="F234" s="71"/>
      <c r="G234" s="46">
        <f t="shared" si="37"/>
        <v>3</v>
      </c>
      <c r="H234" s="78">
        <v>0</v>
      </c>
      <c r="I234" s="76">
        <v>0</v>
      </c>
      <c r="J234" s="46">
        <f t="shared" si="38"/>
        <v>3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24</v>
      </c>
      <c r="F235" s="71"/>
      <c r="G235" s="46">
        <f t="shared" ref="G235:G247" si="39">E235+F235</f>
        <v>24</v>
      </c>
      <c r="H235" s="78">
        <v>0</v>
      </c>
      <c r="I235" s="76">
        <v>0</v>
      </c>
      <c r="J235" s="46">
        <f t="shared" ref="J235:J247" si="40">+G235-H235-K235-I235</f>
        <v>24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8</v>
      </c>
      <c r="F236" s="71"/>
      <c r="G236" s="46">
        <f t="shared" si="39"/>
        <v>8</v>
      </c>
      <c r="H236" s="78">
        <v>0</v>
      </c>
      <c r="I236" s="76">
        <v>0</v>
      </c>
      <c r="J236" s="46">
        <f t="shared" si="40"/>
        <v>8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4</v>
      </c>
      <c r="F237" s="71"/>
      <c r="G237" s="46">
        <f t="shared" si="39"/>
        <v>4</v>
      </c>
      <c r="H237" s="78">
        <v>0</v>
      </c>
      <c r="I237" s="76">
        <v>0</v>
      </c>
      <c r="J237" s="46">
        <f t="shared" si="40"/>
        <v>4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2</v>
      </c>
      <c r="F238" s="71"/>
      <c r="G238" s="46">
        <f t="shared" si="39"/>
        <v>2</v>
      </c>
      <c r="H238" s="78">
        <v>0</v>
      </c>
      <c r="I238" s="76">
        <v>0</v>
      </c>
      <c r="J238" s="46">
        <f t="shared" si="40"/>
        <v>2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8</v>
      </c>
      <c r="F239" s="71"/>
      <c r="G239" s="46">
        <f t="shared" si="39"/>
        <v>8</v>
      </c>
      <c r="H239" s="78">
        <v>0</v>
      </c>
      <c r="I239" s="76">
        <v>0</v>
      </c>
      <c r="J239" s="46">
        <f t="shared" si="40"/>
        <v>8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5</v>
      </c>
      <c r="F240" s="71"/>
      <c r="G240" s="46">
        <f t="shared" si="39"/>
        <v>5</v>
      </c>
      <c r="H240" s="78">
        <v>0</v>
      </c>
      <c r="I240" s="76">
        <v>0</v>
      </c>
      <c r="J240" s="46">
        <f t="shared" si="40"/>
        <v>5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120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1000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800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+'22'!J248</f>
        <v>47</v>
      </c>
      <c r="F248" s="71"/>
      <c r="G248" s="46">
        <f t="shared" si="37"/>
        <v>47</v>
      </c>
      <c r="H248" s="78">
        <v>0</v>
      </c>
      <c r="I248" s="76">
        <v>0</v>
      </c>
      <c r="J248" s="46">
        <f t="shared" si="38"/>
        <v>47</v>
      </c>
      <c r="K248" s="72"/>
      <c r="L248" s="20">
        <v>45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3069.2</v>
      </c>
      <c r="S260" s="75"/>
    </row>
    <row r="261" spans="1:19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7760</v>
      </c>
    </row>
    <row r="263" spans="1:19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1750</v>
      </c>
      <c r="O264" s="2">
        <v>150</v>
      </c>
      <c r="P264" s="2">
        <v>900</v>
      </c>
      <c r="Q264" s="2">
        <v>700</v>
      </c>
    </row>
    <row r="265" spans="1:19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3300</v>
      </c>
    </row>
    <row r="268" spans="1:19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2710</v>
      </c>
    </row>
    <row r="269" spans="1:19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2710</v>
      </c>
    </row>
    <row r="270" spans="1:19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V19" sqref="V1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4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0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>
        <v>160</v>
      </c>
      <c r="P11" s="104">
        <f t="shared" si="3"/>
        <v>340</v>
      </c>
      <c r="Q11" s="90">
        <v>16.940000000000001</v>
      </c>
      <c r="R11" s="43">
        <f t="shared" si="4"/>
        <v>169.4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40</v>
      </c>
      <c r="P18" s="104">
        <f t="shared" si="3"/>
        <v>160</v>
      </c>
      <c r="Q18" s="90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9</v>
      </c>
      <c r="G23" s="46">
        <f t="shared" si="0"/>
        <v>9</v>
      </c>
      <c r="H23" s="78">
        <v>0</v>
      </c>
      <c r="I23" s="76">
        <v>0</v>
      </c>
      <c r="J23" s="46">
        <f t="shared" si="1"/>
        <v>5</v>
      </c>
      <c r="K23" s="72">
        <v>4</v>
      </c>
      <c r="L23" s="15">
        <v>100</v>
      </c>
      <c r="M23" s="65">
        <f t="shared" si="2"/>
        <v>400</v>
      </c>
      <c r="N23" s="17" t="s">
        <v>16</v>
      </c>
      <c r="O23" s="18">
        <v>200</v>
      </c>
      <c r="P23" s="104">
        <f t="shared" si="3"/>
        <v>200</v>
      </c>
      <c r="Q23" s="90">
        <v>42.24</v>
      </c>
      <c r="R23" s="43">
        <f t="shared" si="4"/>
        <v>168.96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10</v>
      </c>
      <c r="F25" s="71"/>
      <c r="G25" s="46">
        <f t="shared" si="0"/>
        <v>10</v>
      </c>
      <c r="H25" s="78">
        <v>0</v>
      </c>
      <c r="I25" s="76">
        <v>0</v>
      </c>
      <c r="J25" s="46">
        <f t="shared" si="1"/>
        <v>3</v>
      </c>
      <c r="K25" s="72">
        <v>7</v>
      </c>
      <c r="L25" s="15">
        <v>100</v>
      </c>
      <c r="M25" s="65">
        <f t="shared" si="2"/>
        <v>700</v>
      </c>
      <c r="N25" s="17" t="s">
        <v>16</v>
      </c>
      <c r="O25" s="18">
        <v>500</v>
      </c>
      <c r="P25" s="104">
        <f t="shared" si="3"/>
        <v>200</v>
      </c>
      <c r="Q25" s="90">
        <v>39.770000000000003</v>
      </c>
      <c r="R25" s="43">
        <f t="shared" si="4"/>
        <v>278.39000000000004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0</v>
      </c>
      <c r="K28" s="72">
        <v>14</v>
      </c>
      <c r="L28" s="15">
        <v>100</v>
      </c>
      <c r="M28" s="65">
        <f t="shared" si="2"/>
        <v>1400</v>
      </c>
      <c r="N28" s="17" t="s">
        <v>16</v>
      </c>
      <c r="O28" s="18">
        <v>1100</v>
      </c>
      <c r="P28" s="104">
        <f t="shared" si="3"/>
        <v>300</v>
      </c>
      <c r="Q28" s="90">
        <v>31.97</v>
      </c>
      <c r="R28" s="43">
        <f t="shared" si="4"/>
        <v>447.58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100</v>
      </c>
      <c r="P39" s="23">
        <f t="shared" si="3"/>
        <v>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4</v>
      </c>
      <c r="K46" s="72">
        <v>14</v>
      </c>
      <c r="L46" s="15">
        <v>50</v>
      </c>
      <c r="M46" s="65">
        <f t="shared" si="2"/>
        <v>700</v>
      </c>
      <c r="N46" s="17" t="s">
        <v>16</v>
      </c>
      <c r="O46" s="18">
        <v>160</v>
      </c>
      <c r="P46" s="104">
        <f t="shared" si="3"/>
        <v>540</v>
      </c>
      <c r="Q46" s="90">
        <v>19.05</v>
      </c>
      <c r="R46" s="43">
        <f t="shared" si="4"/>
        <v>266.7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5</v>
      </c>
      <c r="K47" s="72">
        <v>9</v>
      </c>
      <c r="L47" s="15">
        <v>50</v>
      </c>
      <c r="M47" s="65">
        <f t="shared" si="2"/>
        <v>450</v>
      </c>
      <c r="N47" s="17" t="s">
        <v>16</v>
      </c>
      <c r="O47" s="18">
        <v>90</v>
      </c>
      <c r="P47" s="104">
        <f t="shared" si="3"/>
        <v>360</v>
      </c>
      <c r="Q47" s="90">
        <v>19.21</v>
      </c>
      <c r="R47" s="43">
        <f t="shared" si="4"/>
        <v>172.89000000000001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1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>
        <v>80</v>
      </c>
      <c r="P48" s="104">
        <f>SUM(M48-O48)</f>
        <v>320</v>
      </c>
      <c r="Q48" s="90">
        <v>18.88</v>
      </c>
      <c r="R48" s="43">
        <f>+K48*Q48</f>
        <v>151.04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12</v>
      </c>
      <c r="F49" s="71">
        <v>4</v>
      </c>
      <c r="G49" s="46">
        <f t="shared" si="5"/>
        <v>16</v>
      </c>
      <c r="H49" s="78">
        <v>0</v>
      </c>
      <c r="I49" s="76">
        <v>0</v>
      </c>
      <c r="J49" s="46">
        <f t="shared" si="6"/>
        <v>11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30</v>
      </c>
      <c r="P49" s="104">
        <f>SUM(M49-O49)</f>
        <v>220</v>
      </c>
      <c r="Q49" s="90">
        <v>20.43</v>
      </c>
      <c r="R49" s="43">
        <f>+K49*Q49</f>
        <v>102.15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14</v>
      </c>
      <c r="F50" s="71">
        <v>8</v>
      </c>
      <c r="G50" s="46">
        <f t="shared" si="5"/>
        <v>22</v>
      </c>
      <c r="H50" s="78">
        <v>0</v>
      </c>
      <c r="I50" s="76">
        <v>0</v>
      </c>
      <c r="J50" s="46">
        <f t="shared" si="6"/>
        <v>8</v>
      </c>
      <c r="K50" s="72">
        <v>14</v>
      </c>
      <c r="L50" s="15">
        <v>50</v>
      </c>
      <c r="M50" s="65">
        <f t="shared" si="2"/>
        <v>700</v>
      </c>
      <c r="N50" s="17" t="s">
        <v>16</v>
      </c>
      <c r="O50" s="18">
        <v>160</v>
      </c>
      <c r="P50" s="104">
        <f t="shared" si="3"/>
        <v>540</v>
      </c>
      <c r="Q50" s="90">
        <v>21.81</v>
      </c>
      <c r="R50" s="43">
        <f t="shared" si="4"/>
        <v>305.33999999999997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11</v>
      </c>
      <c r="F51" s="71"/>
      <c r="G51" s="46">
        <f t="shared" si="5"/>
        <v>11</v>
      </c>
      <c r="H51" s="78">
        <v>0</v>
      </c>
      <c r="I51" s="76">
        <v>0</v>
      </c>
      <c r="J51" s="46">
        <f t="shared" si="6"/>
        <v>2</v>
      </c>
      <c r="K51" s="72">
        <v>9</v>
      </c>
      <c r="L51" s="15">
        <v>50</v>
      </c>
      <c r="M51" s="65">
        <f>+L51*K51</f>
        <v>450</v>
      </c>
      <c r="N51" s="17" t="s">
        <v>16</v>
      </c>
      <c r="O51" s="18">
        <v>90</v>
      </c>
      <c r="P51" s="104">
        <f>SUM(M51-O51)</f>
        <v>360</v>
      </c>
      <c r="Q51" s="90">
        <v>14.65</v>
      </c>
      <c r="R51" s="43">
        <f>+K51*Q51</f>
        <v>131.85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0</v>
      </c>
      <c r="K53" s="72">
        <v>10</v>
      </c>
      <c r="L53" s="20">
        <v>50</v>
      </c>
      <c r="M53" s="65">
        <f>+L53*K53</f>
        <v>500</v>
      </c>
      <c r="N53" s="17" t="s">
        <v>16</v>
      </c>
      <c r="O53" s="18">
        <v>90</v>
      </c>
      <c r="P53" s="104">
        <f>SUM(M53-O53)</f>
        <v>410</v>
      </c>
      <c r="Q53" s="90">
        <v>17.53</v>
      </c>
      <c r="R53" s="43">
        <f>+K53*Q53</f>
        <v>175.3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4</v>
      </c>
      <c r="F56" s="71">
        <v>5</v>
      </c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5</v>
      </c>
      <c r="F59" s="71">
        <v>5</v>
      </c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4">
        <f t="shared" si="3"/>
        <v>50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04">
        <f t="shared" si="3"/>
        <v>25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0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>
        <v>50</v>
      </c>
      <c r="P93" s="104">
        <f t="shared" si="8"/>
        <v>55</v>
      </c>
      <c r="Q93" s="90">
        <v>18.63</v>
      </c>
      <c r="R93" s="43">
        <f t="shared" si="9"/>
        <v>55.89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34</v>
      </c>
      <c r="F113" s="71"/>
      <c r="G113" s="46">
        <f t="shared" si="23"/>
        <v>34</v>
      </c>
      <c r="H113" s="78">
        <v>0</v>
      </c>
      <c r="I113" s="76">
        <v>0</v>
      </c>
      <c r="J113" s="46">
        <f t="shared" si="24"/>
        <v>32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>
        <v>110</v>
      </c>
      <c r="P113" s="23">
        <f t="shared" si="8"/>
        <v>0</v>
      </c>
      <c r="Q113" s="90">
        <v>20.58</v>
      </c>
      <c r="R113" s="43">
        <f t="shared" si="9"/>
        <v>41.16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18</v>
      </c>
      <c r="F117" s="71"/>
      <c r="G117" s="46">
        <f t="shared" si="23"/>
        <v>18</v>
      </c>
      <c r="H117" s="78">
        <v>0</v>
      </c>
      <c r="I117" s="76">
        <v>0</v>
      </c>
      <c r="J117" s="46">
        <f t="shared" si="24"/>
        <v>18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4">
        <f>SUM(M175-O175)</f>
        <v>150</v>
      </c>
      <c r="Q175" s="90">
        <v>29.96</v>
      </c>
      <c r="R175" s="43">
        <f>+K175*Q175</f>
        <v>89.88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2</v>
      </c>
      <c r="F177" s="71"/>
      <c r="G177" s="46">
        <f t="shared" si="30"/>
        <v>2</v>
      </c>
      <c r="H177" s="78">
        <v>0</v>
      </c>
      <c r="I177" s="76">
        <v>0</v>
      </c>
      <c r="J177" s="46">
        <f t="shared" si="31"/>
        <v>2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19</v>
      </c>
      <c r="F198" s="71"/>
      <c r="G198" s="46">
        <f t="shared" si="30"/>
        <v>19</v>
      </c>
      <c r="H198" s="78">
        <v>0</v>
      </c>
      <c r="I198" s="76">
        <v>0</v>
      </c>
      <c r="J198" s="46">
        <f t="shared" si="31"/>
        <v>17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50</v>
      </c>
      <c r="M205" s="65">
        <f t="shared" si="34"/>
        <v>50</v>
      </c>
      <c r="N205" s="17" t="s">
        <v>16</v>
      </c>
      <c r="O205" s="18"/>
      <c r="P205" s="104">
        <f t="shared" si="35"/>
        <v>50</v>
      </c>
      <c r="Q205" s="90">
        <v>40</v>
      </c>
      <c r="R205" s="43">
        <f t="shared" si="36"/>
        <v>40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197</v>
      </c>
      <c r="F216" s="71"/>
      <c r="G216" s="46">
        <f t="shared" si="30"/>
        <v>197</v>
      </c>
      <c r="H216" s="78">
        <v>0</v>
      </c>
      <c r="I216" s="76">
        <v>0</v>
      </c>
      <c r="J216" s="46">
        <f t="shared" si="31"/>
        <v>197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123</v>
      </c>
      <c r="F217" s="71"/>
      <c r="G217" s="46">
        <f t="shared" si="30"/>
        <v>123</v>
      </c>
      <c r="H217" s="78">
        <v>0</v>
      </c>
      <c r="I217" s="76">
        <v>0</v>
      </c>
      <c r="J217" s="46">
        <f t="shared" si="31"/>
        <v>122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4">
        <f t="shared" si="35"/>
        <v>10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28</v>
      </c>
      <c r="F221" s="71"/>
      <c r="G221" s="46">
        <f t="shared" si="30"/>
        <v>28</v>
      </c>
      <c r="H221" s="78">
        <v>0</v>
      </c>
      <c r="I221" s="76">
        <v>0</v>
      </c>
      <c r="J221" s="46">
        <f t="shared" si="31"/>
        <v>26</v>
      </c>
      <c r="K221" s="72">
        <v>2</v>
      </c>
      <c r="L221" s="20">
        <v>200</v>
      </c>
      <c r="M221" s="65">
        <f t="shared" si="34"/>
        <v>400</v>
      </c>
      <c r="N221" s="17" t="s">
        <v>16</v>
      </c>
      <c r="O221" s="18">
        <v>400</v>
      </c>
      <c r="P221" s="23">
        <f t="shared" si="35"/>
        <v>0</v>
      </c>
      <c r="Q221" s="90">
        <v>100</v>
      </c>
      <c r="R221" s="43">
        <f t="shared" si="36"/>
        <v>200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v>38</v>
      </c>
      <c r="F223" s="71"/>
      <c r="G223" s="46">
        <f t="shared" si="30"/>
        <v>38</v>
      </c>
      <c r="H223" s="78">
        <v>0</v>
      </c>
      <c r="I223" s="76">
        <v>0</v>
      </c>
      <c r="J223" s="46">
        <f t="shared" si="31"/>
        <v>36</v>
      </c>
      <c r="K223" s="72">
        <v>2</v>
      </c>
      <c r="L223" s="20">
        <v>50</v>
      </c>
      <c r="M223" s="65">
        <f t="shared" si="34"/>
        <v>100</v>
      </c>
      <c r="N223" s="17" t="s">
        <v>16</v>
      </c>
      <c r="O223" s="18">
        <v>100</v>
      </c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+'23'!J245</f>
        <v>0</v>
      </c>
      <c r="F245" s="71">
        <v>50</v>
      </c>
      <c r="G245" s="46">
        <f t="shared" si="47"/>
        <v>50</v>
      </c>
      <c r="H245" s="78">
        <v>0</v>
      </c>
      <c r="I245" s="76">
        <v>0</v>
      </c>
      <c r="J245" s="46">
        <f t="shared" si="48"/>
        <v>0</v>
      </c>
      <c r="K245" s="72">
        <v>50</v>
      </c>
      <c r="L245" s="20">
        <v>120</v>
      </c>
      <c r="M245" s="65">
        <f t="shared" si="49"/>
        <v>6000</v>
      </c>
      <c r="N245" s="17" t="s">
        <v>16</v>
      </c>
      <c r="O245" s="18">
        <v>4750</v>
      </c>
      <c r="P245" s="104">
        <f t="shared" si="50"/>
        <v>1250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+'23'!J248</f>
        <v>47</v>
      </c>
      <c r="F248" s="71"/>
      <c r="G248" s="46">
        <f t="shared" si="40"/>
        <v>47</v>
      </c>
      <c r="H248" s="78">
        <v>0</v>
      </c>
      <c r="I248" s="76">
        <v>0</v>
      </c>
      <c r="J248" s="46">
        <f t="shared" si="41"/>
        <v>41</v>
      </c>
      <c r="K248" s="72">
        <v>6</v>
      </c>
      <c r="L248" s="20">
        <v>45</v>
      </c>
      <c r="M248" s="65">
        <f t="shared" si="34"/>
        <v>270</v>
      </c>
      <c r="N248" s="17" t="s">
        <v>16</v>
      </c>
      <c r="O248" s="18">
        <v>140</v>
      </c>
      <c r="P248" s="104">
        <f t="shared" si="35"/>
        <v>130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3972.3500000000004</v>
      </c>
      <c r="S260" s="75"/>
    </row>
    <row r="261" spans="1:22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16380</v>
      </c>
    </row>
    <row r="263" spans="1:22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4930</v>
      </c>
      <c r="O264" s="2">
        <v>120</v>
      </c>
      <c r="P264" s="2">
        <v>2800</v>
      </c>
      <c r="Q264" s="2">
        <v>270</v>
      </c>
      <c r="R264" s="2">
        <v>1250</v>
      </c>
      <c r="S264" s="2">
        <v>150</v>
      </c>
      <c r="T264" s="2">
        <v>20</v>
      </c>
      <c r="U264" s="2">
        <v>210</v>
      </c>
      <c r="V264" s="2">
        <v>110</v>
      </c>
    </row>
    <row r="265" spans="1:22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8570</v>
      </c>
    </row>
    <row r="268" spans="1:22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2880</v>
      </c>
    </row>
    <row r="269" spans="1:22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2880</v>
      </c>
    </row>
    <row r="270" spans="1:22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AB346"/>
  <sheetViews>
    <sheetView zoomScale="85" zoomScaleNormal="85" workbookViewId="0">
      <pane xSplit="10" ySplit="4" topLeftCell="K250" activePane="bottomRight" state="frozen"/>
      <selection activeCell="L249" sqref="L249"/>
      <selection pane="topRight" activeCell="L249" sqref="L249"/>
      <selection pane="bottomLeft" activeCell="L249" sqref="L249"/>
      <selection pane="bottomRight" activeCell="N20" sqref="N20:N25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+'24'!J5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5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04">
        <f>SUM(M5-O5)</f>
        <v>750</v>
      </c>
      <c r="Q5" s="90">
        <v>22.48</v>
      </c>
      <c r="R5" s="43">
        <f>+K5*Q5</f>
        <v>337.2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29</v>
      </c>
      <c r="F6" s="71">
        <v>57</v>
      </c>
      <c r="G6" s="46">
        <f t="shared" si="0"/>
        <v>86</v>
      </c>
      <c r="H6" s="78">
        <v>0</v>
      </c>
      <c r="I6" s="76">
        <v>71</v>
      </c>
      <c r="J6" s="46">
        <f t="shared" si="1"/>
        <v>7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4">
        <f>SUM(M6-O6)</f>
        <v>800</v>
      </c>
      <c r="Q6" s="90">
        <v>39.29</v>
      </c>
      <c r="R6" s="43">
        <f t="shared" ref="R6:R80" si="3">+K6*Q6</f>
        <v>314.32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customHeight="1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4"/>
        <v>0</v>
      </c>
      <c r="Q18" s="90">
        <v>18.77</v>
      </c>
      <c r="R18" s="43">
        <f t="shared" si="3"/>
        <v>18.77</v>
      </c>
    </row>
    <row r="19" spans="1:18" ht="26.25" customHeight="1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500</v>
      </c>
      <c r="P22" s="23">
        <f t="shared" si="4"/>
        <v>0</v>
      </c>
      <c r="Q22" s="90">
        <v>26.6</v>
      </c>
      <c r="R22" s="43">
        <f t="shared" si="3"/>
        <v>133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>
        <v>13</v>
      </c>
      <c r="G24" s="46">
        <f t="shared" si="0"/>
        <v>13</v>
      </c>
      <c r="H24" s="78">
        <v>0</v>
      </c>
      <c r="I24" s="76">
        <v>0</v>
      </c>
      <c r="J24" s="46">
        <f t="shared" si="1"/>
        <v>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4">
        <f t="shared" si="4"/>
        <v>400</v>
      </c>
      <c r="Q24" s="90">
        <v>40.51</v>
      </c>
      <c r="R24" s="43">
        <f t="shared" si="3"/>
        <v>162.04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4</v>
      </c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04">
        <f t="shared" si="4"/>
        <v>350</v>
      </c>
      <c r="Q31" s="90">
        <v>38.46</v>
      </c>
      <c r="R31" s="43">
        <f t="shared" si="3"/>
        <v>153.84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4"/>
        <v>130</v>
      </c>
      <c r="Q32" s="90">
        <v>46.37</v>
      </c>
      <c r="R32" s="43">
        <f t="shared" si="3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7" customHeight="1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4"/>
        <v>50</v>
      </c>
      <c r="Q39" s="90">
        <v>27.84</v>
      </c>
      <c r="R39" s="43">
        <f t="shared" si="3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4"/>
        <v>0</v>
      </c>
      <c r="Q41" s="90">
        <v>15.42</v>
      </c>
      <c r="R41" s="43">
        <f t="shared" si="3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4">
        <f t="shared" si="4"/>
        <v>150</v>
      </c>
      <c r="Q46" s="90">
        <v>19.05</v>
      </c>
      <c r="R46" s="43">
        <f t="shared" si="3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0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4">
        <f t="shared" si="4"/>
        <v>250</v>
      </c>
      <c r="Q47" s="90">
        <v>19.21</v>
      </c>
      <c r="R47" s="43">
        <f t="shared" si="3"/>
        <v>96.050000000000011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 t="shared" si="4"/>
        <v>100</v>
      </c>
      <c r="Q49" s="90">
        <v>20.43</v>
      </c>
      <c r="R49" s="43">
        <f>+K49*Q49</f>
        <v>40.86</v>
      </c>
    </row>
    <row r="50" spans="1:18" ht="24.6" hidden="1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2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>
        <v>70</v>
      </c>
      <c r="P50" s="104">
        <f t="shared" si="4"/>
        <v>230</v>
      </c>
      <c r="Q50" s="90">
        <v>21.81</v>
      </c>
      <c r="R50" s="43">
        <f t="shared" si="3"/>
        <v>130.85999999999999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4">
        <f t="shared" si="4"/>
        <v>240</v>
      </c>
      <c r="Q55" s="90">
        <v>29.34</v>
      </c>
      <c r="R55" s="43">
        <f>+K55*Q55</f>
        <v>58.68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4"/>
        <v>170</v>
      </c>
      <c r="Q57" s="90">
        <v>31.46</v>
      </c>
      <c r="R57" s="43">
        <f t="shared" si="3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4"/>
        <v>120</v>
      </c>
      <c r="Q58" s="90">
        <v>34.56</v>
      </c>
      <c r="R58" s="43">
        <f t="shared" si="3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04">
        <f t="shared" si="4"/>
        <v>240</v>
      </c>
      <c r="Q62" s="90">
        <v>29.82</v>
      </c>
      <c r="R62" s="43">
        <f t="shared" si="3"/>
        <v>59.64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4">
        <f t="shared" si="7"/>
        <v>250</v>
      </c>
      <c r="Q74" s="90">
        <v>17.09</v>
      </c>
      <c r="R74" s="43">
        <f t="shared" si="3"/>
        <v>85.45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7"/>
        <v>50</v>
      </c>
      <c r="Q77" s="90">
        <v>25.15</v>
      </c>
      <c r="R77" s="43">
        <f t="shared" si="3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04">
        <f t="shared" si="7"/>
        <v>35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7"/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32</v>
      </c>
      <c r="F113" s="71"/>
      <c r="G113" s="46">
        <f t="shared" si="20"/>
        <v>32</v>
      </c>
      <c r="H113" s="78">
        <v>0</v>
      </c>
      <c r="I113" s="76">
        <v>0</v>
      </c>
      <c r="J113" s="46">
        <f t="shared" si="21"/>
        <v>30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>
        <v>110</v>
      </c>
      <c r="P113" s="23">
        <f t="shared" si="7"/>
        <v>0</v>
      </c>
      <c r="Q113" s="90">
        <v>20.58</v>
      </c>
      <c r="R113" s="43">
        <f t="shared" si="9"/>
        <v>41.16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20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4">
        <f t="shared" si="7"/>
        <v>180</v>
      </c>
      <c r="Q115" s="90">
        <v>23.61</v>
      </c>
      <c r="R115" s="43">
        <f t="shared" si="9"/>
        <v>70.83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18</v>
      </c>
      <c r="F117" s="71"/>
      <c r="G117" s="46">
        <f t="shared" si="20"/>
        <v>18</v>
      </c>
      <c r="H117" s="78">
        <v>0</v>
      </c>
      <c r="I117" s="76">
        <v>0</v>
      </c>
      <c r="J117" s="46">
        <f t="shared" si="21"/>
        <v>18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2</v>
      </c>
      <c r="F155" s="71"/>
      <c r="G155" s="46">
        <f t="shared" si="20"/>
        <v>2</v>
      </c>
      <c r="H155" s="78">
        <v>0</v>
      </c>
      <c r="I155" s="76">
        <v>0</v>
      </c>
      <c r="J155" s="46">
        <f t="shared" si="21"/>
        <v>2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4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500</v>
      </c>
      <c r="P175" s="23">
        <f t="shared" si="26"/>
        <v>0</v>
      </c>
      <c r="Q175" s="90">
        <v>29.96</v>
      </c>
      <c r="R175" s="43">
        <f>+K175*Q175</f>
        <v>299.60000000000002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2</v>
      </c>
      <c r="F177" s="71"/>
      <c r="G177" s="46">
        <f t="shared" si="27"/>
        <v>2</v>
      </c>
      <c r="H177" s="78">
        <v>0</v>
      </c>
      <c r="I177" s="76">
        <v>0</v>
      </c>
      <c r="J177" s="46">
        <f t="shared" si="28"/>
        <v>2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14</v>
      </c>
      <c r="F198" s="71">
        <v>30</v>
      </c>
      <c r="G198" s="46">
        <f t="shared" si="27"/>
        <v>44</v>
      </c>
      <c r="H198" s="78">
        <v>0</v>
      </c>
      <c r="I198" s="76">
        <v>0</v>
      </c>
      <c r="J198" s="46">
        <f t="shared" si="28"/>
        <v>44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5" si="35">SUM(M198-O198)</f>
        <v>0</v>
      </c>
      <c r="Q198" s="90">
        <v>64.38</v>
      </c>
      <c r="R198" s="43">
        <f t="shared" si="32"/>
        <v>0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v>147</v>
      </c>
      <c r="F216" s="71"/>
      <c r="G216" s="46">
        <f t="shared" si="27"/>
        <v>147</v>
      </c>
      <c r="H216" s="78">
        <v>0</v>
      </c>
      <c r="I216" s="76">
        <v>0</v>
      </c>
      <c r="J216" s="46">
        <f t="shared" si="28"/>
        <v>147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97</v>
      </c>
      <c r="F217" s="71"/>
      <c r="G217" s="46">
        <f t="shared" si="27"/>
        <v>97</v>
      </c>
      <c r="H217" s="78">
        <v>0</v>
      </c>
      <c r="I217" s="76">
        <v>0</v>
      </c>
      <c r="J217" s="46">
        <f t="shared" si="28"/>
        <v>97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26</v>
      </c>
      <c r="F221" s="71"/>
      <c r="G221" s="46">
        <f t="shared" si="27"/>
        <v>26</v>
      </c>
      <c r="H221" s="78">
        <v>0</v>
      </c>
      <c r="I221" s="76">
        <v>0</v>
      </c>
      <c r="J221" s="46">
        <f t="shared" si="28"/>
        <v>26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36</v>
      </c>
      <c r="F223" s="71"/>
      <c r="G223" s="46">
        <f t="shared" si="27"/>
        <v>36</v>
      </c>
      <c r="H223" s="78">
        <v>0</v>
      </c>
      <c r="I223" s="76">
        <v>0</v>
      </c>
      <c r="J223" s="46">
        <f t="shared" si="28"/>
        <v>36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350</v>
      </c>
      <c r="F224" s="71"/>
      <c r="G224" s="46">
        <f t="shared" si="27"/>
        <v>350</v>
      </c>
      <c r="H224" s="78">
        <v>0</v>
      </c>
      <c r="I224" s="76">
        <v>0</v>
      </c>
      <c r="J224" s="46">
        <f t="shared" si="28"/>
        <v>350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ref="P226:P258" si="37">SUM(M226-O226)</f>
        <v>0</v>
      </c>
      <c r="Q226" s="90">
        <v>23.7</v>
      </c>
      <c r="R226" s="43">
        <f t="shared" si="32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13</v>
      </c>
      <c r="F228" s="71"/>
      <c r="G228" s="46">
        <f t="shared" si="27"/>
        <v>13</v>
      </c>
      <c r="H228" s="78">
        <v>0</v>
      </c>
      <c r="I228" s="76">
        <v>0</v>
      </c>
      <c r="J228" s="46">
        <f t="shared" si="28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18</v>
      </c>
      <c r="F229" s="71"/>
      <c r="G229" s="46">
        <f t="shared" si="27"/>
        <v>18</v>
      </c>
      <c r="H229" s="78">
        <v>0</v>
      </c>
      <c r="I229" s="76">
        <v>0</v>
      </c>
      <c r="J229" s="46">
        <f t="shared" si="28"/>
        <v>18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16</v>
      </c>
      <c r="F230" s="71"/>
      <c r="G230" s="46">
        <f t="shared" si="27"/>
        <v>16</v>
      </c>
      <c r="H230" s="78">
        <v>0</v>
      </c>
      <c r="I230" s="76">
        <v>0</v>
      </c>
      <c r="J230" s="46">
        <f t="shared" si="28"/>
        <v>16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9</v>
      </c>
      <c r="F231" s="71"/>
      <c r="G231" s="46">
        <f t="shared" ref="G231:G258" si="38">E231+F231</f>
        <v>9</v>
      </c>
      <c r="H231" s="78">
        <v>0</v>
      </c>
      <c r="I231" s="76">
        <v>0</v>
      </c>
      <c r="J231" s="46">
        <f t="shared" ref="J231:J258" si="39">+G231-H231-K231-I231</f>
        <v>9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1</v>
      </c>
      <c r="F232" s="71"/>
      <c r="G232" s="46">
        <f t="shared" si="38"/>
        <v>1</v>
      </c>
      <c r="H232" s="78">
        <v>0</v>
      </c>
      <c r="I232" s="76">
        <v>0</v>
      </c>
      <c r="J232" s="46">
        <f t="shared" si="39"/>
        <v>1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34</v>
      </c>
      <c r="F233" s="71"/>
      <c r="G233" s="46">
        <f t="shared" si="38"/>
        <v>34</v>
      </c>
      <c r="H233" s="78">
        <v>0</v>
      </c>
      <c r="I233" s="76">
        <v>0</v>
      </c>
      <c r="J233" s="46">
        <f t="shared" si="39"/>
        <v>34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3</v>
      </c>
      <c r="F234" s="71"/>
      <c r="G234" s="46">
        <f t="shared" si="38"/>
        <v>3</v>
      </c>
      <c r="H234" s="78">
        <v>0</v>
      </c>
      <c r="I234" s="76">
        <v>0</v>
      </c>
      <c r="J234" s="46">
        <f t="shared" si="39"/>
        <v>3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24</v>
      </c>
      <c r="F235" s="71"/>
      <c r="G235" s="46">
        <f t="shared" ref="G235:G247" si="40">E235+F235</f>
        <v>24</v>
      </c>
      <c r="H235" s="78">
        <v>0</v>
      </c>
      <c r="I235" s="76">
        <v>0</v>
      </c>
      <c r="J235" s="46">
        <f t="shared" ref="J235:J247" si="41">+G235-H235-K235-I235</f>
        <v>24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8</v>
      </c>
      <c r="F236" s="71"/>
      <c r="G236" s="46">
        <f t="shared" si="40"/>
        <v>8</v>
      </c>
      <c r="H236" s="78">
        <v>0</v>
      </c>
      <c r="I236" s="76">
        <v>0</v>
      </c>
      <c r="J236" s="46">
        <f t="shared" si="41"/>
        <v>8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4</v>
      </c>
      <c r="F237" s="71"/>
      <c r="G237" s="46">
        <f t="shared" si="40"/>
        <v>4</v>
      </c>
      <c r="H237" s="78">
        <v>0</v>
      </c>
      <c r="I237" s="76">
        <v>0</v>
      </c>
      <c r="J237" s="46">
        <f t="shared" si="41"/>
        <v>4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2</v>
      </c>
      <c r="F238" s="71"/>
      <c r="G238" s="46">
        <f t="shared" si="40"/>
        <v>2</v>
      </c>
      <c r="H238" s="78">
        <v>0</v>
      </c>
      <c r="I238" s="76">
        <v>0</v>
      </c>
      <c r="J238" s="46">
        <f t="shared" si="41"/>
        <v>2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8</v>
      </c>
      <c r="F239" s="71"/>
      <c r="G239" s="46">
        <f t="shared" si="40"/>
        <v>8</v>
      </c>
      <c r="H239" s="78">
        <v>0</v>
      </c>
      <c r="I239" s="76">
        <v>0</v>
      </c>
      <c r="J239" s="46">
        <f t="shared" si="41"/>
        <v>8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5</v>
      </c>
      <c r="F240" s="71"/>
      <c r="G240" s="46">
        <f t="shared" si="40"/>
        <v>5</v>
      </c>
      <c r="H240" s="78">
        <v>0</v>
      </c>
      <c r="I240" s="76">
        <v>0</v>
      </c>
      <c r="J240" s="46">
        <f t="shared" si="41"/>
        <v>5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+'24'!J243</f>
        <v>0</v>
      </c>
      <c r="F243" s="71"/>
      <c r="G243" s="46">
        <f t="shared" ref="G243:G246" si="45">E243+F243</f>
        <v>0</v>
      </c>
      <c r="H243" s="78">
        <v>0</v>
      </c>
      <c r="I243" s="76">
        <v>0</v>
      </c>
      <c r="J243" s="46">
        <f t="shared" ref="J243:J246" si="46">+G243-H243-K243-I243</f>
        <v>0</v>
      </c>
      <c r="K243" s="72"/>
      <c r="L243" s="20">
        <v>45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+'24'!J244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+'24'!J245</f>
        <v>0</v>
      </c>
      <c r="F245" s="71">
        <v>30</v>
      </c>
      <c r="G245" s="46">
        <f t="shared" si="45"/>
        <v>30</v>
      </c>
      <c r="H245" s="78">
        <v>0</v>
      </c>
      <c r="I245" s="76">
        <v>0</v>
      </c>
      <c r="J245" s="46">
        <f t="shared" si="46"/>
        <v>0</v>
      </c>
      <c r="K245" s="72">
        <v>30</v>
      </c>
      <c r="L245" s="20">
        <v>120</v>
      </c>
      <c r="M245" s="65">
        <f t="shared" si="47"/>
        <v>3600</v>
      </c>
      <c r="N245" s="17" t="s">
        <v>16</v>
      </c>
      <c r="O245" s="18"/>
      <c r="P245" s="104">
        <f t="shared" si="48"/>
        <v>3600</v>
      </c>
      <c r="Q245" s="90"/>
      <c r="R245" s="43">
        <f t="shared" si="49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+'24'!J246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>
        <v>1000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800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+'24'!J248</f>
        <v>41</v>
      </c>
      <c r="F248" s="71"/>
      <c r="G248" s="46">
        <f t="shared" si="38"/>
        <v>41</v>
      </c>
      <c r="H248" s="78">
        <v>0</v>
      </c>
      <c r="I248" s="76">
        <v>0</v>
      </c>
      <c r="J248" s="46">
        <f t="shared" si="39"/>
        <v>0</v>
      </c>
      <c r="K248" s="72">
        <v>41</v>
      </c>
      <c r="L248" s="20">
        <v>45</v>
      </c>
      <c r="M248" s="65">
        <f t="shared" si="31"/>
        <v>1845</v>
      </c>
      <c r="N248" s="17" t="s">
        <v>16</v>
      </c>
      <c r="O248" s="18">
        <v>970</v>
      </c>
      <c r="P248" s="104">
        <f t="shared" si="37"/>
        <v>875</v>
      </c>
      <c r="Q248" s="90"/>
      <c r="R248" s="43">
        <f t="shared" si="32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28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8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8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8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2361.94</v>
      </c>
      <c r="S260" s="75"/>
    </row>
    <row r="261" spans="1:28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8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11555</v>
      </c>
    </row>
    <row r="263" spans="1:28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6405</v>
      </c>
      <c r="O264" s="2">
        <v>340</v>
      </c>
      <c r="P264" s="2">
        <v>50</v>
      </c>
      <c r="Q264" s="2">
        <v>25</v>
      </c>
      <c r="R264" s="2">
        <v>100</v>
      </c>
      <c r="S264" s="2">
        <v>100</v>
      </c>
      <c r="T264" s="2">
        <v>3600</v>
      </c>
      <c r="U264" s="2">
        <v>150</v>
      </c>
      <c r="V264" s="2">
        <v>220</v>
      </c>
      <c r="W264" s="2">
        <v>200</v>
      </c>
      <c r="X264" s="2">
        <v>220</v>
      </c>
      <c r="Y264" s="2">
        <v>50</v>
      </c>
      <c r="Z264" s="2">
        <v>100</v>
      </c>
      <c r="AA264" s="2">
        <v>550</v>
      </c>
      <c r="AB264" s="2">
        <v>700</v>
      </c>
    </row>
    <row r="265" spans="1:28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2420</v>
      </c>
    </row>
    <row r="268" spans="1:28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28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28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180.00"/>
        <filter val="240.00"/>
        <filter val="250.00"/>
        <filter val="3,600.00"/>
        <filter val="35.00"/>
        <filter val="4,300.00"/>
        <filter val="400.00"/>
        <filter val="50"/>
        <filter val="50.00"/>
        <filter val="65.00"/>
        <filter val="750.00"/>
        <filter val="8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6"/>
  <sheetViews>
    <sheetView zoomScale="115" zoomScaleNormal="115" workbookViewId="0">
      <pane xSplit="10" ySplit="4" topLeftCell="M233" activePane="bottomRight" state="frozen"/>
      <selection activeCell="L249" sqref="L249"/>
      <selection pane="topRight" activeCell="L249" sqref="L249"/>
      <selection pane="bottomLeft" activeCell="L249" sqref="L249"/>
      <selection pane="bottomRight" activeCell="N9" sqref="N9:N259"/>
    </sheetView>
  </sheetViews>
  <sheetFormatPr defaultColWidth="9" defaultRowHeight="24" x14ac:dyDescent="0.6"/>
  <cols>
    <col min="1" max="1" width="6.69921875" style="2" customWidth="1"/>
    <col min="2" max="2" width="16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0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7</v>
      </c>
      <c r="F6" s="71">
        <v>80</v>
      </c>
      <c r="G6" s="46">
        <f t="shared" si="0"/>
        <v>87</v>
      </c>
      <c r="H6" s="78">
        <v>0</v>
      </c>
      <c r="I6" s="76">
        <v>56</v>
      </c>
      <c r="J6" s="46">
        <f t="shared" si="1"/>
        <v>0</v>
      </c>
      <c r="K6" s="72">
        <v>31</v>
      </c>
      <c r="L6" s="15">
        <v>100</v>
      </c>
      <c r="M6" s="65">
        <f t="shared" ref="M6:M80" si="2">+L6*K6</f>
        <v>3100</v>
      </c>
      <c r="N6" s="17" t="s">
        <v>16</v>
      </c>
      <c r="O6" s="18">
        <v>725</v>
      </c>
      <c r="P6" s="104">
        <f t="shared" ref="P6:P8" si="3">SUM(M6-O6)</f>
        <v>2375</v>
      </c>
      <c r="Q6" s="90">
        <v>39.29</v>
      </c>
      <c r="R6" s="43">
        <f t="shared" ref="R6:R80" si="4">+K6*Q6</f>
        <v>1217.99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0</v>
      </c>
      <c r="K18" s="72">
        <v>9</v>
      </c>
      <c r="L18" s="15">
        <v>50</v>
      </c>
      <c r="M18" s="65">
        <f t="shared" si="2"/>
        <v>450</v>
      </c>
      <c r="N18" s="17" t="s">
        <v>16</v>
      </c>
      <c r="O18" s="18">
        <v>450</v>
      </c>
      <c r="P18" s="23">
        <f t="shared" si="5"/>
        <v>0</v>
      </c>
      <c r="Q18" s="90">
        <v>18.77</v>
      </c>
      <c r="R18" s="43">
        <f t="shared" si="4"/>
        <v>168.93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4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04">
        <f t="shared" si="5"/>
        <v>500</v>
      </c>
      <c r="Q24" s="90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9</v>
      </c>
      <c r="F29" s="71"/>
      <c r="G29" s="46">
        <f t="shared" si="6"/>
        <v>9</v>
      </c>
      <c r="H29" s="78">
        <v>0</v>
      </c>
      <c r="I29" s="76">
        <v>0</v>
      </c>
      <c r="J29" s="46">
        <f t="shared" si="7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0</v>
      </c>
      <c r="F31" s="71">
        <v>6</v>
      </c>
      <c r="G31" s="46">
        <f t="shared" si="6"/>
        <v>6</v>
      </c>
      <c r="H31" s="78">
        <v>0</v>
      </c>
      <c r="I31" s="76">
        <v>0</v>
      </c>
      <c r="J31" s="46">
        <f t="shared" si="7"/>
        <v>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4">
        <f t="shared" si="5"/>
        <v>500</v>
      </c>
      <c r="Q31" s="90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4</v>
      </c>
      <c r="G32" s="46">
        <f t="shared" si="6"/>
        <v>4</v>
      </c>
      <c r="H32" s="78">
        <v>0</v>
      </c>
      <c r="I32" s="76">
        <v>0</v>
      </c>
      <c r="J32" s="46">
        <f t="shared" si="7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5"/>
        <v>260</v>
      </c>
      <c r="Q32" s="90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6"/>
        <v>3</v>
      </c>
      <c r="H41" s="78">
        <v>0</v>
      </c>
      <c r="I41" s="76">
        <v>0</v>
      </c>
      <c r="J41" s="46">
        <f t="shared" si="7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1</v>
      </c>
      <c r="F48" s="71"/>
      <c r="G48" s="46">
        <f t="shared" si="6"/>
        <v>1</v>
      </c>
      <c r="H48" s="78">
        <v>0</v>
      </c>
      <c r="I48" s="76">
        <v>0</v>
      </c>
      <c r="J48" s="46">
        <f t="shared" si="7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6"/>
        <v>2</v>
      </c>
      <c r="H50" s="78">
        <v>0</v>
      </c>
      <c r="I50" s="76">
        <v>0</v>
      </c>
      <c r="J50" s="46">
        <f t="shared" si="7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2</v>
      </c>
      <c r="F51" s="71"/>
      <c r="G51" s="46">
        <f t="shared" si="6"/>
        <v>2</v>
      </c>
      <c r="H51" s="78">
        <v>0</v>
      </c>
      <c r="I51" s="76">
        <v>0</v>
      </c>
      <c r="J51" s="46">
        <f t="shared" si="7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3</v>
      </c>
      <c r="F55" s="71"/>
      <c r="G55" s="46">
        <f t="shared" si="6"/>
        <v>3</v>
      </c>
      <c r="H55" s="78">
        <v>0</v>
      </c>
      <c r="I55" s="76">
        <v>0</v>
      </c>
      <c r="J55" s="46">
        <f t="shared" si="7"/>
        <v>0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360</v>
      </c>
      <c r="P55" s="23">
        <f t="shared" si="5"/>
        <v>0</v>
      </c>
      <c r="Q55" s="90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8</v>
      </c>
      <c r="F56" s="71"/>
      <c r="G56" s="46">
        <f t="shared" si="6"/>
        <v>8</v>
      </c>
      <c r="H56" s="78">
        <v>0</v>
      </c>
      <c r="I56" s="76">
        <v>0</v>
      </c>
      <c r="J56" s="46">
        <f t="shared" si="7"/>
        <v>0</v>
      </c>
      <c r="K56" s="72">
        <v>8</v>
      </c>
      <c r="L56" s="15">
        <v>120</v>
      </c>
      <c r="M56" s="65">
        <f>+L56*K56</f>
        <v>960</v>
      </c>
      <c r="N56" s="17" t="s">
        <v>16</v>
      </c>
      <c r="O56" s="18">
        <v>960</v>
      </c>
      <c r="P56" s="23">
        <f t="shared" si="5"/>
        <v>0</v>
      </c>
      <c r="Q56" s="90">
        <v>33.409999999999997</v>
      </c>
      <c r="R56" s="43">
        <f>+K56*Q56</f>
        <v>267.27999999999997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6"/>
        <v>3</v>
      </c>
      <c r="H57" s="78">
        <v>0</v>
      </c>
      <c r="I57" s="76">
        <v>0</v>
      </c>
      <c r="J57" s="46">
        <f t="shared" si="7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7"/>
        <v>0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480</v>
      </c>
      <c r="P58" s="23">
        <f t="shared" si="5"/>
        <v>0</v>
      </c>
      <c r="Q58" s="90">
        <v>34.56</v>
      </c>
      <c r="R58" s="43">
        <f t="shared" si="4"/>
        <v>138.24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10</v>
      </c>
      <c r="F59" s="71"/>
      <c r="G59" s="46">
        <f t="shared" si="6"/>
        <v>10</v>
      </c>
      <c r="H59" s="78">
        <v>0</v>
      </c>
      <c r="I59" s="76">
        <v>0</v>
      </c>
      <c r="J59" s="46">
        <f t="shared" si="7"/>
        <v>0</v>
      </c>
      <c r="K59" s="72">
        <v>10</v>
      </c>
      <c r="L59" s="15">
        <v>120</v>
      </c>
      <c r="M59" s="65">
        <f t="shared" si="2"/>
        <v>1200</v>
      </c>
      <c r="N59" s="17" t="s">
        <v>16</v>
      </c>
      <c r="O59" s="18">
        <v>1200</v>
      </c>
      <c r="P59" s="23">
        <f t="shared" si="5"/>
        <v>0</v>
      </c>
      <c r="Q59" s="90">
        <v>32.96</v>
      </c>
      <c r="R59" s="43">
        <f t="shared" si="4"/>
        <v>329.6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6"/>
        <v>1</v>
      </c>
      <c r="H64" s="78">
        <v>0</v>
      </c>
      <c r="I64" s="76">
        <v>0</v>
      </c>
      <c r="J64" s="46">
        <f t="shared" si="7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100</v>
      </c>
      <c r="P77" s="23">
        <f t="shared" si="5"/>
        <v>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95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4</v>
      </c>
      <c r="F93" s="71"/>
      <c r="G93" s="46">
        <f t="shared" si="6"/>
        <v>4</v>
      </c>
      <c r="H93" s="78">
        <v>0</v>
      </c>
      <c r="I93" s="76">
        <v>0</v>
      </c>
      <c r="J93" s="46">
        <f t="shared" si="7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ref="P96:P172" si="23">SUM(M96-O96)</f>
        <v>0</v>
      </c>
      <c r="Q96" s="90"/>
      <c r="R96" s="43">
        <f t="shared" si="10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+'25'!J99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21">
        <v>20.350000000000001</v>
      </c>
      <c r="R99" s="43">
        <f t="shared" ref="R99:R105" si="26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21"/>
      <c r="R100" s="43">
        <f t="shared" si="26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21"/>
      <c r="R101" s="43">
        <f t="shared" si="26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3</v>
      </c>
      <c r="F102" s="71"/>
      <c r="G102" s="46">
        <f t="shared" ref="G102" si="27">E102+F102</f>
        <v>3</v>
      </c>
      <c r="H102" s="78">
        <v>0</v>
      </c>
      <c r="I102" s="76">
        <v>0</v>
      </c>
      <c r="J102" s="46">
        <f t="shared" ref="J102" si="28">+G102-H102-K102-I102</f>
        <v>3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21"/>
      <c r="R102" s="43">
        <f t="shared" si="26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30</v>
      </c>
      <c r="F113" s="71"/>
      <c r="G113" s="46">
        <f t="shared" si="21"/>
        <v>30</v>
      </c>
      <c r="H113" s="78">
        <v>0</v>
      </c>
      <c r="I113" s="76">
        <v>0</v>
      </c>
      <c r="J113" s="46">
        <f t="shared" si="22"/>
        <v>8</v>
      </c>
      <c r="K113" s="72">
        <v>22</v>
      </c>
      <c r="L113" s="20">
        <v>55</v>
      </c>
      <c r="M113" s="65">
        <f t="shared" si="8"/>
        <v>1210</v>
      </c>
      <c r="N113" s="17" t="s">
        <v>16</v>
      </c>
      <c r="O113" s="18">
        <v>1155</v>
      </c>
      <c r="P113" s="104">
        <f t="shared" si="23"/>
        <v>55</v>
      </c>
      <c r="Q113" s="90">
        <v>20.58</v>
      </c>
      <c r="R113" s="43">
        <f t="shared" si="10"/>
        <v>452.76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20</v>
      </c>
      <c r="F115" s="71"/>
      <c r="G115" s="46">
        <f t="shared" si="21"/>
        <v>20</v>
      </c>
      <c r="H115" s="78">
        <v>0</v>
      </c>
      <c r="I115" s="76">
        <v>0</v>
      </c>
      <c r="J115" s="46">
        <f t="shared" si="22"/>
        <v>15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>
        <v>90</v>
      </c>
      <c r="P115" s="104">
        <f t="shared" si="23"/>
        <v>210</v>
      </c>
      <c r="Q115" s="90">
        <v>23.61</v>
      </c>
      <c r="R115" s="43">
        <f t="shared" si="10"/>
        <v>118.05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23"/>
        <v>100</v>
      </c>
      <c r="Q116" s="90">
        <v>13.03</v>
      </c>
      <c r="R116" s="43">
        <f t="shared" si="10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16</v>
      </c>
      <c r="F117" s="71"/>
      <c r="G117" s="46">
        <f t="shared" si="21"/>
        <v>16</v>
      </c>
      <c r="H117" s="78">
        <v>0</v>
      </c>
      <c r="I117" s="76">
        <v>0</v>
      </c>
      <c r="J117" s="46">
        <f t="shared" si="22"/>
        <v>16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3</v>
      </c>
      <c r="F131" s="71"/>
      <c r="G131" s="46">
        <f t="shared" si="21"/>
        <v>3</v>
      </c>
      <c r="H131" s="78"/>
      <c r="I131" s="76">
        <v>0</v>
      </c>
      <c r="J131" s="46">
        <f t="shared" si="22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23"/>
        <v>0</v>
      </c>
      <c r="Q131" s="90">
        <v>9.91</v>
      </c>
      <c r="R131" s="43">
        <f t="shared" si="10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1"/>
        <v>5</v>
      </c>
      <c r="H132" s="78"/>
      <c r="I132" s="76">
        <v>0</v>
      </c>
      <c r="J132" s="46">
        <f t="shared" si="22"/>
        <v>2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>
        <v>45</v>
      </c>
      <c r="P132" s="104">
        <f t="shared" si="23"/>
        <v>135</v>
      </c>
      <c r="Q132" s="90">
        <v>16.690000000000001</v>
      </c>
      <c r="R132" s="43">
        <f t="shared" si="10"/>
        <v>50.070000000000007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21"/>
      <c r="R134" s="43">
        <f t="shared" si="10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21"/>
      <c r="R135" s="43">
        <f t="shared" si="10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21"/>
      <c r="R136" s="43">
        <f t="shared" si="10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2</v>
      </c>
      <c r="F155" s="71"/>
      <c r="G155" s="46">
        <f t="shared" si="21"/>
        <v>2</v>
      </c>
      <c r="H155" s="78">
        <v>0</v>
      </c>
      <c r="I155" s="76">
        <v>0</v>
      </c>
      <c r="J155" s="46">
        <f t="shared" si="22"/>
        <v>2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31"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4</v>
      </c>
      <c r="F175" s="71"/>
      <c r="G175" s="46">
        <f t="shared" si="29"/>
        <v>4</v>
      </c>
      <c r="H175" s="78">
        <v>0</v>
      </c>
      <c r="I175" s="76">
        <v>0</v>
      </c>
      <c r="J175" s="46">
        <f t="shared" si="30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2</v>
      </c>
      <c r="F177" s="71"/>
      <c r="G177" s="46">
        <f t="shared" si="29"/>
        <v>2</v>
      </c>
      <c r="H177" s="78">
        <v>0</v>
      </c>
      <c r="I177" s="76">
        <v>0</v>
      </c>
      <c r="J177" s="46">
        <f t="shared" si="30"/>
        <v>0</v>
      </c>
      <c r="K177" s="72">
        <v>2</v>
      </c>
      <c r="L177" s="20">
        <v>55</v>
      </c>
      <c r="M177" s="65">
        <f t="shared" ref="M177:M258" si="34">+L177*K177</f>
        <v>110</v>
      </c>
      <c r="N177" s="17" t="s">
        <v>16</v>
      </c>
      <c r="O177" s="18"/>
      <c r="P177" s="104">
        <f t="shared" si="31"/>
        <v>110</v>
      </c>
      <c r="Q177" s="90"/>
      <c r="R177" s="43">
        <f t="shared" ref="R177:R258" si="35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2</v>
      </c>
      <c r="F193" s="71"/>
      <c r="G193" s="46">
        <f t="shared" si="29"/>
        <v>2</v>
      </c>
      <c r="H193" s="78">
        <v>0</v>
      </c>
      <c r="I193" s="76">
        <v>0</v>
      </c>
      <c r="J193" s="46">
        <f t="shared" si="30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44</v>
      </c>
      <c r="F198" s="71"/>
      <c r="G198" s="46">
        <f t="shared" si="29"/>
        <v>44</v>
      </c>
      <c r="H198" s="78">
        <v>0</v>
      </c>
      <c r="I198" s="76">
        <v>0</v>
      </c>
      <c r="J198" s="46">
        <f t="shared" si="30"/>
        <v>36</v>
      </c>
      <c r="K198" s="72">
        <v>8</v>
      </c>
      <c r="L198" s="20">
        <v>150</v>
      </c>
      <c r="M198" s="65">
        <f t="shared" si="34"/>
        <v>1200</v>
      </c>
      <c r="N198" s="17" t="s">
        <v>16</v>
      </c>
      <c r="O198" s="18">
        <v>60</v>
      </c>
      <c r="P198" s="104">
        <f t="shared" si="36"/>
        <v>1140</v>
      </c>
      <c r="Q198" s="90">
        <v>64.38</v>
      </c>
      <c r="R198" s="43">
        <f t="shared" si="35"/>
        <v>515.04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3</v>
      </c>
      <c r="F205" s="71"/>
      <c r="G205" s="46">
        <f t="shared" si="29"/>
        <v>3</v>
      </c>
      <c r="H205" s="78">
        <v>0</v>
      </c>
      <c r="I205" s="76">
        <v>0</v>
      </c>
      <c r="J205" s="46">
        <f t="shared" si="30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147</v>
      </c>
      <c r="F216" s="71"/>
      <c r="G216" s="46">
        <f t="shared" si="29"/>
        <v>147</v>
      </c>
      <c r="H216" s="78">
        <v>0</v>
      </c>
      <c r="I216" s="76">
        <v>0</v>
      </c>
      <c r="J216" s="46">
        <f t="shared" si="30"/>
        <v>147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97</v>
      </c>
      <c r="F217" s="71"/>
      <c r="G217" s="46">
        <f t="shared" si="29"/>
        <v>97</v>
      </c>
      <c r="H217" s="78">
        <v>0</v>
      </c>
      <c r="I217" s="76">
        <v>0</v>
      </c>
      <c r="J217" s="46">
        <f t="shared" si="30"/>
        <v>97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4</v>
      </c>
      <c r="F218" s="71"/>
      <c r="G218" s="46">
        <f t="shared" si="29"/>
        <v>4</v>
      </c>
      <c r="H218" s="78">
        <v>0</v>
      </c>
      <c r="I218" s="76">
        <v>0</v>
      </c>
      <c r="J218" s="46">
        <f t="shared" si="30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1</v>
      </c>
      <c r="F220" s="71"/>
      <c r="G220" s="46">
        <f t="shared" si="29"/>
        <v>1</v>
      </c>
      <c r="H220" s="78">
        <v>0</v>
      </c>
      <c r="I220" s="76">
        <v>0</v>
      </c>
      <c r="J220" s="46">
        <f t="shared" si="30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26</v>
      </c>
      <c r="F221" s="71"/>
      <c r="G221" s="46">
        <f t="shared" si="29"/>
        <v>26</v>
      </c>
      <c r="H221" s="78">
        <v>0</v>
      </c>
      <c r="I221" s="76">
        <v>0</v>
      </c>
      <c r="J221" s="46">
        <f t="shared" si="30"/>
        <v>26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36</v>
      </c>
      <c r="F223" s="71"/>
      <c r="G223" s="46">
        <f t="shared" si="29"/>
        <v>36</v>
      </c>
      <c r="H223" s="78">
        <v>0</v>
      </c>
      <c r="I223" s="76">
        <v>0</v>
      </c>
      <c r="J223" s="46">
        <f t="shared" si="30"/>
        <v>36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350</v>
      </c>
      <c r="F224" s="71"/>
      <c r="G224" s="46">
        <f t="shared" si="29"/>
        <v>350</v>
      </c>
      <c r="H224" s="78">
        <v>0</v>
      </c>
      <c r="I224" s="76">
        <v>0</v>
      </c>
      <c r="J224" s="46">
        <f t="shared" si="30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13</v>
      </c>
      <c r="F228" s="71"/>
      <c r="G228" s="46">
        <f t="shared" si="29"/>
        <v>13</v>
      </c>
      <c r="H228" s="78">
        <v>0</v>
      </c>
      <c r="I228" s="76">
        <v>0</v>
      </c>
      <c r="J228" s="46">
        <f t="shared" si="30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18</v>
      </c>
      <c r="F229" s="71"/>
      <c r="G229" s="46">
        <f t="shared" si="29"/>
        <v>18</v>
      </c>
      <c r="H229" s="78">
        <v>0</v>
      </c>
      <c r="I229" s="76">
        <v>0</v>
      </c>
      <c r="J229" s="46">
        <f t="shared" si="30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16</v>
      </c>
      <c r="F230" s="71"/>
      <c r="G230" s="46">
        <f t="shared" si="29"/>
        <v>16</v>
      </c>
      <c r="H230" s="78">
        <v>0</v>
      </c>
      <c r="I230" s="76">
        <v>0</v>
      </c>
      <c r="J230" s="46">
        <f t="shared" si="30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+'25'!J245</f>
        <v>0</v>
      </c>
      <c r="F245" s="71">
        <v>30</v>
      </c>
      <c r="G245" s="46">
        <f t="shared" si="47"/>
        <v>30</v>
      </c>
      <c r="H245" s="78">
        <v>0</v>
      </c>
      <c r="I245" s="76">
        <v>0</v>
      </c>
      <c r="J245" s="46">
        <f t="shared" si="48"/>
        <v>0</v>
      </c>
      <c r="K245" s="72">
        <v>30</v>
      </c>
      <c r="L245" s="20">
        <v>120</v>
      </c>
      <c r="M245" s="65">
        <f t="shared" si="49"/>
        <v>3600</v>
      </c>
      <c r="N245" s="17" t="s">
        <v>16</v>
      </c>
      <c r="O245" s="18"/>
      <c r="P245" s="104">
        <f t="shared" si="50"/>
        <v>3600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1" ht="24.6" x14ac:dyDescent="0.65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4.6" x14ac:dyDescent="0.65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1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4087.9700000000003</v>
      </c>
      <c r="S260" s="75"/>
    </row>
    <row r="261" spans="1:21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15110</v>
      </c>
    </row>
    <row r="263" spans="1:21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5005</v>
      </c>
      <c r="P264" s="2">
        <v>230</v>
      </c>
      <c r="Q264" s="2">
        <v>450</v>
      </c>
      <c r="R264" s="2">
        <v>3600</v>
      </c>
      <c r="S264" s="2">
        <v>250</v>
      </c>
      <c r="T264" s="2">
        <v>340</v>
      </c>
      <c r="U264" s="2">
        <v>135</v>
      </c>
    </row>
    <row r="265" spans="1:21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>
        <v>120</v>
      </c>
    </row>
    <row r="267" spans="1:21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5775</v>
      </c>
    </row>
    <row r="268" spans="1:21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4210</v>
      </c>
    </row>
    <row r="269" spans="1:21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4210</v>
      </c>
    </row>
    <row r="270" spans="1:21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T346"/>
  <sheetViews>
    <sheetView zoomScale="130" zoomScaleNormal="130" workbookViewId="0">
      <pane xSplit="10" ySplit="4" topLeftCell="M262" activePane="bottomRight" state="frozen"/>
      <selection activeCell="L249" sqref="L249"/>
      <selection pane="topRight" activeCell="L249" sqref="L249"/>
      <selection pane="bottomLeft" activeCell="L249" sqref="L249"/>
      <selection pane="bottomRight" activeCell="N7" sqref="N7:N259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+'26'!J5</f>
        <v>0</v>
      </c>
      <c r="F5" s="71">
        <v>20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15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04">
        <f>SUM(M5-O5)</f>
        <v>200</v>
      </c>
      <c r="Q5" s="90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0</v>
      </c>
      <c r="F6" s="71">
        <v>100</v>
      </c>
      <c r="G6" s="46">
        <f t="shared" si="0"/>
        <v>100</v>
      </c>
      <c r="H6" s="78">
        <v>0</v>
      </c>
      <c r="I6" s="76">
        <v>70</v>
      </c>
      <c r="J6" s="46">
        <f t="shared" si="1"/>
        <v>3</v>
      </c>
      <c r="K6" s="72">
        <v>27</v>
      </c>
      <c r="L6" s="15">
        <v>100</v>
      </c>
      <c r="M6" s="65">
        <f t="shared" ref="M6:M80" si="2">+L6*K6</f>
        <v>2700</v>
      </c>
      <c r="N6" s="17" t="s">
        <v>16</v>
      </c>
      <c r="O6" s="18">
        <v>1325</v>
      </c>
      <c r="P6" s="104">
        <f t="shared" ref="P6:P80" si="3">SUM(M6-O6)</f>
        <v>1375</v>
      </c>
      <c r="Q6" s="90">
        <v>39.29</v>
      </c>
      <c r="R6" s="43">
        <f t="shared" ref="R6:R80" si="4">+K6*Q6</f>
        <v>1060.83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>
        <v>20</v>
      </c>
      <c r="G18" s="46">
        <f t="shared" si="0"/>
        <v>20</v>
      </c>
      <c r="H18" s="78">
        <v>0</v>
      </c>
      <c r="I18" s="76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20</v>
      </c>
      <c r="G22" s="46">
        <f t="shared" si="0"/>
        <v>20</v>
      </c>
      <c r="H22" s="78">
        <v>0</v>
      </c>
      <c r="I22" s="76">
        <v>0</v>
      </c>
      <c r="J22" s="46">
        <f t="shared" si="1"/>
        <v>11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175</v>
      </c>
      <c r="P22" s="104">
        <f t="shared" si="3"/>
        <v>725</v>
      </c>
      <c r="Q22" s="90">
        <v>26.6</v>
      </c>
      <c r="R22" s="43">
        <f t="shared" si="4"/>
        <v>239.4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4">
        <f t="shared" si="3"/>
        <v>400</v>
      </c>
      <c r="Q24" s="90">
        <v>40.51</v>
      </c>
      <c r="R24" s="43">
        <f t="shared" si="4"/>
        <v>162.04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50</v>
      </c>
      <c r="P31" s="104">
        <f t="shared" si="3"/>
        <v>750</v>
      </c>
      <c r="Q31" s="90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23">
        <f t="shared" si="3"/>
        <v>150</v>
      </c>
      <c r="Q47" s="90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10</v>
      </c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0</v>
      </c>
      <c r="F53" s="71">
        <v>40</v>
      </c>
      <c r="G53" s="46">
        <f t="shared" si="5"/>
        <v>40</v>
      </c>
      <c r="H53" s="78">
        <v>0</v>
      </c>
      <c r="I53" s="76">
        <v>0</v>
      </c>
      <c r="J53" s="46">
        <f t="shared" si="6"/>
        <v>40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5</v>
      </c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3</v>
      </c>
      <c r="F57" s="71">
        <v>5</v>
      </c>
      <c r="G57" s="46">
        <f t="shared" si="5"/>
        <v>8</v>
      </c>
      <c r="H57" s="78">
        <v>0</v>
      </c>
      <c r="I57" s="76">
        <v>0</v>
      </c>
      <c r="J57" s="46">
        <f t="shared" si="6"/>
        <v>6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16</v>
      </c>
      <c r="F117" s="71"/>
      <c r="G117" s="46">
        <f t="shared" si="23"/>
        <v>16</v>
      </c>
      <c r="H117" s="78">
        <v>0</v>
      </c>
      <c r="I117" s="76">
        <v>0</v>
      </c>
      <c r="J117" s="46">
        <f t="shared" si="24"/>
        <v>16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6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4">
        <f t="shared" si="8"/>
        <v>200</v>
      </c>
      <c r="Q133" s="90">
        <v>24.21</v>
      </c>
      <c r="R133" s="43">
        <f t="shared" si="9"/>
        <v>96.84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>
        <v>20</v>
      </c>
      <c r="G175" s="46">
        <f t="shared" si="30"/>
        <v>20</v>
      </c>
      <c r="H175" s="78">
        <v>0</v>
      </c>
      <c r="I175" s="76">
        <v>0</v>
      </c>
      <c r="J175" s="46">
        <f t="shared" si="31"/>
        <v>7</v>
      </c>
      <c r="K175" s="72">
        <v>13</v>
      </c>
      <c r="L175" s="15">
        <v>50</v>
      </c>
      <c r="M175" s="65">
        <f>+L175*K175</f>
        <v>650</v>
      </c>
      <c r="N175" s="17" t="s">
        <v>16</v>
      </c>
      <c r="O175" s="18"/>
      <c r="P175" s="104">
        <f>SUM(M175-O175)</f>
        <v>650</v>
      </c>
      <c r="Q175" s="90">
        <v>29.96</v>
      </c>
      <c r="R175" s="43">
        <f>+K175*Q175</f>
        <v>389.48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147</v>
      </c>
      <c r="F216" s="71"/>
      <c r="G216" s="46">
        <f t="shared" si="30"/>
        <v>147</v>
      </c>
      <c r="H216" s="78">
        <v>0</v>
      </c>
      <c r="I216" s="76">
        <v>0</v>
      </c>
      <c r="J216" s="46">
        <f t="shared" si="31"/>
        <v>147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97</v>
      </c>
      <c r="F217" s="71"/>
      <c r="G217" s="46">
        <f t="shared" si="30"/>
        <v>97</v>
      </c>
      <c r="H217" s="78">
        <v>0</v>
      </c>
      <c r="I217" s="76">
        <v>0</v>
      </c>
      <c r="J217" s="46">
        <f t="shared" si="31"/>
        <v>97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26</v>
      </c>
      <c r="F221" s="71"/>
      <c r="G221" s="46">
        <f t="shared" si="30"/>
        <v>26</v>
      </c>
      <c r="H221" s="78">
        <v>0</v>
      </c>
      <c r="I221" s="76">
        <v>0</v>
      </c>
      <c r="J221" s="46">
        <f t="shared" si="31"/>
        <v>26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36</v>
      </c>
      <c r="F223" s="71"/>
      <c r="G223" s="46">
        <f t="shared" si="30"/>
        <v>36</v>
      </c>
      <c r="H223" s="78">
        <v>0</v>
      </c>
      <c r="I223" s="76">
        <v>0</v>
      </c>
      <c r="J223" s="46">
        <f t="shared" si="31"/>
        <v>36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3135.6499999999996</v>
      </c>
      <c r="S260" s="75"/>
    </row>
    <row r="261" spans="1:20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7840</v>
      </c>
    </row>
    <row r="263" spans="1:20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1480</v>
      </c>
      <c r="O264" s="2">
        <v>300</v>
      </c>
      <c r="Q264" s="2">
        <v>250</v>
      </c>
      <c r="R264" s="2">
        <v>200</v>
      </c>
      <c r="S264" s="2">
        <v>290</v>
      </c>
      <c r="T264" s="2">
        <v>440</v>
      </c>
    </row>
    <row r="265" spans="1:20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1670</v>
      </c>
    </row>
    <row r="268" spans="1:20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4690</v>
      </c>
    </row>
    <row r="269" spans="1:20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4690</v>
      </c>
    </row>
    <row r="270" spans="1:20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170.00"/>
        <filter val="200.00"/>
        <filter val="240.00"/>
        <filter val="300.00"/>
        <filter val="400.00"/>
        <filter val="50.00"/>
        <filter val="5600"/>
        <filter val="6,975.00"/>
        <filter val="650.00"/>
        <filter val="725.00"/>
        <filter val="7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46"/>
  <sheetViews>
    <sheetView zoomScale="70" zoomScaleNormal="70" workbookViewId="0">
      <pane xSplit="10" ySplit="4" topLeftCell="K254" activePane="bottomRight" state="frozen"/>
      <selection activeCell="L249" sqref="L249"/>
      <selection pane="topRight" activeCell="L249" sqref="L249"/>
      <selection pane="bottomLeft" activeCell="L249" sqref="L249"/>
      <selection pane="bottomRight" activeCell="N264" sqref="N264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0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04">
        <f>SUM(M5-O5)</f>
        <v>750</v>
      </c>
      <c r="Q5" s="90">
        <v>22.48</v>
      </c>
      <c r="R5" s="43">
        <f>+K5*Q5</f>
        <v>337.2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3</v>
      </c>
      <c r="F6" s="71">
        <v>200</v>
      </c>
      <c r="G6" s="46">
        <f t="shared" si="0"/>
        <v>203</v>
      </c>
      <c r="H6" s="78">
        <v>0</v>
      </c>
      <c r="I6" s="76">
        <v>0</v>
      </c>
      <c r="J6" s="46">
        <f t="shared" si="1"/>
        <v>125</v>
      </c>
      <c r="K6" s="72">
        <v>78</v>
      </c>
      <c r="L6" s="15">
        <v>100</v>
      </c>
      <c r="M6" s="65">
        <f t="shared" ref="M6:M80" si="2">+L6*K6</f>
        <v>7800</v>
      </c>
      <c r="N6" s="17" t="s">
        <v>16</v>
      </c>
      <c r="O6" s="18">
        <v>1340</v>
      </c>
      <c r="P6" s="104">
        <f t="shared" ref="P6:P80" si="3">SUM(M6-O6)</f>
        <v>6460</v>
      </c>
      <c r="Q6" s="90">
        <v>39.29</v>
      </c>
      <c r="R6" s="43">
        <f t="shared" ref="R6:R80" si="4">+K6*Q6</f>
        <v>3064.62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20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150</v>
      </c>
      <c r="P22" s="104">
        <f t="shared" si="3"/>
        <v>850</v>
      </c>
      <c r="Q22" s="90">
        <v>26.6</v>
      </c>
      <c r="R22" s="43">
        <f t="shared" si="4"/>
        <v>266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150</v>
      </c>
      <c r="P40" s="23">
        <f t="shared" si="3"/>
        <v>0</v>
      </c>
      <c r="Q40" s="90">
        <v>27.12</v>
      </c>
      <c r="R40" s="43">
        <f t="shared" si="4"/>
        <v>81.36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3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100</v>
      </c>
      <c r="P41" s="104">
        <f t="shared" si="3"/>
        <v>50</v>
      </c>
      <c r="Q41" s="90">
        <v>15.42</v>
      </c>
      <c r="R41" s="43">
        <f t="shared" si="4"/>
        <v>46.26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0</v>
      </c>
      <c r="K47" s="72">
        <v>7</v>
      </c>
      <c r="L47" s="15">
        <v>50</v>
      </c>
      <c r="M47" s="65">
        <f t="shared" si="2"/>
        <v>350</v>
      </c>
      <c r="N47" s="17" t="s">
        <v>16</v>
      </c>
      <c r="O47" s="18">
        <v>100</v>
      </c>
      <c r="P47" s="104">
        <f t="shared" si="3"/>
        <v>250</v>
      </c>
      <c r="Q47" s="90">
        <v>19.21</v>
      </c>
      <c r="R47" s="43">
        <f t="shared" si="4"/>
        <v>134.47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4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>
        <v>20</v>
      </c>
      <c r="P49" s="104">
        <f>SUM(M49-O49)</f>
        <v>230</v>
      </c>
      <c r="Q49" s="90">
        <v>20.43</v>
      </c>
      <c r="R49" s="43">
        <f>+K49*Q49</f>
        <v>102.15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7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10</v>
      </c>
      <c r="P50" s="104">
        <f t="shared" si="3"/>
        <v>140</v>
      </c>
      <c r="Q50" s="90">
        <v>21.81</v>
      </c>
      <c r="R50" s="43">
        <f t="shared" si="4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0</v>
      </c>
      <c r="F51" s="71">
        <v>8</v>
      </c>
      <c r="G51" s="46">
        <f t="shared" si="5"/>
        <v>8</v>
      </c>
      <c r="H51" s="78">
        <v>0</v>
      </c>
      <c r="I51" s="76">
        <v>0</v>
      </c>
      <c r="J51" s="46">
        <f t="shared" si="6"/>
        <v>6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40</v>
      </c>
      <c r="F53" s="71"/>
      <c r="G53" s="46">
        <f t="shared" si="5"/>
        <v>40</v>
      </c>
      <c r="H53" s="78">
        <v>0</v>
      </c>
      <c r="I53" s="76">
        <v>0</v>
      </c>
      <c r="J53" s="46">
        <f t="shared" si="6"/>
        <v>8</v>
      </c>
      <c r="K53" s="72">
        <v>32</v>
      </c>
      <c r="L53" s="20">
        <v>50</v>
      </c>
      <c r="M53" s="65">
        <f>+L53*K53</f>
        <v>1600</v>
      </c>
      <c r="N53" s="17" t="s">
        <v>16</v>
      </c>
      <c r="O53" s="18">
        <v>1330</v>
      </c>
      <c r="P53" s="104">
        <f>SUM(M53-O53)</f>
        <v>270</v>
      </c>
      <c r="Q53" s="90">
        <v>17.53</v>
      </c>
      <c r="R53" s="43">
        <f>+K53*Q53</f>
        <v>560.96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75</v>
      </c>
      <c r="P57" s="104">
        <f t="shared" si="3"/>
        <v>165</v>
      </c>
      <c r="Q57" s="90">
        <v>31.46</v>
      </c>
      <c r="R57" s="43">
        <f t="shared" si="4"/>
        <v>62.92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70</v>
      </c>
      <c r="P62" s="104">
        <f t="shared" si="3"/>
        <v>290</v>
      </c>
      <c r="Q62" s="90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1</v>
      </c>
      <c r="K74" s="72">
        <v>9</v>
      </c>
      <c r="L74" s="21">
        <v>50</v>
      </c>
      <c r="M74" s="65">
        <f t="shared" si="2"/>
        <v>450</v>
      </c>
      <c r="N74" s="17" t="s">
        <v>16</v>
      </c>
      <c r="O74" s="18"/>
      <c r="P74" s="104">
        <f t="shared" si="3"/>
        <v>450</v>
      </c>
      <c r="Q74" s="90">
        <v>17.09</v>
      </c>
      <c r="R74" s="43">
        <f t="shared" si="4"/>
        <v>153.81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25.15</v>
      </c>
      <c r="R77" s="43">
        <f t="shared" si="4"/>
        <v>100.6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16</v>
      </c>
      <c r="F117" s="71"/>
      <c r="G117" s="46">
        <f t="shared" si="23"/>
        <v>16</v>
      </c>
      <c r="H117" s="78">
        <v>0</v>
      </c>
      <c r="I117" s="76">
        <v>0</v>
      </c>
      <c r="J117" s="46">
        <f t="shared" si="24"/>
        <v>16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0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04">
        <f t="shared" si="8"/>
        <v>300</v>
      </c>
      <c r="Q133" s="90">
        <v>24.21</v>
      </c>
      <c r="R133" s="43">
        <f t="shared" si="9"/>
        <v>145.26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+'27'!J173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9</v>
      </c>
      <c r="K187" s="72">
        <v>3</v>
      </c>
      <c r="L187" s="20">
        <v>15</v>
      </c>
      <c r="M187" s="65">
        <f>+L187*K187</f>
        <v>45</v>
      </c>
      <c r="N187" s="17" t="s">
        <v>16</v>
      </c>
      <c r="O187" s="18"/>
      <c r="P187" s="104">
        <f>SUM(M187-O187)</f>
        <v>45</v>
      </c>
      <c r="Q187" s="90">
        <v>3.5</v>
      </c>
      <c r="R187" s="43">
        <f>+K187*Q187</f>
        <v>10.5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v>22</v>
      </c>
      <c r="F188" s="71"/>
      <c r="G188" s="46">
        <f>E188+F188</f>
        <v>22</v>
      </c>
      <c r="H188" s="78">
        <v>0</v>
      </c>
      <c r="I188" s="76">
        <v>0</v>
      </c>
      <c r="J188" s="46">
        <f>+G188-H188-K188-I188</f>
        <v>16</v>
      </c>
      <c r="K188" s="72">
        <v>6</v>
      </c>
      <c r="L188" s="20">
        <v>15</v>
      </c>
      <c r="M188" s="65">
        <f>+L188*K188</f>
        <v>90</v>
      </c>
      <c r="N188" s="17" t="s">
        <v>16</v>
      </c>
      <c r="O188" s="18">
        <v>20</v>
      </c>
      <c r="P188" s="104">
        <f>SUM(M188-O188)</f>
        <v>70</v>
      </c>
      <c r="Q188" s="90">
        <v>3.5</v>
      </c>
      <c r="R188" s="43">
        <f>+K188*Q188</f>
        <v>21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v>23</v>
      </c>
      <c r="F189" s="71"/>
      <c r="G189" s="46">
        <f>E189+F189</f>
        <v>23</v>
      </c>
      <c r="H189" s="78">
        <v>0</v>
      </c>
      <c r="I189" s="76">
        <v>0</v>
      </c>
      <c r="J189" s="46">
        <f>+G189-H189-K189-I189</f>
        <v>16</v>
      </c>
      <c r="K189" s="72">
        <v>7</v>
      </c>
      <c r="L189" s="20">
        <v>15</v>
      </c>
      <c r="M189" s="65">
        <f>+L189*K189</f>
        <v>105</v>
      </c>
      <c r="N189" s="17" t="s">
        <v>16</v>
      </c>
      <c r="O189" s="18">
        <v>5</v>
      </c>
      <c r="P189" s="104">
        <f>SUM(M189-O189)</f>
        <v>100</v>
      </c>
      <c r="Q189" s="90">
        <v>3.5</v>
      </c>
      <c r="R189" s="43">
        <f>+K189*Q189</f>
        <v>24.5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>
        <v>20</v>
      </c>
      <c r="P193" s="104">
        <f t="shared" si="35"/>
        <v>100</v>
      </c>
      <c r="Q193" s="90">
        <v>38</v>
      </c>
      <c r="R193" s="43">
        <f t="shared" si="36"/>
        <v>76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0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34</v>
      </c>
      <c r="F198" s="71">
        <v>100</v>
      </c>
      <c r="G198" s="46">
        <f t="shared" si="30"/>
        <v>134</v>
      </c>
      <c r="H198" s="78">
        <v>0</v>
      </c>
      <c r="I198" s="76">
        <v>0</v>
      </c>
      <c r="J198" s="46">
        <f t="shared" si="31"/>
        <v>111</v>
      </c>
      <c r="K198" s="72">
        <v>23</v>
      </c>
      <c r="L198" s="20">
        <v>150</v>
      </c>
      <c r="M198" s="65">
        <f t="shared" si="34"/>
        <v>3450</v>
      </c>
      <c r="N198" s="17" t="s">
        <v>16</v>
      </c>
      <c r="O198" s="18">
        <v>780</v>
      </c>
      <c r="P198" s="104">
        <f t="shared" si="35"/>
        <v>2670</v>
      </c>
      <c r="Q198" s="90">
        <v>64.38</v>
      </c>
      <c r="R198" s="43">
        <f t="shared" si="36"/>
        <v>1480.7399999999998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147</v>
      </c>
      <c r="F216" s="71"/>
      <c r="G216" s="46">
        <f t="shared" si="30"/>
        <v>147</v>
      </c>
      <c r="H216" s="78">
        <v>0</v>
      </c>
      <c r="I216" s="76">
        <v>0</v>
      </c>
      <c r="J216" s="46">
        <f t="shared" si="31"/>
        <v>147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97</v>
      </c>
      <c r="F217" s="71"/>
      <c r="G217" s="46">
        <f t="shared" si="30"/>
        <v>97</v>
      </c>
      <c r="H217" s="78">
        <v>0</v>
      </c>
      <c r="I217" s="76">
        <v>0</v>
      </c>
      <c r="J217" s="46">
        <f t="shared" si="31"/>
        <v>97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26</v>
      </c>
      <c r="F221" s="71"/>
      <c r="G221" s="46">
        <f t="shared" si="30"/>
        <v>26</v>
      </c>
      <c r="H221" s="78">
        <v>0</v>
      </c>
      <c r="I221" s="76">
        <v>0</v>
      </c>
      <c r="J221" s="46">
        <f t="shared" si="31"/>
        <v>26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36</v>
      </c>
      <c r="F223" s="71"/>
      <c r="G223" s="46">
        <f t="shared" si="30"/>
        <v>36</v>
      </c>
      <c r="H223" s="78">
        <v>0</v>
      </c>
      <c r="I223" s="76">
        <v>0</v>
      </c>
      <c r="J223" s="46">
        <f t="shared" si="31"/>
        <v>36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+'27'!J245</f>
        <v>0</v>
      </c>
      <c r="F245" s="71">
        <v>24</v>
      </c>
      <c r="G245" s="46">
        <f t="shared" si="47"/>
        <v>24</v>
      </c>
      <c r="H245" s="78">
        <v>0</v>
      </c>
      <c r="I245" s="76">
        <v>0</v>
      </c>
      <c r="J245" s="46">
        <f t="shared" si="48"/>
        <v>0</v>
      </c>
      <c r="K245" s="72">
        <v>24</v>
      </c>
      <c r="L245" s="20">
        <v>120</v>
      </c>
      <c r="M245" s="65">
        <f t="shared" si="49"/>
        <v>2880</v>
      </c>
      <c r="N245" s="17" t="s">
        <v>16</v>
      </c>
      <c r="O245" s="18">
        <v>1855</v>
      </c>
      <c r="P245" s="104">
        <f t="shared" si="50"/>
        <v>1025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7760.31</v>
      </c>
      <c r="S260" s="75"/>
    </row>
    <row r="261" spans="1:24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22585</v>
      </c>
    </row>
    <row r="263" spans="1:24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9100</v>
      </c>
      <c r="O264" s="2">
        <v>870</v>
      </c>
      <c r="P264" s="2">
        <v>700</v>
      </c>
      <c r="Q264" s="2">
        <v>500</v>
      </c>
      <c r="R264" s="2">
        <v>325</v>
      </c>
      <c r="S264" s="2">
        <v>170</v>
      </c>
      <c r="T264" s="2">
        <v>1400</v>
      </c>
      <c r="U264" s="2">
        <v>1950</v>
      </c>
      <c r="V264" s="2">
        <v>1585</v>
      </c>
      <c r="W264" s="2">
        <v>700</v>
      </c>
      <c r="X264" s="2">
        <v>900</v>
      </c>
    </row>
    <row r="265" spans="1:24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6095</v>
      </c>
    </row>
    <row r="268" spans="1:24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7390</v>
      </c>
    </row>
    <row r="269" spans="1:24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7390</v>
      </c>
    </row>
    <row r="270" spans="1:24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49" sqref="L249"/>
      <selection pane="topRight" activeCell="L249" sqref="L249"/>
      <selection pane="bottomLeft" activeCell="L249" sqref="L249"/>
      <selection pane="bottomRight" activeCell="K6" sqref="K6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+'28'!J5</f>
        <v>0</v>
      </c>
      <c r="F5" s="71">
        <v>80</v>
      </c>
      <c r="G5" s="46">
        <f t="shared" ref="G5:G26" si="0">E5+F5</f>
        <v>80</v>
      </c>
      <c r="H5" s="78">
        <v>0</v>
      </c>
      <c r="I5" s="76">
        <v>0</v>
      </c>
      <c r="J5" s="46">
        <f t="shared" ref="J5:J26" si="1">+G5-H5-K5-I5</f>
        <v>76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125</v>
      </c>
      <c r="F6" s="71">
        <v>600</v>
      </c>
      <c r="G6" s="46">
        <f t="shared" si="0"/>
        <v>725</v>
      </c>
      <c r="H6" s="78">
        <v>0</v>
      </c>
      <c r="I6" s="76">
        <v>75</v>
      </c>
      <c r="J6" s="46">
        <f t="shared" si="1"/>
        <v>532</v>
      </c>
      <c r="K6" s="72">
        <f>193-75</f>
        <v>118</v>
      </c>
      <c r="L6" s="15">
        <v>100</v>
      </c>
      <c r="M6" s="65">
        <f t="shared" ref="M6:M80" si="2">+L6*K6</f>
        <v>11800</v>
      </c>
      <c r="N6" s="17" t="s">
        <v>16</v>
      </c>
      <c r="O6" s="18">
        <v>2000</v>
      </c>
      <c r="P6" s="123">
        <f t="shared" ref="P6:P80" si="3">SUM(M6-O6)</f>
        <v>9800</v>
      </c>
      <c r="Q6" s="90">
        <v>39.29</v>
      </c>
      <c r="R6" s="43">
        <f t="shared" ref="R6:R80" si="4">+K6*Q6</f>
        <v>4636.22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20</v>
      </c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v>30</v>
      </c>
      <c r="F18" s="71"/>
      <c r="G18" s="46">
        <f t="shared" si="0"/>
        <v>30</v>
      </c>
      <c r="H18" s="78">
        <v>0</v>
      </c>
      <c r="I18" s="76">
        <v>0</v>
      </c>
      <c r="J18" s="46">
        <f t="shared" si="1"/>
        <v>30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121</v>
      </c>
      <c r="F22" s="71"/>
      <c r="G22" s="46">
        <f t="shared" si="0"/>
        <v>121</v>
      </c>
      <c r="H22" s="78">
        <v>0</v>
      </c>
      <c r="I22" s="76">
        <v>0</v>
      </c>
      <c r="J22" s="46">
        <f t="shared" si="1"/>
        <v>99</v>
      </c>
      <c r="K22" s="72">
        <v>22</v>
      </c>
      <c r="L22" s="20">
        <v>100</v>
      </c>
      <c r="M22" s="65">
        <f t="shared" si="2"/>
        <v>2200</v>
      </c>
      <c r="N22" s="17" t="s">
        <v>16</v>
      </c>
      <c r="O22" s="18">
        <v>2050</v>
      </c>
      <c r="P22" s="104">
        <f t="shared" si="3"/>
        <v>150</v>
      </c>
      <c r="Q22" s="90">
        <v>26.6</v>
      </c>
      <c r="R22" s="43">
        <f t="shared" si="4"/>
        <v>585.20000000000005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v>1</v>
      </c>
      <c r="F23" s="71">
        <v>120</v>
      </c>
      <c r="G23" s="46">
        <f t="shared" si="0"/>
        <v>121</v>
      </c>
      <c r="H23" s="78">
        <v>0</v>
      </c>
      <c r="I23" s="76">
        <v>0</v>
      </c>
      <c r="J23" s="46">
        <f t="shared" si="1"/>
        <v>121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/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>
        <v>50</v>
      </c>
      <c r="G24" s="46">
        <f t="shared" si="0"/>
        <v>50</v>
      </c>
      <c r="H24" s="78">
        <v>0</v>
      </c>
      <c r="I24" s="76">
        <v>0</v>
      </c>
      <c r="J24" s="46">
        <f t="shared" si="1"/>
        <v>37</v>
      </c>
      <c r="K24" s="72">
        <v>13</v>
      </c>
      <c r="L24" s="15">
        <v>100</v>
      </c>
      <c r="M24" s="65">
        <f t="shared" si="2"/>
        <v>1300</v>
      </c>
      <c r="N24" s="17" t="s">
        <v>16</v>
      </c>
      <c r="O24" s="18">
        <v>1045</v>
      </c>
      <c r="P24" s="104">
        <f t="shared" si="3"/>
        <v>255</v>
      </c>
      <c r="Q24" s="90">
        <v>40.51</v>
      </c>
      <c r="R24" s="43">
        <f t="shared" si="4"/>
        <v>526.63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15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75</v>
      </c>
      <c r="P28" s="104">
        <f t="shared" si="3"/>
        <v>425</v>
      </c>
      <c r="Q28" s="90">
        <v>31.97</v>
      </c>
      <c r="R28" s="43">
        <f t="shared" si="4"/>
        <v>159.85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v>50</v>
      </c>
      <c r="F31" s="71"/>
      <c r="G31" s="46">
        <f t="shared" si="5"/>
        <v>50</v>
      </c>
      <c r="H31" s="78">
        <v>0</v>
      </c>
      <c r="I31" s="76">
        <v>0</v>
      </c>
      <c r="J31" s="46">
        <f t="shared" si="6"/>
        <v>10</v>
      </c>
      <c r="K31" s="72">
        <v>40</v>
      </c>
      <c r="L31" s="15">
        <v>100</v>
      </c>
      <c r="M31" s="65">
        <f t="shared" si="2"/>
        <v>4000</v>
      </c>
      <c r="N31" s="17" t="s">
        <v>16</v>
      </c>
      <c r="O31" s="18">
        <v>1000</v>
      </c>
      <c r="P31" s="104">
        <f t="shared" si="3"/>
        <v>3000</v>
      </c>
      <c r="Q31" s="90">
        <v>38.46</v>
      </c>
      <c r="R31" s="43">
        <f t="shared" si="4"/>
        <v>1538.4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30</v>
      </c>
      <c r="P33" s="104">
        <f t="shared" si="3"/>
        <v>230</v>
      </c>
      <c r="Q33" s="90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04">
        <f t="shared" si="3"/>
        <v>40</v>
      </c>
      <c r="Q39" s="90">
        <v>27.84</v>
      </c>
      <c r="R39" s="43">
        <f t="shared" si="4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3"/>
        <v>50</v>
      </c>
      <c r="Q40" s="90">
        <v>27.12</v>
      </c>
      <c r="R40" s="43">
        <f t="shared" si="4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10</v>
      </c>
      <c r="P41" s="104">
        <f t="shared" si="3"/>
        <v>90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56</v>
      </c>
      <c r="F46" s="71"/>
      <c r="G46" s="46">
        <f t="shared" si="5"/>
        <v>56</v>
      </c>
      <c r="H46" s="78">
        <v>0</v>
      </c>
      <c r="I46" s="76">
        <v>0</v>
      </c>
      <c r="J46" s="46">
        <f t="shared" si="6"/>
        <v>55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50</v>
      </c>
      <c r="F47" s="71"/>
      <c r="G47" s="46">
        <f t="shared" si="5"/>
        <v>50</v>
      </c>
      <c r="H47" s="78">
        <v>0</v>
      </c>
      <c r="I47" s="76">
        <v>0</v>
      </c>
      <c r="J47" s="46">
        <f t="shared" si="6"/>
        <v>47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57</v>
      </c>
      <c r="F48" s="71"/>
      <c r="G48" s="46">
        <f t="shared" si="5"/>
        <v>57</v>
      </c>
      <c r="H48" s="78">
        <v>0</v>
      </c>
      <c r="I48" s="76">
        <v>0</v>
      </c>
      <c r="J48" s="46">
        <f t="shared" si="6"/>
        <v>56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54</v>
      </c>
      <c r="F49" s="71"/>
      <c r="G49" s="46">
        <f t="shared" si="5"/>
        <v>54</v>
      </c>
      <c r="H49" s="78">
        <v>0</v>
      </c>
      <c r="I49" s="76">
        <v>0</v>
      </c>
      <c r="J49" s="46">
        <f t="shared" si="6"/>
        <v>51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 t="shared" si="3"/>
        <v>150</v>
      </c>
      <c r="Q49" s="90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57</v>
      </c>
      <c r="F50" s="71"/>
      <c r="G50" s="46">
        <f t="shared" si="5"/>
        <v>57</v>
      </c>
      <c r="H50" s="78">
        <v>0</v>
      </c>
      <c r="I50" s="76">
        <v>0</v>
      </c>
      <c r="J50" s="46">
        <f t="shared" si="6"/>
        <v>56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56</v>
      </c>
      <c r="F51" s="71"/>
      <c r="G51" s="46">
        <f t="shared" si="5"/>
        <v>56</v>
      </c>
      <c r="H51" s="78">
        <v>0</v>
      </c>
      <c r="I51" s="76">
        <v>0</v>
      </c>
      <c r="J51" s="46">
        <f t="shared" si="6"/>
        <v>55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58</v>
      </c>
      <c r="F53" s="71"/>
      <c r="G53" s="46">
        <f t="shared" si="5"/>
        <v>58</v>
      </c>
      <c r="H53" s="78">
        <v>0</v>
      </c>
      <c r="I53" s="76">
        <v>0</v>
      </c>
      <c r="J53" s="46">
        <f t="shared" si="6"/>
        <v>56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20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140</v>
      </c>
      <c r="P55" s="104">
        <f t="shared" si="3"/>
        <v>340</v>
      </c>
      <c r="Q55" s="90">
        <v>29.34</v>
      </c>
      <c r="R55" s="43">
        <f>+K55*Q55</f>
        <v>117.36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v>4</v>
      </c>
      <c r="F56" s="71">
        <v>20</v>
      </c>
      <c r="G56" s="46">
        <f t="shared" si="5"/>
        <v>24</v>
      </c>
      <c r="H56" s="78">
        <v>0</v>
      </c>
      <c r="I56" s="76">
        <v>0</v>
      </c>
      <c r="J56" s="46">
        <f t="shared" si="6"/>
        <v>23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 t="shared" si="3"/>
        <v>85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1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4">
        <f t="shared" si="3"/>
        <v>255</v>
      </c>
      <c r="Q57" s="90">
        <v>31.46</v>
      </c>
      <c r="R57" s="43">
        <f t="shared" si="4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1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04">
        <f t="shared" si="3"/>
        <v>255</v>
      </c>
      <c r="Q58" s="90">
        <v>34.56</v>
      </c>
      <c r="R58" s="43">
        <f t="shared" si="4"/>
        <v>103.68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4.6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29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4">
        <f t="shared" si="3"/>
        <v>255</v>
      </c>
      <c r="Q62" s="90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10</v>
      </c>
      <c r="P74" s="104">
        <f t="shared" si="3"/>
        <v>40</v>
      </c>
      <c r="Q74" s="90">
        <v>17.09</v>
      </c>
      <c r="R74" s="43">
        <f t="shared" si="4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4">
        <f t="shared" si="3"/>
        <v>90</v>
      </c>
      <c r="Q77" s="90">
        <v>25.15</v>
      </c>
      <c r="R77" s="43">
        <f t="shared" si="4"/>
        <v>50.3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5</v>
      </c>
      <c r="P93" s="104">
        <f t="shared" si="8"/>
        <v>30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+'28'!J99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3</v>
      </c>
      <c r="F102" s="71"/>
      <c r="G102" s="46">
        <f t="shared" ref="G102" si="24">E102+F102</f>
        <v>3</v>
      </c>
      <c r="H102" s="78">
        <v>0</v>
      </c>
      <c r="I102" s="76">
        <v>0</v>
      </c>
      <c r="J102" s="46">
        <f t="shared" ref="J102" si="25">+G102-H102-K102-I102</f>
        <v>3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10</v>
      </c>
      <c r="P115" s="104">
        <f t="shared" ref="P115:P172" si="26">SUM(M115-O115)</f>
        <v>50</v>
      </c>
      <c r="Q115" s="90">
        <v>23.61</v>
      </c>
      <c r="R115" s="43">
        <f t="shared" si="9"/>
        <v>23.61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26"/>
        <v>100</v>
      </c>
      <c r="Q116" s="90">
        <v>13.03</v>
      </c>
      <c r="R116" s="43">
        <f t="shared" si="9"/>
        <v>13.03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16</v>
      </c>
      <c r="F117" s="71"/>
      <c r="G117" s="46">
        <f t="shared" si="20"/>
        <v>16</v>
      </c>
      <c r="H117" s="78">
        <v>0</v>
      </c>
      <c r="I117" s="76">
        <v>0</v>
      </c>
      <c r="J117" s="46">
        <f t="shared" si="21"/>
        <v>16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26"/>
        <v>50</v>
      </c>
      <c r="Q131" s="90">
        <v>9.91</v>
      </c>
      <c r="R131" s="43">
        <f t="shared" si="9"/>
        <v>9.91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2</v>
      </c>
      <c r="F155" s="71"/>
      <c r="G155" s="46">
        <f t="shared" si="20"/>
        <v>2</v>
      </c>
      <c r="H155" s="78">
        <v>0</v>
      </c>
      <c r="I155" s="76">
        <v>0</v>
      </c>
      <c r="J155" s="46">
        <f t="shared" si="21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v>7</v>
      </c>
      <c r="F173" s="71">
        <v>16</v>
      </c>
      <c r="G173" s="46">
        <f>E173+F173</f>
        <v>23</v>
      </c>
      <c r="H173" s="78">
        <v>0</v>
      </c>
      <c r="I173" s="76">
        <v>0</v>
      </c>
      <c r="J173" s="46">
        <f>+G173-H173-K173-I173</f>
        <v>23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 t="shared" ref="P173:P197" si="29"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6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>
        <v>30</v>
      </c>
      <c r="P187" s="23">
        <f t="shared" si="29"/>
        <v>0</v>
      </c>
      <c r="Q187" s="90">
        <v>3.5</v>
      </c>
      <c r="R187" s="43">
        <f>+K187*Q187</f>
        <v>7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v>17</v>
      </c>
      <c r="F188" s="71"/>
      <c r="G188" s="46">
        <f>E188+F188</f>
        <v>17</v>
      </c>
      <c r="H188" s="78">
        <v>0</v>
      </c>
      <c r="I188" s="76">
        <v>0</v>
      </c>
      <c r="J188" s="46">
        <f>+G188-H188-K188-I188</f>
        <v>12</v>
      </c>
      <c r="K188" s="72">
        <v>5</v>
      </c>
      <c r="L188" s="20">
        <v>15</v>
      </c>
      <c r="M188" s="65">
        <f>+L188*K188</f>
        <v>75</v>
      </c>
      <c r="N188" s="17" t="s">
        <v>16</v>
      </c>
      <c r="O188" s="18">
        <v>75</v>
      </c>
      <c r="P188" s="23">
        <f t="shared" si="29"/>
        <v>0</v>
      </c>
      <c r="Q188" s="90">
        <v>3.5</v>
      </c>
      <c r="R188" s="43">
        <f>+K188*Q188</f>
        <v>17.5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v>15</v>
      </c>
      <c r="F189" s="71"/>
      <c r="G189" s="46">
        <f>E189+F189</f>
        <v>15</v>
      </c>
      <c r="H189" s="78">
        <v>0</v>
      </c>
      <c r="I189" s="76">
        <v>0</v>
      </c>
      <c r="J189" s="46">
        <f>+G189-H189-K189-I189</f>
        <v>10</v>
      </c>
      <c r="K189" s="72">
        <v>5</v>
      </c>
      <c r="L189" s="20">
        <v>15</v>
      </c>
      <c r="M189" s="65">
        <f>+L189*K189</f>
        <v>75</v>
      </c>
      <c r="N189" s="17" t="s">
        <v>16</v>
      </c>
      <c r="O189" s="18">
        <v>75</v>
      </c>
      <c r="P189" s="23">
        <f t="shared" si="29"/>
        <v>0</v>
      </c>
      <c r="Q189" s="90">
        <v>3.5</v>
      </c>
      <c r="R189" s="43">
        <f>+K189*Q189</f>
        <v>17.5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4.6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141</v>
      </c>
      <c r="F198" s="71"/>
      <c r="G198" s="46">
        <f t="shared" si="27"/>
        <v>141</v>
      </c>
      <c r="H198" s="78">
        <v>0</v>
      </c>
      <c r="I198" s="76">
        <v>0</v>
      </c>
      <c r="J198" s="46">
        <f t="shared" si="28"/>
        <v>20</v>
      </c>
      <c r="K198" s="72">
        <v>121</v>
      </c>
      <c r="L198" s="20">
        <v>150</v>
      </c>
      <c r="M198" s="65">
        <f t="shared" si="32"/>
        <v>18150</v>
      </c>
      <c r="N198" s="17" t="s">
        <v>16</v>
      </c>
      <c r="O198" s="18">
        <v>6160</v>
      </c>
      <c r="P198" s="104">
        <f t="shared" ref="P198:P258" si="36">SUM(M198-O198)</f>
        <v>11990</v>
      </c>
      <c r="Q198" s="90">
        <v>64.38</v>
      </c>
      <c r="R198" s="43">
        <f t="shared" si="33"/>
        <v>7789.98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147</v>
      </c>
      <c r="F216" s="71"/>
      <c r="G216" s="46">
        <f t="shared" si="27"/>
        <v>147</v>
      </c>
      <c r="H216" s="78">
        <v>0</v>
      </c>
      <c r="I216" s="76">
        <v>0</v>
      </c>
      <c r="J216" s="46">
        <f t="shared" si="28"/>
        <v>145</v>
      </c>
      <c r="K216" s="72">
        <v>2</v>
      </c>
      <c r="L216" s="20">
        <v>10</v>
      </c>
      <c r="M216" s="65">
        <f t="shared" si="32"/>
        <v>20</v>
      </c>
      <c r="N216" s="17" t="s">
        <v>16</v>
      </c>
      <c r="O216" s="18"/>
      <c r="P216" s="104">
        <f t="shared" si="36"/>
        <v>20</v>
      </c>
      <c r="Q216" s="90">
        <v>9</v>
      </c>
      <c r="R216" s="43">
        <f t="shared" si="33"/>
        <v>18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95</v>
      </c>
      <c r="F217" s="71"/>
      <c r="G217" s="46">
        <f t="shared" si="27"/>
        <v>95</v>
      </c>
      <c r="H217" s="78">
        <v>0</v>
      </c>
      <c r="I217" s="76">
        <v>0</v>
      </c>
      <c r="J217" s="46">
        <f t="shared" si="28"/>
        <v>93</v>
      </c>
      <c r="K217" s="72">
        <v>2</v>
      </c>
      <c r="L217" s="20">
        <v>10</v>
      </c>
      <c r="M217" s="65">
        <f t="shared" si="32"/>
        <v>20</v>
      </c>
      <c r="N217" s="17" t="s">
        <v>16</v>
      </c>
      <c r="O217" s="18"/>
      <c r="P217" s="104">
        <f t="shared" si="36"/>
        <v>20</v>
      </c>
      <c r="Q217" s="90"/>
      <c r="R217" s="43">
        <f t="shared" si="33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4</v>
      </c>
      <c r="F218" s="71"/>
      <c r="G218" s="46">
        <f t="shared" si="27"/>
        <v>4</v>
      </c>
      <c r="H218" s="78">
        <v>0</v>
      </c>
      <c r="I218" s="76">
        <v>0</v>
      </c>
      <c r="J218" s="46">
        <f t="shared" si="28"/>
        <v>4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26</v>
      </c>
      <c r="F221" s="71"/>
      <c r="G221" s="46">
        <f t="shared" si="27"/>
        <v>26</v>
      </c>
      <c r="H221" s="78">
        <v>0</v>
      </c>
      <c r="I221" s="76">
        <v>0</v>
      </c>
      <c r="J221" s="46">
        <f t="shared" si="28"/>
        <v>26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36</v>
      </c>
      <c r="F223" s="71"/>
      <c r="G223" s="46">
        <f t="shared" si="27"/>
        <v>36</v>
      </c>
      <c r="H223" s="78">
        <v>0</v>
      </c>
      <c r="I223" s="76">
        <v>0</v>
      </c>
      <c r="J223" s="46">
        <f t="shared" si="28"/>
        <v>36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350</v>
      </c>
      <c r="F224" s="71"/>
      <c r="G224" s="46">
        <f t="shared" si="27"/>
        <v>350</v>
      </c>
      <c r="H224" s="78">
        <v>0</v>
      </c>
      <c r="I224" s="76">
        <v>0</v>
      </c>
      <c r="J224" s="46">
        <f t="shared" si="28"/>
        <v>350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13</v>
      </c>
      <c r="F228" s="71"/>
      <c r="G228" s="46">
        <f t="shared" si="27"/>
        <v>13</v>
      </c>
      <c r="H228" s="78">
        <v>0</v>
      </c>
      <c r="I228" s="76">
        <v>0</v>
      </c>
      <c r="J228" s="46">
        <f t="shared" si="28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18</v>
      </c>
      <c r="F229" s="71"/>
      <c r="G229" s="46">
        <f t="shared" si="27"/>
        <v>18</v>
      </c>
      <c r="H229" s="78">
        <v>0</v>
      </c>
      <c r="I229" s="76">
        <v>0</v>
      </c>
      <c r="J229" s="46">
        <f t="shared" si="28"/>
        <v>18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16</v>
      </c>
      <c r="F230" s="71"/>
      <c r="G230" s="46">
        <f t="shared" si="27"/>
        <v>16</v>
      </c>
      <c r="H230" s="78">
        <v>0</v>
      </c>
      <c r="I230" s="76">
        <v>0</v>
      </c>
      <c r="J230" s="46">
        <f t="shared" si="28"/>
        <v>16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9</v>
      </c>
      <c r="F231" s="71"/>
      <c r="G231" s="46">
        <f t="shared" ref="G231:G258" si="38">E231+F231</f>
        <v>9</v>
      </c>
      <c r="H231" s="78">
        <v>0</v>
      </c>
      <c r="I231" s="76">
        <v>0</v>
      </c>
      <c r="J231" s="46">
        <f t="shared" ref="J231:J258" si="39">+G231-H231-K231-I231</f>
        <v>9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1</v>
      </c>
      <c r="F232" s="71"/>
      <c r="G232" s="46">
        <f t="shared" si="38"/>
        <v>1</v>
      </c>
      <c r="H232" s="78">
        <v>0</v>
      </c>
      <c r="I232" s="76">
        <v>0</v>
      </c>
      <c r="J232" s="46">
        <f t="shared" si="39"/>
        <v>1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34</v>
      </c>
      <c r="F233" s="71"/>
      <c r="G233" s="46">
        <f t="shared" si="38"/>
        <v>34</v>
      </c>
      <c r="H233" s="78">
        <v>0</v>
      </c>
      <c r="I233" s="76">
        <v>0</v>
      </c>
      <c r="J233" s="46">
        <f t="shared" si="39"/>
        <v>34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3</v>
      </c>
      <c r="F234" s="71"/>
      <c r="G234" s="46">
        <f t="shared" si="38"/>
        <v>3</v>
      </c>
      <c r="H234" s="78">
        <v>0</v>
      </c>
      <c r="I234" s="76">
        <v>0</v>
      </c>
      <c r="J234" s="46">
        <f t="shared" si="39"/>
        <v>3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24</v>
      </c>
      <c r="F235" s="71"/>
      <c r="G235" s="46">
        <f t="shared" ref="G235:G247" si="40">E235+F235</f>
        <v>24</v>
      </c>
      <c r="H235" s="78">
        <v>0</v>
      </c>
      <c r="I235" s="76">
        <v>0</v>
      </c>
      <c r="J235" s="46">
        <f t="shared" ref="J235:J247" si="41">+G235-H235-K235-I235</f>
        <v>24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8</v>
      </c>
      <c r="F236" s="71"/>
      <c r="G236" s="46">
        <f t="shared" si="40"/>
        <v>8</v>
      </c>
      <c r="H236" s="78">
        <v>0</v>
      </c>
      <c r="I236" s="76">
        <v>0</v>
      </c>
      <c r="J236" s="46">
        <f t="shared" si="41"/>
        <v>8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4</v>
      </c>
      <c r="F237" s="71"/>
      <c r="G237" s="46">
        <f t="shared" si="40"/>
        <v>4</v>
      </c>
      <c r="H237" s="78">
        <v>0</v>
      </c>
      <c r="I237" s="76">
        <v>0</v>
      </c>
      <c r="J237" s="46">
        <f t="shared" si="41"/>
        <v>4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2</v>
      </c>
      <c r="F238" s="71"/>
      <c r="G238" s="46">
        <f t="shared" si="40"/>
        <v>2</v>
      </c>
      <c r="H238" s="78">
        <v>0</v>
      </c>
      <c r="I238" s="76">
        <v>0</v>
      </c>
      <c r="J238" s="46">
        <f t="shared" si="41"/>
        <v>2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8</v>
      </c>
      <c r="F239" s="71"/>
      <c r="G239" s="46">
        <f t="shared" si="40"/>
        <v>8</v>
      </c>
      <c r="H239" s="78">
        <v>0</v>
      </c>
      <c r="I239" s="76">
        <v>0</v>
      </c>
      <c r="J239" s="46">
        <f t="shared" si="41"/>
        <v>8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5</v>
      </c>
      <c r="F240" s="71"/>
      <c r="G240" s="46">
        <f t="shared" si="40"/>
        <v>5</v>
      </c>
      <c r="H240" s="78">
        <v>0</v>
      </c>
      <c r="I240" s="76">
        <v>0</v>
      </c>
      <c r="J240" s="46">
        <f t="shared" si="41"/>
        <v>5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+'28'!J243</f>
        <v>0</v>
      </c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45</v>
      </c>
      <c r="M243" s="65">
        <f t="shared" ref="M243:M246" si="46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7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+'28'!J244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46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7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+'28'!J245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120</v>
      </c>
      <c r="M245" s="65">
        <f t="shared" si="46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7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+'28'!J246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1000</v>
      </c>
      <c r="M246" s="65">
        <f t="shared" si="46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7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800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45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1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4.6" x14ac:dyDescent="0.65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4.6" x14ac:dyDescent="0.65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5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5">+K257*Q257</f>
        <v>0</v>
      </c>
    </row>
    <row r="258" spans="1:25" ht="24.6" x14ac:dyDescent="0.65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5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5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16466.36</v>
      </c>
      <c r="S260" s="75"/>
    </row>
    <row r="261" spans="1:25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41775</v>
      </c>
    </row>
    <row r="263" spans="1:25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8410</v>
      </c>
      <c r="O264" s="2">
        <v>665</v>
      </c>
      <c r="P264" s="2">
        <v>300</v>
      </c>
      <c r="Q264" s="2">
        <v>3500</v>
      </c>
      <c r="R264" s="2">
        <v>250</v>
      </c>
      <c r="S264" s="2">
        <v>1000</v>
      </c>
      <c r="T264" s="2">
        <v>905</v>
      </c>
      <c r="U264" s="2">
        <v>500</v>
      </c>
      <c r="V264" s="2">
        <v>550</v>
      </c>
      <c r="W264" s="2">
        <v>550</v>
      </c>
      <c r="X264" s="2">
        <v>5440</v>
      </c>
      <c r="Y264" s="2">
        <v>-5250</v>
      </c>
    </row>
    <row r="265" spans="1:25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13135</v>
      </c>
    </row>
    <row r="268" spans="1:25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20230</v>
      </c>
    </row>
    <row r="269" spans="1:25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20230</v>
      </c>
    </row>
    <row r="270" spans="1:25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46"/>
  <sheetViews>
    <sheetView zoomScale="70" zoomScaleNormal="70" workbookViewId="0">
      <pane xSplit="10" ySplit="4" topLeftCell="K260" activePane="bottomRight" state="frozen"/>
      <selection activeCell="L249" sqref="L249"/>
      <selection pane="topRight" activeCell="L249" sqref="L249"/>
      <selection pane="bottomLeft" activeCell="L249" sqref="L249"/>
      <selection pane="bottomRight" activeCell="L6" sqref="L6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+'29'!J5</f>
        <v>76</v>
      </c>
      <c r="F5" s="71"/>
      <c r="G5" s="46">
        <f t="shared" ref="G5:G26" si="0">E5+F5</f>
        <v>76</v>
      </c>
      <c r="H5" s="78">
        <v>0</v>
      </c>
      <c r="I5" s="76">
        <v>0</v>
      </c>
      <c r="J5" s="46">
        <f t="shared" ref="J5:J26" si="1">+G5-H5-K5-I5</f>
        <v>42</v>
      </c>
      <c r="K5" s="72">
        <v>34</v>
      </c>
      <c r="L5" s="15">
        <v>50</v>
      </c>
      <c r="M5" s="65">
        <f>+L5*K5</f>
        <v>1700</v>
      </c>
      <c r="N5" s="17" t="s">
        <v>16</v>
      </c>
      <c r="O5" s="18">
        <v>120</v>
      </c>
      <c r="P5" s="104">
        <f>SUM(M5-O5)</f>
        <v>1580</v>
      </c>
      <c r="Q5" s="90">
        <v>22.48</v>
      </c>
      <c r="R5" s="43">
        <f>+K5*Q5</f>
        <v>764.32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532</v>
      </c>
      <c r="F6" s="71"/>
      <c r="G6" s="46">
        <f t="shared" si="0"/>
        <v>532</v>
      </c>
      <c r="H6" s="78">
        <v>0</v>
      </c>
      <c r="I6" s="76">
        <v>80</v>
      </c>
      <c r="J6" s="46">
        <f t="shared" si="1"/>
        <v>289</v>
      </c>
      <c r="K6" s="72">
        <f>243-80</f>
        <v>163</v>
      </c>
      <c r="L6" s="15">
        <v>100</v>
      </c>
      <c r="M6" s="65">
        <f t="shared" ref="M6:M80" si="2">+L6*K6</f>
        <v>16300</v>
      </c>
      <c r="N6" s="17" t="s">
        <v>16</v>
      </c>
      <c r="O6" s="18">
        <f>16300-13250</f>
        <v>3050</v>
      </c>
      <c r="P6" s="104">
        <f t="shared" ref="P6:P80" si="3">SUM(M6-O6)</f>
        <v>13250</v>
      </c>
      <c r="Q6" s="90">
        <v>39.29</v>
      </c>
      <c r="R6" s="43">
        <f t="shared" ref="R6:R80" si="4">+K6*Q6</f>
        <v>6404.2699999999995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30</v>
      </c>
      <c r="F18" s="71"/>
      <c r="G18" s="46">
        <f t="shared" si="0"/>
        <v>30</v>
      </c>
      <c r="H18" s="78">
        <v>0</v>
      </c>
      <c r="I18" s="76">
        <v>0</v>
      </c>
      <c r="J18" s="46">
        <f t="shared" si="1"/>
        <v>24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/>
      <c r="P18" s="104">
        <f t="shared" si="3"/>
        <v>300</v>
      </c>
      <c r="Q18" s="90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99</v>
      </c>
      <c r="F22" s="71"/>
      <c r="G22" s="46">
        <f t="shared" si="0"/>
        <v>99</v>
      </c>
      <c r="H22" s="78">
        <v>0</v>
      </c>
      <c r="I22" s="76">
        <v>0</v>
      </c>
      <c r="J22" s="46">
        <f t="shared" si="1"/>
        <v>67</v>
      </c>
      <c r="K22" s="72">
        <v>32</v>
      </c>
      <c r="L22" s="20">
        <v>100</v>
      </c>
      <c r="M22" s="65">
        <f t="shared" si="2"/>
        <v>3200</v>
      </c>
      <c r="N22" s="17" t="s">
        <v>16</v>
      </c>
      <c r="O22" s="18">
        <v>635</v>
      </c>
      <c r="P22" s="104">
        <f t="shared" si="3"/>
        <v>2565</v>
      </c>
      <c r="Q22" s="90">
        <v>26.6</v>
      </c>
      <c r="R22" s="43">
        <f t="shared" si="4"/>
        <v>851.2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18</v>
      </c>
      <c r="K24" s="72">
        <v>19</v>
      </c>
      <c r="L24" s="15">
        <v>100</v>
      </c>
      <c r="M24" s="65">
        <f t="shared" si="2"/>
        <v>1900</v>
      </c>
      <c r="N24" s="17" t="s">
        <v>16</v>
      </c>
      <c r="O24" s="18">
        <v>175</v>
      </c>
      <c r="P24" s="104">
        <f t="shared" si="3"/>
        <v>1725</v>
      </c>
      <c r="Q24" s="90">
        <v>40.51</v>
      </c>
      <c r="R24" s="43">
        <f t="shared" si="4"/>
        <v>769.68999999999994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6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150</v>
      </c>
      <c r="P28" s="104">
        <f t="shared" si="3"/>
        <v>750</v>
      </c>
      <c r="Q28" s="90">
        <v>31.97</v>
      </c>
      <c r="R28" s="43">
        <f t="shared" si="4"/>
        <v>287.73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125</v>
      </c>
      <c r="P31" s="104">
        <f t="shared" si="3"/>
        <v>475</v>
      </c>
      <c r="Q31" s="90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6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3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55</v>
      </c>
      <c r="P39" s="104">
        <f t="shared" si="3"/>
        <v>195</v>
      </c>
      <c r="Q39" s="90">
        <v>27.84</v>
      </c>
      <c r="R39" s="43">
        <f t="shared" si="4"/>
        <v>139.19999999999999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55</v>
      </c>
      <c r="F46" s="71"/>
      <c r="G46" s="46">
        <f t="shared" si="5"/>
        <v>55</v>
      </c>
      <c r="H46" s="78">
        <v>0</v>
      </c>
      <c r="I46" s="76">
        <v>0</v>
      </c>
      <c r="J46" s="46">
        <f t="shared" si="6"/>
        <v>52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3"/>
        <v>150</v>
      </c>
      <c r="Q46" s="90">
        <v>19.05</v>
      </c>
      <c r="R46" s="43">
        <f t="shared" si="4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47</v>
      </c>
      <c r="F47" s="71"/>
      <c r="G47" s="46">
        <f t="shared" si="5"/>
        <v>47</v>
      </c>
      <c r="H47" s="78">
        <v>0</v>
      </c>
      <c r="I47" s="76">
        <v>0</v>
      </c>
      <c r="J47" s="46">
        <f t="shared" si="6"/>
        <v>40</v>
      </c>
      <c r="K47" s="72">
        <v>7</v>
      </c>
      <c r="L47" s="15">
        <v>50</v>
      </c>
      <c r="M47" s="65">
        <f t="shared" si="2"/>
        <v>350</v>
      </c>
      <c r="N47" s="17" t="s">
        <v>16</v>
      </c>
      <c r="O47" s="18">
        <v>50</v>
      </c>
      <c r="P47" s="104">
        <f t="shared" si="3"/>
        <v>300</v>
      </c>
      <c r="Q47" s="90">
        <v>19.21</v>
      </c>
      <c r="R47" s="43">
        <f t="shared" si="4"/>
        <v>134.47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56</v>
      </c>
      <c r="F48" s="71"/>
      <c r="G48" s="46">
        <f t="shared" si="5"/>
        <v>56</v>
      </c>
      <c r="H48" s="78">
        <v>0</v>
      </c>
      <c r="I48" s="76">
        <v>0</v>
      </c>
      <c r="J48" s="46">
        <f t="shared" si="6"/>
        <v>54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51</v>
      </c>
      <c r="F49" s="71"/>
      <c r="G49" s="46">
        <f t="shared" si="5"/>
        <v>51</v>
      </c>
      <c r="H49" s="78">
        <v>0</v>
      </c>
      <c r="I49" s="76">
        <v>0</v>
      </c>
      <c r="J49" s="46">
        <f t="shared" si="6"/>
        <v>50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56</v>
      </c>
      <c r="F50" s="71"/>
      <c r="G50" s="46">
        <f t="shared" si="5"/>
        <v>56</v>
      </c>
      <c r="H50" s="78">
        <v>0</v>
      </c>
      <c r="I50" s="76">
        <v>0</v>
      </c>
      <c r="J50" s="46">
        <f t="shared" si="6"/>
        <v>56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55</v>
      </c>
      <c r="F51" s="71"/>
      <c r="G51" s="46">
        <f t="shared" si="5"/>
        <v>55</v>
      </c>
      <c r="H51" s="78">
        <v>0</v>
      </c>
      <c r="I51" s="76">
        <v>0</v>
      </c>
      <c r="J51" s="46">
        <f t="shared" si="6"/>
        <v>54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56</v>
      </c>
      <c r="F53" s="71"/>
      <c r="G53" s="46">
        <f t="shared" si="5"/>
        <v>56</v>
      </c>
      <c r="H53" s="78">
        <v>0</v>
      </c>
      <c r="I53" s="76">
        <v>0</v>
      </c>
      <c r="J53" s="46">
        <f t="shared" si="6"/>
        <v>56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17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04">
        <f>SUM(M55-O55)</f>
        <v>255</v>
      </c>
      <c r="Q55" s="90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23</v>
      </c>
      <c r="F56" s="71"/>
      <c r="G56" s="46">
        <f t="shared" si="5"/>
        <v>23</v>
      </c>
      <c r="H56" s="78">
        <v>0</v>
      </c>
      <c r="I56" s="76">
        <v>0</v>
      </c>
      <c r="J56" s="46">
        <f t="shared" si="6"/>
        <v>22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20</v>
      </c>
      <c r="K62" s="72">
        <v>9</v>
      </c>
      <c r="L62" s="15">
        <v>120</v>
      </c>
      <c r="M62" s="65">
        <f t="shared" si="2"/>
        <v>1080</v>
      </c>
      <c r="N62" s="17" t="s">
        <v>16</v>
      </c>
      <c r="O62" s="18">
        <v>280</v>
      </c>
      <c r="P62" s="104">
        <f t="shared" si="3"/>
        <v>800</v>
      </c>
      <c r="Q62" s="90">
        <v>29.82</v>
      </c>
      <c r="R62" s="43">
        <f t="shared" si="4"/>
        <v>268.38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100</v>
      </c>
      <c r="P77" s="104">
        <f t="shared" si="3"/>
        <v>50</v>
      </c>
      <c r="Q77" s="90">
        <v>25.15</v>
      </c>
      <c r="R77" s="43">
        <f t="shared" si="4"/>
        <v>75.449999999999989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35</v>
      </c>
      <c r="P93" s="23">
        <f t="shared" si="8"/>
        <v>0</v>
      </c>
      <c r="Q93" s="90">
        <v>18.63</v>
      </c>
      <c r="R93" s="43">
        <f t="shared" si="9"/>
        <v>18.63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30</v>
      </c>
      <c r="P115" s="104">
        <f t="shared" si="8"/>
        <v>150</v>
      </c>
      <c r="Q115" s="90">
        <v>23.61</v>
      </c>
      <c r="R115" s="43">
        <f t="shared" si="9"/>
        <v>70.83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16</v>
      </c>
      <c r="F117" s="71"/>
      <c r="G117" s="46">
        <f t="shared" si="23"/>
        <v>16</v>
      </c>
      <c r="H117" s="78">
        <v>0</v>
      </c>
      <c r="I117" s="76">
        <v>0</v>
      </c>
      <c r="J117" s="46">
        <f t="shared" si="24"/>
        <v>16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+'29'!J173</f>
        <v>23</v>
      </c>
      <c r="F173" s="71"/>
      <c r="G173" s="46">
        <f>E173+F173</f>
        <v>23</v>
      </c>
      <c r="H173" s="78">
        <v>0</v>
      </c>
      <c r="I173" s="76">
        <v>0</v>
      </c>
      <c r="J173" s="46">
        <f>+G173-H173-K173-I173</f>
        <v>23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7</v>
      </c>
      <c r="F175" s="71">
        <v>16</v>
      </c>
      <c r="G175" s="46">
        <f t="shared" si="30"/>
        <v>23</v>
      </c>
      <c r="H175" s="78">
        <v>0</v>
      </c>
      <c r="I175" s="76">
        <v>0</v>
      </c>
      <c r="J175" s="46">
        <f t="shared" si="31"/>
        <v>16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4">
        <f>SUM(M175-O175)</f>
        <v>350</v>
      </c>
      <c r="Q175" s="90">
        <v>29.96</v>
      </c>
      <c r="R175" s="43">
        <f>+K175*Q175</f>
        <v>209.72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+'29'!J187</f>
        <v>6</v>
      </c>
      <c r="F187" s="71"/>
      <c r="G187" s="46">
        <f>E187+F187</f>
        <v>6</v>
      </c>
      <c r="H187" s="78">
        <v>0</v>
      </c>
      <c r="I187" s="76">
        <v>0</v>
      </c>
      <c r="J187" s="46">
        <f>+G187-H187-K187-I187</f>
        <v>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15</v>
      </c>
      <c r="P187" s="23">
        <f>SUM(M187-O187)</f>
        <v>0</v>
      </c>
      <c r="Q187" s="90">
        <v>3.5</v>
      </c>
      <c r="R187" s="43">
        <f>+K187*Q187</f>
        <v>3.5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+'29'!J188</f>
        <v>12</v>
      </c>
      <c r="F188" s="71"/>
      <c r="G188" s="46">
        <f>E188+F188</f>
        <v>12</v>
      </c>
      <c r="H188" s="78">
        <v>0</v>
      </c>
      <c r="I188" s="76">
        <v>0</v>
      </c>
      <c r="J188" s="46">
        <f>+G188-H188-K188-I188</f>
        <v>11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15</v>
      </c>
      <c r="P188" s="23">
        <f>SUM(M188-O188)</f>
        <v>0</v>
      </c>
      <c r="Q188" s="90">
        <v>3.5</v>
      </c>
      <c r="R188" s="43">
        <f>+K188*Q188</f>
        <v>3.5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+'29'!J189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9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15</v>
      </c>
      <c r="P189" s="23">
        <f>SUM(M189-O189)</f>
        <v>0</v>
      </c>
      <c r="Q189" s="90">
        <v>3.5</v>
      </c>
      <c r="R189" s="43">
        <f>+K189*Q189</f>
        <v>3.5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13</v>
      </c>
      <c r="K198" s="72">
        <v>7</v>
      </c>
      <c r="L198" s="20">
        <v>150</v>
      </c>
      <c r="M198" s="65">
        <f t="shared" si="34"/>
        <v>1050</v>
      </c>
      <c r="N198" s="17" t="s">
        <v>16</v>
      </c>
      <c r="O198" s="18">
        <v>30</v>
      </c>
      <c r="P198" s="104">
        <f t="shared" si="35"/>
        <v>1020</v>
      </c>
      <c r="Q198" s="90">
        <v>64.38</v>
      </c>
      <c r="R198" s="43">
        <f t="shared" si="36"/>
        <v>450.65999999999997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145</v>
      </c>
      <c r="F216" s="71"/>
      <c r="G216" s="46">
        <f t="shared" si="30"/>
        <v>145</v>
      </c>
      <c r="H216" s="78">
        <v>0</v>
      </c>
      <c r="I216" s="76">
        <v>0</v>
      </c>
      <c r="J216" s="46">
        <f t="shared" si="31"/>
        <v>145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95</v>
      </c>
      <c r="F217" s="71"/>
      <c r="G217" s="46">
        <f t="shared" si="30"/>
        <v>95</v>
      </c>
      <c r="H217" s="78">
        <v>0</v>
      </c>
      <c r="I217" s="76">
        <v>0</v>
      </c>
      <c r="J217" s="46">
        <f t="shared" si="31"/>
        <v>95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26</v>
      </c>
      <c r="F221" s="71"/>
      <c r="G221" s="46">
        <f t="shared" si="30"/>
        <v>26</v>
      </c>
      <c r="H221" s="78">
        <v>0</v>
      </c>
      <c r="I221" s="76">
        <v>0</v>
      </c>
      <c r="J221" s="46">
        <f t="shared" si="31"/>
        <v>26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36</v>
      </c>
      <c r="F223" s="71"/>
      <c r="G223" s="46">
        <f t="shared" si="30"/>
        <v>36</v>
      </c>
      <c r="H223" s="78">
        <v>0</v>
      </c>
      <c r="I223" s="76">
        <v>0</v>
      </c>
      <c r="J223" s="46">
        <f t="shared" si="31"/>
        <v>36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+'29'!J242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11233.939999999997</v>
      </c>
      <c r="S260" s="75"/>
    </row>
    <row r="261" spans="1:24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29790</v>
      </c>
    </row>
    <row r="263" spans="1:24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9880</v>
      </c>
      <c r="P264" s="2">
        <v>105</v>
      </c>
      <c r="Q264" s="2">
        <v>1300</v>
      </c>
      <c r="R264" s="2">
        <v>1805</v>
      </c>
      <c r="S264" s="2">
        <v>920</v>
      </c>
      <c r="T264" s="2">
        <v>380</v>
      </c>
      <c r="U264" s="2">
        <v>500</v>
      </c>
      <c r="V264" s="2">
        <v>420</v>
      </c>
      <c r="W264" s="2">
        <v>3550</v>
      </c>
      <c r="X264" s="2">
        <v>900</v>
      </c>
    </row>
    <row r="265" spans="1:24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5020</v>
      </c>
    </row>
    <row r="268" spans="1:24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14890</v>
      </c>
    </row>
    <row r="269" spans="1:24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14890</v>
      </c>
    </row>
    <row r="270" spans="1:24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L249" sqref="L249"/>
      <selection pane="topRight" activeCell="L249" sqref="L249"/>
      <selection pane="bottomLeft" activeCell="L249" sqref="L249"/>
      <selection pane="bottomRight" activeCell="Y16" sqref="X16:Y16"/>
    </sheetView>
  </sheetViews>
  <sheetFormatPr defaultColWidth="9" defaultRowHeight="24" x14ac:dyDescent="0.6"/>
  <cols>
    <col min="1" max="1" width="6.69921875" style="2" customWidth="1"/>
    <col min="2" max="2" width="15.5" style="1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4" style="2" bestFit="1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J1" s="2"/>
      <c r="L1" s="2"/>
    </row>
    <row r="2" spans="1:18" s="3" customFormat="1" ht="28.8" x14ac:dyDescent="0.75">
      <c r="A2" s="164" t="s">
        <v>1403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" customHeight="1" x14ac:dyDescent="0.7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4" x14ac:dyDescent="0.7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4.6" x14ac:dyDescent="0.65">
      <c r="A5" s="10">
        <v>1</v>
      </c>
      <c r="B5" s="46" t="str">
        <f>+'2'!B5</f>
        <v>8857125001328</v>
      </c>
      <c r="C5" s="19" t="s">
        <v>1066</v>
      </c>
      <c r="D5" s="10" t="s">
        <v>434</v>
      </c>
      <c r="E5" s="64">
        <f>+'30'!J5</f>
        <v>42</v>
      </c>
      <c r="F5" s="71">
        <v>100</v>
      </c>
      <c r="G5" s="46">
        <f t="shared" ref="G5:G26" si="0">E5+F5</f>
        <v>142</v>
      </c>
      <c r="H5" s="78">
        <v>0</v>
      </c>
      <c r="I5" s="76">
        <v>0</v>
      </c>
      <c r="J5" s="46">
        <f t="shared" ref="J5:J26" si="1">+G5-H5-K5-I5</f>
        <v>128</v>
      </c>
      <c r="K5" s="72">
        <v>14</v>
      </c>
      <c r="L5" s="15">
        <v>50</v>
      </c>
      <c r="M5" s="65">
        <f>+L5*K5</f>
        <v>700</v>
      </c>
      <c r="N5" s="17" t="s">
        <v>16</v>
      </c>
      <c r="O5" s="18"/>
      <c r="P5" s="104">
        <f>SUM(M5-O5)</f>
        <v>700</v>
      </c>
      <c r="Q5" s="90">
        <v>22.48</v>
      </c>
      <c r="R5" s="43">
        <f>+K5*Q5</f>
        <v>314.72000000000003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289</v>
      </c>
      <c r="F6" s="71">
        <v>500</v>
      </c>
      <c r="G6" s="46">
        <f t="shared" si="0"/>
        <v>789</v>
      </c>
      <c r="H6" s="78">
        <v>5</v>
      </c>
      <c r="I6" s="76">
        <v>30</v>
      </c>
      <c r="J6" s="46">
        <f t="shared" si="1"/>
        <v>564</v>
      </c>
      <c r="K6" s="72">
        <v>190</v>
      </c>
      <c r="L6" s="15">
        <v>100</v>
      </c>
      <c r="M6" s="65">
        <f t="shared" ref="M6:M80" si="2">+L6*K6</f>
        <v>19000</v>
      </c>
      <c r="N6" s="17" t="s">
        <v>16</v>
      </c>
      <c r="O6" s="18">
        <v>8810</v>
      </c>
      <c r="P6" s="104">
        <f t="shared" ref="P6:P80" si="3">SUM(M6-O6)</f>
        <v>10190</v>
      </c>
      <c r="Q6" s="90">
        <v>39.29</v>
      </c>
      <c r="R6" s="43">
        <f t="shared" ref="R6:R80" si="4">+K6*Q6</f>
        <v>7465.0999999999995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24</v>
      </c>
      <c r="F18" s="71"/>
      <c r="G18" s="46">
        <f t="shared" si="0"/>
        <v>24</v>
      </c>
      <c r="H18" s="78">
        <v>0</v>
      </c>
      <c r="I18" s="76">
        <v>0</v>
      </c>
      <c r="J18" s="46">
        <f t="shared" si="1"/>
        <v>20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67</v>
      </c>
      <c r="F22" s="71">
        <v>100</v>
      </c>
      <c r="G22" s="46">
        <f t="shared" si="0"/>
        <v>167</v>
      </c>
      <c r="H22" s="78">
        <v>0</v>
      </c>
      <c r="I22" s="76">
        <v>0</v>
      </c>
      <c r="J22" s="46">
        <f t="shared" si="1"/>
        <v>134</v>
      </c>
      <c r="K22" s="72">
        <v>33</v>
      </c>
      <c r="L22" s="20">
        <v>100</v>
      </c>
      <c r="M22" s="65">
        <f t="shared" si="2"/>
        <v>3300</v>
      </c>
      <c r="N22" s="17" t="s">
        <v>16</v>
      </c>
      <c r="O22" s="18"/>
      <c r="P22" s="104">
        <f t="shared" si="3"/>
        <v>3300</v>
      </c>
      <c r="Q22" s="90">
        <v>26.6</v>
      </c>
      <c r="R22" s="43">
        <f t="shared" si="4"/>
        <v>877.80000000000007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18</v>
      </c>
      <c r="F24" s="71">
        <v>100</v>
      </c>
      <c r="G24" s="46">
        <f t="shared" si="0"/>
        <v>118</v>
      </c>
      <c r="H24" s="78">
        <v>0</v>
      </c>
      <c r="I24" s="76">
        <v>0</v>
      </c>
      <c r="J24" s="46">
        <f t="shared" si="1"/>
        <v>112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/>
      <c r="P24" s="104">
        <f t="shared" si="3"/>
        <v>600</v>
      </c>
      <c r="Q24" s="90">
        <v>40.51</v>
      </c>
      <c r="R24" s="43">
        <f t="shared" si="4"/>
        <v>243.06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6</v>
      </c>
      <c r="F28" s="71">
        <v>30</v>
      </c>
      <c r="G28" s="46">
        <f t="shared" si="5"/>
        <v>36</v>
      </c>
      <c r="H28" s="78">
        <v>0</v>
      </c>
      <c r="I28" s="76">
        <v>0</v>
      </c>
      <c r="J28" s="46">
        <f t="shared" si="6"/>
        <v>4</v>
      </c>
      <c r="K28" s="72">
        <v>32</v>
      </c>
      <c r="L28" s="15">
        <v>100</v>
      </c>
      <c r="M28" s="65">
        <f t="shared" si="2"/>
        <v>3200</v>
      </c>
      <c r="N28" s="17" t="s">
        <v>16</v>
      </c>
      <c r="O28" s="18"/>
      <c r="P28" s="104">
        <f t="shared" si="3"/>
        <v>3200</v>
      </c>
      <c r="Q28" s="90">
        <v>31.97</v>
      </c>
      <c r="R28" s="43">
        <f t="shared" si="4"/>
        <v>1023.04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9</v>
      </c>
      <c r="F29" s="71">
        <v>21</v>
      </c>
      <c r="G29" s="46">
        <f t="shared" si="5"/>
        <v>30</v>
      </c>
      <c r="H29" s="78">
        <v>0</v>
      </c>
      <c r="I29" s="76">
        <v>0</v>
      </c>
      <c r="J29" s="46">
        <f t="shared" si="6"/>
        <v>29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4">
        <f t="shared" si="3"/>
        <v>100</v>
      </c>
      <c r="Q29" s="90">
        <v>21.27</v>
      </c>
      <c r="R29" s="43">
        <f t="shared" si="4"/>
        <v>21.27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4</v>
      </c>
      <c r="F31" s="71">
        <v>50</v>
      </c>
      <c r="G31" s="46">
        <f t="shared" si="5"/>
        <v>54</v>
      </c>
      <c r="H31" s="78">
        <v>1</v>
      </c>
      <c r="I31" s="76">
        <v>0</v>
      </c>
      <c r="J31" s="46">
        <f t="shared" si="6"/>
        <v>47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4">
        <f t="shared" si="3"/>
        <v>520</v>
      </c>
      <c r="Q32" s="90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6</v>
      </c>
      <c r="F33" s="71">
        <v>10</v>
      </c>
      <c r="G33" s="46">
        <f t="shared" si="5"/>
        <v>16</v>
      </c>
      <c r="H33" s="78">
        <v>0</v>
      </c>
      <c r="I33" s="76">
        <v>0</v>
      </c>
      <c r="J33" s="46">
        <f t="shared" si="6"/>
        <v>13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4">
        <f t="shared" si="3"/>
        <v>390</v>
      </c>
      <c r="Q33" s="90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4.6" x14ac:dyDescent="0.65">
      <c r="A38" s="10">
        <v>34</v>
      </c>
      <c r="B38" s="87">
        <v>8857125001267</v>
      </c>
      <c r="C38" s="19" t="s">
        <v>1371</v>
      </c>
      <c r="D38" s="10" t="s">
        <v>434</v>
      </c>
      <c r="E38" s="64">
        <f>+'30'!J38</f>
        <v>0</v>
      </c>
      <c r="F38" s="71">
        <v>30</v>
      </c>
      <c r="G38" s="46">
        <f t="shared" si="5"/>
        <v>30</v>
      </c>
      <c r="H38" s="78">
        <v>0</v>
      </c>
      <c r="I38" s="76">
        <v>0</v>
      </c>
      <c r="J38" s="46">
        <f t="shared" si="6"/>
        <v>28</v>
      </c>
      <c r="K38" s="72">
        <v>2</v>
      </c>
      <c r="L38" s="20">
        <v>35</v>
      </c>
      <c r="M38" s="65">
        <f>+L38*K38</f>
        <v>70</v>
      </c>
      <c r="N38" s="17" t="s">
        <v>16</v>
      </c>
      <c r="O38" s="18">
        <v>70</v>
      </c>
      <c r="P38" s="23">
        <f>SUM(M38-O38)</f>
        <v>0</v>
      </c>
      <c r="Q38" s="121">
        <v>30.43</v>
      </c>
      <c r="R38" s="43">
        <f>+K38*Q38</f>
        <v>60.86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9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04">
        <f t="shared" si="3"/>
        <v>200</v>
      </c>
      <c r="Q40" s="90">
        <v>27.12</v>
      </c>
      <c r="R40" s="43">
        <f t="shared" si="4"/>
        <v>108.48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52</v>
      </c>
      <c r="F46" s="71">
        <v>50</v>
      </c>
      <c r="G46" s="46">
        <f t="shared" si="5"/>
        <v>102</v>
      </c>
      <c r="H46" s="78">
        <v>0</v>
      </c>
      <c r="I46" s="76">
        <v>0</v>
      </c>
      <c r="J46" s="46">
        <f t="shared" si="6"/>
        <v>98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4">
        <f t="shared" si="3"/>
        <v>200</v>
      </c>
      <c r="Q46" s="90">
        <v>19.05</v>
      </c>
      <c r="R46" s="43">
        <f t="shared" si="4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40</v>
      </c>
      <c r="F47" s="71">
        <v>50</v>
      </c>
      <c r="G47" s="46">
        <f t="shared" si="5"/>
        <v>90</v>
      </c>
      <c r="H47" s="78">
        <v>0</v>
      </c>
      <c r="I47" s="76">
        <v>0</v>
      </c>
      <c r="J47" s="46">
        <f t="shared" si="6"/>
        <v>86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4">
        <f t="shared" si="3"/>
        <v>200</v>
      </c>
      <c r="Q47" s="90">
        <v>19.21</v>
      </c>
      <c r="R47" s="43">
        <f t="shared" si="4"/>
        <v>76.84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54</v>
      </c>
      <c r="F48" s="71">
        <v>50</v>
      </c>
      <c r="G48" s="46">
        <f t="shared" si="5"/>
        <v>104</v>
      </c>
      <c r="H48" s="78">
        <v>0</v>
      </c>
      <c r="I48" s="76">
        <v>0</v>
      </c>
      <c r="J48" s="46">
        <f t="shared" si="6"/>
        <v>99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50</v>
      </c>
      <c r="F49" s="71">
        <v>50</v>
      </c>
      <c r="G49" s="46">
        <f t="shared" si="5"/>
        <v>100</v>
      </c>
      <c r="H49" s="78">
        <v>0</v>
      </c>
      <c r="I49" s="76">
        <v>0</v>
      </c>
      <c r="J49" s="46">
        <f t="shared" si="6"/>
        <v>97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56</v>
      </c>
      <c r="F50" s="71">
        <v>50</v>
      </c>
      <c r="G50" s="46">
        <f t="shared" si="5"/>
        <v>106</v>
      </c>
      <c r="H50" s="78">
        <v>0</v>
      </c>
      <c r="I50" s="76">
        <v>0</v>
      </c>
      <c r="J50" s="46">
        <f t="shared" si="6"/>
        <v>105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54</v>
      </c>
      <c r="F51" s="71">
        <v>50</v>
      </c>
      <c r="G51" s="46">
        <f t="shared" si="5"/>
        <v>104</v>
      </c>
      <c r="H51" s="78">
        <v>0</v>
      </c>
      <c r="I51" s="76">
        <v>0</v>
      </c>
      <c r="J51" s="46">
        <f t="shared" si="6"/>
        <v>101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56</v>
      </c>
      <c r="F53" s="71">
        <v>100</v>
      </c>
      <c r="G53" s="46">
        <f t="shared" si="5"/>
        <v>156</v>
      </c>
      <c r="H53" s="78">
        <v>0</v>
      </c>
      <c r="I53" s="76">
        <v>0</v>
      </c>
      <c r="J53" s="46">
        <f t="shared" si="6"/>
        <v>144</v>
      </c>
      <c r="K53" s="72">
        <v>12</v>
      </c>
      <c r="L53" s="20">
        <v>50</v>
      </c>
      <c r="M53" s="65">
        <f>+L53*K53</f>
        <v>600</v>
      </c>
      <c r="N53" s="17" t="s">
        <v>16</v>
      </c>
      <c r="O53" s="18"/>
      <c r="P53" s="104">
        <f>SUM(M53-O53)</f>
        <v>600</v>
      </c>
      <c r="Q53" s="90">
        <v>17.53</v>
      </c>
      <c r="R53" s="43">
        <f>+K53*Q53</f>
        <v>210.36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17</v>
      </c>
      <c r="F55" s="71">
        <v>20</v>
      </c>
      <c r="G55" s="46">
        <f t="shared" si="5"/>
        <v>37</v>
      </c>
      <c r="H55" s="78">
        <v>0</v>
      </c>
      <c r="I55" s="76">
        <v>0</v>
      </c>
      <c r="J55" s="46">
        <f t="shared" si="6"/>
        <v>37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22</v>
      </c>
      <c r="F56" s="71">
        <v>20</v>
      </c>
      <c r="G56" s="46">
        <f t="shared" si="5"/>
        <v>42</v>
      </c>
      <c r="H56" s="78">
        <v>0</v>
      </c>
      <c r="I56" s="76">
        <v>0</v>
      </c>
      <c r="J56" s="46">
        <f t="shared" si="6"/>
        <v>41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1</v>
      </c>
      <c r="F57" s="71">
        <v>20</v>
      </c>
      <c r="G57" s="46">
        <f t="shared" si="5"/>
        <v>21</v>
      </c>
      <c r="H57" s="78">
        <v>0</v>
      </c>
      <c r="I57" s="76">
        <v>0</v>
      </c>
      <c r="J57" s="46">
        <f t="shared" si="6"/>
        <v>20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1</v>
      </c>
      <c r="F58" s="71">
        <v>20</v>
      </c>
      <c r="G58" s="46">
        <f t="shared" si="5"/>
        <v>21</v>
      </c>
      <c r="H58" s="78">
        <v>0</v>
      </c>
      <c r="I58" s="76">
        <v>0</v>
      </c>
      <c r="J58" s="46">
        <f t="shared" si="6"/>
        <v>20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3"/>
        <v>120</v>
      </c>
      <c r="Q58" s="90">
        <v>34.56</v>
      </c>
      <c r="R58" s="43">
        <f t="shared" si="4"/>
        <v>34.56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20</v>
      </c>
      <c r="F62" s="71">
        <v>20</v>
      </c>
      <c r="G62" s="46">
        <f t="shared" si="5"/>
        <v>40</v>
      </c>
      <c r="H62" s="78">
        <v>0</v>
      </c>
      <c r="I62" s="76">
        <v>0</v>
      </c>
      <c r="J62" s="46">
        <f t="shared" si="6"/>
        <v>37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/>
      <c r="P62" s="104">
        <f t="shared" si="3"/>
        <v>360</v>
      </c>
      <c r="Q62" s="90">
        <v>29.82</v>
      </c>
      <c r="R62" s="43">
        <f t="shared" si="4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5</v>
      </c>
      <c r="F64" s="71">
        <v>5</v>
      </c>
      <c r="G64" s="46">
        <f t="shared" si="5"/>
        <v>10</v>
      </c>
      <c r="H64" s="78">
        <v>0</v>
      </c>
      <c r="I64" s="76">
        <v>0</v>
      </c>
      <c r="J64" s="46">
        <f t="shared" si="6"/>
        <v>8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4">
        <f t="shared" si="3"/>
        <v>100</v>
      </c>
      <c r="Q64" s="90">
        <v>23.69</v>
      </c>
      <c r="R64" s="43">
        <f t="shared" si="4"/>
        <v>47.38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5</v>
      </c>
      <c r="F65" s="71">
        <v>5</v>
      </c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5</v>
      </c>
      <c r="F66" s="71">
        <v>5</v>
      </c>
      <c r="G66" s="46">
        <f t="shared" si="5"/>
        <v>10</v>
      </c>
      <c r="H66" s="78">
        <v>0</v>
      </c>
      <c r="I66" s="76">
        <v>0</v>
      </c>
      <c r="J66" s="46">
        <f t="shared" si="6"/>
        <v>9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>
        <v>10</v>
      </c>
      <c r="G74" s="46">
        <f t="shared" si="5"/>
        <v>10</v>
      </c>
      <c r="H74" s="78">
        <v>0</v>
      </c>
      <c r="I74" s="76">
        <v>0</v>
      </c>
      <c r="J74" s="46">
        <f t="shared" si="6"/>
        <v>2</v>
      </c>
      <c r="K74" s="72">
        <v>8</v>
      </c>
      <c r="L74" s="21">
        <v>50</v>
      </c>
      <c r="M74" s="65">
        <f t="shared" si="2"/>
        <v>400</v>
      </c>
      <c r="N74" s="17" t="s">
        <v>16</v>
      </c>
      <c r="O74" s="18"/>
      <c r="P74" s="104">
        <f t="shared" si="3"/>
        <v>400</v>
      </c>
      <c r="Q74" s="90">
        <v>17.09</v>
      </c>
      <c r="R74" s="43">
        <f t="shared" si="4"/>
        <v>136.72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65">
      <c r="A76" s="10">
        <v>72</v>
      </c>
      <c r="B76" s="119" t="s">
        <v>1405</v>
      </c>
      <c r="C76" s="19" t="s">
        <v>1404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4.6" x14ac:dyDescent="0.65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150</v>
      </c>
      <c r="P77" s="23">
        <f t="shared" si="3"/>
        <v>0</v>
      </c>
      <c r="Q77" s="90">
        <v>25.15</v>
      </c>
      <c r="R77" s="43">
        <f t="shared" si="4"/>
        <v>75.449999999999989</v>
      </c>
    </row>
    <row r="78" spans="1:18" ht="24.6" x14ac:dyDescent="0.65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4.6" x14ac:dyDescent="0.65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>
        <v>100</v>
      </c>
      <c r="G79" s="46">
        <f t="shared" si="5"/>
        <v>100</v>
      </c>
      <c r="H79" s="78">
        <v>0</v>
      </c>
      <c r="I79" s="76">
        <v>0</v>
      </c>
      <c r="J79" s="46">
        <f t="shared" si="6"/>
        <v>92</v>
      </c>
      <c r="K79" s="72">
        <v>8</v>
      </c>
      <c r="L79" s="21">
        <v>35</v>
      </c>
      <c r="M79" s="65">
        <f t="shared" si="2"/>
        <v>280</v>
      </c>
      <c r="N79" s="17" t="s">
        <v>16</v>
      </c>
      <c r="O79" s="18"/>
      <c r="P79" s="104">
        <f t="shared" si="3"/>
        <v>280</v>
      </c>
      <c r="Q79" s="90">
        <v>30.84</v>
      </c>
      <c r="R79" s="43">
        <f t="shared" si="4"/>
        <v>246.72</v>
      </c>
    </row>
    <row r="80" spans="1:18" ht="24.6" x14ac:dyDescent="0.65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4.6" x14ac:dyDescent="0.65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65">
      <c r="A82" s="10">
        <v>78</v>
      </c>
      <c r="B82" s="119" t="s">
        <v>1332</v>
      </c>
      <c r="C82" s="19" t="s">
        <v>1391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4.6" x14ac:dyDescent="0.65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4.6" x14ac:dyDescent="0.65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4.6" x14ac:dyDescent="0.65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4.6" x14ac:dyDescent="0.65">
      <c r="A86" s="10">
        <v>82</v>
      </c>
      <c r="B86" s="119" t="s">
        <v>1407</v>
      </c>
      <c r="C86" s="19" t="s">
        <v>1406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4.6" x14ac:dyDescent="0.65">
      <c r="A87" s="10">
        <v>83</v>
      </c>
      <c r="B87" s="10">
        <v>1300015</v>
      </c>
      <c r="C87" s="19" t="s">
        <v>1432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4.6" x14ac:dyDescent="0.65">
      <c r="A88" s="10">
        <v>84</v>
      </c>
      <c r="B88" s="10">
        <v>1300016</v>
      </c>
      <c r="C88" s="19" t="s">
        <v>1433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4.6" x14ac:dyDescent="0.65">
      <c r="A89" s="10">
        <v>85</v>
      </c>
      <c r="B89" s="10">
        <v>20057017</v>
      </c>
      <c r="C89" s="19" t="s">
        <v>1408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4.6" x14ac:dyDescent="0.65">
      <c r="A90" s="10">
        <v>86</v>
      </c>
      <c r="B90" s="119" t="s">
        <v>1410</v>
      </c>
      <c r="C90" s="19" t="s">
        <v>1409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4.6" x14ac:dyDescent="0.65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4.6" x14ac:dyDescent="0.65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4.6" x14ac:dyDescent="0.65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3</v>
      </c>
      <c r="F93" s="71">
        <v>5</v>
      </c>
      <c r="G93" s="46">
        <f t="shared" si="5"/>
        <v>8</v>
      </c>
      <c r="H93" s="78">
        <v>0</v>
      </c>
      <c r="I93" s="76">
        <v>0</v>
      </c>
      <c r="J93" s="46">
        <f t="shared" si="6"/>
        <v>6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4.6" x14ac:dyDescent="0.65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4.6" x14ac:dyDescent="0.65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4.6" x14ac:dyDescent="0.65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4.6" x14ac:dyDescent="0.65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4.6" x14ac:dyDescent="0.65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4.6" x14ac:dyDescent="0.65">
      <c r="A99" s="10">
        <v>95</v>
      </c>
      <c r="B99" s="119" t="s">
        <v>1411</v>
      </c>
      <c r="C99" s="19" t="s">
        <v>1372</v>
      </c>
      <c r="D99" s="10" t="s">
        <v>566</v>
      </c>
      <c r="E99" s="64">
        <f>+'30'!J99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4.6" x14ac:dyDescent="0.65">
      <c r="A100" s="10">
        <v>96</v>
      </c>
      <c r="B100" s="119" t="s">
        <v>1412</v>
      </c>
      <c r="C100" s="19" t="s">
        <v>1386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4.6" x14ac:dyDescent="0.65">
      <c r="A101" s="10">
        <v>97</v>
      </c>
      <c r="B101" s="119" t="s">
        <v>1413</v>
      </c>
      <c r="C101" s="19" t="s">
        <v>1387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4.6" x14ac:dyDescent="0.65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3</v>
      </c>
      <c r="F102" s="71"/>
      <c r="G102" s="46">
        <f t="shared" ref="G102" si="28">E102+F102</f>
        <v>3</v>
      </c>
      <c r="H102" s="78">
        <v>0</v>
      </c>
      <c r="I102" s="76">
        <v>0</v>
      </c>
      <c r="J102" s="46">
        <f t="shared" ref="J102" si="29">+G102-H102-K102-I102</f>
        <v>3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5" customHeight="1" x14ac:dyDescent="0.65">
      <c r="A103" s="10">
        <v>99</v>
      </c>
      <c r="B103" s="119" t="s">
        <v>1414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65">
      <c r="A104" s="10">
        <v>100</v>
      </c>
      <c r="B104" s="119" t="s">
        <v>1415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65">
      <c r="A105" s="10">
        <v>101</v>
      </c>
      <c r="B105" s="119" t="s">
        <v>1416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4.6" x14ac:dyDescent="0.65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4.6" x14ac:dyDescent="0.65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4.6" x14ac:dyDescent="0.65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4.6" x14ac:dyDescent="0.65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4.6" x14ac:dyDescent="0.65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4.6" x14ac:dyDescent="0.65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4.6" x14ac:dyDescent="0.65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6</v>
      </c>
      <c r="F112" s="71">
        <v>20</v>
      </c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4.6" x14ac:dyDescent="0.65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3</v>
      </c>
      <c r="F113" s="71">
        <v>50</v>
      </c>
      <c r="G113" s="46">
        <f t="shared" si="23"/>
        <v>53</v>
      </c>
      <c r="H113" s="78">
        <v>0</v>
      </c>
      <c r="I113" s="76">
        <v>0</v>
      </c>
      <c r="J113" s="46">
        <f t="shared" si="24"/>
        <v>52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4.6" x14ac:dyDescent="0.65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4.6" x14ac:dyDescent="0.65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4.6" x14ac:dyDescent="0.65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4.6" x14ac:dyDescent="0.65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16</v>
      </c>
      <c r="F117" s="71"/>
      <c r="G117" s="46">
        <f t="shared" si="23"/>
        <v>16</v>
      </c>
      <c r="H117" s="78">
        <v>0</v>
      </c>
      <c r="I117" s="76">
        <v>0</v>
      </c>
      <c r="J117" s="46">
        <f t="shared" si="24"/>
        <v>15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4.6" x14ac:dyDescent="0.65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4.6" x14ac:dyDescent="0.65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4.6" x14ac:dyDescent="0.65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4.6" x14ac:dyDescent="0.65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4.6" x14ac:dyDescent="0.65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4.6" x14ac:dyDescent="0.65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4.6" x14ac:dyDescent="0.65">
      <c r="A124" s="10">
        <v>120</v>
      </c>
      <c r="B124" s="10">
        <v>1113000</v>
      </c>
      <c r="C124" s="19" t="s">
        <v>1417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4.6" x14ac:dyDescent="0.65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4.6" x14ac:dyDescent="0.65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4.6" x14ac:dyDescent="0.65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4.6" x14ac:dyDescent="0.65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4.6" x14ac:dyDescent="0.65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4.6" x14ac:dyDescent="0.65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4.6" x14ac:dyDescent="0.65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4.6" x14ac:dyDescent="0.65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6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4">
        <f t="shared" si="8"/>
        <v>240</v>
      </c>
      <c r="Q132" s="90">
        <v>16.690000000000001</v>
      </c>
      <c r="R132" s="43">
        <f t="shared" si="9"/>
        <v>66.760000000000005</v>
      </c>
    </row>
    <row r="133" spans="1:18" ht="24.6" x14ac:dyDescent="0.65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4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04">
        <f t="shared" si="8"/>
        <v>300</v>
      </c>
      <c r="Q133" s="90">
        <v>24.21</v>
      </c>
      <c r="R133" s="43">
        <f t="shared" si="9"/>
        <v>145.26</v>
      </c>
    </row>
    <row r="134" spans="1:18" ht="24.6" x14ac:dyDescent="0.65">
      <c r="A134" s="10">
        <v>130</v>
      </c>
      <c r="B134" s="119" t="s">
        <v>1419</v>
      </c>
      <c r="C134" s="19" t="s">
        <v>1418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4.6" x14ac:dyDescent="0.65">
      <c r="A135" s="10">
        <v>131</v>
      </c>
      <c r="B135" s="119" t="s">
        <v>1421</v>
      </c>
      <c r="C135" s="19" t="s">
        <v>1420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4.6" x14ac:dyDescent="0.65">
      <c r="A136" s="10">
        <v>132</v>
      </c>
      <c r="B136" s="119" t="s">
        <v>1423</v>
      </c>
      <c r="C136" s="19" t="s">
        <v>1422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4.6" x14ac:dyDescent="0.65">
      <c r="A137" s="10">
        <v>133</v>
      </c>
      <c r="B137" s="10">
        <v>8852124022237</v>
      </c>
      <c r="C137" s="19" t="s">
        <v>1424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4.6" x14ac:dyDescent="0.65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4.6" x14ac:dyDescent="0.65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4.6" x14ac:dyDescent="0.65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4.6" x14ac:dyDescent="0.65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4.6" x14ac:dyDescent="0.65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4.6" x14ac:dyDescent="0.65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4.6" x14ac:dyDescent="0.65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4.6" x14ac:dyDescent="0.65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4.6" x14ac:dyDescent="0.65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4.6" x14ac:dyDescent="0.65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4.6" x14ac:dyDescent="0.65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4.6" x14ac:dyDescent="0.65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4.6" x14ac:dyDescent="0.65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4.6" x14ac:dyDescent="0.65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4.6" x14ac:dyDescent="0.65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4.6" x14ac:dyDescent="0.65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4.6" x14ac:dyDescent="0.65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4.6" x14ac:dyDescent="0.65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2</v>
      </c>
      <c r="F155" s="71"/>
      <c r="G155" s="46">
        <f t="shared" si="23"/>
        <v>2</v>
      </c>
      <c r="H155" s="78">
        <v>0</v>
      </c>
      <c r="I155" s="76">
        <v>0</v>
      </c>
      <c r="J155" s="46">
        <f t="shared" si="24"/>
        <v>2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4.6" x14ac:dyDescent="0.65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4.6" x14ac:dyDescent="0.65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4.6" x14ac:dyDescent="0.65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4.6" x14ac:dyDescent="0.65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4.6" x14ac:dyDescent="0.65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4.6" x14ac:dyDescent="0.65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4.6" x14ac:dyDescent="0.65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4.6" x14ac:dyDescent="0.65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4.6" x14ac:dyDescent="0.65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4.6" x14ac:dyDescent="0.65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4.6" x14ac:dyDescent="0.65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4.6" x14ac:dyDescent="0.65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4.6" x14ac:dyDescent="0.65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4.6" x14ac:dyDescent="0.65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4.6" x14ac:dyDescent="0.65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4.6" x14ac:dyDescent="0.65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4.6" x14ac:dyDescent="0.65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65">
      <c r="A173" s="10">
        <v>169</v>
      </c>
      <c r="B173" s="119" t="s">
        <v>1428</v>
      </c>
      <c r="C173" s="19" t="s">
        <v>1425</v>
      </c>
      <c r="D173" s="10" t="s">
        <v>566</v>
      </c>
      <c r="E173" s="64">
        <f>+'30'!J173</f>
        <v>23</v>
      </c>
      <c r="F173" s="71"/>
      <c r="G173" s="46">
        <f>E173+F173</f>
        <v>23</v>
      </c>
      <c r="H173" s="78">
        <v>0</v>
      </c>
      <c r="I173" s="76">
        <v>0</v>
      </c>
      <c r="J173" s="46">
        <f>+G173-H173-K173-I173</f>
        <v>20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0"/>
      <c r="R173" s="43">
        <f>+K173*Q173</f>
        <v>0</v>
      </c>
    </row>
    <row r="174" spans="1:18" ht="24.6" x14ac:dyDescent="0.65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4.6" x14ac:dyDescent="0.65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12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4">
        <f>SUM(M175-O175)</f>
        <v>200</v>
      </c>
      <c r="Q175" s="90">
        <v>29.96</v>
      </c>
      <c r="R175" s="43">
        <f>+K175*Q175</f>
        <v>119.84</v>
      </c>
    </row>
    <row r="176" spans="1:18" ht="24.6" x14ac:dyDescent="0.65">
      <c r="A176" s="10">
        <v>172</v>
      </c>
      <c r="B176" s="119" t="s">
        <v>1427</v>
      </c>
      <c r="C176" s="19" t="s">
        <v>1426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65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65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4.6" x14ac:dyDescent="0.65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65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4.6" x14ac:dyDescent="0.65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4.6" x14ac:dyDescent="0.65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4.6" x14ac:dyDescent="0.65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4.6" x14ac:dyDescent="0.65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4.6" x14ac:dyDescent="0.65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4.6" x14ac:dyDescent="0.65">
      <c r="A186" s="10">
        <v>182</v>
      </c>
      <c r="B186" s="10"/>
      <c r="C186" s="19" t="s">
        <v>1389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65">
      <c r="A187" s="10">
        <v>183</v>
      </c>
      <c r="B187" s="119" t="s">
        <v>1429</v>
      </c>
      <c r="C187" s="19" t="s">
        <v>1397</v>
      </c>
      <c r="D187" s="10" t="s">
        <v>566</v>
      </c>
      <c r="E187" s="64">
        <f>+'30'!J187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" customHeight="1" x14ac:dyDescent="0.65">
      <c r="A188" s="10">
        <v>184</v>
      </c>
      <c r="B188" s="119" t="s">
        <v>1430</v>
      </c>
      <c r="C188" s="19" t="s">
        <v>1398</v>
      </c>
      <c r="D188" s="10" t="s">
        <v>566</v>
      </c>
      <c r="E188" s="64">
        <f>+'30'!J188</f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9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30</v>
      </c>
      <c r="P188" s="23">
        <f>SUM(M188-O188)</f>
        <v>0</v>
      </c>
      <c r="Q188" s="90">
        <v>3.5</v>
      </c>
      <c r="R188" s="43">
        <f>+K188*Q188</f>
        <v>7</v>
      </c>
    </row>
    <row r="189" spans="1:18" ht="23.4" customHeight="1" x14ac:dyDescent="0.65">
      <c r="A189" s="10">
        <v>185</v>
      </c>
      <c r="B189" s="119" t="s">
        <v>1431</v>
      </c>
      <c r="C189" s="19" t="s">
        <v>1399</v>
      </c>
      <c r="D189" s="10" t="s">
        <v>566</v>
      </c>
      <c r="E189" s="64">
        <f>+'30'!J189</f>
        <v>9</v>
      </c>
      <c r="F189" s="71"/>
      <c r="G189" s="46">
        <f>E189+F189</f>
        <v>9</v>
      </c>
      <c r="H189" s="78">
        <v>0</v>
      </c>
      <c r="I189" s="76">
        <v>0</v>
      </c>
      <c r="J189" s="46">
        <f>+G189-H189-K189-I189</f>
        <v>5</v>
      </c>
      <c r="K189" s="72">
        <v>4</v>
      </c>
      <c r="L189" s="20">
        <v>15</v>
      </c>
      <c r="M189" s="65">
        <f>+L189*K189</f>
        <v>60</v>
      </c>
      <c r="N189" s="17" t="s">
        <v>16</v>
      </c>
      <c r="O189" s="18"/>
      <c r="P189" s="104">
        <f>SUM(M189-O189)</f>
        <v>60</v>
      </c>
      <c r="Q189" s="90">
        <v>3.5</v>
      </c>
      <c r="R189" s="43">
        <f>+K189*Q189</f>
        <v>14</v>
      </c>
    </row>
    <row r="190" spans="1:18" ht="24.6" x14ac:dyDescent="0.65">
      <c r="A190" s="10">
        <v>186</v>
      </c>
      <c r="B190" s="119" t="s">
        <v>1206</v>
      </c>
      <c r="C190" s="19" t="s">
        <v>1388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4.6" x14ac:dyDescent="0.65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65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65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65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5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65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65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" customHeight="1" x14ac:dyDescent="0.65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4.6" x14ac:dyDescent="0.65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13</v>
      </c>
      <c r="F198" s="71">
        <v>100</v>
      </c>
      <c r="G198" s="46">
        <f t="shared" si="30"/>
        <v>113</v>
      </c>
      <c r="H198" s="78">
        <v>0</v>
      </c>
      <c r="I198" s="76">
        <v>0</v>
      </c>
      <c r="J198" s="46">
        <f t="shared" si="31"/>
        <v>95</v>
      </c>
      <c r="K198" s="72">
        <v>18</v>
      </c>
      <c r="L198" s="20">
        <v>150</v>
      </c>
      <c r="M198" s="65">
        <f t="shared" si="34"/>
        <v>2700</v>
      </c>
      <c r="N198" s="17" t="s">
        <v>16</v>
      </c>
      <c r="O198" s="18"/>
      <c r="P198" s="104">
        <f t="shared" si="35"/>
        <v>2700</v>
      </c>
      <c r="Q198" s="90">
        <v>64.38</v>
      </c>
      <c r="R198" s="43">
        <f t="shared" si="36"/>
        <v>1158.8399999999999</v>
      </c>
    </row>
    <row r="199" spans="1:18" ht="24.6" x14ac:dyDescent="0.65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4.6" x14ac:dyDescent="0.65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4.6" x14ac:dyDescent="0.65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4.6" x14ac:dyDescent="0.65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4.6" x14ac:dyDescent="0.65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4.6" x14ac:dyDescent="0.65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4.6" x14ac:dyDescent="0.65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4.6" x14ac:dyDescent="0.65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" customHeight="1" x14ac:dyDescent="0.65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4.6" x14ac:dyDescent="0.65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4.6" x14ac:dyDescent="0.65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>
        <v>50</v>
      </c>
      <c r="G209" s="46">
        <f t="shared" si="30"/>
        <v>50</v>
      </c>
      <c r="H209" s="78">
        <v>0</v>
      </c>
      <c r="I209" s="76">
        <v>0</v>
      </c>
      <c r="J209" s="46">
        <f t="shared" si="31"/>
        <v>49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4.6" x14ac:dyDescent="0.65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4.6" x14ac:dyDescent="0.65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4.6" x14ac:dyDescent="0.65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4.6" x14ac:dyDescent="0.65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4.6" x14ac:dyDescent="0.65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4.6" x14ac:dyDescent="0.65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4.6" x14ac:dyDescent="0.65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145</v>
      </c>
      <c r="F216" s="71"/>
      <c r="G216" s="46">
        <f t="shared" si="30"/>
        <v>145</v>
      </c>
      <c r="H216" s="78">
        <v>0</v>
      </c>
      <c r="I216" s="76">
        <v>0</v>
      </c>
      <c r="J216" s="46">
        <f t="shared" si="31"/>
        <v>145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4.6" x14ac:dyDescent="0.65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95</v>
      </c>
      <c r="F217" s="71"/>
      <c r="G217" s="46">
        <f t="shared" si="30"/>
        <v>95</v>
      </c>
      <c r="H217" s="78">
        <v>0</v>
      </c>
      <c r="I217" s="76">
        <v>0</v>
      </c>
      <c r="J217" s="46">
        <f t="shared" si="31"/>
        <v>95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4.6" x14ac:dyDescent="0.65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4.6" x14ac:dyDescent="0.65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4.6" x14ac:dyDescent="0.65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4.6" x14ac:dyDescent="0.65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26</v>
      </c>
      <c r="F221" s="71"/>
      <c r="G221" s="46">
        <f t="shared" si="30"/>
        <v>26</v>
      </c>
      <c r="H221" s="78">
        <v>0</v>
      </c>
      <c r="I221" s="76">
        <v>0</v>
      </c>
      <c r="J221" s="46">
        <f t="shared" si="31"/>
        <v>25</v>
      </c>
      <c r="K221" s="72">
        <v>1</v>
      </c>
      <c r="L221" s="20">
        <v>200</v>
      </c>
      <c r="M221" s="65">
        <f t="shared" si="34"/>
        <v>200</v>
      </c>
      <c r="N221" s="17" t="s">
        <v>16</v>
      </c>
      <c r="O221" s="18"/>
      <c r="P221" s="104">
        <f t="shared" si="35"/>
        <v>200</v>
      </c>
      <c r="Q221" s="90">
        <v>100</v>
      </c>
      <c r="R221" s="43">
        <f t="shared" si="36"/>
        <v>100</v>
      </c>
    </row>
    <row r="222" spans="1:18" ht="24.6" x14ac:dyDescent="0.65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4.6" x14ac:dyDescent="0.65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36</v>
      </c>
      <c r="F223" s="71"/>
      <c r="G223" s="46">
        <f t="shared" si="30"/>
        <v>36</v>
      </c>
      <c r="H223" s="78">
        <v>0</v>
      </c>
      <c r="I223" s="76">
        <v>0</v>
      </c>
      <c r="J223" s="46">
        <f t="shared" si="31"/>
        <v>35</v>
      </c>
      <c r="K223" s="72">
        <v>1</v>
      </c>
      <c r="L223" s="20">
        <v>50</v>
      </c>
      <c r="M223" s="65">
        <f t="shared" si="34"/>
        <v>50</v>
      </c>
      <c r="N223" s="17" t="s">
        <v>16</v>
      </c>
      <c r="O223" s="18"/>
      <c r="P223" s="104">
        <f t="shared" si="35"/>
        <v>50</v>
      </c>
      <c r="Q223" s="90"/>
      <c r="R223" s="43">
        <f t="shared" si="36"/>
        <v>0</v>
      </c>
    </row>
    <row r="224" spans="1:18" ht="24.6" x14ac:dyDescent="0.65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4.6" x14ac:dyDescent="0.65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4.6" x14ac:dyDescent="0.65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4.6" x14ac:dyDescent="0.65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4.6" x14ac:dyDescent="0.65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13</v>
      </c>
      <c r="F228" s="71"/>
      <c r="G228" s="46">
        <f t="shared" si="30"/>
        <v>13</v>
      </c>
      <c r="H228" s="78">
        <v>0</v>
      </c>
      <c r="I228" s="76">
        <v>0</v>
      </c>
      <c r="J228" s="46">
        <f t="shared" si="31"/>
        <v>13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4.6" x14ac:dyDescent="0.65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18</v>
      </c>
      <c r="F229" s="71"/>
      <c r="G229" s="46">
        <f t="shared" si="30"/>
        <v>18</v>
      </c>
      <c r="H229" s="78">
        <v>0</v>
      </c>
      <c r="I229" s="76">
        <v>0</v>
      </c>
      <c r="J229" s="46">
        <f t="shared" si="31"/>
        <v>18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4.6" x14ac:dyDescent="0.65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16</v>
      </c>
      <c r="F230" s="71"/>
      <c r="G230" s="46">
        <f t="shared" si="30"/>
        <v>16</v>
      </c>
      <c r="H230" s="78">
        <v>0</v>
      </c>
      <c r="I230" s="76">
        <v>0</v>
      </c>
      <c r="J230" s="46">
        <f t="shared" si="31"/>
        <v>16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4.6" x14ac:dyDescent="0.65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9</v>
      </c>
      <c r="F231" s="71"/>
      <c r="G231" s="46">
        <f t="shared" ref="G231:G258" si="40">E231+F231</f>
        <v>9</v>
      </c>
      <c r="H231" s="78">
        <v>0</v>
      </c>
      <c r="I231" s="76">
        <v>0</v>
      </c>
      <c r="J231" s="46">
        <f t="shared" ref="J231:J258" si="41">+G231-H231-K231-I231</f>
        <v>9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4.6" x14ac:dyDescent="0.65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1</v>
      </c>
      <c r="F232" s="71"/>
      <c r="G232" s="46">
        <f t="shared" si="40"/>
        <v>1</v>
      </c>
      <c r="H232" s="78">
        <v>0</v>
      </c>
      <c r="I232" s="76">
        <v>0</v>
      </c>
      <c r="J232" s="46">
        <f t="shared" si="41"/>
        <v>1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4.6" x14ac:dyDescent="0.65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34</v>
      </c>
      <c r="F233" s="71"/>
      <c r="G233" s="46">
        <f t="shared" si="40"/>
        <v>34</v>
      </c>
      <c r="H233" s="78">
        <v>0</v>
      </c>
      <c r="I233" s="76">
        <v>0</v>
      </c>
      <c r="J233" s="46">
        <f t="shared" si="41"/>
        <v>34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4.6" x14ac:dyDescent="0.65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3</v>
      </c>
      <c r="F234" s="71"/>
      <c r="G234" s="46">
        <f t="shared" si="40"/>
        <v>3</v>
      </c>
      <c r="H234" s="78">
        <v>0</v>
      </c>
      <c r="I234" s="76">
        <v>0</v>
      </c>
      <c r="J234" s="46">
        <f t="shared" si="41"/>
        <v>3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4.6" x14ac:dyDescent="0.65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24</v>
      </c>
      <c r="F235" s="71"/>
      <c r="G235" s="46">
        <f t="shared" ref="G235:G247" si="42">E235+F235</f>
        <v>24</v>
      </c>
      <c r="H235" s="78">
        <v>0</v>
      </c>
      <c r="I235" s="76">
        <v>0</v>
      </c>
      <c r="J235" s="46">
        <f t="shared" ref="J235:J247" si="43">+G235-H235-K235-I235</f>
        <v>24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4.6" x14ac:dyDescent="0.65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8</v>
      </c>
      <c r="F236" s="71"/>
      <c r="G236" s="46">
        <f t="shared" si="42"/>
        <v>8</v>
      </c>
      <c r="H236" s="78">
        <v>0</v>
      </c>
      <c r="I236" s="76">
        <v>0</v>
      </c>
      <c r="J236" s="46">
        <f t="shared" si="43"/>
        <v>8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4.6" x14ac:dyDescent="0.65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4</v>
      </c>
      <c r="F237" s="71"/>
      <c r="G237" s="46">
        <f t="shared" si="42"/>
        <v>4</v>
      </c>
      <c r="H237" s="78">
        <v>0</v>
      </c>
      <c r="I237" s="76">
        <v>0</v>
      </c>
      <c r="J237" s="46">
        <f t="shared" si="43"/>
        <v>4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4.6" x14ac:dyDescent="0.65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2</v>
      </c>
      <c r="F238" s="71"/>
      <c r="G238" s="46">
        <f t="shared" si="42"/>
        <v>2</v>
      </c>
      <c r="H238" s="78">
        <v>0</v>
      </c>
      <c r="I238" s="76">
        <v>0</v>
      </c>
      <c r="J238" s="46">
        <f t="shared" si="43"/>
        <v>2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4.6" x14ac:dyDescent="0.65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8</v>
      </c>
      <c r="F239" s="71"/>
      <c r="G239" s="46">
        <f t="shared" si="42"/>
        <v>8</v>
      </c>
      <c r="H239" s="78">
        <v>0</v>
      </c>
      <c r="I239" s="76">
        <v>0</v>
      </c>
      <c r="J239" s="46">
        <f t="shared" si="43"/>
        <v>8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65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5</v>
      </c>
      <c r="F240" s="71"/>
      <c r="G240" s="46">
        <f t="shared" si="42"/>
        <v>5</v>
      </c>
      <c r="H240" s="78">
        <v>0</v>
      </c>
      <c r="I240" s="76">
        <v>0</v>
      </c>
      <c r="J240" s="46">
        <f t="shared" si="43"/>
        <v>5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65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4.6" x14ac:dyDescent="0.65">
      <c r="A242" s="10">
        <v>238</v>
      </c>
      <c r="B242" s="10"/>
      <c r="C242" s="19" t="s">
        <v>1436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4.6" x14ac:dyDescent="0.65">
      <c r="A243" s="10">
        <v>239</v>
      </c>
      <c r="B243" s="10"/>
      <c r="C243" s="19" t="s">
        <v>1437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4.6" x14ac:dyDescent="0.65">
      <c r="A244" s="10">
        <v>240</v>
      </c>
      <c r="B244" s="10"/>
      <c r="C244" s="19" t="s">
        <v>1438</v>
      </c>
      <c r="D244" s="10" t="s">
        <v>566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4.6" x14ac:dyDescent="0.65">
      <c r="A245" s="10">
        <v>241</v>
      </c>
      <c r="B245" s="10"/>
      <c r="C245" s="19" t="s">
        <v>1439</v>
      </c>
      <c r="D245" s="10" t="s">
        <v>1440</v>
      </c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120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4.6" x14ac:dyDescent="0.65">
      <c r="A246" s="10">
        <v>242</v>
      </c>
      <c r="B246" s="10"/>
      <c r="C246" s="19" t="s">
        <v>1441</v>
      </c>
      <c r="D246" s="10" t="s">
        <v>1440</v>
      </c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1000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65">
      <c r="A247" s="10">
        <v>243</v>
      </c>
      <c r="B247" s="10"/>
      <c r="C247" s="19" t="s">
        <v>1442</v>
      </c>
      <c r="D247" s="10" t="s">
        <v>1440</v>
      </c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800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4.6" x14ac:dyDescent="0.65">
      <c r="A248" s="10">
        <v>244</v>
      </c>
      <c r="B248" s="10"/>
      <c r="C248" s="19" t="s">
        <v>1443</v>
      </c>
      <c r="D248" s="10" t="s">
        <v>434</v>
      </c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4.6" x14ac:dyDescent="0.65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4.6" x14ac:dyDescent="0.65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4.6" x14ac:dyDescent="0.65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65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4.6" x14ac:dyDescent="0.65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4.6" x14ac:dyDescent="0.65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4.6" x14ac:dyDescent="0.65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4.6" x14ac:dyDescent="0.65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4.6" x14ac:dyDescent="0.65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4.6" x14ac:dyDescent="0.65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65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4.6" x14ac:dyDescent="0.65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14517.32</v>
      </c>
      <c r="S260" s="75"/>
    </row>
    <row r="261" spans="1:25" ht="25.5" customHeight="1" x14ac:dyDescent="0.6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5" ht="24.6" x14ac:dyDescent="0.65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37795</v>
      </c>
    </row>
    <row r="263" spans="1:25" ht="24.6" x14ac:dyDescent="0.65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4.6" x14ac:dyDescent="0.65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13110</v>
      </c>
      <c r="O264" s="2">
        <v>500</v>
      </c>
      <c r="P264" s="2">
        <v>480</v>
      </c>
      <c r="Q264" s="2">
        <v>300</v>
      </c>
      <c r="R264" s="2">
        <v>750</v>
      </c>
      <c r="S264" s="2">
        <v>1120</v>
      </c>
      <c r="T264" s="2">
        <v>2100</v>
      </c>
      <c r="U264" s="2">
        <v>180</v>
      </c>
      <c r="V264" s="2">
        <v>1875</v>
      </c>
      <c r="W264" s="2">
        <v>1840</v>
      </c>
      <c r="X264" s="2">
        <v>6065</v>
      </c>
      <c r="Y264" s="2">
        <v>-2100</v>
      </c>
    </row>
    <row r="265" spans="1:25" ht="24.6" x14ac:dyDescent="0.65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4.6" x14ac:dyDescent="0.65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4.6" x14ac:dyDescent="0.65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9060</v>
      </c>
    </row>
    <row r="268" spans="1:25" ht="24.6" x14ac:dyDescent="0.65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15625</v>
      </c>
    </row>
    <row r="269" spans="1:25" ht="24.6" x14ac:dyDescent="0.65">
      <c r="A269" s="1"/>
      <c r="E269" s="1"/>
      <c r="F269" s="1"/>
      <c r="G269" s="31"/>
      <c r="J269" s="31"/>
      <c r="L269" s="34" t="s">
        <v>209</v>
      </c>
      <c r="M269" s="35"/>
      <c r="N269" s="37">
        <v>15625</v>
      </c>
    </row>
    <row r="270" spans="1:25" ht="24.6" x14ac:dyDescent="0.65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4.6" x14ac:dyDescent="0.65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6">
      <c r="J272" s="2"/>
      <c r="L272" s="2"/>
    </row>
    <row r="273" spans="10:13" ht="24.6" x14ac:dyDescent="0.65">
      <c r="J273" s="2"/>
      <c r="L273" s="73" t="s">
        <v>272</v>
      </c>
      <c r="M273" s="2" t="s">
        <v>307</v>
      </c>
    </row>
    <row r="274" spans="10:13" x14ac:dyDescent="0.6">
      <c r="J274" s="2"/>
      <c r="L274" s="2"/>
    </row>
    <row r="275" spans="10:13" x14ac:dyDescent="0.6">
      <c r="J275" s="2"/>
      <c r="L275" s="2"/>
    </row>
    <row r="276" spans="10:13" x14ac:dyDescent="0.6">
      <c r="J276" s="2"/>
      <c r="L276" s="2"/>
    </row>
    <row r="277" spans="10:13" x14ac:dyDescent="0.6">
      <c r="J277" s="2"/>
      <c r="L277" s="2"/>
    </row>
    <row r="278" spans="10:13" x14ac:dyDescent="0.6">
      <c r="J278" s="2"/>
      <c r="L278" s="2"/>
    </row>
    <row r="279" spans="10:13" x14ac:dyDescent="0.6">
      <c r="J279" s="2"/>
      <c r="L279" s="2"/>
    </row>
    <row r="280" spans="10:13" x14ac:dyDescent="0.6">
      <c r="J280" s="2"/>
      <c r="L280" s="2"/>
    </row>
    <row r="281" spans="10:13" x14ac:dyDescent="0.6">
      <c r="J281" s="2"/>
      <c r="L281" s="2"/>
    </row>
    <row r="282" spans="10:13" x14ac:dyDescent="0.6">
      <c r="J282" s="2"/>
      <c r="L282" s="2"/>
    </row>
    <row r="283" spans="10:13" x14ac:dyDescent="0.6">
      <c r="J283" s="2"/>
      <c r="L283" s="2"/>
    </row>
    <row r="284" spans="10:13" x14ac:dyDescent="0.6">
      <c r="J284" s="2"/>
      <c r="L284" s="2"/>
    </row>
    <row r="285" spans="10:13" x14ac:dyDescent="0.6">
      <c r="J285" s="2"/>
      <c r="L285" s="2"/>
    </row>
    <row r="286" spans="10:13" x14ac:dyDescent="0.6">
      <c r="J286" s="2"/>
      <c r="L286" s="2"/>
    </row>
    <row r="287" spans="10:13" x14ac:dyDescent="0.6">
      <c r="J287" s="2"/>
      <c r="L287" s="2"/>
    </row>
    <row r="288" spans="10:13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  <row r="327" spans="10:12" x14ac:dyDescent="0.6">
      <c r="J327" s="2"/>
      <c r="L327" s="2"/>
    </row>
    <row r="328" spans="10:12" x14ac:dyDescent="0.6">
      <c r="J328" s="2"/>
      <c r="L328" s="2"/>
    </row>
    <row r="329" spans="10:12" x14ac:dyDescent="0.6">
      <c r="J329" s="2"/>
      <c r="L329" s="2"/>
    </row>
    <row r="330" spans="10:12" x14ac:dyDescent="0.6">
      <c r="J330" s="2"/>
      <c r="L330" s="2"/>
    </row>
    <row r="331" spans="10:12" x14ac:dyDescent="0.6">
      <c r="J331" s="2"/>
      <c r="L331" s="2"/>
    </row>
    <row r="332" spans="10:12" x14ac:dyDescent="0.6">
      <c r="J332" s="2"/>
      <c r="L332" s="2"/>
    </row>
    <row r="333" spans="10:12" x14ac:dyDescent="0.6">
      <c r="J333" s="2"/>
      <c r="L333" s="2"/>
    </row>
    <row r="334" spans="10:12" x14ac:dyDescent="0.6">
      <c r="J334" s="2"/>
      <c r="L334" s="2"/>
    </row>
    <row r="335" spans="10:12" x14ac:dyDescent="0.6">
      <c r="J335" s="2"/>
      <c r="L335" s="2"/>
    </row>
    <row r="336" spans="10:12" x14ac:dyDescent="0.6">
      <c r="J336" s="2"/>
      <c r="L336" s="2"/>
    </row>
    <row r="337" spans="10:12" x14ac:dyDescent="0.6">
      <c r="J337" s="2"/>
      <c r="L337" s="2"/>
    </row>
    <row r="338" spans="10:12" x14ac:dyDescent="0.6">
      <c r="J338" s="2"/>
      <c r="L338" s="2"/>
    </row>
    <row r="339" spans="10:12" x14ac:dyDescent="0.6">
      <c r="J339" s="2"/>
      <c r="L339" s="2"/>
    </row>
    <row r="340" spans="10:12" x14ac:dyDescent="0.6">
      <c r="J340" s="2"/>
      <c r="L340" s="2"/>
    </row>
    <row r="341" spans="10:12" x14ac:dyDescent="0.6">
      <c r="J341" s="2"/>
      <c r="L341" s="2"/>
    </row>
    <row r="342" spans="10:12" x14ac:dyDescent="0.6">
      <c r="J342" s="2"/>
      <c r="L342" s="2"/>
    </row>
    <row r="343" spans="10:12" x14ac:dyDescent="0.6">
      <c r="J343" s="2"/>
      <c r="L343" s="2"/>
    </row>
    <row r="344" spans="10:12" x14ac:dyDescent="0.6">
      <c r="J344" s="2"/>
      <c r="L344" s="2"/>
    </row>
    <row r="345" spans="10:12" x14ac:dyDescent="0.6">
      <c r="J345" s="2"/>
      <c r="L345" s="2"/>
    </row>
    <row r="346" spans="10:12" x14ac:dyDescent="0.6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4" x14ac:dyDescent="0.7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75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4.6" x14ac:dyDescent="0.65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4.6" x14ac:dyDescent="0.65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4.6" x14ac:dyDescent="0.65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4.6" x14ac:dyDescent="0.65">
      <c r="G216" s="2"/>
      <c r="I216" s="183" t="s">
        <v>211</v>
      </c>
      <c r="J216" s="184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2024-12-24T06:13:15Z</cp:lastPrinted>
  <dcterms:created xsi:type="dcterms:W3CDTF">2023-12-01T06:41:03Z</dcterms:created>
  <dcterms:modified xsi:type="dcterms:W3CDTF">2025-01-19T09:49:25Z</dcterms:modified>
</cp:coreProperties>
</file>